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CER\Downloads\"/>
    </mc:Choice>
  </mc:AlternateContent>
  <xr:revisionPtr revIDLastSave="0" documentId="8_{7C23F0C3-5ED6-4E7A-84C6-8981AF994D7B}" xr6:coauthVersionLast="47" xr6:coauthVersionMax="47" xr10:uidLastSave="{00000000-0000-0000-0000-000000000000}"/>
  <bookViews>
    <workbookView xWindow="-120" yWindow="-120" windowWidth="20730" windowHeight="11160" activeTab="1" xr2:uid="{00000000-000D-0000-FFFF-FFFF00000000}"/>
  </bookViews>
  <sheets>
    <sheet name="INSTRUCTIVO" sheetId="2" r:id="rId1"/>
    <sheet name="ESTRATÉGICO" sheetId="7" r:id="rId2"/>
    <sheet name="2. GESTIÓN-MIPG" sheetId="8" r:id="rId3"/>
    <sheet name="INVERSIÓN" sheetId="6" r:id="rId4"/>
    <sheet name="Hoja1" sheetId="9" r:id="rId5"/>
    <sheet name="ANEXO1" sheetId="4" r:id="rId6"/>
  </sheets>
  <externalReferences>
    <externalReference r:id="rId7"/>
    <externalReference r:id="rId8"/>
    <externalReference r:id="rId9"/>
  </externalReferences>
  <definedNames>
    <definedName name="_xlnm._FilterDatabase" localSheetId="2" hidden="1">'2. GESTIÓN-MIPG'!$A$8:$N$36</definedName>
    <definedName name="_xlnm._FilterDatabase" localSheetId="3" hidden="1">INVERSIÓN!#REF!</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J14" i="6" l="1"/>
  <c r="AX9" i="6"/>
  <c r="AV9" i="6"/>
  <c r="T153" i="6"/>
  <c r="T152" i="6"/>
  <c r="T90" i="6"/>
  <c r="T87" i="6"/>
  <c r="T85" i="6"/>
  <c r="T72" i="6"/>
  <c r="T43" i="6"/>
  <c r="AW234" i="6"/>
  <c r="AL234" i="6"/>
  <c r="AV234" i="6" s="1"/>
  <c r="AU234" i="6"/>
  <c r="AX218" i="6"/>
  <c r="AV218" i="6"/>
  <c r="AX214" i="6"/>
  <c r="AV214" i="6"/>
  <c r="AV209" i="6"/>
  <c r="AX209" i="6"/>
  <c r="AX199" i="6"/>
  <c r="AV199" i="6"/>
  <c r="AX196" i="6"/>
  <c r="AV196" i="6"/>
  <c r="AX187" i="6"/>
  <c r="AV187" i="6"/>
  <c r="AX181" i="6"/>
  <c r="AV181" i="6"/>
  <c r="AX177" i="6"/>
  <c r="AV177" i="6"/>
  <c r="AX172" i="6"/>
  <c r="AV172" i="6"/>
  <c r="AX167" i="6"/>
  <c r="AV167" i="6"/>
  <c r="AX161" i="6"/>
  <c r="AV161" i="6"/>
  <c r="AX147" i="6"/>
  <c r="AV147" i="6"/>
  <c r="AX141" i="6"/>
  <c r="AV141" i="6"/>
  <c r="AX136" i="6"/>
  <c r="AV136" i="6"/>
  <c r="AX131" i="6"/>
  <c r="AV131" i="6"/>
  <c r="AX127" i="6"/>
  <c r="AV127" i="6"/>
  <c r="AX122" i="6"/>
  <c r="AV122" i="6"/>
  <c r="AX117" i="6"/>
  <c r="AV117" i="6"/>
  <c r="AX113" i="6"/>
  <c r="AV113" i="6"/>
  <c r="AX103" i="6"/>
  <c r="AV103" i="6"/>
  <c r="AX93" i="6"/>
  <c r="AV93" i="6"/>
  <c r="AX234" i="6" l="1"/>
  <c r="AX82" i="6"/>
  <c r="AV82" i="6"/>
  <c r="AX72" i="6"/>
  <c r="AV72" i="6"/>
  <c r="AX57" i="6"/>
  <c r="AV57" i="6"/>
  <c r="AX47" i="6"/>
  <c r="AV47" i="6"/>
  <c r="AX40" i="6"/>
  <c r="AV40" i="6"/>
  <c r="AX32" i="6"/>
  <c r="AV32" i="6"/>
  <c r="V49" i="7"/>
  <c r="V27" i="7"/>
  <c r="V25" i="7"/>
  <c r="AF20" i="7"/>
  <c r="V20" i="7"/>
  <c r="AE20" i="7" s="1"/>
  <c r="V9" i="7"/>
  <c r="BJ18" i="6" l="1"/>
  <c r="BJ13" i="6"/>
  <c r="BJ11" i="6"/>
  <c r="BJ10" i="6"/>
  <c r="BJ9" i="6"/>
  <c r="Q18" i="6"/>
  <c r="Q16" i="6"/>
  <c r="Q14" i="6"/>
  <c r="Q13" i="6"/>
  <c r="Q11" i="6"/>
  <c r="Q10" i="6"/>
  <c r="Q9" i="6"/>
  <c r="V35" i="7" l="1"/>
  <c r="A34" i="9"/>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F61" i="7" l="1"/>
  <c r="AD61" i="7"/>
  <c r="T231" i="6"/>
  <c r="U231" i="6" s="1"/>
  <c r="T230" i="6"/>
  <c r="U230" i="6" s="1"/>
  <c r="T229" i="6"/>
  <c r="U229" i="6" s="1"/>
  <c r="U174" i="6"/>
  <c r="U158" i="6"/>
  <c r="T114" i="6"/>
  <c r="T59" i="6"/>
  <c r="U59" i="6" s="1"/>
  <c r="T58" i="6"/>
  <c r="U58" i="6" s="1"/>
  <c r="T57" i="6"/>
  <c r="U57" i="6" s="1"/>
  <c r="T47" i="6"/>
  <c r="U47" i="6" s="1"/>
  <c r="U43" i="6"/>
  <c r="P16" i="6"/>
  <c r="O16" i="6"/>
  <c r="U232" i="6" l="1"/>
  <c r="AE77" i="7"/>
  <c r="AC77" i="7" l="1"/>
  <c r="V34" i="7" l="1"/>
  <c r="X34" i="7" s="1"/>
  <c r="AC35" i="7"/>
  <c r="X35" i="7" l="1"/>
  <c r="AE35" i="7"/>
  <c r="V83" i="7"/>
  <c r="V82" i="7"/>
  <c r="V81" i="7"/>
  <c r="V79" i="7"/>
  <c r="V78" i="7"/>
  <c r="V75" i="7"/>
  <c r="V74" i="7"/>
  <c r="V73" i="7"/>
  <c r="V72" i="7"/>
  <c r="V67" i="7"/>
  <c r="V68" i="7"/>
  <c r="V69" i="7"/>
  <c r="V70" i="7"/>
  <c r="V66" i="7"/>
  <c r="V65" i="7"/>
  <c r="V64" i="7"/>
  <c r="V62" i="7"/>
  <c r="V60" i="7"/>
  <c r="V58" i="7"/>
  <c r="V57" i="7"/>
  <c r="V56" i="7"/>
  <c r="V54" i="7"/>
  <c r="V53" i="7"/>
  <c r="V51" i="7"/>
  <c r="V50" i="7"/>
  <c r="V48" i="7"/>
  <c r="V47" i="7"/>
  <c r="V45" i="7"/>
  <c r="V44" i="7"/>
  <c r="V43" i="7"/>
  <c r="V41" i="7"/>
  <c r="V40" i="7"/>
  <c r="V39" i="7"/>
  <c r="V38" i="7"/>
  <c r="V36" i="7"/>
  <c r="V33" i="7"/>
  <c r="V31" i="7"/>
  <c r="V30" i="7"/>
  <c r="V29" i="7"/>
  <c r="V28" i="7"/>
  <c r="V26" i="7"/>
  <c r="V21" i="7"/>
  <c r="V22" i="7"/>
  <c r="X22" i="7" s="1"/>
  <c r="V23" i="7"/>
  <c r="V19" i="7"/>
  <c r="V17" i="7"/>
  <c r="V16" i="7"/>
  <c r="V14" i="7"/>
  <c r="V12" i="7"/>
  <c r="V13" i="7"/>
  <c r="V11" i="7"/>
  <c r="V10" i="7"/>
  <c r="AE73" i="7" l="1"/>
  <c r="AC73" i="7"/>
  <c r="AE82" i="7"/>
  <c r="AC82" i="7"/>
  <c r="X82" i="7"/>
  <c r="AE81" i="7"/>
  <c r="X81" i="7"/>
  <c r="AC81" i="7"/>
  <c r="AE83" i="7"/>
  <c r="AC83" i="7"/>
  <c r="X83" i="7"/>
  <c r="AE64" i="7"/>
  <c r="AC64" i="7"/>
  <c r="AE66" i="7"/>
  <c r="AC66" i="7"/>
  <c r="AE69" i="7"/>
  <c r="AC69" i="7"/>
  <c r="AE67" i="7"/>
  <c r="AC67" i="7"/>
  <c r="AE65" i="7"/>
  <c r="AC65" i="7"/>
  <c r="AE70" i="7"/>
  <c r="AC70" i="7"/>
  <c r="AE68" i="7"/>
  <c r="AC68" i="7"/>
  <c r="AE10" i="7"/>
  <c r="AC10" i="7"/>
  <c r="AE13" i="7"/>
  <c r="AC13" i="7"/>
  <c r="AE14" i="7"/>
  <c r="AC14" i="7"/>
  <c r="AE9" i="7"/>
  <c r="AC9" i="7"/>
  <c r="AE11" i="7"/>
  <c r="AC11" i="7"/>
  <c r="AE79" i="7"/>
  <c r="AC79" i="7"/>
  <c r="AC80" i="7"/>
  <c r="AE72" i="7"/>
  <c r="AC72" i="7"/>
  <c r="AE27" i="7"/>
  <c r="AC27" i="7"/>
  <c r="AE29" i="7"/>
  <c r="AC29" i="7"/>
  <c r="AE31" i="7"/>
  <c r="AC31" i="7"/>
  <c r="AC26" i="7"/>
  <c r="AC28" i="7"/>
  <c r="AE28" i="7"/>
  <c r="AE30" i="7"/>
  <c r="AC30" i="7"/>
  <c r="AE23" i="7"/>
  <c r="AC23" i="7"/>
  <c r="AE21" i="7"/>
  <c r="AC21" i="7"/>
  <c r="AE19" i="7"/>
  <c r="AC19" i="7"/>
  <c r="AE22" i="7"/>
  <c r="AC22" i="7"/>
  <c r="X20" i="7"/>
  <c r="AD20" i="7" s="1"/>
  <c r="AC20" i="7"/>
  <c r="AE16" i="7"/>
  <c r="AC16" i="7"/>
  <c r="AE17" i="7"/>
  <c r="AC17" i="7"/>
  <c r="AE60" i="7"/>
  <c r="AC60" i="7"/>
  <c r="AE58" i="7"/>
  <c r="AC58" i="7"/>
  <c r="AE54" i="7"/>
  <c r="AC54" i="7"/>
  <c r="AE53" i="7"/>
  <c r="AC53" i="7"/>
  <c r="AE51" i="7"/>
  <c r="AC51" i="7"/>
  <c r="AE50" i="7"/>
  <c r="AC50" i="7"/>
  <c r="AE43" i="7"/>
  <c r="AC43" i="7"/>
  <c r="AC45" i="7"/>
  <c r="AE45" i="7"/>
  <c r="AE44" i="7"/>
  <c r="AC44" i="7"/>
  <c r="AE41" i="7"/>
  <c r="AC41" i="7"/>
  <c r="AE38" i="7"/>
  <c r="AC38" i="7"/>
  <c r="AE40" i="7"/>
  <c r="AC40" i="7"/>
  <c r="AE37" i="7"/>
  <c r="AC75" i="7"/>
  <c r="AE75" i="7"/>
  <c r="AE74" i="7"/>
  <c r="AC74" i="7"/>
  <c r="AE12" i="7"/>
  <c r="AE15" i="7" s="1"/>
  <c r="AC12" i="7"/>
  <c r="X17" i="6"/>
  <c r="AC76" i="7" l="1"/>
  <c r="AC55" i="7"/>
  <c r="AC63" i="7"/>
  <c r="AE80" i="7"/>
  <c r="AE84" i="7"/>
  <c r="AC15" i="7"/>
  <c r="AE55" i="7"/>
  <c r="AC84" i="7"/>
  <c r="AF83" i="7"/>
  <c r="AD83" i="7"/>
  <c r="AF81" i="7"/>
  <c r="AD81" i="7"/>
  <c r="AF82" i="7"/>
  <c r="AD82" i="7"/>
  <c r="AC71" i="7"/>
  <c r="AE71" i="7"/>
  <c r="AE32" i="7"/>
  <c r="AC32" i="7"/>
  <c r="AC24" i="7"/>
  <c r="AE24" i="7"/>
  <c r="AC18" i="7"/>
  <c r="AE18" i="7"/>
  <c r="AE63" i="7"/>
  <c r="AC59" i="7"/>
  <c r="AE59" i="7"/>
  <c r="AC52" i="7"/>
  <c r="AE52" i="7"/>
  <c r="AC46" i="7"/>
  <c r="AE46" i="7"/>
  <c r="AC42" i="7"/>
  <c r="AE42" i="7"/>
  <c r="AC37" i="7"/>
  <c r="AE76" i="7"/>
  <c r="X205" i="6"/>
  <c r="X203" i="6"/>
  <c r="X202" i="6"/>
  <c r="X201" i="6"/>
  <c r="X200" i="6"/>
  <c r="X199" i="6"/>
  <c r="AF84" i="7" l="1"/>
  <c r="AD84" i="7"/>
  <c r="AC86" i="7"/>
  <c r="AE86" i="7"/>
  <c r="AJ19" i="6"/>
  <c r="AJ18" i="6"/>
  <c r="AJ17" i="6"/>
  <c r="AJ16" i="6"/>
  <c r="AJ15" i="6"/>
  <c r="AJ14" i="6"/>
  <c r="AJ13" i="6"/>
  <c r="AJ12" i="6"/>
  <c r="AJ11" i="6"/>
  <c r="AJ10" i="6"/>
  <c r="AJ9" i="6"/>
  <c r="X18" i="6"/>
  <c r="X16" i="6"/>
  <c r="X14" i="6"/>
  <c r="X13" i="6"/>
  <c r="X11" i="6"/>
  <c r="X10" i="6"/>
  <c r="X9" i="6"/>
  <c r="X28" i="6" l="1"/>
  <c r="X26" i="6"/>
  <c r="T202" i="6" l="1"/>
  <c r="U202" i="6" s="1"/>
  <c r="T38" i="6" l="1"/>
  <c r="U38" i="6" s="1"/>
  <c r="AK234" i="6" l="1"/>
  <c r="T227" i="6" l="1"/>
  <c r="U227" i="6" s="1"/>
  <c r="T226" i="6"/>
  <c r="U226" i="6" s="1"/>
  <c r="T224" i="6"/>
  <c r="U224" i="6" s="1"/>
  <c r="T223" i="6"/>
  <c r="U223" i="6" s="1"/>
  <c r="T222" i="6"/>
  <c r="T221" i="6"/>
  <c r="T220" i="6"/>
  <c r="T219" i="6"/>
  <c r="T218" i="6"/>
  <c r="T216" i="6"/>
  <c r="U216" i="6" s="1"/>
  <c r="T215" i="6"/>
  <c r="U215" i="6" s="1"/>
  <c r="T214" i="6"/>
  <c r="U214" i="6" s="1"/>
  <c r="U217" i="6" s="1"/>
  <c r="T211" i="6"/>
  <c r="U211" i="6" s="1"/>
  <c r="T210" i="6"/>
  <c r="U210" i="6" s="1"/>
  <c r="U213" i="6" s="1"/>
  <c r="T205" i="6"/>
  <c r="U205" i="6" s="1"/>
  <c r="T203" i="6"/>
  <c r="U203" i="6" s="1"/>
  <c r="T201" i="6"/>
  <c r="U201" i="6" s="1"/>
  <c r="T200" i="6"/>
  <c r="U200" i="6" s="1"/>
  <c r="T199" i="6"/>
  <c r="U199" i="6" s="1"/>
  <c r="T197" i="6"/>
  <c r="U197" i="6" s="1"/>
  <c r="T196" i="6"/>
  <c r="U196" i="6" s="1"/>
  <c r="T194" i="6"/>
  <c r="U194" i="6" s="1"/>
  <c r="T193" i="6"/>
  <c r="U193" i="6" s="1"/>
  <c r="T192" i="6"/>
  <c r="U192" i="6" s="1"/>
  <c r="T191" i="6"/>
  <c r="U191" i="6" s="1"/>
  <c r="T190" i="6"/>
  <c r="U190" i="6" s="1"/>
  <c r="T189" i="6"/>
  <c r="U189" i="6" s="1"/>
  <c r="T188" i="6"/>
  <c r="U188" i="6" s="1"/>
  <c r="U195" i="6" s="1"/>
  <c r="T185" i="6"/>
  <c r="U185" i="6" s="1"/>
  <c r="T184" i="6"/>
  <c r="U184" i="6" s="1"/>
  <c r="T183" i="6"/>
  <c r="U183" i="6" s="1"/>
  <c r="T182" i="6"/>
  <c r="U182" i="6" s="1"/>
  <c r="T181" i="6"/>
  <c r="U181" i="6" s="1"/>
  <c r="T179" i="6"/>
  <c r="U179" i="6" s="1"/>
  <c r="T178" i="6"/>
  <c r="T177" i="6"/>
  <c r="U177" i="6" s="1"/>
  <c r="U180" i="6" s="1"/>
  <c r="T173" i="6"/>
  <c r="T172" i="6"/>
  <c r="U176" i="6" s="1"/>
  <c r="T170" i="6"/>
  <c r="U170" i="6" s="1"/>
  <c r="T169" i="6"/>
  <c r="T167" i="6"/>
  <c r="T163" i="6"/>
  <c r="U163" i="6" s="1"/>
  <c r="T161" i="6"/>
  <c r="U161" i="6" s="1"/>
  <c r="T159" i="6"/>
  <c r="T157" i="6"/>
  <c r="T156" i="6"/>
  <c r="T155" i="6"/>
  <c r="U155" i="6" s="1"/>
  <c r="T154" i="6"/>
  <c r="U154" i="6" s="1"/>
  <c r="U153" i="6"/>
  <c r="U152" i="6"/>
  <c r="T151" i="6"/>
  <c r="T150" i="6"/>
  <c r="U150" i="6" s="1"/>
  <c r="T149" i="6"/>
  <c r="U149" i="6" s="1"/>
  <c r="T148" i="6"/>
  <c r="T147" i="6"/>
  <c r="T145" i="6"/>
  <c r="U145" i="6" s="1"/>
  <c r="T144" i="6"/>
  <c r="U144" i="6" s="1"/>
  <c r="T143" i="6"/>
  <c r="U143" i="6" s="1"/>
  <c r="T142" i="6"/>
  <c r="U142" i="6" s="1"/>
  <c r="T141" i="6"/>
  <c r="U141" i="6" s="1"/>
  <c r="T139" i="6"/>
  <c r="U139" i="6" s="1"/>
  <c r="T137" i="6"/>
  <c r="U137" i="6" s="1"/>
  <c r="T136" i="6"/>
  <c r="U136" i="6" s="1"/>
  <c r="T134" i="6"/>
  <c r="U134" i="6" s="1"/>
  <c r="T133" i="6"/>
  <c r="U133" i="6" s="1"/>
  <c r="T132" i="6"/>
  <c r="T131" i="6"/>
  <c r="T129" i="6"/>
  <c r="U129" i="6" s="1"/>
  <c r="T128" i="6"/>
  <c r="T127" i="6"/>
  <c r="U127" i="6" s="1"/>
  <c r="T125" i="6"/>
  <c r="U125" i="6" s="1"/>
  <c r="T124" i="6"/>
  <c r="U124" i="6" s="1"/>
  <c r="T123" i="6"/>
  <c r="U123" i="6" s="1"/>
  <c r="T122" i="6"/>
  <c r="U122" i="6" s="1"/>
  <c r="T120" i="6"/>
  <c r="U120" i="6" s="1"/>
  <c r="T119" i="6"/>
  <c r="T118" i="6"/>
  <c r="T117" i="6"/>
  <c r="T115" i="6"/>
  <c r="U116" i="6" s="1"/>
  <c r="T113" i="6"/>
  <c r="T111" i="6"/>
  <c r="U111" i="6" s="1"/>
  <c r="T110" i="6"/>
  <c r="U110" i="6" s="1"/>
  <c r="T109" i="6"/>
  <c r="U109" i="6" s="1"/>
  <c r="T108" i="6"/>
  <c r="U108" i="6" s="1"/>
  <c r="T107" i="6"/>
  <c r="U107" i="6" s="1"/>
  <c r="T106" i="6"/>
  <c r="U106" i="6" s="1"/>
  <c r="T105" i="6"/>
  <c r="U105" i="6" s="1"/>
  <c r="T104" i="6"/>
  <c r="U104" i="6" s="1"/>
  <c r="T103" i="6"/>
  <c r="U103" i="6" s="1"/>
  <c r="T101" i="6"/>
  <c r="U101" i="6" s="1"/>
  <c r="T100" i="6"/>
  <c r="U100" i="6" s="1"/>
  <c r="T99" i="6"/>
  <c r="U99" i="6" s="1"/>
  <c r="T98" i="6"/>
  <c r="U98" i="6" s="1"/>
  <c r="T97" i="6"/>
  <c r="U97" i="6" s="1"/>
  <c r="T96" i="6"/>
  <c r="U96" i="6" s="1"/>
  <c r="T95" i="6"/>
  <c r="U95" i="6" s="1"/>
  <c r="T94" i="6"/>
  <c r="U94" i="6" s="1"/>
  <c r="T93" i="6"/>
  <c r="U93" i="6" s="1"/>
  <c r="U87" i="6"/>
  <c r="U90" i="6"/>
  <c r="T88" i="6"/>
  <c r="U88" i="6" s="1"/>
  <c r="U85" i="6"/>
  <c r="T83" i="6"/>
  <c r="U83" i="6" s="1"/>
  <c r="T82" i="6"/>
  <c r="U92" i="6" s="1"/>
  <c r="T79" i="6"/>
  <c r="T78" i="6"/>
  <c r="U78" i="6" s="1"/>
  <c r="T76" i="6"/>
  <c r="U76" i="6" s="1"/>
  <c r="T75" i="6"/>
  <c r="U75" i="6" s="1"/>
  <c r="T74" i="6"/>
  <c r="U74" i="6" s="1"/>
  <c r="T73" i="6"/>
  <c r="U73" i="6" s="1"/>
  <c r="U72" i="6"/>
  <c r="T70" i="6"/>
  <c r="T68" i="6"/>
  <c r="U68" i="6" s="1"/>
  <c r="T67" i="6"/>
  <c r="U67" i="6" s="1"/>
  <c r="T66" i="6"/>
  <c r="U66" i="6" s="1"/>
  <c r="T65" i="6"/>
  <c r="T61" i="6"/>
  <c r="U61" i="6" s="1"/>
  <c r="T60" i="6"/>
  <c r="U60" i="6" s="1"/>
  <c r="T55" i="6"/>
  <c r="U55" i="6" s="1"/>
  <c r="T54" i="6"/>
  <c r="U54" i="6" s="1"/>
  <c r="T53" i="6"/>
  <c r="U53" i="6" s="1"/>
  <c r="T52" i="6"/>
  <c r="U52" i="6" s="1"/>
  <c r="T51" i="6"/>
  <c r="U51" i="6" s="1"/>
  <c r="T50" i="6"/>
  <c r="U50" i="6" s="1"/>
  <c r="T49" i="6"/>
  <c r="U49" i="6" s="1"/>
  <c r="T48" i="6"/>
  <c r="U48" i="6" s="1"/>
  <c r="T45" i="6"/>
  <c r="U45" i="6" s="1"/>
  <c r="T44" i="6"/>
  <c r="T42" i="6"/>
  <c r="U42" i="6" s="1"/>
  <c r="T41" i="6"/>
  <c r="U41" i="6" s="1"/>
  <c r="U40" i="6"/>
  <c r="T37" i="6"/>
  <c r="U37" i="6" s="1"/>
  <c r="T36" i="6"/>
  <c r="U36" i="6" s="1"/>
  <c r="T35" i="6"/>
  <c r="T34" i="6"/>
  <c r="T33" i="6"/>
  <c r="U33" i="6" s="1"/>
  <c r="T32" i="6"/>
  <c r="U32" i="6" s="1"/>
  <c r="T30" i="6"/>
  <c r="U30" i="6" s="1"/>
  <c r="T29" i="6"/>
  <c r="U29" i="6" s="1"/>
  <c r="T28" i="6"/>
  <c r="U28" i="6" s="1"/>
  <c r="T27" i="6"/>
  <c r="U27" i="6" s="1"/>
  <c r="T26" i="6"/>
  <c r="U26" i="6" s="1"/>
  <c r="T25" i="6"/>
  <c r="U25" i="6" s="1"/>
  <c r="T24" i="6"/>
  <c r="U24" i="6" s="1"/>
  <c r="T23" i="6"/>
  <c r="U23" i="6" s="1"/>
  <c r="T22" i="6"/>
  <c r="U22" i="6" s="1"/>
  <c r="T21" i="6"/>
  <c r="U21" i="6" s="1"/>
  <c r="T10" i="6"/>
  <c r="U10" i="6" s="1"/>
  <c r="T11" i="6"/>
  <c r="U11" i="6" s="1"/>
  <c r="T12" i="6"/>
  <c r="T13" i="6"/>
  <c r="U13" i="6" s="1"/>
  <c r="T14" i="6"/>
  <c r="U14" i="6" s="1"/>
  <c r="T15" i="6"/>
  <c r="T16" i="6"/>
  <c r="U16" i="6" s="1"/>
  <c r="T17" i="6"/>
  <c r="U17" i="6" s="1"/>
  <c r="T18" i="6"/>
  <c r="U18" i="6" s="1"/>
  <c r="T19" i="6"/>
  <c r="U19" i="6" s="1"/>
  <c r="T9" i="6"/>
  <c r="U9" i="6" s="1"/>
  <c r="U146" i="6" l="1"/>
  <c r="U81" i="6"/>
  <c r="U39" i="6"/>
  <c r="U121" i="6"/>
  <c r="U135" i="6"/>
  <c r="U140" i="6"/>
  <c r="U160" i="6"/>
  <c r="U166" i="6"/>
  <c r="U208" i="6"/>
  <c r="U102" i="6"/>
  <c r="U126" i="6"/>
  <c r="U130" i="6"/>
  <c r="U31" i="6"/>
  <c r="U46" i="6"/>
  <c r="U20" i="6"/>
  <c r="U56" i="6"/>
  <c r="U71" i="6"/>
  <c r="U112" i="6"/>
  <c r="U171" i="6"/>
  <c r="U186" i="6"/>
  <c r="U198" i="6"/>
  <c r="U228" i="6"/>
  <c r="X66" i="7"/>
  <c r="X62" i="7"/>
  <c r="X56" i="7"/>
  <c r="X47" i="7"/>
  <c r="X45" i="7"/>
  <c r="X43" i="7"/>
  <c r="X28" i="7"/>
  <c r="X17" i="7"/>
  <c r="AF66" i="7" l="1"/>
  <c r="AD66" i="7"/>
  <c r="AD28" i="7"/>
  <c r="AF28" i="7"/>
  <c r="AF17" i="7"/>
  <c r="AD17" i="7"/>
  <c r="AF47" i="7"/>
  <c r="AD47" i="7"/>
  <c r="U234" i="6"/>
  <c r="X73" i="7"/>
  <c r="X72" i="7"/>
  <c r="X68" i="7"/>
  <c r="X78" i="7"/>
  <c r="X9" i="7"/>
  <c r="X11" i="7"/>
  <c r="X27" i="7"/>
  <c r="X29" i="7"/>
  <c r="X33" i="7"/>
  <c r="X38" i="7"/>
  <c r="X48" i="7"/>
  <c r="X53" i="7"/>
  <c r="X57" i="7"/>
  <c r="X12" i="7"/>
  <c r="X30" i="7"/>
  <c r="X23" i="7"/>
  <c r="X36" i="7"/>
  <c r="X40" i="7"/>
  <c r="X58" i="7"/>
  <c r="X64" i="7"/>
  <c r="X67" i="7"/>
  <c r="X14" i="7"/>
  <c r="X10" i="7"/>
  <c r="X21" i="7"/>
  <c r="X19" i="7"/>
  <c r="X39" i="7"/>
  <c r="X44" i="7"/>
  <c r="X51" i="7"/>
  <c r="X54" i="7"/>
  <c r="X60" i="7"/>
  <c r="X79" i="7"/>
  <c r="X75" i="7"/>
  <c r="X70" i="7"/>
  <c r="X65" i="7"/>
  <c r="X13" i="7"/>
  <c r="X16" i="7"/>
  <c r="X25" i="7"/>
  <c r="X31" i="7"/>
  <c r="X41" i="7"/>
  <c r="X50" i="7"/>
  <c r="X77" i="7"/>
  <c r="X74" i="7"/>
  <c r="X69" i="7"/>
  <c r="AF73" i="7" l="1"/>
  <c r="AD73" i="7"/>
  <c r="AF70" i="7"/>
  <c r="AD70" i="7"/>
  <c r="AF67" i="7"/>
  <c r="AD67" i="7"/>
  <c r="AF68" i="7"/>
  <c r="AD68" i="7"/>
  <c r="AF69" i="7"/>
  <c r="AD69" i="7"/>
  <c r="AF65" i="7"/>
  <c r="AD65" i="7"/>
  <c r="AF64" i="7"/>
  <c r="AD64" i="7"/>
  <c r="AF13" i="7"/>
  <c r="AD13" i="7"/>
  <c r="AF10" i="7"/>
  <c r="AD10" i="7"/>
  <c r="AF9" i="7"/>
  <c r="AD9" i="7"/>
  <c r="AF14" i="7"/>
  <c r="AD14" i="7"/>
  <c r="AF11" i="7"/>
  <c r="AD11" i="7"/>
  <c r="AD79" i="7"/>
  <c r="AF79" i="7"/>
  <c r="AD80" i="7"/>
  <c r="AF72" i="7"/>
  <c r="AD72" i="7"/>
  <c r="AD30" i="7"/>
  <c r="AF30" i="7"/>
  <c r="AF27" i="7"/>
  <c r="AD27" i="7"/>
  <c r="AF31" i="7"/>
  <c r="AD31" i="7"/>
  <c r="AF29" i="7"/>
  <c r="AD29" i="7"/>
  <c r="AD22" i="7"/>
  <c r="AF22" i="7"/>
  <c r="AD19" i="7"/>
  <c r="AF19" i="7"/>
  <c r="AF21" i="7"/>
  <c r="AD21" i="7"/>
  <c r="AF23" i="7"/>
  <c r="AD23" i="7"/>
  <c r="AF16" i="7"/>
  <c r="AF18" i="7" s="1"/>
  <c r="AD16" i="7"/>
  <c r="AD18" i="7" s="1"/>
  <c r="AD60" i="7"/>
  <c r="AD63" i="7" s="1"/>
  <c r="AF60" i="7"/>
  <c r="AF63" i="7" s="1"/>
  <c r="AF58" i="7"/>
  <c r="AD58" i="7"/>
  <c r="AD59" i="7" s="1"/>
  <c r="AF59" i="7"/>
  <c r="AF50" i="7"/>
  <c r="AD50" i="7"/>
  <c r="AF48" i="7"/>
  <c r="AD48" i="7"/>
  <c r="AD52" i="7" s="1"/>
  <c r="AF51" i="7"/>
  <c r="AD51" i="7"/>
  <c r="AF44" i="7"/>
  <c r="AF46" i="7" s="1"/>
  <c r="AD44" i="7"/>
  <c r="AD46" i="7" s="1"/>
  <c r="AF41" i="7"/>
  <c r="AD41" i="7"/>
  <c r="AF40" i="7"/>
  <c r="AF42" i="7" s="1"/>
  <c r="AD40" i="7"/>
  <c r="AD42" i="7" s="1"/>
  <c r="AF33" i="7"/>
  <c r="AD33" i="7"/>
  <c r="AF36" i="7"/>
  <c r="AD36" i="7"/>
  <c r="AF75" i="7"/>
  <c r="AD75" i="7"/>
  <c r="AF74" i="7"/>
  <c r="AD74" i="7"/>
  <c r="AF12" i="7"/>
  <c r="AD12" i="7"/>
  <c r="AD54" i="7"/>
  <c r="AF54" i="7"/>
  <c r="AD53" i="7"/>
  <c r="AF53" i="7"/>
  <c r="A49" i="8"/>
  <c r="A48" i="8"/>
  <c r="A47" i="8"/>
  <c r="A46" i="8"/>
  <c r="A45" i="8"/>
  <c r="A44" i="8"/>
  <c r="A43" i="8"/>
  <c r="A42" i="8"/>
  <c r="O37" i="8"/>
  <c r="A36" i="8"/>
  <c r="A35" i="8"/>
  <c r="A34" i="8"/>
  <c r="A33" i="8"/>
  <c r="N32" i="8"/>
  <c r="A32" i="8"/>
  <c r="N31" i="8"/>
  <c r="A31" i="8"/>
  <c r="N30" i="8"/>
  <c r="A30" i="8"/>
  <c r="N29" i="8"/>
  <c r="A29" i="8"/>
  <c r="N28" i="8"/>
  <c r="A28" i="8"/>
  <c r="N27" i="8"/>
  <c r="A27" i="8"/>
  <c r="N26" i="8"/>
  <c r="A26" i="8"/>
  <c r="N25" i="8"/>
  <c r="A25" i="8"/>
  <c r="N24" i="8"/>
  <c r="A24" i="8"/>
  <c r="N23" i="8"/>
  <c r="A23" i="8"/>
  <c r="N22" i="8"/>
  <c r="A22" i="8"/>
  <c r="N21" i="8"/>
  <c r="A21" i="8"/>
  <c r="N20" i="8"/>
  <c r="A20" i="8"/>
  <c r="N19" i="8"/>
  <c r="A19" i="8"/>
  <c r="N18" i="8"/>
  <c r="A18" i="8"/>
  <c r="A17" i="8"/>
  <c r="A16" i="8"/>
  <c r="A15" i="8"/>
  <c r="A14" i="8"/>
  <c r="A13" i="8"/>
  <c r="A12" i="8"/>
  <c r="A11" i="8"/>
  <c r="A10" i="8"/>
  <c r="A9" i="8"/>
  <c r="AF76" i="7" l="1"/>
  <c r="AD71" i="7"/>
  <c r="AF15" i="7"/>
  <c r="AF24" i="7"/>
  <c r="AD55" i="7"/>
  <c r="AF55" i="7"/>
  <c r="AF71" i="7"/>
  <c r="AD15" i="7"/>
  <c r="AF80" i="7"/>
  <c r="AD76" i="7"/>
  <c r="AD32" i="7"/>
  <c r="AF32" i="7"/>
  <c r="AD24" i="7"/>
  <c r="AF52" i="7"/>
  <c r="AD37" i="7"/>
  <c r="AF37" i="7"/>
  <c r="AS234" i="6"/>
  <c r="AT234" i="6" s="1"/>
  <c r="AQ234" i="6"/>
  <c r="AR234" i="6" s="1"/>
  <c r="AD86" i="7" l="1"/>
  <c r="AF8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Angela Gomez Lombana</author>
  </authors>
  <commentList>
    <comment ref="U40" authorId="0" shapeId="0" xr:uid="{00000000-0006-0000-0100-000001000000}">
      <text>
        <r>
          <rPr>
            <b/>
            <sz val="9"/>
            <color indexed="81"/>
            <rFont val="Tahoma"/>
            <family val="2"/>
          </rPr>
          <t>Angela Gomez Lombana:</t>
        </r>
        <r>
          <rPr>
            <sz val="9"/>
            <color indexed="81"/>
            <rFont val="Tahoma"/>
            <family val="2"/>
          </rPr>
          <t xml:space="preserve">
Las 13 IE reportadas en diciembre son las mismas reportadas en septiembre. Información sumnistrada por Livis Barrios.</t>
        </r>
      </text>
    </comment>
    <comment ref="U41" authorId="0" shapeId="0" xr:uid="{00000000-0006-0000-0100-000002000000}">
      <text>
        <r>
          <rPr>
            <b/>
            <sz val="9"/>
            <color indexed="81"/>
            <rFont val="Tahoma"/>
            <family val="2"/>
          </rPr>
          <t>Angela Gomez Lombana:</t>
        </r>
        <r>
          <rPr>
            <sz val="9"/>
            <color indexed="81"/>
            <rFont val="Tahoma"/>
            <family val="2"/>
          </rPr>
          <t xml:space="preserve">
En los 194 docentes reportados en diciembre están incluidos los 179 reportados en septiembre. Información confirmada por Livis Barrios.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Angela Gomez Lombana</author>
  </authors>
  <commentList>
    <comment ref="K158" authorId="0" shapeId="0" xr:uid="{00000000-0006-0000-0300-000001000000}">
      <text>
        <r>
          <rPr>
            <b/>
            <sz val="9"/>
            <color indexed="81"/>
            <rFont val="Tahoma"/>
            <family val="2"/>
          </rPr>
          <t>Angela Gomez Lombana:</t>
        </r>
        <r>
          <rPr>
            <sz val="9"/>
            <color indexed="81"/>
            <rFont val="Tahoma"/>
            <family val="2"/>
          </rPr>
          <t xml:space="preserve">
Nueva actividad, actualización de proyecto marzo 2026.</t>
        </r>
      </text>
    </comment>
    <comment ref="K174" authorId="0" shapeId="0" xr:uid="{00000000-0006-0000-0300-000002000000}">
      <text>
        <r>
          <rPr>
            <b/>
            <sz val="9"/>
            <color indexed="81"/>
            <rFont val="Tahoma"/>
            <family val="2"/>
          </rPr>
          <t>Angela Gomez Lombana:</t>
        </r>
        <r>
          <rPr>
            <sz val="9"/>
            <color indexed="81"/>
            <rFont val="Tahoma"/>
            <family val="2"/>
          </rPr>
          <t xml:space="preserve">
</t>
        </r>
        <r>
          <rPr>
            <sz val="11"/>
            <color indexed="81"/>
            <rFont val="Tahoma"/>
            <family val="2"/>
          </rPr>
          <t>Nueva actividad, actualización de proyecto marzo 2026.</t>
        </r>
      </text>
    </comment>
  </commentList>
</comments>
</file>

<file path=xl/sharedStrings.xml><?xml version="1.0" encoding="utf-8"?>
<sst xmlns="http://schemas.openxmlformats.org/spreadsheetml/2006/main" count="7000" uniqueCount="2276">
  <si>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</si>
  <si>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</si>
  <si>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</si>
  <si>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</si>
  <si>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</si>
  <si>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</si>
  <si>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</si>
  <si>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</si>
  <si>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</si>
  <si>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</si>
  <si>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</si>
  <si>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</si>
  <si>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</si>
  <si>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</si>
  <si>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</si>
  <si>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</si>
  <si>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</si>
  <si>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</si>
  <si>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</si>
  <si>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</si>
  <si>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</si>
  <si>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</si>
  <si>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</si>
  <si>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</si>
  <si>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</si>
  <si>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</si>
  <si>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</si>
  <si>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</si>
  <si>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</si>
  <si>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</si>
  <si>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</si>
  <si>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</si>
  <si>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</si>
  <si>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</si>
  <si>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</si>
  <si>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</si>
  <si>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</si>
  <si>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</si>
  <si>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</si>
  <si>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</si>
  <si>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</si>
  <si>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</si>
  <si>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</si>
  <si>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</si>
  <si>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</si>
  <si>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</si>
  <si>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</si>
  <si>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</si>
  <si>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</si>
  <si>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</si>
  <si>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</si>
  <si>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</si>
  <si>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</si>
  <si>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</si>
  <si>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</si>
  <si>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</si>
  <si>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</si>
  <si>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</si>
  <si>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</si>
  <si>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</si>
  <si>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</si>
  <si>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</si>
  <si>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</si>
  <si>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</si>
  <si>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</si>
  <si>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</si>
  <si>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</si>
  <si>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</si>
  <si>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</si>
  <si>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</si>
  <si>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</si>
  <si>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</si>
  <si>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</si>
  <si>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</si>
  <si>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</si>
  <si>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</si>
  <si>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</si>
  <si>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</si>
  <si>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</si>
  <si>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</si>
  <si>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</si>
  <si>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</si>
  <si>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</si>
  <si>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</si>
  <si>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</si>
  <si>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</si>
  <si>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</si>
  <si>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</si>
  <si>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</si>
  <si>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</si>
  <si>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</si>
  <si>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</si>
  <si>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</si>
  <si>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</si>
  <si>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</si>
  <si>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</si>
  <si>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</si>
  <si>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</si>
  <si>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</si>
  <si>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</si>
  <si>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</si>
  <si>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</si>
  <si>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</si>
  <si>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</si>
  <si>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</si>
  <si>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</si>
  <si>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</si>
  <si>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</si>
  <si>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</si>
  <si>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</si>
  <si>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</si>
  <si>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</si>
  <si>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</si>
  <si>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</si>
  <si>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</si>
  <si>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</si>
  <si>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</si>
  <si>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</si>
  <si>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</si>
  <si>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</si>
  <si>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</si>
  <si>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</si>
  <si>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</si>
  <si>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</si>
  <si>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</si>
  <si>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</si>
  <si>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</si>
  <si>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</si>
  <si>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</si>
  <si>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</si>
  <si>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</si>
  <si>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 xml:space="preserve">FORMATO DE REPORTE DE INFORMACIÓN PLAN DE ACCIÓN INSTITUCIOANAL </t>
  </si>
  <si>
    <t>Página: 1 de 3</t>
  </si>
  <si>
    <t>DEPENDENCIA:</t>
  </si>
  <si>
    <t>SECRETARÍA DE EDUCACIÓN DISTRITAL</t>
  </si>
  <si>
    <t>PLANTEAMIENTO ESTRATÉGICO- PLAN DE DESARROLLO</t>
  </si>
  <si>
    <t xml:space="preserve">DATOS GENERALES </t>
  </si>
  <si>
    <t xml:space="preserve">PROGRAMACIÓN META PRODUCTO </t>
  </si>
  <si>
    <t xml:space="preserve">ACUMULADOS </t>
  </si>
  <si>
    <t xml:space="preserve">REPORTES META PRODUCTO </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</si>
  <si>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</si>
  <si>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</si>
  <si>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</si>
  <si>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</si>
  <si>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</si>
  <si>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</si>
  <si>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</si>
  <si>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</si>
  <si>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</si>
  <si>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</si>
  <si>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</si>
  <si>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</si>
  <si>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</si>
  <si>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</si>
  <si>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</si>
  <si>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</si>
  <si>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</si>
  <si>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4. Educación de Calidad</t>
  </si>
  <si>
    <t xml:space="preserve">2. Dignificar la Vida de los habitantes del Distrito de Cartagena de Indias con el desarrollo y fortalecimiento de la infraestructura educativa, la calidad y la cobertura de la educación en las instituciones públicas, y la reducción de la pobreza multidimensional con la disminución del déficit habitacional, ampliación de la cobertura del saneamiento básico, y garantizando una vivienda digna para toda la población, durante el período de gobierno 2024-2027.
</t>
  </si>
  <si>
    <t>VIDA DIGNA</t>
  </si>
  <si>
    <t>EDUCACION</t>
  </si>
  <si>
    <t>Incrementar la tasa de cobertura neta sin extraedad global al 95%</t>
  </si>
  <si>
    <t>Modernización De La Infraestructura Educativa</t>
  </si>
  <si>
    <t>02-02-03</t>
  </si>
  <si>
    <t>Plan Maestro de Infraestructura Educativa formulado e implementado.</t>
  </si>
  <si>
    <t>Porcentaje</t>
  </si>
  <si>
    <t>91,37% de cobertura neta sin extraedad global Fuente: Secretaría de Educación Distrital, 2023</t>
  </si>
  <si>
    <t>Formular e implementar un (1) Plan Maestro de Infraestructura Educativa.</t>
  </si>
  <si>
    <t>Servicio</t>
  </si>
  <si>
    <t>220100104 
Documentos operativos formulados</t>
  </si>
  <si>
    <t>NP</t>
  </si>
  <si>
    <t>Desde que se articuló el trabajo con la Universidad del Sinú, se ha venido desarrollando una importante labor con ocho practicantes de ingeniería, quienes están apoyando el proceso de actualización de la información de infraestructura en cada una de las sedes educativas.
Estos practicantes realizan inspecciones técnicas en las sedes, verificando las condiciones mínimas requeridas para el funcionamiento adecuado de la infraestructura educativa. Esta información es clave para alimentar la plataforma CIER y obtener un primer diagnóstico que servirá como base para la formulación del Plan Maestro de Infraestructura Educativa, conforme al siguiente marco de referencia.En el marco del seguimiento al cumplimiento de la meta producto “Formular e implementar un (1) Plan Maestro de Infraestructura Educativa”, se presenta a continuación el desglose del avance correspondiente al 50% de su ejecución(lo que corresponde al proceso de formulación). Este avance está estructurado en componentes técnicos y operativos que reflejan las tareas desarrolladas durante el proceso de formulación del plan, distribuidos porcentualmente de la siguiente manera:
1. Alistamiento (12%)
Solicitud y revisión de propuestas técnicas: 10%
Designación del proponente responsable: 1%
Gestión del compromiso presupuestal: 1%
2. Trabajo de campo (15%)
Diagnóstico preliminar de las condiciones de infraestructura: 5%
Levantamiento técnico de información en sedes educativas: 5%
Registro fotográfico de las condiciones actuales: 5%
3. Procesamiento de datos (10,5%)
Sistematización, análisis y estructuración de la información recolectada en campo.
4. Documentación técnica (12,5%)
Elaboración de documentos técnicos e insumos necesarios para la estructuración del Plan Maestro.</t>
  </si>
  <si>
    <t>02-02-04</t>
  </si>
  <si>
    <t>Número de predios de IEO legalizados</t>
  </si>
  <si>
    <t xml:space="preserve">Número </t>
  </si>
  <si>
    <t>Legalizar sesenta (60) predios de Instituciones Educativas Oficiales.</t>
  </si>
  <si>
    <t>229905600 
Documentos normativos realizados</t>
  </si>
  <si>
    <t>El proyecto de modernización de la infraestructura educativa ha sido actualizado gracias a la incorporación de nuevos recursos, destinados a mejorar la operatividad de las instituciones educativas. Este ajuste se está realizando con base en la meta de legalización de predios, como se informó anteriormente.
Actualmente, se encuentra en proceso la solicitud de disponibilidad presupuestal para llevar a cabo el avalúo comercial de los predios correspondientes a las instituciones Fe y Alegría y La Boquilla, lo cual es un paso fundamental para avanzar en la legalización y posterior intervención de estas sedes.</t>
  </si>
  <si>
    <t>Se adelantan mesas de trabajo para cesion de predios con la Gobernacion de Bolivar y Agencia Nacional de Tierras.
Se celebró contrato MC-SED-PS-003-2025 suscrito entre VALOR CORP SAS y la ALCALDIA DISTRITAL DE CARTAGENA DE INDIAS para avalúo de inmuebles de Fe y Alegría.</t>
  </si>
  <si>
    <t>2. Dignificar la Vida de los habitantes del Distrito de Cartagena de Indias con el desarrollo y fortalecimiento de la infraestructura educativa, la calidad y la cobertura de la educación en las instituciones públicas, y la reducción de la pobreza multidimensional con la disminución del déficit habitacional, ampliación de la cobertura del saneamiento básico, y garantizando una vivienda digna para toda la población, durante el período de gobierno 2024-2027.</t>
  </si>
  <si>
    <t>02-02-05</t>
  </si>
  <si>
    <t>Número de nuevas Instituciones Educativas Oficiales construidas</t>
  </si>
  <si>
    <t>Construir cinco (5) nuevas Instituciones Educativas Oficiales.</t>
  </si>
  <si>
    <t xml:space="preserve">Bien </t>
  </si>
  <si>
    <t xml:space="preserve">220105100  
Sedes educativas nuevas construidas </t>
  </si>
  <si>
    <t>Institución Educativa Programada para esta Vigencia: Colegio No. 4
De acuerdo con el informe de interventoría presentado, la obra presenta un avance del 52%, correspondiente a las fases de cimentación, estructura y mampostería. Esta construcción está siendo ejecutada por Findeter, con recursos provenientes del Ministerio de Vivienda.
En el mes de agosto se realizó la selección del nombre que identificará a esta nueva institución educativa, la cual se denominará Institución Educativa Cecilia Porras. Es motivo de orgullo que, dentro del marco del Macroproyecto Ciudad Bicentenario, se haya escogido por primera vez el nombre de una mujer para una institución educativa, rindiendo homenaje a una figura representativa del género literario de Gabriel García Márquez.
Actualmente, se encuentra en fase de proyecto la dotación de esta institución, y el proceso de adjudicación ya ha sido realizado.</t>
  </si>
  <si>
    <t>02-02-06</t>
  </si>
  <si>
    <t>Número de sedes educativas reconstruidas y/o con ampliación de la infraestructura</t>
  </si>
  <si>
    <t>Reconstruir y/o ampliar quince (15) sedes educativas.</t>
  </si>
  <si>
    <t xml:space="preserve">220105200  
Sedes educativas mejoradas </t>
  </si>
  <si>
    <t xml:space="preserve">IE 20 De Julio: Se amplio la cobertura entregando 8 Aulas, cocina  comedor 
IE San Bernardo: Se entregaron 3 aulas modulares 
IE Acisclo De Ávila: Se etregaron aulas, cocina comedor </t>
  </si>
  <si>
    <t>Se encuentran en ejecucion construccion de aulas modulares para ampliacion de ambientes de aprendizaje en las instituciones educativas:
* Pontezuela
* Tierra Bomba
* Leticia (Recursos transferidos)
* Ciudad de Tunja (Contrato suspendido esperando despacho de material)
IE Fernandez Baena Se encuentra en proceso de contratación en estado BORRADOR.</t>
  </si>
  <si>
    <t>02-02-07</t>
  </si>
  <si>
    <t>Número de sedes educativas mejoradas y/o adecuadas</t>
  </si>
  <si>
    <t>Mejorar y/o adecuar ochenta (80) sedes educativas.</t>
  </si>
  <si>
    <t>Las sedes a las cuales se les aplico mantenimiento a las areas de apendiasaje corresponden a las siguientes: 
Ntra Sra del Carmen
Fe y alegría Las Américas
Salim Bechara
Archipiélago de San Bernardo
Pies Descalzos
San José de Caño del Oro
Antonio Nariño sede Eduardo Santos Montejo
Arroyo Grande
Ternera 
Rafael Nuñez Sede  Simon J Velez
Mercedes Abrego
Mercedes Abrego Sede Medellin
Soledad Acosta De Samper
Normal Superior
Soledad Roman De Nuñez
Pedro Romero Pedro Cuadro (Para Atender Población Estudiantil De Sede  La Victoria)
Bayunca Sede Ceibal
Manuela Beltran Sede Hijos Del Chofer
Promocion Social Ppal
Manzanillo Del Mar
I.E. Nueva Esperanza De Arroyo Grande Sede Ana Utria: Adecuación Y Mejoramiento Comedor Y Cocina 
I.E. Arroyo De Piedra Sede Punta Canoa: Adecuación Y Mejoramiento Comedor</t>
  </si>
  <si>
    <t>Se encuentra en ejecución trabajos de mejoramiento en las instituciones relacionadas a continuacion donde se muestra el porcentaje de avance indicado:
Jorge Artel 79,24%
Manuela Beltrán 68,3%
Maria Reina 69,33%
Nuestra señora del Perpetuo Socorro 76,14%
Madre Laura Sede Castilla y Rada 69,90%
Santa Maria 70,12%
San Juan de Damasco 18,65%
20 de Julio Sede Yira Castro 24,30%
Liceo Bolivar 61,14%
San Juan Bautista 5,90%</t>
  </si>
  <si>
    <t>02-02-08</t>
  </si>
  <si>
    <t>Número de aulas con dotación de mobiliario escolar y material pedagógico</t>
  </si>
  <si>
    <t>Dotar mil (1.000) aulas con mobiliario escolar, aires acondicionados, abanicos y material pedagógico.</t>
  </si>
  <si>
    <t xml:space="preserve">220106900  
Sedes educativas mejoradas </t>
  </si>
  <si>
    <t>Dotación de mobiliario escolar en instituciones educativas oficiales
A la fecha, se ha realizado la entrega de mobiliario escolar en varias instituciones educativas del Distrito, como parte del compromiso con el mejoramiento de las condiciones de aprendizaje:
En la Institución Educativa Bertha de Gedeón, se dotaron 10 aulas, cada una con 40 sillas universitarias, beneficiando a estudiantes de básica y media.
En la Institución Educativa 20 de Julio, se entregó mobiliario para 7 aulas de secundaria, fortaleciendo los espacios pedagógicos.
Se realizó la orden de compra N.° 150183 para la dotación completa de mobiliario escolar en la Institución Educativa Tierra Baja, actualmente en proceso de ejecución.
Estas acciones contribuyen significativamente al fortalecimiento de la infraestructura educativa y al bienestar de los estudiantes.</t>
  </si>
  <si>
    <t>Islote - 3 aulas de preescolar
Dotacion IE Tierra Baja 26 aulas - Dotacion de laboratorios, equipos de aire acondicionado, ventiladores y puestos de oficina.</t>
  </si>
  <si>
    <t>Avance Programa Modernización De La Infraestructura Educativa</t>
  </si>
  <si>
    <t xml:space="preserve">
2. Dignificar la Vida de los habitantes del Distrito de Cartagena de Indias con el desarrollo y fortalecimiento de la infraestructura educativa, la calidad y la cobertura de la educación en las instituciones públicas, y la reducción de la pobreza multidimensional con la disminución del déficit habitacional, ampliación de la cobertura del saneamiento básico, y garantizando una vivienda digna para toda la población, durante el período de gobierno 2024-2027.
</t>
  </si>
  <si>
    <t>Incrementar a 40% el porcentaje de las Instituciones Educativas Oficiales con oferta en Educación Inicial para la atención de la primera infancia</t>
  </si>
  <si>
    <t>Avanzando desde el comienzo.</t>
  </si>
  <si>
    <t>Número de Instituciones Educativas Oficiales con oferta de educación inicial para la atención a la primera infancia implementada</t>
  </si>
  <si>
    <t>2 Instituciones Educativas Oficiales con oferta de educación inicial para la atención de la primera infancia en el Distrito implementada.  Fuente: Secretaría de Educación, 2023.</t>
  </si>
  <si>
    <t>Implementar en cuarenta (40) Instituciones Educativas Oficiales la oferta de educación inicial para la atención a la primera infancia.</t>
  </si>
  <si>
    <t>220103700  
Instituciones educativas oficiales que implementan el nivel preescolar en el marco de la atención integral</t>
  </si>
  <si>
    <t>Número de Instituciones Educativas Oficiales asesoradas con estrategias de articulación institucional para asegurar el tránsito armónico de niños y niñas desde los programas de atención a la primera infancia del ICBF al sistema educativo oficial</t>
  </si>
  <si>
    <t>80 Instituciones Educativas Oficiales asesoradas con estrategias de articulación institucional para asegurar el tránsisto armónico de niños y niñas desde los programas de atención a la primera infancia del ICBF al sistema educativo oficial en el cuatrienio 2020-2023</t>
  </si>
  <si>
    <t>Asesorar a cinto (105) Instituciones Educativas Oficiales con estrategias de articulaión institucional para asegurar el tránsito armónico de los niños y niñas desde los programas de atención a la primera infancia del ICBF al sistema educativo oficial</t>
  </si>
  <si>
    <t>220108900 
Servicio de asistencia técnica</t>
  </si>
  <si>
    <t>Avance Programa Avanzando desde el comienzo</t>
  </si>
  <si>
    <t>Reducir la tasa de deserción en educación preescolar, básica y media de Instituciones Educativas Oficiales a 2,47%</t>
  </si>
  <si>
    <t>Me Quedo Porque Me Quedo</t>
  </si>
  <si>
    <t>Número de niños, niñas y adolescentes vinculados con estrategias para el acceso al sistema educativo oficial</t>
  </si>
  <si>
    <t>182.465 niños, niñas y adolescentes vinculados al sistema con estrategias de acceso.                       
 Fuente: SIMAT, 2023.</t>
  </si>
  <si>
    <t>Vincular a dos mil trescientos noventa (2.390) niños, niñas y adolescente adicionales con estrategias para el acceso al sistema educativo oficial.</t>
  </si>
  <si>
    <t xml:space="preserve">220101700  
Personas beneficiadas con estrategias de fomento para el acceso a la educación inicial, preescolar, básica y media. </t>
  </si>
  <si>
    <t>Número de estudiantes de Instituciones Educativas Oficiales atendidos con Programa de Alimentación Escolar como estrategia de permanencia</t>
  </si>
  <si>
    <t>98.842 estudiantes atendidos con PAE como estrategia de permanencia a corte 2023.                                                                          Fuente: Secretaría de Educación, 2023.</t>
  </si>
  <si>
    <t>Atender a ciento seis mil cuatrocientos ochenta y siete (106.487) estudiantes anualmente con el Programa de Alimentación Escolar como estrategia de permanencia.</t>
  </si>
  <si>
    <t>220102805 
Estudiantes beneficiados del programa de alimentación escolar</t>
  </si>
  <si>
    <t>Número de estudiantes de Instituciones Educativas Oficiales atendidos con  transporte escolar</t>
  </si>
  <si>
    <t>3.524 estudiantes atendido con transporte escolar a corte 2023.                                                                                                               Fuente: Secretaría de Educación, 2023.</t>
  </si>
  <si>
    <t>Atender a cinco mil quinientso (5.500) estudiantes anualmente con transporte escolar.</t>
  </si>
  <si>
    <t>220102900  
Beneficiarios de transporte escolar</t>
  </si>
  <si>
    <t xml:space="preserve">Se tramitan cuentas del operador de transporte escolar de acuerdo a la ejecución de la orden de compra 141184 correspondiente al periodo de junio.
Se hacen 3 adiciones a la orden de compra 141184 para garantizar la continuidad de la prestación del servicio público de transporte escolar en las IEO focalizadas, se expidieron los CDP cdp_25001776, cdp_25001823, cdp_25001825, cdp_25001949  y RP 8661 y 8741, 8891, 8892, 9412 y trámite de nuevo proceso de contratación cdp_25001969 y RP 10969 y se suscribe la orden de compra 150540 con objeto de prestacion de servicio de transporte escolar.
Cabe resaltar que del trabajo conjunto del equipo de la Secretaria de Educación desde Despacho con el área administrativa y financiera junto con cobertura educativa se logró la gestión del recurso y adelantar todos los procesos administrativos y contractuales para asegurar la continuidad del servicio de transporte escolar a los estudiantes focalizados por todo el calendario escolar, favoreciendo la permanencia de éstos en el sistema educativo. 
</t>
  </si>
  <si>
    <t>Número de estudiantes de Instituciones Educativas Oficiales atendidos con otras estrategias de permanencia (kits escolares, uniformes, y jornadas escolares complementarias)</t>
  </si>
  <si>
    <t>5.473 estudiantes atendidos con otras estratgias de permanencia.                Fuente: Secretaría de Educación, 2023.</t>
  </si>
  <si>
    <t>Atender a diez mil (10.000) estudiantes anualmente con otras estrategías de permanencia.</t>
  </si>
  <si>
    <t>220103300 
Personas beneficiarias de estrategias de permanencia</t>
  </si>
  <si>
    <t>Se hace seguimiento a la implementación del programa de Jornada Escolar Complementaria por parte de las cajas comfenalco y comfamiliar en las Instituciones Educativas focalizadas.</t>
  </si>
  <si>
    <t>02-02-09</t>
  </si>
  <si>
    <t>Planes Institucionales de Permanencia Escolar – PIPE, formulados e implementados en Instituciones Educativas Oficiales</t>
  </si>
  <si>
    <t>10 Instituciones Educativas Oficiales con Planes Institucionales de Permanencia Escolar-PIPE formulado e implementado a corte 2023.                                   Fuente: Secretaría de Educación, 2023.</t>
  </si>
  <si>
    <t>Formular e implementar Planes Institucionales de Permanencia Escolar-PIPE en cuarenta y cinco (45) Instituciones Educativas Oficiales.</t>
  </si>
  <si>
    <t>220101202 
Documentos sobre evaluación de permanencia en la educación preescolar, básica y media elaborados</t>
  </si>
  <si>
    <t xml:space="preserve">Se avanza en las asistencias técnicas en las Instituciones Educativas para la construcción de planes institucionales de permanencia escolar. </t>
  </si>
  <si>
    <t>Avance programa Me Quedo Porque Me Quedo</t>
  </si>
  <si>
    <t>Incrementar a 67% el porcentaje de Instituciones Educativas Oficiales que cuentan con fortalecimiento de educación inclusiva</t>
  </si>
  <si>
    <t xml:space="preserve">Yo Cuento </t>
  </si>
  <si>
    <t>Número de Instituciones Educativas Oficiales vinculadas a estrategias para el fortalecimiento de la oferta de educación inclusiva para preescolar, básica y media</t>
  </si>
  <si>
    <t>45 Instituciones Educativas Oficiales con estrategias para el fortalecimiento de la oferta de educación inclusiva para preescolar, básica y media a corte 2023         Fuente: Secretaría de Educación, 2023</t>
  </si>
  <si>
    <t>Vincular a setenta y dos (72) Instituciones Educativas Oficiales a estrategias para el fortalecimiento de la oferta de educación inclusiva para preescolar, básica y media</t>
  </si>
  <si>
    <t>220108400  
Establecimientos educativos en operación</t>
  </si>
  <si>
    <t>A corte de 15 de septiembre se  cuenta con 9  unidades de apoyo: Unidad de Apoyo Especializada oferta bilingüe, para atención poblaciión con discapacidad Unidad de Apoyo Aula Hospitalaria, Unidad de Docentes de Apoyo pedagógico, Unidad de apoyo talentos excepcionales, unidad Lider de apoyo, Unidad de apoyo 1 y  rural, unidad de apoyo localidad 2. Unidad de apoyo localidad 3, unidad de apoyo domiciliaria.</t>
  </si>
  <si>
    <t>Número de aulas hospitalarias para la atención de niños, niñas, adolescentes y jóvenes en condición de enfermedad habilitadas</t>
  </si>
  <si>
    <t>1 Aula Hospitalaria habilitada para la atención de niños, niñas, adolescentes y jóvenes en condición de enfermedad.        Fuente: Secretaría de Educación, 2023</t>
  </si>
  <si>
    <t>Habilitar cuatro (4) Aulas Hospitalarias para la atención de niños, niñas, adolescentes y jóvenes en condición de enfermedad</t>
  </si>
  <si>
    <t>220107000 
Ambientes de aprendizaje dotados</t>
  </si>
  <si>
    <t xml:space="preserve">A corte de 15 de Septiembre se cuenta con 3 aulas hospitalarias en: Clinica Blas de Lezo, Clinica la misericordia, Hospital infantil napoleon franco Pareja, se atienden estudiantes en otras instituciones como Funvivir con el apoyo de Aula Malu y la universidad Distrital. </t>
  </si>
  <si>
    <t>Número de Instituciones Educativas Oficiales con estudiantes con capacidades excepcionales vinculados a Escuela de Talentos</t>
  </si>
  <si>
    <t>0                                    
Fuente: Secretaría de Educación, 2023.</t>
  </si>
  <si>
    <t>Vincular estudiantes con capacidades excepcionales a la Escuela de Talentos en cincuenta (50) Instituciones Educativas Oficiales</t>
  </si>
  <si>
    <t>220108400  
Sedes educativas con apoyo pedagógico para  la oferta de educación inclusiva para preescolar, básica y media</t>
  </si>
  <si>
    <t xml:space="preserve">A corte de 15 de septiembre se cuenta con 24 establecimientos focalizados para la atención educativa a la población  con talentos excepcionales. Se inicia la construcción de la ruta. </t>
  </si>
  <si>
    <t>Reducir la tasa de extraedad en el Distrito al 9%</t>
  </si>
  <si>
    <t>Número de Instituciones Educativas Oficiales con modelos educativos flexibles implementados</t>
  </si>
  <si>
    <t>22 Instituciones educativas Oficiales con modelos educativos flexibles implementados en el Distrito                   Fuente: Secretaría de Educación, 2023</t>
  </si>
  <si>
    <t>Implementar en veintisiete (27) Instituciones Educativas Oficiales los modelos educativos flexibles</t>
  </si>
  <si>
    <t>220105700 
Modelos educativos flexibles validados</t>
  </si>
  <si>
    <t>02-02-10</t>
  </si>
  <si>
    <t>Número de niños, niñas, adolescentes y jóvenes en extraedad que se encuentran dentro de la oferta regular, atendidos con modelos educativos flexibles en el sistema educativo oficial</t>
  </si>
  <si>
    <t>1.052 niños, niñas, adolescentes y jóvenes atendidos         
Fuente: Secretaría de Educación Distrital, 2023</t>
  </si>
  <si>
    <t>220103000 
 Beneficiarios atendidos con modelos educativos flexibles</t>
  </si>
  <si>
    <t>02-02-11</t>
  </si>
  <si>
    <t>Número de niños, niñas, adolescentes y jóvenes en extraedad que se encuentran por fuera del sistema educativo oficial atendidos con modelos educativos flexibles</t>
  </si>
  <si>
    <t>0    
Fuente: Secretaría de Educación Distrital, 2023</t>
  </si>
  <si>
    <t>220103001 
Beneficiarios atendidos con modelos educativos flexibles</t>
  </si>
  <si>
    <t>Reducir la tasa de analfabetismo en el Distrito al 0,9%</t>
  </si>
  <si>
    <t>02-02-12</t>
  </si>
  <si>
    <t>Número de personas atendidas con modelos de alfabetización</t>
  </si>
  <si>
    <t>1.200 personas atendidas con modelos de alfabetización a corte 2023                             Fuente: Secretaría de Educación, 2023</t>
  </si>
  <si>
    <t>Atender a ocho mil cuatrocientas (8.400) personas con modelos de alfabetización</t>
  </si>
  <si>
    <t xml:space="preserve">220103200  
Personas beneficiarias con modelos de alfabetización </t>
  </si>
  <si>
    <t xml:space="preserve">Avance Programa Yo Cuento </t>
  </si>
  <si>
    <t xml:space="preserve">Escuela Hogar </t>
  </si>
  <si>
    <t>Número de Instituciones Educativas Oficiales con proyectos pedagógicos transversales de cultura, deporte, recreación, actividad física y artes implementados</t>
  </si>
  <si>
    <t>48 Instituciones Educativas Oficiales con proyectos pedagógicos transversales implementados a corte 2023                         Fuente: Secretaría de Educación, 2023</t>
  </si>
  <si>
    <t>Implementar proyectos pedagógicos transversales de cultura, deporte, recreación, actividad física y artes en cincuenta y nueve (59) Instituciones Educativas Oficiales</t>
  </si>
  <si>
    <t>220106100 
Establecimientos educativos beneficiados</t>
  </si>
  <si>
    <t>Número de Instituciones Educativas Oficiales con proyectos pedagógicos transversales de educación ambiental, emprendimiento y otros implementados</t>
  </si>
  <si>
    <t>48 Instituciones Educativas Oficiales con proyectos pedagógicos transversales implementados a corte 2023    Fuente: Secretaría de Educación, 2023</t>
  </si>
  <si>
    <t>Implementar proyectos pedagógicos transversales de educación ambiental, emprendimiento y otros en cincuenta y nueve (59) Instituciones Educativas Oficiales</t>
  </si>
  <si>
    <t>Numero de Instituciones Educativas Oficiales asistidas en su sistema escolar de convivencia, habilidades para la vida y la paz y gobierno escolar</t>
  </si>
  <si>
    <t>91 Instituciones Educativas Oficiales fortalecidas en su sistema escolar de convivencia, habilidades para la vida y la paz y gobierno escolar a corte 2023       Fuente: Secretaría de Educación, 2023</t>
  </si>
  <si>
    <t>Asistir a ciento siete (107) Instituciones Educativas Oficiales en su sistema escolar de convivencia, habilidades para la vida y la paz y gobierno escolar</t>
  </si>
  <si>
    <t>220105400 
 Entidades territoriales con estrategias para la prevención de riesgos sociales en los entornos escolares implementadas</t>
  </si>
  <si>
    <t>Continuamos con las 30 instituciones de los trimestres anteriores y entren 7 nuevas  en :
Asistencia tecnica en el fortalecimiento de la convivencia escolar y la prevencion de la violencia basada en genero:
1. Pedro Romer
2. Fredonia
3. Manuela Vergara de curi
4. Manuela Beltran
5. Clemente Manuel zabala
6. Pontezuela 
7. Puerto Rey</t>
  </si>
  <si>
    <t>Número de Instituciones Educativas Oficiales que implementan el Acuerdo Distrital No. 113 de 2022</t>
  </si>
  <si>
    <t xml:space="preserve">34 Instituciones Educativas Oficiales que implementan el Acuerdo Distrital No. 113 de 2022, de formación en derechos humanos de las mujeres y prevención de las violencias de género, dirigido a niñas, niños y jóvenes                Fuente:Secretaría de Educación, 2023          </t>
  </si>
  <si>
    <t>Implementar el Acuerdo Distrital No. 113 de 2022 en ciento siete (107) Instituciones Educativas Oficiales, de formación en derechos humanos de las mujeres y prevención de las violencias de género, dirigido a niñas, niños y jóvenes</t>
  </si>
  <si>
    <t>220107500  
Eventos de promoción y prevención de los derechos  realizados</t>
  </si>
  <si>
    <t xml:space="preserve">Avance Programa Escuela Hogar </t>
  </si>
  <si>
    <t>Cartagena Territorio Plurilingüe</t>
  </si>
  <si>
    <t>Numero de Instituciones Educativas Oficiales asistidas técnicamente en el proceso de tránsito de Proyecto Educativo Institucional – PEI a Proyecto Educativo Comunitario - PEC o Proyecto Educativo Intercultural acorde con la pertinencia con respecto a la caracterización y perfil educativo del territorio</t>
  </si>
  <si>
    <t>5 Instituciones Educativas Oficiales asistidas técnicamente en el proceso de tránsito de Proyecto Educativo Institucional- PEI a Proyecto Educativo Comunitario-pec p Proyecto Educativo Intercultural a corte 2023                                       Fuente: Secretaría e Educación, 2023</t>
  </si>
  <si>
    <t>Asistir técnicamente a trece (13) Instituciones Educativas Oficiales en el proceso de tránsito de Proyecto Educativo Insitucional-PEI a Proyecto Educativo Comunitario-PEC o Proyecto Educativo Intercultural</t>
  </si>
  <si>
    <t>220105600  
Modelos educativos acompañados</t>
  </si>
  <si>
    <t>Número de Instituciones Educativas Oficiales con Cátedra de Estudios Afrocolombianos (CEA) implementada</t>
  </si>
  <si>
    <t>6 Instituciones Educativas Oficiales con Cátedra de Estudios Afrocolombianos a corte 2023                           Fuente:Secretaría de Educación, 2023</t>
  </si>
  <si>
    <t>Implementar la Cátedra de Estudios Afrocolombianos (CEA) en seis (6) Instituciones Educativas Oficiales adicionales</t>
  </si>
  <si>
    <t>220105601  
Modelos educativos para grupos étnicos acompañados</t>
  </si>
  <si>
    <t xml:space="preserve">5  Instituciones educativas  en •Capacitación en el diseño e implementación de Catedra de Estudios Afrocolombianos. 
•Taller de integración Curricular para Incorporar los contenidos de la Cátedra de Estudios Afrocolombianos en asignaturas del currículo escolar..fOCO ROJO, fERNANDEZ BAENA,GAVIOTAS , MARIA CANO, Y FE Y ALEGRIA EL PROGRESO.
</t>
  </si>
  <si>
    <t>Número de Instituciones Educativas Oficiales acompañadas en el fortalecimiento de la enseñanza de lenguas extranjeras, especialmente las focalizadas en los Colegios Amigos del Turismo</t>
  </si>
  <si>
    <t>12 Instituciones Educativas Oficiales acompañadas en el fortalecimiento de la enseñanza de lenguas extranjeras a corte 2023      Fuente: Secretaría de Educación, 2023</t>
  </si>
  <si>
    <t>Acompañar a cicuenta y cinco (55) Instituciones Educativas Oficiales en el fortalecimiento de la enseñanza de lenguas extranjeras, especialmente las focalizadas en los Colegios Amigos del Turismo.</t>
  </si>
  <si>
    <t>220103401 
Instituciones educativas fortalecidas en competencias comunicativas en un segundo idioma</t>
  </si>
  <si>
    <t>Número de docentes formados en una segunda lengua</t>
  </si>
  <si>
    <t>N.D.</t>
  </si>
  <si>
    <t>Formar a seiscientos (600) docentes en una segunda lengua</t>
  </si>
  <si>
    <t>220107402 
Docentes apoyados para el mejoramiento de sus competencias en un segundo idioma</t>
  </si>
  <si>
    <t>Avance Programa Cartagena Territorio Plurilingüe</t>
  </si>
  <si>
    <t>Incrementar a treinta y dos (32) el número de Instituciones Educativas Oficiales que mejoran su clasificación en Pruebas SABER 11</t>
  </si>
  <si>
    <t>Cartagena Mejor Educada</t>
  </si>
  <si>
    <t>Número de docentes formados en evaluación por competencias en las áreas que evalúa el ICFES</t>
  </si>
  <si>
    <t>350 docentes formados en evaluación por competencias en las áreas que evalúa el ICFES a corte 2023         Fuente: Secretaría de Educación, 2023</t>
  </si>
  <si>
    <t>Formar a seiscientos (600) docentes en evaluación por competencias en las áreas que evalúa el ICFES</t>
  </si>
  <si>
    <t>220107400 
Docentes y agentes educativos  de educación inicial, preescolar, básica y media beneficiados con estrategias de mejoramiento de sus capacidades</t>
  </si>
  <si>
    <t>Incrementar a treinta y dos (32) el número de Instituciones Educativas Oficiales que mejoran su clasificación en Pruebas SABER 12</t>
  </si>
  <si>
    <t>Número de formaciones para estudiantes de grado 9, 10 y 11  para las Pruebas Saber</t>
  </si>
  <si>
    <t>Desarrollar setenta y ocho mil doscientos (78.200) formaciones a estudiantes de grado 9, 10 y 11 de las 107 Instituciones Educativas Oficiales en procesos de preparación para las pruebas Saber</t>
  </si>
  <si>
    <t xml:space="preserve">220103600  
Contenidos educativos para la educación inicial, preescolar, básica y media producidos </t>
  </si>
  <si>
    <t>Incrementar a treinta y dos (32) el número de Instituciones Educativas Oficiales que mejoran su clasificación en Pruebas SABER 13</t>
  </si>
  <si>
    <t>Número de Instituciones Educativas Oficiales asesoradas en el análisis y uso de resultados de Pruebas Saber</t>
  </si>
  <si>
    <t>45 Instituciones Educativas Oficiales asesoradas en el análisis y uso de resultados de Pruebas Saber a corte 2023          Fuente: Secretaría de Educación, 2023</t>
  </si>
  <si>
    <t>Asesorar técnicamente a sesenta y dos (62) nuevas Instituciuones Educativas Oficiales en el análisis y uso de resultados de Prueba Saber</t>
  </si>
  <si>
    <t>220100602  Establecimientos Educativos oficiales con acompañamiento en el marco de las estrategias de calidad educativa</t>
  </si>
  <si>
    <t>Avance Programa Cartagena Mejor Educada</t>
  </si>
  <si>
    <t>Levantemos La Voz</t>
  </si>
  <si>
    <t>Número de Instituciones Educativas Oficiales con Plan Institucional de Lectura, Escritura y Oralidad (PILEO) implementado</t>
  </si>
  <si>
    <t>0                                   
Fuente: Secretaría de Educación, 2023.</t>
  </si>
  <si>
    <t>Implementar el Plan Institucional de Lectura, Escritura y Oralidad en ochenta y siete (87) Instituciones Educativas Oficiales.</t>
  </si>
  <si>
    <t xml:space="preserve">220103600 
Contenidos educativos para la educación inicial, preescolar, básica y media producidos </t>
  </si>
  <si>
    <t xml:space="preserve">Durante el mes se realizaron 5 asistencias técnicas a las IEO focalizadas, orientadas al diseño, ajuste e implementación de los planes institucionales de lectura, escritura y oralidad (LEO), así como a su articulación con el PEI y los planes de mejoramiento institucional.
Las asistencias se centraron en:
- fortalecer la inclusión de estos componentes en la gestión institucional, y
- apoyar la toma de decisiones frente a las estrategias para lectura, escritura y oralidad en el aula.
Las 5 asistencias se desarrollaron en las siguientes instituciones: 
- IE Antonia Santos
- Institución Educativa Soledad Román De Núñez
- Institución Etnoeducativa de la Boquilla
- Institución Educativa JOHN F. KENNEDY
- Institución Educativa Republica de Argentina
Se realizaron 3 encuentros, organizados en formato zonal debido a limitaciones de tiempo, disponibilidad institucional y ausencia de presupuesto logístico para un evento distrital amplio. Aun así, se garantizó la participación estudiantil y el reconocimiento de talentos en LEO.
1. Primer encuentro – I.E. Ana María Vélez de Trujillo
Se llevó a cabo un concurso de oratoria estudiantil, resultando ganador en la categoría juvenil: Joswuer José Siolo Julio (grado noveno).
2. Segundo encuentro – I.E. Fundación Pies Descalzos Villas de Aranjuez
Los días 28 y 29 de octubre se realizó la primera edición del concurso “Tu voz, el eco del cambio”, desarrollado en ambas jornadas. Participaron dos categorías en primaria y tres en secundaria.
3. Tercer encuentro – I.E. Antonia Santos
Se desarrollaron actividades de producción audiovisual, destacándose la presentación de cortometrajes basados en la obra MalEducada de Antonio Ortiz, junto con espacios de participación y reflexión estudiantil.
</t>
  </si>
  <si>
    <t>Número de Instituciones Educativas Oficiales dotadas con material bibliográfico</t>
  </si>
  <si>
    <t>1 Institución Educativa Oficial dotadas con material bibliográfico a corte 2023                         Fuente: Secretaría de Educación, 2023</t>
  </si>
  <si>
    <t>Dotar las bibliotecas escolares de ochenta y seis (86) Instituciones Educativas Oficiales con material bibliográfico</t>
  </si>
  <si>
    <t>220106902 
Sedes dotadas con materiales pedagógicos</t>
  </si>
  <si>
    <t>Se trasfirio a las instituciones educativas Juan Jose Nieto y Gaviotas
Se tramita tramita trasferencia a 5 IEO para dotación de biblioteca escolar:Omaira sanchez, Boquilla, Pedro Romero,Liceo de Bolivar, ana Maria Velez y Jose maria cordoba de pasacaballos.</t>
  </si>
  <si>
    <t>Red de Bibliotecas Escolares integrada al sistema de bibliotecas públicas creada</t>
  </si>
  <si>
    <t>Crear una (1) Red de Bibliotecas Escolares integrada al sistema de bibliotecas públicas</t>
  </si>
  <si>
    <t>02-02-13</t>
  </si>
  <si>
    <t>Ferias Distritales de Radio Escolar desarrolladas</t>
  </si>
  <si>
    <t>Desarrollar cuatro (4) Ferias Distritales de Radio Escolar</t>
  </si>
  <si>
    <t>220103305   Eventos realizados</t>
  </si>
  <si>
    <t xml:space="preserve">EXPORADIO 2025
Feria de Radio Escolar Distrital
ExpoRadio fue un espacio formativo, creativo y vivencial donde se dieron cita 24 emisoras escolares de Cartagena para mostrar el talento, la pasión y el compromiso de sus comunidades educativas con el campo comunicativo. Fue mucho más que un evento: una fiesta de la radio escolar, una experiencia donde estudiantes, docentes y líderes radialistas se convirtieron en protagonistas de sus propias radios escolares.
En este encuentro, cada institución educativa desarrollo un eje temático, que implico una puesta en escena divertida y atractiva que reflejan la identidad y la cultura de sus ambientes educativos.
Durante el mes se realizaron 3 asistencias formativas, todas orientadas a la inducción al medio radial escolar, fortaleciendo competencias básicas para la puesta en marcha de la radio institucional en cada sede.
Las asistencias se desarrollaron así:
I.E. Manuela Beltrán – Inducción al medio radial escolar.
I.E. Manzanillo del Mar – Inducción al medio radial escolar.
I.E. Manuela Beltrán – Segunda sesión formativa con estudiantes, enfocada en participación, manejo básico del medio radial y prácticas iniciales.
</t>
  </si>
  <si>
    <t>02-02-14</t>
  </si>
  <si>
    <t>Número de Instituciones Educativas Oficiales dotadas con materiales y equipos radiofónicos</t>
  </si>
  <si>
    <t>30 Insituciones Educativas Oficiales dotadas con materiales y equipos radiofónicos a corte 2023    Fuente: Secretaría de Educación, 2023</t>
  </si>
  <si>
    <t>Dotar con material y equipo radiofónico a treinta (30) Insituciones Educativas Oficiales adicionales para la implementación de la radio escolar</t>
  </si>
  <si>
    <t>220106904  
Sedes dotadas con dispositivos tecnológicos</t>
  </si>
  <si>
    <t>Avance Programa Levantemos La Voz</t>
  </si>
  <si>
    <t>Aula Global</t>
  </si>
  <si>
    <t>Número de Instituciones Educativas Oficiales que mejoran en resultados de pruebas - EGRA (Early Grade Reading Assessment)</t>
  </si>
  <si>
    <t>Mejorar en quince (15) Instituciones Educativas las destrezas básicas de alfabetismo en básica primaria medidos a través de EGRA</t>
  </si>
  <si>
    <t>220100602 
Establecimientos Educativos oficiales con acompañamiento en el marco de las estrategias de calidad educativa</t>
  </si>
  <si>
    <t>Se desarrollaron formación de docentes, familias y acompañamiento  en en las 24 tutorias a los estudiantes focalizados en resago escolar de las IEO: Liceo de Bolivar, Fulgencio Lequerica Velez, Francisco de paula santander, Ciudad de tunja, Politecnico del pozon</t>
  </si>
  <si>
    <t>Número de Instituciones Educativas Oficiales que mejoran en resultados de pruebas - EGMA (Early Grades Mathematics Assessment)</t>
  </si>
  <si>
    <t>Mejorar en quince (15) Instituciones Educativas las habilidades en matemáticas de las pruebas EGMA</t>
  </si>
  <si>
    <t>220100603  
Establecimientos Educativos oficiales con acompañamiento en el marco de las estrategias de calidad educativa</t>
  </si>
  <si>
    <t>Avance Programa Aula Global</t>
  </si>
  <si>
    <t xml:space="preserve"> Formación Y Cualificación De Docentes Y Directivos Docentes</t>
  </si>
  <si>
    <t>Número de docentes de Instituciones Educativas Oficiales formados en su saber disciplinar, pedagógico y reflexivo</t>
  </si>
  <si>
    <t>974 docentes formados en su saber disciplinar pedagógico y reflexivp a corte 2023  fuente: Secretaría de Educación 2023</t>
  </si>
  <si>
    <t>Formar a dos mil (2.000) docentes de Instituciones Educativas Oficiales en su saber disciplinar, pedagógico y reflexivo</t>
  </si>
  <si>
    <t>220107400  
Docentes y agentes educativos  de educación inicial, preescolar, básica y media beneficiados con estrategias de mejoramiento de sus capacidades</t>
  </si>
  <si>
    <t>Docentes formados en diferentes tematicas deInclusión , Etno y Resistencia en el oficio pedagógico del maestro de la institución etnoeducativa  Mercedes Abrego de cartagena</t>
  </si>
  <si>
    <t>Número de directivos docentes formados en liderazgo</t>
  </si>
  <si>
    <t>Formar a ciento (107) rectores de Insituciones Educativas Oficiales en liderazgo y gestión educativa</t>
  </si>
  <si>
    <t>220107401 
Docentes y agentes educativos  de educación inicial, preescolar, básica y media beneficiados con estrategias de mejoramiento de sus capacidades</t>
  </si>
  <si>
    <t>4 Rectores asistieron a la socialización de resultados  CEPE : cuyo objetivo es Movilizar indicadores en los territorios para cada niño y niña tenga las mismas oportunidades con una educación de calidad con el liderazgo del rector.</t>
  </si>
  <si>
    <t>Número de foros educativos distritales anuales realizados</t>
  </si>
  <si>
    <t>4 foros elaborados en el cuatrienio 2020-2023  Fuente: Secretaría de Educación, 2023</t>
  </si>
  <si>
    <t>Elaborar cuatro (4) foros educativos en el cuatrienio</t>
  </si>
  <si>
    <t>220103305 
Eventos realizados</t>
  </si>
  <si>
    <t>Se realizó Foro Distrital y la feria de experiencias significativas con la participación de 7 experiencias de instituciones rurales y 27 urbanas</t>
  </si>
  <si>
    <t>Avance Programa  Formación Y Cualificación De Docentes Y Directivos Docentes</t>
  </si>
  <si>
    <t>Fortalecimiento De La Gestión Escolar En Las Instituciones Educativas Oficiales</t>
  </si>
  <si>
    <t>Numero de Instituciones Educativas Oficiales, con asistencia tecnica en el proceso de actualización de sus modelos pedagógicos y curriculares</t>
  </si>
  <si>
    <t>65 Instituciones Educativas Oficiales acompañadas en el proceso de actualización de sus modelos pedagógicos y curriculares a corte 2023                                       Fuente: Secretaría de Educación, 2023</t>
  </si>
  <si>
    <t>Asistir técnicamente a  ciento siete (107) Instituciones Educativas Oficiales en el proceso de actualización de sus modelos pedagógicos y curriculares</t>
  </si>
  <si>
    <t>220100602 Establecimientos Educativos oficiales con acompañamiento en el marco de las estrategias de calidad educativa</t>
  </si>
  <si>
    <t xml:space="preserve">Durante el trimestre se desarrollaron diversas acciones orientadas al fortalecimiento de la gestión educativa, el acompañamiento institucional y el mejoramiento de la calidad educativa en las IEO priorizadas dentro del programa Escuelas que Aprenden, con el apoyo de la Fundación Terpel. Estas actividades incluyeron procesos formativos, asesorías técnicas, espacios de planeación, visitas institucionales y articulaciones interinstitucionales que permitieron avanzar en temas como PEI, modelos pedagógicos, herramientas de gestión escolar, liderazgo directivo, ampliación de la media, jornada única, convivencia y enfoques étnicos:1. I.E. José de la Vega.
2. I.E. Santa María.
3. I.E. Rafael Núñez.
4. I.E. Politécnico del Pozón.
5. I.E. de Fredonia.
6. I.E. Soledad Acosta de Samper.7.  I.E. Técnica de Pasacaballos.
8. I.E. José María Córdoba.
9. I.E. Nuestra Señora del Buen Aire.
10. I.E. Antonio Nariño
</t>
  </si>
  <si>
    <t>Sistema propio de información de la Gestión Escolar creado</t>
  </si>
  <si>
    <t>0                                   
 Fuente: Secretaría de Educación, 2023.</t>
  </si>
  <si>
    <t>Crear un (1) sistema de información de la Gestión Escolar</t>
  </si>
  <si>
    <t>220104800 
Documentos elaborados</t>
  </si>
  <si>
    <t>02-02-15</t>
  </si>
  <si>
    <t>Referentes técnicos de educación inicial y preescolar incorporados en PEI de instituciones educativas que ofertan los grados prejardín, jardín y transición</t>
  </si>
  <si>
    <t>2 Instituciones Educativas Oficiales que incorporan los referentes técnicos de educación inicial y preescolar en los PEI de instituciones educativas que ofertan los grados prejardín, jardín y transición a corte 2023      
Fuente: Secretaría de Educación, 2023</t>
  </si>
  <si>
    <t>Incorporar los referentes técnicos de educación inicial y preescolar en los PEI de cuarenta (40) instituciones educativas que ofertan los grados prejardín, jardín y transición</t>
  </si>
  <si>
    <t>220103700
  Instituciones educativas oficiales que implementan el nivel preescolar en el marco de la atención integral</t>
  </si>
  <si>
    <t xml:space="preserve">
o Taller de formación docente  en el desarrollo de la  semana Institucional denominado organización curricular y Pedagógica, orientado por la profesional Shady Rozo de la dirección de primera Infancia del MEN. Para 180 docentes de las Instituciones Educativas focalizadas en educación Inicial e instituciones invitadas.
o IE Republica del Líbano
o IE corazón de maría
o IE María Reina
o IE Antonia Santos
o IE pedro romero
o IE San Felipe Neri
o IE Santa Ana de Barú
o IE Omaira Sánchez
o IE Ternera
o IE Fredonia
o IE Técnica de pasacaballo
o IE José María Córdoba 
o IE Ciudad de Tunja
o IE Maria Auxiliadora
o IE Madre Gabriela 
o IE Clemente Zabala 
o IE Jhon F. Kennedy 
o IE caño de oro 
o IE Luis Carlos Lopez 
o IE Villas de Aranjuez
o IE soledad Roman 
o IE Manuela Vergara de Curi
o IE Francisco de paula Santander 
o IE Corporación Mi Primera Estación(privado) 
o IE Arroyo de Piedra 
o IE Puerto Rey 
o IE Perpetuo Socorro
o IE Santa Maria 
o IE Villa Estrella 
o IE Liceo de Bolivar 
o IE Archipielago de san Bernardo 
o IE Rafael Nuñez
o IE Ararca 
o IE Tierra Bomba 
o IE Tierra Baja 
o IE Fulgencio Lequerica 
o IE. Camilo Torres 
o IE Isla Fuerte 
o IE. Politecnico del Pozón 
o IE. Rep. Argentina 
</t>
  </si>
  <si>
    <t>Avance Programa Fortalecimiento De La Gestión Escolar En Las Instituciones Educativas Oficiales</t>
  </si>
  <si>
    <t>Incrementar la participación de los egresados de las Instituciones Educativas Oficiales en la tasa de absorción de educación superior del Distrito a 30%</t>
  </si>
  <si>
    <t>Unidos Por El Sueño Superior</t>
  </si>
  <si>
    <t>Número de estudiantes egresados de Instituciones Educativas Oficiales y con matrícula contratada becados en educación superior</t>
  </si>
  <si>
    <t>3.250 estudiantes egresados de Instituciones Educativas Oficiales y con matrícula contratada que acceden a becas de educación superior a corte 2023                          
Fuente: Secretaría de Educación, 2023</t>
  </si>
  <si>
    <t>Becar en educación superior a nueve mil (9.000) estudiantes egresados de Instituciones Educativas Oficiales y con matrícula contratada</t>
  </si>
  <si>
    <t>220206200  
Beneficiarios de estrategias o programas de  fomento para el acceso a la educación superior</t>
  </si>
  <si>
    <t>A través de la convocatoria 2025-2 se entregaron 321 becas del Fonco Bicentenario y 42 becas de la Alianza Distrito Cartagena, para un total de 831  becas entregadas en esta actividad al corte 30 de septiembre del 2025,</t>
  </si>
  <si>
    <t>Número de estudiantes egresados de Instituciones Educativas Oficiales y con matrícula contratada becados con becas inclusivas en educación superior (víctimas, NARP, con discapacidad, indígenas)</t>
  </si>
  <si>
    <t>228 estudiantes egresados de Instituciones Educativas Oficiales y con matrícula contratada becados con becas inclusivas en educación superior a corte 2023                       
Fuente: secretaría de Educación, 2023</t>
  </si>
  <si>
    <t>Becar en educación superior a quinientos cuarenta y cuatro (544) estudiantes egresados de Instituciones Educativas Oficiales y con matricula contratada, con becas inclusivas</t>
  </si>
  <si>
    <t>220206205 
 Beneficiarios de estrategias de fomento a la educación inclusiva</t>
  </si>
  <si>
    <t>Se realizó convoctaria 2025-2 del Fondo Inclusivo donde se entregaron las 100 becas señaladas,</t>
  </si>
  <si>
    <t>02-02-16</t>
  </si>
  <si>
    <t>Número de estudiantes de media técnica graduados con doble titulación</t>
  </si>
  <si>
    <t>2.136 estudiantes de media técnica graduados con doble titulación a corte 2023   Fuente: Secretaría de Educación, 2023</t>
  </si>
  <si>
    <t>Graduar doce mil (12.000) estudiantes de media técnica con doble titulación</t>
  </si>
  <si>
    <t xml:space="preserve">220103500  
Programas y proyectos de educación pertinente articulados con el sector productivo </t>
  </si>
  <si>
    <t>02-02-17</t>
  </si>
  <si>
    <t>Número de Instituciones Educativas Oficiales con media técnica y académicas con doble titulación implementada</t>
  </si>
  <si>
    <t>16 Instituciones Educativas Oficiales con doble titulación        Fuente: Secretaría de Educación, 2023</t>
  </si>
  <si>
    <t>Implementar doble titulación en veinticinco (25) Instituciones Educativas Oficiales con media técnica e Instituciones Educativas oficiales académicas</t>
  </si>
  <si>
    <t>220103501 
 Proyectos de investigación desarrollados de forma conjunta entre las Instituciones de educación media y el sector productivo</t>
  </si>
  <si>
    <t>02-02-18</t>
  </si>
  <si>
    <t>Numero de Instituciones Educativas Oficiales con nodos de media técnica asistidas con programas pilotos de bilingüismo</t>
  </si>
  <si>
    <t>Asistir con programas piloto de bilingüismo a cinco (5) Instituciones Educativas Oficiales con nodos de media técnica</t>
  </si>
  <si>
    <t>220208500
 Instituciones de educación superior fortalecidas en competencias comunicativas en idiomas extranjeros</t>
  </si>
  <si>
    <t>02-02-19</t>
  </si>
  <si>
    <t>Número de estudiantes con formación técnica para el trabajo y el desarrollo humano</t>
  </si>
  <si>
    <t>56 estudiantes con formación técnica para el trabajo y el desarrollo humano a corte 2023                                                Fuente: Secretaría de Educación, 2023</t>
  </si>
  <si>
    <t>Formar a quinientos (500) estudiantes en educación técnica para el trabajo y el desarrollo humano</t>
  </si>
  <si>
    <t xml:space="preserve">220203900  
Entidades o instituciones de educación acompañadas en el mejoramiento de la calidad y la pertinencia de la Educación para el Trabajo y Desarrollo Humano- ETDH </t>
  </si>
  <si>
    <t>Se obtuvo CDP por $200.000.000 para la próxima convocatoria de formación para el trabajo de entrega de becas, se emitió carta de intención para realizar convenio de administración para las becas del fondo, se adelantaron mesas de trabajo con el administrador del fondo “ICETEX” para modificar el reglamento operativo y estudio previo, con el objetivo de realizar los ajustes necesarios que faciliten el proceso de postulación  y legalización de los créditos condonables.</t>
  </si>
  <si>
    <t>02-02-20</t>
  </si>
  <si>
    <t>Número de voluntarios universitarios que acompañan a los estudiantes de las Instituciones Educativas Oficiales en el fortalecimiento de sus competencias</t>
  </si>
  <si>
    <t>Vincular a doscientos (200) voluntarios universitarios para acompañamiento a los estudiantes de las Instituciones Educativas Oficiales en el fortalecimiento de sus competencias</t>
  </si>
  <si>
    <t>220207000  
Contenidos educativos para la educación superior  producidos</t>
  </si>
  <si>
    <t>Avance Programa Unidos Por El Sueño Superior</t>
  </si>
  <si>
    <t>Avanzamos En El Fortalecimiento Institucional De La Secretaría De Educación</t>
  </si>
  <si>
    <t>Numero de políticas armonizadas del Modelo Integrado de Planeación y Gestión – MIPG en la SED</t>
  </si>
  <si>
    <t>Una (1) política armonizada (Fortalecimiento organizacional y simplificación de procesos) a corte 2023     Fuente: Secretaría de Educación, 2023</t>
  </si>
  <si>
    <t>Armonizar las diecinueve (19) políticas del Modelo Integrado de Planeación y Gestión - MIPG en la Secretaría de Educación</t>
  </si>
  <si>
    <t>229906000 
Sistema de Gestión implementado</t>
  </si>
  <si>
    <t>Reorganización administrativa y de procesos de la Secretaría de Educación diseñada, aprobada e implementada</t>
  </si>
  <si>
    <t>Estructura de la Secretaría que data del año 2006         Fuente: Alcaldía Mayor de Cartagena, 2006</t>
  </si>
  <si>
    <t>Diseñar, aprobar e implementar una (1) nueva estructura administrativa y de procesos de la Secretaría de Educación</t>
  </si>
  <si>
    <t>229907400  
Sistema de gestión actualizado</t>
  </si>
  <si>
    <t>Revisión, actualización y validación  de información de las Capacidades institucionales, con abordaje de los siguientes puntos: Plataforma Estratégica, Identificación y análisis de funciones, Capacidad directiva, Capacidad competitiva, Capacidad técnica, Capacidad tecnológica, Capacidad de talento humano, Entorno político, Entorno social, Entorno tecnológico, Arquitectura institucional, Análisis financiero, Análisis de procesos, Panta Educativa.</t>
  </si>
  <si>
    <t>Sistema de seguimiento y aseguramiento de la calidad del servicio educativo a través del ejercicio de la inspección y vigilancia, diseñado e implementado</t>
  </si>
  <si>
    <t>Diseñar e implementar un (1) sistema de seguimiento y aseguramiento a la calidad del servicio educativo a través del ejercicio de la inspección, vigilancia y control</t>
  </si>
  <si>
    <t>220101401 
 Informes de inspección vigilancia y control del sector educativo</t>
  </si>
  <si>
    <t>Plan de Bienestar y Protección para los funcionarios del sector educativo de Cartagena implementado</t>
  </si>
  <si>
    <t>1 Plan de Bienestar y Protección para los funcionarios del sector eduactivo existente             Fuente: Secretaría de Educación, 2023</t>
  </si>
  <si>
    <t>Implementar un (1) Plan de Bienestar y protección otorgados a los funcionarios del Sector Educativo de Cartagena</t>
  </si>
  <si>
    <t>229905601  
Actos administrativos elaborados</t>
  </si>
  <si>
    <t>Avance Programa Avanzamos En El Fortalecimiento Institucional De La Secretaría De Educación</t>
  </si>
  <si>
    <t>Cartagena, Territorio Digital</t>
  </si>
  <si>
    <t>Número de sedes educativas con conectividad escolar implementada</t>
  </si>
  <si>
    <t>105 sedes educativas con conectividad escolar a corte 2023          
Fuente: Secretaría de Educación, 2023</t>
  </si>
  <si>
    <t>Implementar conectividad escolar en ciento cincuenta (150) sedes educativas del Distrito</t>
  </si>
  <si>
    <t>220105001 
Establecimientos educativos conectados a internet</t>
  </si>
  <si>
    <t>Número de aulas RTCi para el desarrollo de competencias digitales en las Instituciones Educativas Oficiales habilitadas</t>
  </si>
  <si>
    <t>1  aula RTCi habilitada en las Instituciones Educativas Oficiales a corte 2023                               
Fuente: Secretaría de Educación, 2023</t>
  </si>
  <si>
    <t>Habilitar ocho (8) aulas RTCi para el desarrollo de competencias digitales en las Instituciones educativas Oficiales</t>
  </si>
  <si>
    <t>220106904 
Sedes dotadas con dispositivos tecnológicos</t>
  </si>
  <si>
    <t>Número de Instituciones Educativas Oficiales asistidas en las prácticas de ciencia, innovación y tecnología</t>
  </si>
  <si>
    <t>2 Instituciones Educativas Oficiales asistidas en las prácticas de ciencia, innovación y tecnología a corte 2023     Fuente: Secretaría de Educación, 2023</t>
  </si>
  <si>
    <t>Asistir a ochenta y cinco (85) Instituciones Educativas Oficiales en las prácticas de ciencia, innovación y tecnología</t>
  </si>
  <si>
    <t>220104602
Instituciones educativas asistidas técnicamente en innovación educativa</t>
  </si>
  <si>
    <t>Avance Programa Cartagena, Territorio Digital</t>
  </si>
  <si>
    <t>10. Reducción de la desigualdad 
16. Paz, justicia e instituciones sólidas</t>
  </si>
  <si>
    <t xml:space="preserve">3. Promover el Desarrollo Económico Equitativo en el Distrito de Cartagena de Indias mediante la formulación y ejecución de políticas y estrategias para lograr la reducción de la brecha laboral de género, la disminución de las tasas de desempleo juvenil, la reducción de la informalidad laboral, con el fomento al emprendimiento, el fortalecimiento de la economía popular, la diversificación económica, la mejora del índice de competitividad, y la creación de empleos de calidad en la ciudad, durante el período de gobierno 2024-2027. </t>
  </si>
  <si>
    <t>CAPÍTULO III
DE LOS PUEBLOS Y COMUNIDADES ETNICAS</t>
  </si>
  <si>
    <t>Incrementar a 20% el porcentaje de la población negra, afrocolombiana, raizal, palenquera que habita el Distrito vinculada a procesos de fortalecimiento y reconocimiento de sus derechos, diversidad étnica y cultural como un principio fundamental</t>
  </si>
  <si>
    <t>Desarrollo Humano y Bienestar Social de las Comunidades Negras, Afrocolombianas, Raizales y Palenqueras</t>
  </si>
  <si>
    <t>06-01-01</t>
  </si>
  <si>
    <t>Becas inclusivas para estudiantes de los Consejos Comunitarios</t>
  </si>
  <si>
    <t xml:space="preserve">277 becas entregadas por la SED a corte 2023 </t>
  </si>
  <si>
    <t>Otorgar trescientas noventa y seis (396) becas inclusivas a estudiantes de los Consejos Comunitarios</t>
  </si>
  <si>
    <t>40010012 
Educación - Cobertura neta en educación - Total</t>
  </si>
  <si>
    <t xml:space="preserve">Se hace entrega de 42 becas en la convocatoria  2025-2  según acta 19 de 2025 y 21 en la convocatoria 2025-1 según acta 15 de 2024 teniendo como resultado 63 becas aprobadas para la vigencia 2025 </t>
  </si>
  <si>
    <t>Incrementar a 50% el porcentaje de población indígena que habita el Distrito de Cartagena vinculada a procesos fortalecimiento y reconocimiento de sus derechos, diversidad étnica y cultural como un principio fundamental</t>
  </si>
  <si>
    <t>Atención Integral para las Comunidades Indígenas (Programa 14.2.2)</t>
  </si>
  <si>
    <t>06-01-02</t>
  </si>
  <si>
    <t>Becas inclusivas para estudiantes de los cabildos indígenas asentados en el Distrito</t>
  </si>
  <si>
    <t>ND</t>
  </si>
  <si>
    <t>Otorgar sesenta (60) becas inclusivas para estudiantes de los cabildos indígenas</t>
  </si>
  <si>
    <t xml:space="preserve">Se hace entrega de 12 becas en la convocatoria  2025-2  según acta 19 de 2025 y 4 en la convocatoria 2025-1 según acta 15 de 2024 teniendo como resultado 16 becas aprobadas para la vigencia 2025 </t>
  </si>
  <si>
    <t>06-01-03</t>
  </si>
  <si>
    <t>Mesa de Expertos creada, implementada y con seguimiento de la implementación de la cátedra de estudios afroamericanos, transición de PEI a PEC e implementación de la resemantización en Instituciones Educativas Oficiales del Distrito</t>
  </si>
  <si>
    <t>0 Fuente: Secretaría de Educación Distrital, 2023</t>
  </si>
  <si>
    <t>Crear, implementar y hacer seguimiento a una (1) Mesa de Expertos para el seguimiento de la implementación de la cátedra de estudios afroamericanos, transición de PEI a PEC e implementación de la resemantización en Instituciones Educativas Oficiales del Distrito</t>
  </si>
  <si>
    <t>220105601 
Modelos educativos para grupos étnicos acompañados</t>
  </si>
  <si>
    <t>Se llevó acabo la mesa de expertos el 27 de noviembre de 2025. Se adjuntan soportes.</t>
  </si>
  <si>
    <t>Avance Programa Desarrollo Humano y Bienestar Social de las Comunidades Negras, Afrocolombianas, Raizales y Palenqueras</t>
  </si>
  <si>
    <t>FORMATO DE REPORTE DE INFORMACIÓN PLAN DE ACCIÓN INSTITUCIONAL</t>
  </si>
  <si>
    <t>Página: 2 de 3</t>
  </si>
  <si>
    <t xml:space="preserve">DEPENDENCIA : </t>
  </si>
  <si>
    <t>GESTIÓN ADMINISTRATIVA - MIPG</t>
  </si>
  <si>
    <t>ADMINISTRACIÓN DE RIESGOS</t>
  </si>
  <si>
    <t>DIMENSIÓN (ES) DE MIPG</t>
  </si>
  <si>
    <t xml:space="preserve"> POLÍTICA DE GESTIÓN Y DESEMPEÑO INSTITUCIONAL</t>
  </si>
  <si>
    <t>PROCESO ASOCIADO</t>
  </si>
  <si>
    <t>GRUPO DE VALOR</t>
  </si>
  <si>
    <t>Promedio indicador 31/12/2024</t>
  </si>
  <si>
    <t>Promedio avance indicador 2025</t>
  </si>
  <si>
    <t>2. Direccionamiento Estratégico y Planeación</t>
  </si>
  <si>
    <t>Compras y contratación pública</t>
  </si>
  <si>
    <t>GESTIÓN ADMINISTRATIVA DE BIENES Y SERVICIOS - EDUCACIÓN</t>
  </si>
  <si>
    <t>GESTIÓN DE RECURSOS FÍSICOS - EDUCACIÓN</t>
  </si>
  <si>
    <t>Gestionar oportunamente la adquisición, ingreso, control, custodia y promoción de los recursos físicos con el fin de atender los requerimientos de los diferentes procesos enfocadas a optimizar el servicio a la comunidad educativa</t>
  </si>
  <si>
    <t>Solicitudes de contratación gestionadas oportunamente</t>
  </si>
  <si>
    <t>Conocer el tiempo de respuesta a las necesidades de contratación de la SED</t>
  </si>
  <si>
    <t xml:space="preserve">Mensual
</t>
  </si>
  <si>
    <t>Eficiencia</t>
  </si>
  <si>
    <t>Instituciones Educativas Oficiales
Comunidad Educativa - Estudiantes - Padres de Familia
MEN</t>
  </si>
  <si>
    <t>Plan Anual de Adquisiciones</t>
  </si>
  <si>
    <t>Posibilidad de perdida reputacional Por inoportunidad en los procesos de contratación   debido a falta de recursos de inversión para el desarrollo de los proyectos educativos</t>
  </si>
  <si>
    <t>Subdirector Técnico Gestión Adminstrativa  Seguimiento periódico al plan de adquisiciones y presentación de avance en comité directivo TRIMESTRAL</t>
  </si>
  <si>
    <t>Gestión Presupuestal y Eficiencia del Gasto Público</t>
  </si>
  <si>
    <t>COBERTURA EDUCATIVA</t>
  </si>
  <si>
    <t xml:space="preserve">GESTIÓN DE ESTRATEGIAS DE ACCESO </t>
  </si>
  <si>
    <t>Garantizar el 95% de la prestación del servicio educativo a niñas, niños, jóvenes y adultos, con altos índices de cobertura y eficiencia, mediante estrategias de acceso a Instituciones Educativas oficiales y en las modalidades de contratación que se requieran, de forma anual.</t>
  </si>
  <si>
    <t>Población preescolar sin extraedad matriculada</t>
  </si>
  <si>
    <t>Conocer la población entre los 5 y 16 años que se encuentra en el Sistema Educativa</t>
  </si>
  <si>
    <t>Semestral</t>
  </si>
  <si>
    <t>NA</t>
  </si>
  <si>
    <t>Posibilidad de perdida economica y reputacional por no garantizar el acceso al sistema de educación preescolar, báisa y media debido a la insuficiencia y limitación de la capacidad instalada de establecimientos educativos oficiales para la prestación del servicio</t>
  </si>
  <si>
    <t>Director de cobertura educativa gestiona el cumplimiento de la ejecución del plan de cobertura en el formato GEDCO01 F001 - Plan de Cobertura trimestralmente</t>
  </si>
  <si>
    <t>Población  sin extraedad matriculada</t>
  </si>
  <si>
    <t>Establecer si los estudiantes del grado de transición tienen la edad adecuada para cursarlo</t>
  </si>
  <si>
    <t>Eficacia</t>
  </si>
  <si>
    <t>Instituciones Educativas Oficiales 
Instituciones Educativas No Oficiales
Comunidad Educativa - Estudiantes - Padres de Familia
MEN</t>
  </si>
  <si>
    <t>GESTIÓN DE ESTRATEGIAS DE PERMANENCIA</t>
  </si>
  <si>
    <t>Planear e Implementar en un 100% una adecuada gestión para la mitigación del riesgo de abandono escolar de niñas, niños, adolescentes y jóvenes de establecimientos educativos con matrícula oficial del distrito cada anualidad mediante estrategias de permanencia</t>
  </si>
  <si>
    <t xml:space="preserve">Tasa de deserción escolar  </t>
  </si>
  <si>
    <t>Medir el número de estudiantes que abandonan el sistema educativo durante el año</t>
  </si>
  <si>
    <t>Anual</t>
  </si>
  <si>
    <t>Posibilidad de perdida reputacional y economica por incremento en la tasa de deserción escolar de la oferta oficial del Distrito debido a la insuficiente oferta del ente Territorial para la implementación de estrategias de permanencia.
baja cobertura de las estrategias de permanencia.</t>
  </si>
  <si>
    <t>ADQUISICIÓN DE BIENES Y SERVICIOS - EDUCACIÓN</t>
  </si>
  <si>
    <t>Suministrar eficazmente los Bienes y Servicios Requeridos para la prestación de servicio Educativo y la ejecución de los programas y proyectos del plan de desarrollo, por medio de la gestión precontractual, contractual y post contractual para satisfacer el 100% de las necesidades presupuestadas cada trimestre.</t>
  </si>
  <si>
    <t>1. Talento Humano</t>
  </si>
  <si>
    <t>Gestión Estratégica del Talento Humano</t>
  </si>
  <si>
    <t>TALENTO HUMANO - EDUCACIÓN</t>
  </si>
  <si>
    <t>ADMINISTRACIÓN DE LA NÓMINA - EDUCACIÓN</t>
  </si>
  <si>
    <t xml:space="preserve">Gestionar el 100% liquidación oportuna de las obligaciones laborales y de terceros asociados a la nómina del personal docente y administrativo de la Secretaría de Educación Distrital, mediante la optimización de recursos, garantizando la correcta generación de la nomina mensual.  </t>
  </si>
  <si>
    <t>Tiempo de entrega de liquidacion de nómina a Financiera</t>
  </si>
  <si>
    <t>Funcionarios
Sindicato</t>
  </si>
  <si>
    <t>Posibilidad de perdida reputacional y economica por posesión de funcionarios sin el cumplimiento de requisitos por dispersión de información entre los diferentes sistemas de información. Muchos sistemas de información del MEN no tienen Inter operatividad.</t>
  </si>
  <si>
    <t xml:space="preserve">Subdirector tecnico de talento humano  confirma con los establecimientos educativos y/u organismos la autenticidad de los mismos. En cada proceso </t>
  </si>
  <si>
    <t xml:space="preserve"> ATENCIÓN A POBLACIONES</t>
  </si>
  <si>
    <t xml:space="preserve">Garantizar el 100% de la gestión para la garantía del acceso y permanencia de población diversa en el sistema de educación prescolar, básica y media mediante fortalecimiento de la oferta educativa, el diseño de orientaciones y articulación interinstitucional e intersectorial para la inclusión de forma anual. </t>
  </si>
  <si>
    <t>Planeación Institucional</t>
  </si>
  <si>
    <t>3. Gestión con Valores para Resultados</t>
  </si>
  <si>
    <t>Fortalecimiento Organizacional  y Simplificación de Procesos</t>
  </si>
  <si>
    <t>CALIDAD EDUCATIVA</t>
  </si>
  <si>
    <t>GEDCE02 GARANTIZAR EL MEJORAMIENTO CONTINUO EN LOS EE</t>
  </si>
  <si>
    <t xml:space="preserve">Acompañar mediante asistencias técnico-pedagógicas al 100% de los Establecimientos Educativos, a partir de las necesidades surgidas de la caracterización y el perfil del sector educativo, con el fin de fortalecer la gestión escolar, a través del mejoramiento continuo, de forma anual. </t>
  </si>
  <si>
    <t>Plan de Apoyo al Mejoramiento ejecutado</t>
  </si>
  <si>
    <t xml:space="preserve">Conocer el nivel de ejecución del PAM </t>
  </si>
  <si>
    <t>Instituciones Educativas Oficiales
Comunidad Educativa - Estudiantes - 
Fundaciones</t>
  </si>
  <si>
    <t>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t>
  </si>
  <si>
    <t>Instituciones Educativas Oficiales
Comunidad Educativa - Estudiantes - 
Funcionarios</t>
  </si>
  <si>
    <t xml:space="preserve">Instituciones Educativas Oficiales
Comunidad Educativa - Estudiantes - 
</t>
  </si>
  <si>
    <t>Funcionarios</t>
  </si>
  <si>
    <t>Instituciones Educativas Oficiales</t>
  </si>
  <si>
    <t>ARTICULACIÓN MEDIA TÉCNICA Y EDUCACIÓN SUPERIOR</t>
  </si>
  <si>
    <t>Articular esfuerzos pedagógicos, técnicos y administrativos con entidades aliadas para el acompañamiento del nivel de educación media de las IEO del distrito de Cartagena,  para la continuidad en la cadena de formación para el acceso y permanencia al nivel de Educación Superior a  un número de bachilleres egresados oficiales a través del otorgamiento de becas  con el cumplimiento de requisitos o criterios establecidos por SED.</t>
  </si>
  <si>
    <t xml:space="preserve">N° de becas para Educación Superior entregadas a Egresados Oficiales del Distrito de Cartagena.  
</t>
  </si>
  <si>
    <t>Estudiantes</t>
  </si>
  <si>
    <t>N° de Estudiantes egresados de Instituciones Educativas Oficiales en doble titulación</t>
  </si>
  <si>
    <t>N° de egresados oficiales beneficiados con becas en Instituciones de Formación para el Trabajo y el Desarrollo Humano - IFTDH</t>
  </si>
  <si>
    <t>Instituciones Educativas Oficiales
Estudiantes 
Instituciones De Educación Superior</t>
  </si>
  <si>
    <t>ADMINISTRACIÓN DEL SISTEMA DE GESTIÓN DE CALIDAD - EDUCACIÓN</t>
  </si>
  <si>
    <t>SEGUIMIENTO, ANÁLISIS Y MEJORA - EDUCACIÓN</t>
  </si>
  <si>
    <t xml:space="preserve">Realizar el 100% de las actividades proyectadas para el seguimiento, análisis y mejora de los procesos para lograr la conformidad del servicio y la mejora continua del sistema de gestión de calidad y su articulacion con MIPG </t>
  </si>
  <si>
    <t xml:space="preserve">
Acciones correctivas tratadas eficazmente
</t>
  </si>
  <si>
    <t xml:space="preserve">
Conocer si las acciones correctivas planteadas han sido eficaces 
</t>
  </si>
  <si>
    <t>Funcionarios
Instituciones Educativas Oficiales
Comunidad Educativa - Estudiantes - Padres de familia</t>
  </si>
  <si>
    <t>Posibilidad de perdida reputacional por incumplimiento de metas establecidas en el SGC  debido a la falta de apropiación por parte de los líderes de proceso en el enfoque de toma de decisiones basadas en datos (poco uso del análisis de indicadores para la toma de decisiones)</t>
  </si>
  <si>
    <t>Profesional Universitario (Desarrollo Organizacional) realiza seguimiento a los resultados de los indicadores definidos para cada proceso mensual</t>
  </si>
  <si>
    <t>GESTIÓN DE LA INSPECCIÓN Y VIGILANCIA DEL SERVICIO EDUCATIVO</t>
  </si>
  <si>
    <t xml:space="preserve">INSPECCIÓN Y VIGILANCIA CON FINES DE CONTROL A LOS E.E. </t>
  </si>
  <si>
    <t>Verificar el cumplimiento de los requisitos necesarios para la prestación del servicio educativo en un establecimiento de educación preescolar, básica y media o de formación para el trabajo y el desarrollo humano, para las etapas de habilitación, verificación de novedades y adopción y autorización de costos educativos anuales, mediante la revisión de los requisitos aportados por los E.E. para la vigencia.</t>
  </si>
  <si>
    <t>Actividades del POAIV ejecutadas</t>
  </si>
  <si>
    <t>Determinar el cumplimiento del Plan Anual de Inspección y Vigilancia</t>
  </si>
  <si>
    <t>Instituciones Educativas Oficiales
Instituciones Educativas No Oficiales</t>
  </si>
  <si>
    <t>Plan Anticorrupción y Atención al Ciudadano</t>
  </si>
  <si>
    <t>Posibilidad de perdida reputacional Por el incumplimiento a las metas establecidas en el Plan Operativo de Inspección y vigilancia debidos a una débil estructura de las Unidades Administrativas y Locales de Educación -UNALDES,  que no ha permitido la articulación de sus actividades con el resto de procesos diferentes a IV</t>
  </si>
  <si>
    <t xml:space="preserve">Coordinadora Grupo  Inspeccion y vigilancia Realizar seguimiento a las actividades programadas en el POAIV, de tal forma que permitan tomar acciones para su cumplimiento. Trimestral </t>
  </si>
  <si>
    <t>DESARROLLO DE PERSONAL - EDUCACIÓN</t>
  </si>
  <si>
    <t>Garantizar la formación, bienestar y evaluación del personal administrativo con miras a asegurar las competencias para la prestación del servicio</t>
  </si>
  <si>
    <t xml:space="preserve">
Plan de capacitación ejecutado
Plan de bienestar ejecutado
</t>
  </si>
  <si>
    <t>Determinar el cumplimiento del programa de capacitación de los funcionarios administrativos de la SED
Determinar el cumplimiento del programa de bienestar de los funcionarios administrativos de la SED</t>
  </si>
  <si>
    <t>Plan estratégico de TH
Plan Institucional de Capacitación
Plan de Incentivos Institucionales
PSST</t>
  </si>
  <si>
    <t>25%
58%</t>
  </si>
  <si>
    <t>Seguridad Digital</t>
  </si>
  <si>
    <t>GESTIÓN DE TICS - EDUCACIÓN</t>
  </si>
  <si>
    <t>ADMINISTRACIÓN DE LA PLATAFORMA TECNOLÓGICA - EDUCACIÓN</t>
  </si>
  <si>
    <t>Garantizar la protección, seguridad e integridad de la información, así como la sostenibilidad de la plataforma tecnológica informática que soporta los Procesos de la SED.</t>
  </si>
  <si>
    <t>Requerimientos  respondidos oportunamente
Programa de mantenimiento ejecutado</t>
  </si>
  <si>
    <t>Evaluar la gestión del proceso para atender los requerimientos de los demás procesos de la SED 
Conocer el nivel de cumplimiento del Programa de Mantenimiento</t>
  </si>
  <si>
    <t>Mensual
Semestral</t>
  </si>
  <si>
    <t>Eficiencia
Eficacia</t>
  </si>
  <si>
    <t xml:space="preserve">
Instituciones Educativas Oficiales
Comunidad Educativa - Estudiantes - Funcionarios</t>
  </si>
  <si>
    <t>PETI</t>
  </si>
  <si>
    <t>Posibilidad de perdida reputacional por inoportunidad en la asistencia tecnológica debidos a la carencia de personal suficiente y con los perfiles acordes a las necesidades de los procesos, además de la falta de recursos para la actualización de infraestructura tecnológica.</t>
  </si>
  <si>
    <t>Profesional Universitario TIC  Incluir en el plan de compras los insumos de mantenimiento y partes para remplazo de averiadas en equipos de cómputo, escáner e impresoras Anual.</t>
  </si>
  <si>
    <t>100%
65,15%</t>
  </si>
  <si>
    <t>AVANCE COMPONENTE DE GESTIÓN 31 DICIEMBRE 2024</t>
  </si>
  <si>
    <t xml:space="preserve">
</t>
  </si>
  <si>
    <t xml:space="preserve">FORMATO DE REPORTE DE INFORMACIÓN PLAN DE ACCIÓN INSTITUCIONAL </t>
  </si>
  <si>
    <t>Página: 3 de 3</t>
  </si>
  <si>
    <t>PROYECTOS DE INVERSIÓN</t>
  </si>
  <si>
    <t>PLAN ANUAL DE ADQUISICIONES</t>
  </si>
  <si>
    <t>PROGRAMACIÓN PRESUPUESTAL</t>
  </si>
  <si>
    <t>OBJETIVO ESPECIFICO DEL PROYECTO</t>
  </si>
  <si>
    <t>PONDERACIÓN DE  PRODUCTO</t>
  </si>
  <si>
    <t>ACTIVIDADES DE PROYECTO DE INVERSIÓN 
( HITOS )</t>
  </si>
  <si>
    <t>PROGRAMACIÓN NUMÉRICA DE LA ACTIVIDAD PROYECTO (VIGENCIA 2025)</t>
  </si>
  <si>
    <t>PROGRAMACIÓN NUMÉRICA DE LA ACTIVIDAD PROYECTO (VIGENCIA 2026)</t>
  </si>
  <si>
    <t>FECHA DE INICIO DE LA ACTIVIDAD</t>
  </si>
  <si>
    <t>FECHA DE TERMINACIÓN DE LA ACTIVIDAD</t>
  </si>
  <si>
    <t>DESCRIPCIÓN DE LA ADQUISICIÓN ASOCIADA AL PROYECTO</t>
  </si>
  <si>
    <t>APROPIACIÓN INICIAL
(en pesos)</t>
  </si>
  <si>
    <t>APROPACIÓN DEFINITIVA POR PROYECTO (MARZO)</t>
  </si>
  <si>
    <t>APROPACIÓN DEFINITIVA POR PROYECTO (JUNIO)</t>
  </si>
  <si>
    <t>APROPACIÓN DEFINITIVA POR PROYECTO (SEPTIEMBRE)</t>
  </si>
  <si>
    <t>APROPACIÓN DEFINITIVA POR PROYECTO (DICIEMBRE)</t>
  </si>
  <si>
    <t>PRESUPUESTO EJECUTADO JUNIO COMPROMISOS</t>
  </si>
  <si>
    <t>PRESUPUESTO EJECUTADO JUNIO OBLIGACIONES</t>
  </si>
  <si>
    <t>PRESUPUESTO EJECUTADO SEPTIEMBRE COMPROMISOS</t>
  </si>
  <si>
    <t>PRESUPUESTO EJECUTADO SEPTIEMBRE OBLIGACIONES</t>
  </si>
  <si>
    <t>PRESUPUESTO EJECUTADO DICIEMBRE COMPROMISOS</t>
  </si>
  <si>
    <t>PRESUPUESTO EJECUTADO DICIEMBRE OBLIGACIONES</t>
  </si>
  <si>
    <t xml:space="preserve">OBSERVACIONES CORTE 31 DE MARZO 2025
</t>
  </si>
  <si>
    <t>OBSERVACIONES 2° TRIMESTRE 2025 (ABRIL 1° A JUNIO 30)</t>
  </si>
  <si>
    <t>OBSERVACIONES 3° TRIMESTRE 2025 (JULIO 1° A SEPTIEMBRE 15)</t>
  </si>
  <si>
    <t>OBSERVACIONES 4° TRIMESTRE 2025 (OCTUBRE 1° A DICIEMBRE 31)</t>
  </si>
  <si>
    <t>Modernización de la Infraestructura Educativa del Distrito Cartagena de Indias</t>
  </si>
  <si>
    <t>Mejorar las condiciones para la formación y el desarrollo de competencias básicas y sociales de la población en proceso de formación escolar.</t>
  </si>
  <si>
    <t xml:space="preserve">Diseñar programas y políticas de renovación y mantenimiento de recursos educativos.
</t>
  </si>
  <si>
    <t>Documentos de lineamientos técnicos</t>
  </si>
  <si>
    <t>Elaborar Plan Maestro de Infraestructura Educativa</t>
  </si>
  <si>
    <t>EQUIDAD DE LA MUJER</t>
  </si>
  <si>
    <t>220100104  Documentos operativos formulados</t>
  </si>
  <si>
    <t>10929600 Estudiantes</t>
  </si>
  <si>
    <t>UCG 1-15, Zona Rural, Rivereña e Insular</t>
  </si>
  <si>
    <t>* Resistencia de la comunidad educativa frente a la recepción de los producto.
* Cambio de las condiciones para celebrar contratos con las 
entidades gubernamentales debido a cambio de administración
* Incumplimiento de los contratistas frente al desarrollo 
de las actividades en forma oportuna</t>
  </si>
  <si>
    <t>* Socialización previa con losla comunidad educativa dando a conocer los objetivos del proyecto.
* Reuniones de avance con la comunidad educativa.</t>
  </si>
  <si>
    <t>SI</t>
  </si>
  <si>
    <t>UN DOCUMENTO TECNICO</t>
  </si>
  <si>
    <t>Concurso de meritos abierto</t>
  </si>
  <si>
    <t>Recursos Propios</t>
  </si>
  <si>
    <t xml:space="preserve">Recursos propios </t>
  </si>
  <si>
    <t>2.3.2201.0700.2024.130010243</t>
  </si>
  <si>
    <t>En el marco del seguimiento al cumplimiento de la meta producto “Formular e implementar un (1) Plan Maestro de Infraestructura Educativa”, se presenta a continuación el desglose del avance correspondiente al 50% de su ejecución(lo que corresponde al proceso de formulación). Este avance está estructurado en componentes técnicos y operativos que reflejan las tareas desarrolladas durante el proceso de formulación del plan, distribuidos porcentualmente de la siguiente manera:
1. Alistamiento (12%)
Solicitud y revisión de propuestas técnicas: 10%
Designación del proponente responsable: 1%
Gestión del compromiso presupuestal: 1%
2. Trabajo de campo (15%)
Diagnóstico preliminar de las condiciones de infraestructura: 5%
Levantamiento técnico de información en sedes educativas: 5%
Registro fotográfico de las condiciones actuales: 5%
3. Procesamiento de datos (10,5%)
Sistematización, análisis y estructuración de la información recolectada en campo.
4. Documentación técnica (12,5%)
Elaboración de documentos técnicos e insumos necesarios para la estructuración del Plan Maestro.</t>
  </si>
  <si>
    <t>IE Cecilia Porras que es la programada para esta vigencia cuenta con un avance del 95% el cual se reporta en este corte. Fecha probable de entrega 22 de Enero.
Se encuentra en ejecucion el proceso LP-SED-001-2025, correspondiente a la complementación, ajuste, elaboración de estudios y diseños definitivos, y ejecución de la obra de construcción y dotación de cinco nuevas instituciones educativas oficiales en distintas Unidades Comuneras de Gobierno del Distrito de Cartagena contando con los siguientes avances de acuerdo a reporte de seguimiento mensual emitido por la interventoría:
FASE 1 (Elaboracion de Estudios y Diseños): 98%
FASE 2 (Construcción): 27% en los frentes de Ciudadela La Paz, Parque Heredia y Antonio José de Sucre.</t>
  </si>
  <si>
    <t xml:space="preserve">Reducir el índice de infraestructura educativa que no cumple con lineamientos y estándares técnicos de calidad.
</t>
  </si>
  <si>
    <t>Infraestructura educativa construida</t>
  </si>
  <si>
    <t>Legalización de predios</t>
  </si>
  <si>
    <t>229905600 Documentos normativos realizados</t>
  </si>
  <si>
    <t>14400 Estudiantes</t>
  </si>
  <si>
    <t>TITULARIDAD DEL PREDIO A NOMBRE DEL DISTRITO</t>
  </si>
  <si>
    <t>Contratacion directa</t>
  </si>
  <si>
    <t>Se esta en proceso de la solicitud de disponibilidad presupuestal para realizar avalúo comercial de los predios de Fe y Alegria y de la Boquilla</t>
  </si>
  <si>
    <t xml:space="preserve">Aumentar la capacidad en infraestructura para atender la demanda en cobertura educativa actual. 
</t>
  </si>
  <si>
    <t>Construcción Nuevas Instituciones Educativas Oficiales</t>
  </si>
  <si>
    <t xml:space="preserve">220105100  Sedes educativas nuevas construidas </t>
  </si>
  <si>
    <t>6000000 Estudiantes</t>
  </si>
  <si>
    <t>UCG 6,11,13</t>
  </si>
  <si>
    <t>N/A</t>
  </si>
  <si>
    <t>INFRAESTRUCTURA EDUCATIVA  NUEVA</t>
  </si>
  <si>
    <t>Se cuenta con recursos de crédito para la realización de una licitación de obra pública destinada a la construcción de cinco nuevos colegios en la ciudad de Cartagena de Indias.</t>
  </si>
  <si>
    <t xml:space="preserve">* IE PROGRAMADA ESTA VIGENCIA: COLEGIO BICENTENARIO, De acuerdo a informe de interventoría presentado, la ejecución tiene un avance del 40% correspondiente a cimentación, estructura y mampostería. Esta obra se ejecuta por parte de Findeter con recursos de Minvivienda
* Se adjudicón contratista para la construcción de 5 colegios nuevos, que serían: 
1. Ciudadela de la Paz 
2. Cerros de Albornoz
3. Bayunca
4. Pasacaballos
5. Parque Heredia </t>
  </si>
  <si>
    <t>Proceso publicado en SECOP, aún no se ha adjudicado.</t>
  </si>
  <si>
    <t>Proceso Adjudicado: LP-SED-001-2025
Ya fue adjudicado el proceso LP-SED-001-2025, correspondiente a la complementación, ajuste, elaboración de estudios y diseños definitivos, y ejecución de la obra de construcción y dotación de cinco nuevas instituciones educativas oficiales en distintas Unidades Comuneras de Gobierno del Distrito de Cartagena.
Este proyecto representa un avance significativo en el fortalecimiento de la infraestructura educativa del Distrito, y se ejecutará con recursos gestionados por la Secretaría de Educación Distrital. La información oficial del proceso puede consultarse en el siguiente enlace de la plataforma SECOP II:
🔗 Ver proceso en SECOP II</t>
  </si>
  <si>
    <t>Reducir el índice de infraestructura educativa que no cumple con lineamientos y estándares técnicos de calidad.</t>
  </si>
  <si>
    <t>Reconstrucción de Sedes Educativas</t>
  </si>
  <si>
    <t>4860 Estudiantes</t>
  </si>
  <si>
    <t>UCG 2, 3, 4, 5, 12, 13 y Rural</t>
  </si>
  <si>
    <t>INFRAESTRUCTURA EDUCATIVA  RECONSTRUIDA Y /O AMPLIADA</t>
  </si>
  <si>
    <t>1.IE San Jose De Caño Del Oro: Con apoyo de la embajada americana se amplió la IE con la construcción de aulas de preescolar y cubierta en cancha deportiva.</t>
  </si>
  <si>
    <t>Infraestructura educativa mejorada</t>
  </si>
  <si>
    <t>Mejorar y/o adecuar sedes educativas</t>
  </si>
  <si>
    <t>21120 Estudiantes</t>
  </si>
  <si>
    <t>INFRAESTRUCTURA EDUCATIVA  MEJORADA Y/O ADECUADA</t>
  </si>
  <si>
    <t>Licitación Pública</t>
  </si>
  <si>
    <t>ICLD</t>
  </si>
  <si>
    <t>Se han realizado transferencias para mejorar los ambientes de aprendizaje en las instituciones educativas Antonia Santos y Olga González Arraut. Actualmente, se está llevando a cabo un proceso y estudio técnico para la realización de un contrato de mantenimiento en las instituciones educativas oficiales del distrito.
1-PEDRO ROMERO PEDRO CUADRO (Para atender poblacion estudiantil de Sede  LA VICTORIA)
2-BAYUNCA SEDE CEIBAL
3-MANUELA BELTRAN SEDE HIJOS DEL CHOFER
4-PROMOCION SOCIAL PPAL
5-MANZANILLO DEL MAR
6-JORGE ARTEL 
7-CAÑO DEL ORO 
8-ANTONIA SANTOS
9-OLGA GONZALEZ DE ARRAUT
10-ARROYO GRANDE</t>
  </si>
  <si>
    <t xml:space="preserve">Ya esta adjudicado el contrato que llevara a cabo el mantenimienot de las instituciones educativas, PEDRO ROMERO CUADRO, SEDE LA VICTORIA Y BAYUNCA SEDE CEIBAL, falta adjudicar la interventoria. </t>
  </si>
  <si>
    <t xml:space="preserve">
Reducir el índice de infraestructura educativa que no cumple con lineamientos y estándares técnicos de calidad.
</t>
  </si>
  <si>
    <t>Gastos de Viajes y Tiquetes</t>
  </si>
  <si>
    <t xml:space="preserve">
Diseñar programas y políticas de renovación y mantenimiento de recursos educativos.
</t>
  </si>
  <si>
    <t>Elaborar un Plan de Mitigación Emergencias Infraestructura Educativa</t>
  </si>
  <si>
    <t>DOCUMENTO TÉCNICO</t>
  </si>
  <si>
    <t>se registra un avance del 10,6% o 0,16 correspondiente a la inspección técnica de 22 sedes educativas de un total de 207 establecidas en el cronograma. A partir de estas visitas, se están consolidando los informes técnicos individuales que servirán como insumo base para la formulación del plan. Este proceso incluye la identificación de riesgos estructurales y no estructurales, así como la evaluación de condiciones de accesibilidad y evacuación, lo cual permitirá establecer estrategias diferenciadas de mitigación y respuesta ante emergencias, ajustadas a las condiciones particulares de cada sede.</t>
  </si>
  <si>
    <t>se registra un avance del 15,4% o ,154 correspondiente a la inspección técnica de 32 sedes educativas(es decir 10 sedes visitadas en este trimestre)  de un total de 207 establecidas en el cronograma. A partir de estas visitas, se están consolidando los informes técnicos individuales que servirán como insumo base para la formulación del plan. Este proceso incluye la identificación de riesgos estructurales y no estructurales, así como la evaluación de condiciones de accesibilidad y evacuación, lo cual permitirá establecer estrategias diferenciadas de mitigación y respuesta ante emergencias, ajustadas a las condiciones particulares de cada sede.</t>
  </si>
  <si>
    <t>Se registra un avance del 9% o 0,09 correspondiente a la inspección técnica de 20 sedes educativas de un total de 207 establecidas en el cronograma. A partir de estas visitas, se están consolidando los informes técnicos individuales que servirán como insumo base para la formulación del plan. Este proceso incluye la identificación de riesgos estructurales y no estructurales, así como la evaluación de condiciones de accesibilidad y evacuación, lo cual permitirá establecer estrategias diferenciadas de mitigación y respuesta ante emergencias, ajustadas a las condiciones particulares de cada sede.</t>
  </si>
  <si>
    <t>Elaborar un plan/programa/proyecto de la implementación de energías renovables en las IEO</t>
  </si>
  <si>
    <t>IMPLEMENTACIÓN  DE SISTEMA DE ENERGÍA RENOVABLE</t>
  </si>
  <si>
    <t>Avances en la implementación de energías renovables en las IEO
Se ha venido articulando con diferentes dependencias de la Alcaldía Distrital para el desarrollo de un proyecto de energías renovables en varias sedes educativas, liderado por la ingeniera Liliana, adscrita a la Secretaría de Infraestructura. Actualmente, se están trabajando dos diseños principales:
Granja solar en la Institución Educativa de Bayunca, que busca aprovechar el espacio disponible para instalar un sistema fotovoltaico de generación de energía.
Instalación de paneles solares en otras sedes educativas que cuentan con áreas suficientes en metros cuadrados para la ubicación de los equipos, con el objetivo de contribuir al ahorro energético y la sostenibilidad ambiental.
Como parte del proceso técnico, se realizó un análisis de las facturas de energía de varias instituciones educativas, con el fin de calcular el promedio de consumo eléctrico (voltaje) por sede. Este estudio permitió identificar cuáles instituciones presentan mayor demanda energética, lo que facilita priorizar las intervenciones y optimizar el impacto del proyecto.</t>
  </si>
  <si>
    <t>En medio del Proceso de Mantenimientos en la IE Jorge Artel se ha implementado el cambio del sistema electrico en energia renovables.</t>
  </si>
  <si>
    <t>Dotación de Mobiliario Escolar</t>
  </si>
  <si>
    <t>220106900  
Sedes dotadas</t>
  </si>
  <si>
    <t>9200 Estudiantes</t>
  </si>
  <si>
    <t>SILLAS, ESCRITORIOS, TABLEROS</t>
  </si>
  <si>
    <t>Selección Abreviada - Acuerdo Marco</t>
  </si>
  <si>
    <t>Se ha Realizado gestiones con aliados para la dotacion  en Instituciones Educativas oficiales del Distrito de cartagena de indias</t>
  </si>
  <si>
    <t xml:space="preserve">a corte de junio se han dotado 75 aulas, para un total de 1856 aulas dotadas, las cuales estan relacionadas en el documento adjunto, el cual muestra el consolidado del año 2025 </t>
  </si>
  <si>
    <t xml:space="preserve"> Difusión y Logística del Proyecto, garantizando la información accesible y comprensible para la ciudadanía, garantizando la transparencia</t>
  </si>
  <si>
    <t>Justificación del cambio de programación: Inicialmente, esta actividad no había sido contemplada en la programación del periodo, debido a la priorización de otras acciones operativas en el marco del desarrollo del proyecto. Sin embargo, tras una revisión técnica y estratégica por parte del equipo de trabajo de la Secretaría de Educación, se identificó la necesidad de fortalecer los procesos de socialización y participación ciudadana, en cumplimiento de los principios de transparencia, acceso a la información y rendición de cuentas.</t>
  </si>
  <si>
    <t>Avance Proyecto Modernización de la Infraestructura Educativa del Distrito Cartagena de Indias</t>
  </si>
  <si>
    <t xml:space="preserve">Implementación de la estrategia Descubriendo Mi Escuela para la atención a la primera </t>
  </si>
  <si>
    <t>Mejorar la Capacidad de respuesta de la entidad territorial para el acceso y la permanencia de las niñas y niños que requieren educación preescolar en el sistema educativo oficial.</t>
  </si>
  <si>
    <t>Fortalecer la articulación entre sectores e instituciones para garantizar la atención integral de la primera infancia y el mejoramiento de la gestión de cobertura en el nivel de prescolar</t>
  </si>
  <si>
    <t>Servicio de atención integral para la primera infancia</t>
  </si>
  <si>
    <t xml:space="preserve">Crear unidades Móviles para para la atención en la primera infancia </t>
  </si>
  <si>
    <t>220103700 Instituciones educativas oficiales que implementan el nivel preescolar en el marco de la atención integral</t>
  </si>
  <si>
    <t>Enero</t>
  </si>
  <si>
    <t>Diciembre</t>
  </si>
  <si>
    <t>TODAS</t>
  </si>
  <si>
    <t>EDUARDO SANJUR - NINI TORRES</t>
  </si>
  <si>
    <t xml:space="preserve"> Equipo interdisciplinario que no 
reúna las competencias para la 
atención y acompañamiento a 
las niñas y niños en primera 
infancia.                                 </t>
  </si>
  <si>
    <t xml:space="preserve"> Realizar un adecuado proceso de 
selección para la conformación de 
equipos de apoyo a la gestión y 
acompañamiento a los 
establecimientos educativos. </t>
  </si>
  <si>
    <t xml:space="preserve">80111620 - Prestación de servicios profesionales y de apoyo de la gestión para el apoyo en los procesos de la Dirección de cobertura educativa de la Secretaría de educación dentro del proyecto de inversión implementación de la estrategia Descubriendo Mi Escuela para la atención a la primera </t>
  </si>
  <si>
    <t>Directa</t>
  </si>
  <si>
    <t xml:space="preserve">Enero </t>
  </si>
  <si>
    <t>1.2.1.0.00-001 - ICLD</t>
  </si>
  <si>
    <t>2.3.2201.0700.2020130010256</t>
  </si>
  <si>
    <t>Está en proceso de contratación del equipo de profesionales, ya se cuenta con el CDP.</t>
  </si>
  <si>
    <r>
      <t xml:space="preserve">El equipo se encuentra contratado en su totalidad.                                                     </t>
    </r>
    <r>
      <rPr>
        <b/>
        <sz val="11"/>
        <color rgb="FF000000"/>
        <rFont val="Arial"/>
        <family val="2"/>
      </rPr>
      <t xml:space="preserve">Anexo: </t>
    </r>
    <r>
      <rPr>
        <sz val="11"/>
        <color rgb="FF000000"/>
        <rFont val="Arial"/>
        <family val="2"/>
      </rPr>
      <t>Contrato e informes de los profesionales.</t>
    </r>
  </si>
  <si>
    <t xml:space="preserve">El equipo se encuentra contratado en su totalidad.  Actividad al 100%                                              </t>
  </si>
  <si>
    <t xml:space="preserve">El equipo se encuentra contratado en su totalidad.  Actividad al 100%   </t>
  </si>
  <si>
    <t>Ampliar la Oferta educativa para la atención al nivel de preescolar en el sistema educativo oficial.</t>
  </si>
  <si>
    <t>Diseñar una ruta de gestión para el fortalecimiento de la oferta del Distrito del nivel preescolar orientado a la ampliación de la capacidad para el acceso y la permanencia.</t>
  </si>
  <si>
    <t>Febrero</t>
  </si>
  <si>
    <t>Noviembre</t>
  </si>
  <si>
    <t>NO</t>
  </si>
  <si>
    <r>
      <t xml:space="preserve">Se diseño ruta que permita la ejecución de cada una de las actividades programdas durante la vigencia.
</t>
    </r>
    <r>
      <rPr>
        <b/>
        <sz val="11"/>
        <color rgb="FF000000"/>
        <rFont val="Arial"/>
        <family val="2"/>
      </rPr>
      <t xml:space="preserve">Anexo: </t>
    </r>
    <r>
      <rPr>
        <sz val="11"/>
        <color rgb="FF000000"/>
        <rFont val="Arial"/>
        <family val="2"/>
      </rPr>
      <t>Ruta diseñada.</t>
    </r>
  </si>
  <si>
    <t>Se diseño ruta que permita la ejecución de cada una de las actividades programdas durante la vigencia. Actividad al 100%</t>
  </si>
  <si>
    <t>Realizar Caracterización de la población de primera infancia</t>
  </si>
  <si>
    <t>Junio</t>
  </si>
  <si>
    <t xml:space="preserve"> Equipo interdisciplinario que no     
reúna las competencias para la 
atención y acompañamiento a 
las niñas y niños en primera 
infancia.                                 </t>
  </si>
  <si>
    <t xml:space="preserve">NA. Esta programado para el proximo trimestre. </t>
  </si>
  <si>
    <r>
      <t xml:space="preserve">Se empezo a recopilar información que permita hacer la carectarización de la población.                                                                                                                                                                                      </t>
    </r>
    <r>
      <rPr>
        <b/>
        <sz val="11"/>
        <color rgb="FF000000"/>
        <rFont val="Arial"/>
        <family val="2"/>
      </rPr>
      <t xml:space="preserve">Anexo: </t>
    </r>
    <r>
      <rPr>
        <sz val="11"/>
        <color rgb="FF000000"/>
        <rFont val="Arial"/>
        <family val="2"/>
      </rPr>
      <t>Oficio  solicitud de información al ICBF.</t>
    </r>
  </si>
  <si>
    <r>
      <t xml:space="preserve">Se inicio con la caracterización de la  población de primera infancia, la cual permitira alimentar el estudio de insuficiencia . A fecha del presente informe se tienen un avance del 30%.
 </t>
    </r>
    <r>
      <rPr>
        <b/>
        <sz val="11"/>
        <color rgb="FF000000"/>
        <rFont val="Arial"/>
        <family val="2"/>
      </rPr>
      <t>Anexo:</t>
    </r>
    <r>
      <rPr>
        <sz val="11"/>
        <color rgb="FF000000"/>
        <rFont val="Arial"/>
        <family val="2"/>
      </rPr>
      <t xml:space="preserve"> Borrador de caracterización</t>
    </r>
  </si>
  <si>
    <r>
      <t xml:space="preserve">Se realizó caracterización de la población de primera infancia, lo cual permitio alimentar el estudio de insuficiencia para la vigencia 2025.        </t>
    </r>
    <r>
      <rPr>
        <b/>
        <sz val="11"/>
        <color theme="1"/>
        <rFont val="Aptos Narrow"/>
        <family val="2"/>
        <scheme val="minor"/>
      </rPr>
      <t xml:space="preserve">   
Anexo:  </t>
    </r>
    <r>
      <rPr>
        <sz val="11"/>
        <color theme="1"/>
        <rFont val="Aptos Narrow"/>
        <family val="2"/>
        <scheme val="minor"/>
      </rPr>
      <t>Caracterización primera infancia.</t>
    </r>
  </si>
  <si>
    <t>Crear planta temporal de docentes de preescolar para la atención de la nueva oferta</t>
  </si>
  <si>
    <t>Retraso en la Asignación de Recursos por parte de la Alcaldía de Cartagena</t>
  </si>
  <si>
    <t>Gestionar oportunamente la asignación de recursos en el presupuesto de la secretaria de educación del Distrito de Cartagena de Indias para la implementación del Proyecto</t>
  </si>
  <si>
    <r>
      <t xml:space="preserve">A la fecha se ha nombrado 73 Docentes de los 84 viabilizados por el Ministerio de Educación. 
</t>
    </r>
    <r>
      <rPr>
        <b/>
        <sz val="11"/>
        <color theme="1"/>
        <rFont val="Arial"/>
        <family val="2"/>
      </rPr>
      <t xml:space="preserve">Anexo 1: </t>
    </r>
  </si>
  <si>
    <t>A la fecha se ha nombrado  84 Docentes de los  viabilizados por el Ministerio de Educación con recursos del SGP.</t>
  </si>
  <si>
    <t>Servicio de asistencia técnica en educación inicial, preescolar, básica y media</t>
  </si>
  <si>
    <t>Realizar análisis y manejo de bases de datos</t>
  </si>
  <si>
    <r>
      <t xml:space="preserve">Se realizo analisis de la base de datos del SSDI, la cual permite identiifcar las niñas y niños que son candidatos a transitar en la vigencia.                                                                                                                                                  </t>
    </r>
    <r>
      <rPr>
        <b/>
        <sz val="11"/>
        <color rgb="FF000000"/>
        <rFont val="Arial"/>
        <family val="2"/>
      </rPr>
      <t>Anexo:</t>
    </r>
    <r>
      <rPr>
        <sz val="11"/>
        <color rgb="FF000000"/>
        <rFont val="Arial"/>
        <family val="2"/>
      </rPr>
      <t xml:space="preserve"> Base de datos SSDI.</t>
    </r>
  </si>
  <si>
    <r>
      <t xml:space="preserve">Se realizo analisis de la base de datos de candidatos a transitar en la vigencia 2026, la cual permite identiifcar las niñas y niños que son candidatos a transitar en la vigencia.   
</t>
    </r>
    <r>
      <rPr>
        <b/>
        <sz val="11"/>
        <color rgb="FF000000"/>
        <rFont val="Arial"/>
        <family val="2"/>
      </rPr>
      <t xml:space="preserve">Anexo: </t>
    </r>
    <r>
      <rPr>
        <sz val="11"/>
        <color rgb="FF000000"/>
        <rFont val="Arial"/>
        <family val="2"/>
      </rPr>
      <t>Base de datos candidatos a transitar.</t>
    </r>
  </si>
  <si>
    <r>
      <t xml:space="preserve">Se realizó análisis de base de datos de niñas y niños candidatos a transitar al sistema educativo en la vigencia 2026. Identificando 5.831 niñas y niños candidatos a transitar.                                             </t>
    </r>
    <r>
      <rPr>
        <b/>
        <sz val="11"/>
        <color theme="1"/>
        <rFont val="Aptos Narrow"/>
        <family val="2"/>
        <scheme val="minor"/>
      </rPr>
      <t xml:space="preserve"> Anexo:</t>
    </r>
    <r>
      <rPr>
        <sz val="11"/>
        <color theme="1"/>
        <rFont val="Aptos Narrow"/>
        <family val="2"/>
        <scheme val="minor"/>
      </rPr>
      <t xml:space="preserve"> Base de datos</t>
    </r>
  </si>
  <si>
    <t>Asesorar a ciento (105) Instituciones Educativas Oficiales con estrategias de articulaión institucional para asegurar el tránsito armónico de los niños y niñas desde los programas de atención a la primera infancia del ICBF al sistema educativo oficial</t>
  </si>
  <si>
    <t xml:space="preserve"> Realizar asistencia técnica con los establecimientos educativos focalizados y las unidades de servicio del ICBF</t>
  </si>
  <si>
    <t>Marzo</t>
  </si>
  <si>
    <t xml:space="preserve">Está en proceso de contratación del equipo de profesionales encargados. </t>
  </si>
  <si>
    <r>
      <t xml:space="preserve">Se dio inicio al ciclo de aistenicas tecnicas en las IEO, focalizadas para la vigencia 2025, a fecha del presente reporte se han realizado asistencias tecnicas en 6 IEO.                                                                                                             </t>
    </r>
    <r>
      <rPr>
        <b/>
        <sz val="11"/>
        <color rgb="FF000000"/>
        <rFont val="Arial"/>
        <family val="2"/>
      </rPr>
      <t xml:space="preserve">Anexo: </t>
    </r>
    <r>
      <rPr>
        <sz val="11"/>
        <color rgb="FF000000"/>
        <rFont val="Arial"/>
        <family val="2"/>
      </rPr>
      <t xml:space="preserve">Actas de visita.
</t>
    </r>
    <r>
      <rPr>
        <b/>
        <sz val="11"/>
        <color rgb="FFC00000"/>
        <rFont val="Arial"/>
        <family val="2"/>
      </rPr>
      <t xml:space="preserve">Justificación de ajuste en la programación numérica de la actividad: </t>
    </r>
    <r>
      <rPr>
        <sz val="11"/>
        <color rgb="FFC00000"/>
        <rFont val="Arial"/>
        <family val="2"/>
      </rPr>
      <t>Se realizará asistencia técnica a las 25 IEO focalizadas (1 por cada institución).</t>
    </r>
  </si>
  <si>
    <r>
      <t xml:space="preserve">Para el presente informe se han realizado asitencia técnica en las 25 IEO focalizadas para la vigencia 2025.  Estas Instituciones se seguiran acompañando durante el año en curso.
</t>
    </r>
    <r>
      <rPr>
        <b/>
        <sz val="11"/>
        <color rgb="FF000000"/>
        <rFont val="Arial"/>
        <family val="2"/>
      </rPr>
      <t>Anexo:</t>
    </r>
    <r>
      <rPr>
        <sz val="11"/>
        <color rgb="FF000000"/>
        <rFont val="Arial"/>
        <family val="2"/>
      </rPr>
      <t xml:space="preserve"> Actas de Visitas </t>
    </r>
  </si>
  <si>
    <t>A fecha del presente reporte esta actividad se encuentra ejecutada al 100%</t>
  </si>
  <si>
    <t xml:space="preserve"> Realizar Seguimiento Gestión de Cobertura a los establecimientos educativos focalizados</t>
  </si>
  <si>
    <t xml:space="preserve">Se anexa reporte del seguimiento de la matricual, donde se evidencias la información correspondiente. </t>
  </si>
  <si>
    <r>
      <t xml:space="preserve">Se relaciona el seguimiento a matricula, donde se da cuenta de la información relacionada con la gestión de la cobertura.
</t>
    </r>
    <r>
      <rPr>
        <b/>
        <sz val="11"/>
        <color rgb="FFC00000"/>
        <rFont val="Arial"/>
        <family val="2"/>
      </rPr>
      <t>Justificación de ajuste en la programación numérica de la actividad:</t>
    </r>
    <r>
      <rPr>
        <sz val="11"/>
        <color rgb="FFC00000"/>
        <rFont val="Arial"/>
        <family val="2"/>
      </rPr>
      <t xml:space="preserve"> Se realizará seguimiento a la gestión de cobertura  de las 25 IEO focalizadas (1 seguimiento a cada IEO focalizada)</t>
    </r>
  </si>
  <si>
    <t>Se relaciona el seguimiento a matricula, donde se da cuenta de la información  con la gestión de la cobertura. Se realizo seguimeinto a matricula en las IEO focalizadas. A lo largo del año en curso se seguiran haciendo seguimientos.</t>
  </si>
  <si>
    <r>
      <t xml:space="preserve">Se realizó seguimeinto a matricula de las IEO focalizadas para la vigencia 2025.                                 </t>
    </r>
    <r>
      <rPr>
        <b/>
        <sz val="11"/>
        <color theme="1"/>
        <rFont val="Aptos Narrow"/>
        <family val="2"/>
        <scheme val="minor"/>
      </rPr>
      <t xml:space="preserve"> Anexo: </t>
    </r>
    <r>
      <rPr>
        <sz val="11"/>
        <color theme="1"/>
        <rFont val="Aptos Narrow"/>
        <family val="2"/>
        <scheme val="minor"/>
      </rPr>
      <t xml:space="preserve">seguimiento a matricula.                        </t>
    </r>
  </si>
  <si>
    <t>Asegurar la difusión efectiva del proceso de inscripción de las I.E.O, garantizando que la información sea accesible y comprensible para toda la ciudadanía de Cartagena.</t>
  </si>
  <si>
    <t>Agosto</t>
  </si>
  <si>
    <t>NA Para el presente reporte, esta actividad esta prevista para iniciar en el mes de septiembre.</t>
  </si>
  <si>
    <r>
      <t xml:space="preserve">Se dio inicio al proceso de inscripción en las IEO, haciendo difusión del mismo en las redes sociales de la secretaría de educación, adicionalmente se han llevado a cabo ferias de servicio promoviendo el tránsito armónico de niñas y niños en las Instituciones contando con invitados de las unidades de servicio del ICBF. 
</t>
    </r>
    <r>
      <rPr>
        <b/>
        <sz val="11"/>
        <color rgb="FF000000"/>
        <rFont val="Arial"/>
        <family val="2"/>
      </rPr>
      <t xml:space="preserve">Anexo: </t>
    </r>
    <r>
      <rPr>
        <sz val="11"/>
        <color rgb="FF000000"/>
        <rFont val="Arial"/>
        <family val="2"/>
      </rPr>
      <t>publicidad y</t>
    </r>
    <r>
      <rPr>
        <b/>
        <sz val="11"/>
        <color rgb="FF000000"/>
        <rFont val="Arial"/>
        <family val="2"/>
      </rPr>
      <t xml:space="preserve"> </t>
    </r>
    <r>
      <rPr>
        <sz val="11"/>
        <color rgb="FF000000"/>
        <rFont val="Arial"/>
        <family val="2"/>
      </rPr>
      <t xml:space="preserve"> fotos de las ferias de servicios.</t>
    </r>
  </si>
  <si>
    <r>
      <t xml:space="preserve">Se realizarón 40 ferias de servicios en Instituciones Educativas focalizadas, estos espacios fueron organizados por las IEO, donde invitarón a Unidades de Servicio del ICBF,  el objetivo fue dar a conocer el proceso de inscripción, hacer inscripciones y dar a conocer la escuela como un lugar seguro y acogedor para las niñas y niños.  Adicionalmente se realizarón visitas de seguimiento a las IEO que presentaban un nivel bajo de inscripciones.                                                                                 </t>
    </r>
    <r>
      <rPr>
        <b/>
        <sz val="11"/>
        <color theme="1"/>
        <rFont val="Aptos Narrow"/>
        <family val="2"/>
        <scheme val="minor"/>
      </rPr>
      <t xml:space="preserve">Anexo: </t>
    </r>
    <r>
      <rPr>
        <sz val="11"/>
        <color theme="1"/>
        <rFont val="Aptos Narrow"/>
        <family val="2"/>
        <scheme val="minor"/>
      </rPr>
      <t>Fotografias y actas de visitas.</t>
    </r>
  </si>
  <si>
    <t>Realizar Transferencias de conocimiento a los rectores, directivos y docentes de los establecimientos educativos focalizados</t>
  </si>
  <si>
    <t>Desinterés de las organizaciones y/o actores involucrados</t>
  </si>
  <si>
    <t>Incentivar la participación, a través del seguimiento permanente</t>
  </si>
  <si>
    <t>Esta actividad se encuentra en proceso de planeación y realización.</t>
  </si>
  <si>
    <r>
      <t xml:space="preserve">Se realizo transferencia de conocimiento a rectores, directivos docentes y equipo psicosociales de las IEO focalizadas para la vigencia 2025. 
 </t>
    </r>
    <r>
      <rPr>
        <b/>
        <sz val="11"/>
        <color rgb="FF000000"/>
        <rFont val="Arial"/>
        <family val="2"/>
      </rPr>
      <t>Anexo:</t>
    </r>
    <r>
      <rPr>
        <sz val="11"/>
        <color rgb="FF000000"/>
        <rFont val="Arial"/>
        <family val="2"/>
      </rPr>
      <t xml:space="preserve"> Listados de asistencia y fotos de la actividad.</t>
    </r>
  </si>
  <si>
    <t xml:space="preserve">Realizar los Planes de Ruta de atención Integral a los I.E.O focalizados </t>
  </si>
  <si>
    <t>Se realizo seguimeinto a los planes RIA  en las IEO focalizadas para la vigencia.</t>
  </si>
  <si>
    <t>Avance Proyecto Implementación de la estrategia Descubriendo Mi Escuela para la atención a la primera infancia</t>
  </si>
  <si>
    <t>Implementación del proyecto "La escuela nos espera" en el Distrito de Cartagena de Indias</t>
  </si>
  <si>
    <t>Aumentar la cobertura educativa para garantizar la prestación del servicio educativo en el
Distrito de Cartagena</t>
  </si>
  <si>
    <t>Ampliar la oferta de cupos del ente territorial para la prestación del
servicio Educativo</t>
  </si>
  <si>
    <t>Servicio de fomento para el acceso a la educación inicial, preescolar, básica y media</t>
  </si>
  <si>
    <t>Organizar el proceso de Gestión de la Cobertura.</t>
  </si>
  <si>
    <t xml:space="preserve">220101700 
Personas beneficiadas con estrategias de fomento para el acceso a la educación inicial, preescolar, básica y media. </t>
  </si>
  <si>
    <t xml:space="preserve">EDUARDO SANJUR </t>
  </si>
  <si>
    <t>Posibilidad de perdida imagen institucional por el retraso en el cumplimiento de las etapas del proceso de gestion de la cobertura debido a demosras en la contratacion del talento humano</t>
  </si>
  <si>
    <t>Los profesionales universitario 219-35 de SED realizan seguimiento de cada hito coordinadamente con las Instituciones Educativas Oficianes y otas dependencias de la Alcaldia Distrital</t>
  </si>
  <si>
    <t>Prestación de servicios profesionales y de apoyo a la gestión en los procesos de la Dirección de cobertura educativa de la Secretaría de educación</t>
  </si>
  <si>
    <t>1.2.1.0.00-001- ICLD</t>
  </si>
  <si>
    <t>2.3.2201.0700.2024130010252</t>
  </si>
  <si>
    <r>
      <t xml:space="preserve">El proceso de Gestión de la Cobertura está organizado por 6 Hitos de cumplimiento, así: 1. Consolidación de matrícula, 2. Resolución de cobertura, 3. Proyección de cupos, 4. Estudio de insuficiencia, 5. Banco de oferentes, 6.Plan anual de contratación,
A la fecha se dio cumplimiento conforme lo planeado al Hito 1,2 que equivale al17% del cumplimiento de la meta y 100% de lo planeado en evaluación de IQ.
</t>
    </r>
    <r>
      <rPr>
        <b/>
        <sz val="11"/>
        <color theme="1"/>
        <rFont val="Arial"/>
        <family val="2"/>
      </rPr>
      <t xml:space="preserve">Anexo 1: Soporte SIMAT corte 31 de Marzo del 2025. </t>
    </r>
  </si>
  <si>
    <r>
      <t>El proceso de Gestión de la Cobertura está organizado por 6 Hitos de cumplimiento, así: 1. Consolidación de matrícula, 2. Resolución de cobertura, 3. Proyección de cupos, 4. Estudio de insuficiencia, 5. Banco de oferentes, 6.Plan anual de contratación,
A la fecha se dio cumplimiento conforme lo planeado al Hito 1,2,3 que equivale al 50% del cumplimiento de la meta y 100% de lo planeado en evaluación de IQ.</t>
    </r>
    <r>
      <rPr>
        <b/>
        <sz val="11"/>
        <color rgb="FF000000"/>
        <rFont val="Arial"/>
        <family val="2"/>
      </rPr>
      <t xml:space="preserve">
Anexo 1: Circular proyección de cupos </t>
    </r>
  </si>
  <si>
    <t xml:space="preserve">El proceso de Gestión de la Cobertura está organizado por 6 Hitos de cumplimiento, así: 1. Consolidación de matrícula, 2. Resolución de cobertura, 3. Proyección de cupos, 4. Estudio de insuficiencia, 5. Banco de oferentes, 6.Plan anual de contratación,
A la fecha se dio cumplimiento conforme lo planeado al Hito 1,2,3 y avances del item 4 con la consolidación de la información para finalizar la construcción del Estudio de Insuficienca, lo que  que equivale al 60% del cumplimiento de la meta y 100% de lo planeado en evaluación de IQ.
Anexo 1: Circular proyección de cupos </t>
  </si>
  <si>
    <t xml:space="preserve">El proceso de Gestión de la Cobertura está organizado por 6 Hitos de cumplimiento, así: 1. Consolidación de matrícula, 2. Resolución de cobertura, 3. Proyección de cupos, 4. Estudio de insuficiencia, 5. Banco de oferentes, 6.Plan anual de contratación,
A la fecha se dio cumplimiento a todos los hitos establecidos lo que  que equivale al 100% del cumplimiento de la meta y 100% de lo planeado en evaluación de IQ.
Anexo 1: PACSE </t>
  </si>
  <si>
    <t>Posibilidad de perdida economica por la formulacion del estudio sin rigor metodologico que genere una inadecuada contratacion del servicio educativo</t>
  </si>
  <si>
    <t>El PU 219-35 tiene en cuenta los lineamientos dados por el MEN e implementa protocolos internos de construccion y revision del estudio asegurando que el contenido este acorde a la realidad del Distrito en materia educativa.</t>
  </si>
  <si>
    <r>
      <t xml:space="preserve">El proceso de construcción del estudio de insuficiencia inicia en  el 3er trimestre de 2025.
</t>
    </r>
    <r>
      <rPr>
        <b/>
        <sz val="11"/>
        <color theme="1"/>
        <rFont val="Arial"/>
        <family val="2"/>
      </rPr>
      <t>Anexo: N/A</t>
    </r>
  </si>
  <si>
    <t>El proceso de construcción del estudio de insuficiencia inicia en  el 3er trimestre de 2025.
Anexo: N/A</t>
  </si>
  <si>
    <t>Durante el presente mes, mediante la Circular AMC-CIR-001111-2025 del 16 de septiembre de 2025, se solicitó a todas las dependencias de la Secretaría los insumos requeridos para el Estudio de Insuficiencia y Limitaciones 2025-2026, cuya entrega al MEN está prevista para el 31 de octubre de 2025.</t>
  </si>
  <si>
    <t xml:space="preserve">El 31 de Octubre del 2025, se presento al Ministerio de Educación y se publicó en la pagina de la Secretaria de Educación el Estudio de Insuficiencia y Limitaciones 2025-2026 de acuerdo al calendario establecido para la prestación del servicio educativo. </t>
  </si>
  <si>
    <t>Perdida reputacional y economica por la declaratoria desierta de la convocatoria debido a que los establecimientos a contratar para la prestación del servicio educativo no cumplan con los requerimientos de idoneidad que se requieren</t>
  </si>
  <si>
    <t>El equipo evaluador conformado para la revision de los requisitos habilitantes deben evaluar de manera rigurosa y oportuna, con base a la normativa emitida por el MEN, cada uno de los soportes suministrados por los aspirantes y programar las visitas de inspeccion requeridas.</t>
  </si>
  <si>
    <t xml:space="preserve">El Banco de oferentes se encuentra actualizado a la fecha. Se espera realizar la actualización del mismo para el segundo sementre de acuerdo a lo establecido en la norma. </t>
  </si>
  <si>
    <r>
      <rPr>
        <b/>
        <sz val="11"/>
        <color rgb="FFC00000"/>
        <rFont val="Arial"/>
        <family val="2"/>
      </rPr>
      <t>Justificación de ajuste en la programación numérica de la actividad:</t>
    </r>
    <r>
      <rPr>
        <sz val="11"/>
        <color rgb="FFC00000"/>
        <rFont val="Arial"/>
        <family val="2"/>
      </rPr>
      <t xml:space="preserve"> El Banco de oferentes se actualiza cada 3 años conforme al Decreto 1851 de 2015. Se actualizó en 2024.</t>
    </r>
  </si>
  <si>
    <t>Respecto al Banco de Oferentes, este se actualiza cada tres años conforme al Decreto 1851 de 2015. La última actualización se realizó en 2024.</t>
  </si>
  <si>
    <t>Posibilidad de perdida reputacional por la demora en la contratación de los cupos debido al retraso en la asignación de recursos</t>
  </si>
  <si>
    <t>El Director de Cobertura Gestiona oportunamente la asignación de recursos en el presupuesto de la secretaria de educación del Distrito de Cartagena de Indias para cumplir con las etapas precontractuales y contractuales de acuerdo al PAC</t>
  </si>
  <si>
    <t>Contratación de prestación de servicio educativo a través de las diferentes modalidades establecidas en el Decreto 1075 de 2015 y el Decreto 1851 de 2015.</t>
  </si>
  <si>
    <t>DIRECTA</t>
  </si>
  <si>
    <t>SGP - $131.872.403.946 
 ICLD - $400.000</t>
  </si>
  <si>
    <t>1.2.4.1.01-071-SGP PRESTACIÓN EDUCATIVO</t>
  </si>
  <si>
    <r>
      <t xml:space="preserve">A la fecha se logró la suscripción 49.325 cupos, a traves de la suscripción de 54 contratos. distribuidos de la siguiente manera:
Banco de oferentes: 24.107 estudiantes, a traves de 46 contratos, que representan 46 instituciones educativas. 
Confesiones releigiosas: 25.218, estudiantes, a traves de 8 contratos, que representan 16 instituciones educativas. 
</t>
    </r>
    <r>
      <rPr>
        <b/>
        <sz val="11"/>
        <color theme="1"/>
        <rFont val="Arial"/>
        <family val="2"/>
      </rPr>
      <t>Anexo 2:FUC aprobado por el MEN para la contratación de cupos educativos.</t>
    </r>
  </si>
  <si>
    <t xml:space="preserve">A la fecha se logró la suscripción 49.325 cupos, a traves de la suscripción de 54 contratos. distribuidos de la siguiente manera:
Banco de oferentes: 24.107 estudiantes, a traves de 46 contratos, que representan 46 instituciones educativas.
Confesiones releigiosas: 25.218, estudiantes, a traves de 8 contratos, que representan 16 instituciones educativas.
Anexo: Entregados en el trimestre anterior </t>
  </si>
  <si>
    <t xml:space="preserve">A la fecha se logró la suscripción 49.517 cupos, a traves de la suscripción de 54 contratos. distribuidos de la siguiente manera:
Banco de oferentes: 24.299 estudiantes, a traves de 46 contratos, que representan 46 instituciones educativas.
Confesiones releigiosas: 25.218, estudiantes, a traves de 8 contratos, que representan 16 instituciones educativas.
Anexo: Entregados en el trimestre anterior </t>
  </si>
  <si>
    <t xml:space="preserve">Durante la vigencia 2025 se logró la suscripción 49.517 cupos, a traves de la suscripción de 54 contratos. distribuidos de la siguiente manera:
Banco de oferentes: 24.299 estudiantes, a traves de 46 contratos, que representan 46 instituciones educativas.
Confesiones releigiosas: 25.218, estudiantes, a traves de 8 contratos, que representan 16 instituciones educativas.
Anexo: Entregados en el trimestre anterior </t>
  </si>
  <si>
    <t>Garantizar la póliza de seguro para estudiantes de matrícula oficial.</t>
  </si>
  <si>
    <t>Posibilidad de perdida reputacional por la demora en la contratación de la poliza debido al retraso en la asignación de recursos</t>
  </si>
  <si>
    <t>Adquisición de pólizas de seguro de accidentes personales para los estudiantes que conforman la matrícula oficial 2024 a cargo del Distrito de Cartagena de Indias.</t>
  </si>
  <si>
    <r>
      <t xml:space="preserve">La póliza de seguros estudiantil continúa vigente para la cobertura de 186.000 estudiantes del 15 de Febrero del 2025 hasta  el mes 17 de Agosto del 2025.
Es necesario adelantar las gestiones conducentes a la consecución de recursos para completar el calendario academico 
</t>
    </r>
    <r>
      <rPr>
        <b/>
        <sz val="11"/>
        <color theme="1"/>
        <rFont val="Arial"/>
        <family val="2"/>
      </rPr>
      <t>Anexo 3: Póliza vigente.</t>
    </r>
  </si>
  <si>
    <t xml:space="preserve">La póliza de seguros estudiantil continúa vigente para la cobertura de 186.000 estudiantes del 15 de Febrero del 2025 hasta  el mes 17 de Agosto del 2025.
Es necesario adelantar las gestiones conducentes a la consecución de recursos para completar el calendario academico
Anexo: Entregado en trismetre anterior </t>
  </si>
  <si>
    <t>Se contrató la póliza de seguro estudiantil con la Compañía de Seguros de Vida Aurora S.A., para la cobertura de 191.799 estudiantes en el período comprendido entre el 15 de agosto de 2025 y el 15 de agosto de 2026.</t>
  </si>
  <si>
    <t>Se contrató la póliza de seguro estudiantil con la Compañía de Seguros de Vida Aurora S.A., para la cobertura de 191.799 estudiantes en el período comprendido entre el 15 de agosto de 2025 hasta el 15 de agosto de 2026.</t>
  </si>
  <si>
    <t>Realizar asistencia técnica para la consolidación de alianzas y apoyo a la supervisión.</t>
  </si>
  <si>
    <t>Posibilidad de pérdida económica y reputacional  por la vinculación de Talento humano que desconozca el proceso de supervision del Servicio Educativo o no cuente con el perfil para trabajar en este proyecto</t>
  </si>
  <si>
    <t>El Director de Cobertura verifica la realización de un adecuado proceso de selección para la conformación de equipos de apoyo a la gestión y acompañamiento a los establecimientos educativos.</t>
  </si>
  <si>
    <t xml:space="preserve">A la fecha nos encontramos en el etapa de contratación del equipo de supervisión encargado de adelantar las auditorias y las correspondientes asistencias tecnicas. </t>
  </si>
  <si>
    <t>Ya se viene adelantando la primera auditoria, con la entrega de soportes correspodiente al primer pago.
Anexo: Matriz de seguimiento de auditoria</t>
  </si>
  <si>
    <t xml:space="preserve">Nos encontramos en un 60% de avance de la auditoria para la radicación del segundo pago </t>
  </si>
  <si>
    <t xml:space="preserve">Se logro completar las 3 auditorias para la presente vigencia. Asi mismo se logró radicar el 100% de los cuentas de pagos de los 54 contratos suscritos por Banco de Oferentes y Confesiones religiosas. </t>
  </si>
  <si>
    <t xml:space="preserve">Se viene adelantando estrategia de comunicación en el marco de la prestación del servicio educativo y la estrategia de Busqueda activda. </t>
  </si>
  <si>
    <t>Se encuentra en implementación la estrategia de comunicación denominada “Matriculatón”, orientada a garantizar que un mayor número de niños y niñas formalicen su matrícula conforme a lo establecido en el calendario escolar.</t>
  </si>
  <si>
    <t xml:space="preserve">                                                                                                                                                                                                                                                                                                                                                                                                                                                                               </t>
  </si>
  <si>
    <t>Avance Proyecto Implementación del proyecto "La escuela nos espera" en el Distrito de Cartagena de Indias</t>
  </si>
  <si>
    <t>Implementación De La Estrategia  Alimentando Sueños Y Conocimientos", Alimentación Escolar En Cartagena de Indias</t>
  </si>
  <si>
    <t>Incrementar los niveles de permanencia de los niños, niñas, adolescentes y jóvenes en la jornada académica que asisten a los establecimientos educativos oficiales en la entidad territorial</t>
  </si>
  <si>
    <t>Brindar alimentación de calidad a los estudiantes en la jornada escolar.</t>
  </si>
  <si>
    <t>Servicio de apoyo a la permanencia con alimentación escolar</t>
  </si>
  <si>
    <t>Diseño y construcción de los ciclos de menú, focalización de la población e inventario de cocina comedores y menaje dispuesto para la preparación de alimentos in situ</t>
  </si>
  <si>
    <t>EQUIDAD DE LA MUJER
GRUPOS ÉTNICOS</t>
  </si>
  <si>
    <t>220102805
 Estudiantes beneficiados del programa de alimentación escolar</t>
  </si>
  <si>
    <t>Posibilidad de perdida economica y reputacional por la inoportuna contratación del personal requerido debido a una insuficiente asignacion presupuestal</t>
  </si>
  <si>
    <t>El director de cobertura realiza la proyeccion real de las necesidades de contratacion y solicita de manera oportuna el CDP por el monto requerido.</t>
  </si>
  <si>
    <t>Contratacion de talento humano para desarrolar la actividad.</t>
  </si>
  <si>
    <t>-</t>
  </si>
  <si>
    <t xml:space="preserve">1-Se evidencio en el diseño y aprobacion de ciclos de menus por parte de la nutricionista 
 2-Para el focalizado se evidencia un total 101,017 .                                           </t>
  </si>
  <si>
    <t>Se ha venido realizando actualizaciones de los ciclos de menu, aprobación de intercambios y acompañamientos a las IEO en temas de Politica Pública de Ambientes saludables,</t>
  </si>
  <si>
    <r>
      <t xml:space="preserve">Se ha venido realizando actualizaciones de los ciclos de menú, aprobación de intercambios y acompañamientos a las IEO en temas de Política Pública de Ambientes saludables.       
En cuanto a Focalización se ha realizado el acompañamiento a las IE para la actualización en la plataforma SIMAT de los estudiantes beneficiarios del Programa.
El equipo de Calidad realizó acompañamiento al componente financiero en el inventario de los utensilios, menaje y mobiliario de las unidades aplicativas (comedor-cocina).
</t>
    </r>
    <r>
      <rPr>
        <b/>
        <sz val="10"/>
        <color rgb="FF000000"/>
        <rFont val="Arial"/>
        <family val="2"/>
      </rPr>
      <t xml:space="preserve">Anexos: </t>
    </r>
    <r>
      <rPr>
        <sz val="10"/>
        <color rgb="FF000000"/>
        <rFont val="Arial"/>
        <family val="2"/>
      </rPr>
      <t xml:space="preserve">
* Solicitud de intercambio de ciclos de menú
* Excel de focalización del trimestre, extraído de SIMAT</t>
    </r>
  </si>
  <si>
    <t>Fortalecer la capacidad técnica de la entidad territorial para prestar el servicio de alimentación escolar</t>
  </si>
  <si>
    <t>Realizar  asistencia técnica y apoyo a la supervisión y/o interventoría para las estrategias de alimentación escolar.</t>
  </si>
  <si>
    <t>2,32201,0700,2024130010256</t>
  </si>
  <si>
    <t>Se evidencia visitas a bodegas, colegios p. ver anexo.</t>
  </si>
  <si>
    <t>Se evidencia visitas a las diferentes IEO, en cuanto a la inocuidad y calidad de los alimentos,</t>
  </si>
  <si>
    <r>
      <t xml:space="preserve">Se evidencia visitas a las diferentes IEO, en cuanto a la inocuidad y calidad de los alimentos. Se cargaron los informes de supervisión en la plataforma SECOP II. 
</t>
    </r>
    <r>
      <rPr>
        <b/>
        <sz val="10"/>
        <color rgb="FF000000"/>
        <rFont val="Arial"/>
        <family val="2"/>
      </rPr>
      <t>Anexos:</t>
    </r>
    <r>
      <rPr>
        <sz val="10"/>
        <color rgb="FF000000"/>
        <rFont val="Arial"/>
        <family val="2"/>
      </rPr>
      <t xml:space="preserve">
* Informes de supervisión</t>
    </r>
  </si>
  <si>
    <t>Se evidencia visitas a las diferentes IEO, en cuanto a la inocuidad y calidad de los alimentos. Se cargaron los informes de supervisión en la plataforma SECOP II. 
Anexos:
* Informes de supervisión</t>
  </si>
  <si>
    <t xml:space="preserve">Organizar  comites, mesas para planeacion,  seguimiento, evaluacion  del PAE </t>
  </si>
  <si>
    <t>Posibilidad de perdida reputacional por la falta de asistencia a las mesas y comites, debido a la falta de interes de los participantes</t>
  </si>
  <si>
    <t>El secretario de Educación realiza la convocatoria y se apoya en el equipo de gestion social y equipo financiero para realizar una amplia divulgación y gestion del sentido de pertenencia al programa.</t>
  </si>
  <si>
    <t xml:space="preserve">Se evidencia reuniones para la planeacion de dichas actividades . Ver soportes.                                                                                                         Se programo cita para el 10 de Abril con el comite de planeacion PAE y para 22 o 23 primera mesa publica. </t>
  </si>
  <si>
    <t>Para este segundo trimestre se realizo la primera publica ;                                                                                                  Objetivo : Socializacion de balances y novedades relacionadas con la operacion del servicio del programa de alimentacion escolar en las instituciones educativas del Distrito de Cartagena de Indias.                                                                                                                                                  Se realizaron capacitaciones por el equipo PAE :                                                                                                      Objetivo: Realizar la primera jornada de capacitación a los Comités de Alimentación Escolar de la UNALDE De la virgen y turística, en referencia a los lineamientos técnicos y administrativos del Programa de alimentación escolar, acorde a lo establecido en la Resolución 00335 del 23 de diciembre de 2021.</t>
  </si>
  <si>
    <t>Se realizó el segundo Comité Territorial de Planeación del programa de alimentación escolar - el acta se encuentra para revisión.
Teniendo en cuenta que la población rural e insular tiene poca afluencia a los diferentes nespacios de participación ciudadana,  se realizó capacitación de los Comités de Alimentación Escolar -CAES,  en la unalde rural e insular.
Anexos:
* Acta 2do Comité Territorial de Planeación
* Video Capacitación CAES en zona insular</t>
  </si>
  <si>
    <t>Se realizó el Tercer y cuarto Comité Territorial de Planeación del programa de alimentación escolar - el acta se encuentra para revisión.
Teniendo en cuenta que la población rural e insular tiene poca afluencia a los diferentes nespacios de participación ciudadana.
Anexos:
* Acta  3er y 4T0 Comité Territorial de Planeación</t>
  </si>
  <si>
    <t xml:space="preserve">Conocer las necesidades alimentarias de los estudiantes por parte de los hogares y los establecimientos
educativos.
</t>
  </si>
  <si>
    <t xml:space="preserve">Entrega de complementos nutricionales acorde con la normatividad vigente </t>
  </si>
  <si>
    <t>Posibilidad de perdida economica y reputacional por la inoportuna contratación del operador requerido debido a una insuficiente asignacion presupuestal</t>
  </si>
  <si>
    <t>Contratacion de operador PAE</t>
  </si>
  <si>
    <t>LICITACIÓN PÚBLICA - VIGENCIAS FUTURAS</t>
  </si>
  <si>
    <t>Asignación Especial MEN
SGP Alimentación Escolar
ICLD
RF SGP Alimentación Escolar
RF Asignación Especial MEN</t>
  </si>
  <si>
    <t>$  25.640.451.551
 $     7.334.916.434
 $   94.483.035.161
 $        148.211.801
 $        507.076.612</t>
  </si>
  <si>
    <t xml:space="preserve">ICLD, SGP ALIMENTACION ESCOLAR , SGP LIBRE INVERSIÓN, ASIGNACION MEN, RENDIMIENTO FINANCIERO </t>
  </si>
  <si>
    <t xml:space="preserve">2,32201,0700,2024130010256 -  </t>
  </si>
  <si>
    <t>Se evidencia actividades de entrega de complementos por equipo PAE, en varias instituciones. 
ver anexos Se evidencia reunion con operador donde se divulga temas para mesa publica, menu del dia del niño, y menu espeviales para este año.           Se evidencia entrega de complementos por parte del director cobertura Eduardo Sanjur.</t>
  </si>
  <si>
    <t xml:space="preserve">Se evidencia actividades de entrega de complementos por equipo PAE, en varias instituciones. </t>
  </si>
  <si>
    <r>
      <t xml:space="preserve">Se evidencia actividades de entrega de complementos por equipo PAE, en varias instituciones. 
</t>
    </r>
    <r>
      <rPr>
        <b/>
        <sz val="10"/>
        <color rgb="FF000000"/>
        <rFont val="Arial"/>
        <family val="2"/>
      </rPr>
      <t>Anexos:</t>
    </r>
    <r>
      <rPr>
        <sz val="10"/>
        <color rgb="FF000000"/>
        <rFont val="Arial"/>
        <family val="2"/>
      </rPr>
      <t xml:space="preserve">
* Certificados de entregade complementos</t>
    </r>
  </si>
  <si>
    <t>Se evidencia actividades de entrega de complementos por equipo PAE, en varias instituciones. 
Anexos:
* Certificados de entrega de complementos</t>
  </si>
  <si>
    <t>o Brindar alimentación de calidad a los estudiantes en la jornada escolar.</t>
  </si>
  <si>
    <t>Desarrollar estrategia de comunicaciones para visibilizar las acciones e interactuar con la comunidad</t>
  </si>
  <si>
    <t>Se evidencia interacccion con la comunidad a traves de patrulla PAE, visitas para aclara dudas, medios de comunicacion como el universal para la visivilidad de las actividades . ver anexos.  https://www.eluniversal.com.co/cartagena/2025/03/22/asi-avanza-el-pae-en-cartagena/                            
https://www.instagram.com/reel/DHwfy3ahI-1/?igsh=aWM4YzZoaXpvaWhy</t>
  </si>
  <si>
    <t xml:space="preserve">Se evidencia visibilidad en las redes de la gestion realizada por el equipo PAE. anexo link                     https://www.instagram.com/reel/DGeVz4KSjUD/?igsh=Y3dvd2UxcTM3ZXlx           https://www.instagram.com/reel/DJDIz3fATdV/?igsh=MTBlaXQ4NWQyZG0zaQ==    https://www.instagram.com/p/DIzHpxoPdOP/?igsh=ZXQwNWJ1MjFneDQx    </t>
  </si>
  <si>
    <r>
      <t xml:space="preserve">Se evidencia visibilidad en las redes de la gestion realizada por el equipo PAE, como parte de la  estrategia de comunicaciones.
</t>
    </r>
    <r>
      <rPr>
        <b/>
        <sz val="10"/>
        <color rgb="FF000000"/>
        <rFont val="Arial"/>
        <family val="2"/>
      </rPr>
      <t>Anexo link:</t>
    </r>
    <r>
      <rPr>
        <sz val="10"/>
        <color rgb="FF000000"/>
        <rFont val="Arial"/>
        <family val="2"/>
      </rPr>
      <t xml:space="preserve">  https://www.instagram.com/reel/DN6noSZAJlv/?igsh=enB0aXE0emwxeXlv             
https://www.instagram.com/reel/DNy4whNwPBw/?igsh=MXZtYnJ4bXFiY3BmeQ==            
             </t>
    </r>
  </si>
  <si>
    <t xml:space="preserve">Se evidencia visibilidad en las redes de la gestion realizada por el equipo PAE, como parte de la  estrategia de comunicaciones.
Anexo link:  https://www.instagram.com/reel/DS73cn5AAVZ/?igsh=NDM1emlnNG1vYmpq
             </t>
  </si>
  <si>
    <t>Mejorar los ambientes para la preparación y consumo de alimentos en los establecimientos educativos.</t>
  </si>
  <si>
    <t>Posibilidad de perdida economica y reputacional por la inoportuna contratación del talento humano del componente de calidad de PAE requerido debido a una insuficiente asignacion presupuestal</t>
  </si>
  <si>
    <t>Se evidencia visitas a colegios para observar el estado y condiciones de la cocina para aprobacion de APS.  Ademas  se evidencia creacion de politica publica  de ambientes saluldables. ver anexo</t>
  </si>
  <si>
    <t>Se aperturaron tres nuevas Unidades Aplicativas (cocina - comedores), esto quiere decir que pasaron de Ración Industrializada RI , para Alimento Preparado en Sitio</t>
  </si>
  <si>
    <r>
      <t xml:space="preserve">Se aperturaron tres nuevas Unidades Aplicativas (cocina - comedor), esto quiere decir que pasaron de Ración Industrializada RI , para Ración Alimento Preparado en Sitio (RPS).
</t>
    </r>
    <r>
      <rPr>
        <b/>
        <sz val="10"/>
        <color rgb="FF000000"/>
        <rFont val="Arial"/>
        <family val="2"/>
      </rPr>
      <t>Anexo:</t>
    </r>
    <r>
      <rPr>
        <sz val="10"/>
        <color rgb="FF000000"/>
        <rFont val="Arial"/>
        <family val="2"/>
      </rPr>
      <t xml:space="preserve">
Actas de apertura</t>
    </r>
  </si>
  <si>
    <t>Se aperturaron seis nuevas Unidades Aplicativas (cocina - comedor), esto quiere decir que pasaron de Ración Industrializada RI , para Ración Alimento Preparado en Sitio (RPS).
Anexo:
relación de EE con APS</t>
  </si>
  <si>
    <t>Avance Proyecto Implementación De La Estrategia  Alimentando Sueños Y Conocimientos", Alimentación Escolar En Cartagena de Indias</t>
  </si>
  <si>
    <t>Implementación Del Proyecto "Todos por la Permanencia" Cartagena de Indias</t>
  </si>
  <si>
    <t>Disminuir el riesgo de deserción en los establecimientos educativos de la oferta oficial del Distrito de Cartagena</t>
  </si>
  <si>
    <t>Fortalecer el acompañamiento a los Establecimiento Educativos para la implementación de estrategias que disminuyan el riesgo de deserción en el sistema educativo.</t>
  </si>
  <si>
    <t>Servicio de apoyo a la permanencia con transporte escolar</t>
  </si>
  <si>
    <t>Implementar la estrategia de transporte escolar para estudiantes de establecimientos educativos oficiales.</t>
  </si>
  <si>
    <t>220102900 Beneficiarios de transporte escolar</t>
  </si>
  <si>
    <t>2, 4,7,8,10,11, CONTINENTAL Y RIVEREÑA</t>
  </si>
  <si>
    <t xml:space="preserve">No asignación de recursos necesarios para todo el calendario académico. </t>
  </si>
  <si>
    <t>Seguimiento a la asignación de los recursos.</t>
  </si>
  <si>
    <t xml:space="preserve"> Prestación de servicio público de transporte escolar terrestre para el desplazamiento de los estudiantes de las instituciones educativas oficiales fozalizadas.</t>
  </si>
  <si>
    <t>Contratación directa</t>
  </si>
  <si>
    <t>ICLD / SGP</t>
  </si>
  <si>
    <t>Febrero de 2026</t>
  </si>
  <si>
    <t>1.2.1.0.00-001 - ICLD
1.3.3.6.03-95-171 RB SGP CALIDAD MATRICULA
1.2.4.1.03-171 - SGP CALIDAD MATRICULA</t>
  </si>
  <si>
    <t>2.3.2201.0700.2024130010240</t>
  </si>
  <si>
    <t xml:space="preserve">Se adelantaron los trámites administrativos y presupuestales para la contratación del transporte escolar de manera oportuna.
Se avanzó en la actualización del proyecto con la incorporación presupuestal de esta vigencia, así mismo se hicieron solicitudes de CDP para transporte terrestre y marítimo dando como resultado la expedición de los CDP 25000104, 25000112 y 25000113 y de la misma manera los RP para inicio de implementación de transporte escolar en 16 IEO urbanas y 5 IEO marítimas y fluviales.
RP 618, 664, 665, 667, 673 para transferencias marítimas y RP 1142, 1143 para transporte terrestre.
A través de la tienda virtual Colombia compra eficiente con el acuerdo marco de transporte escolar se adjudicó la orden de compra 141184 para la operación del transporte escolar.
En esa misma línea se hizo reunión de alistamiento con rectores de las IEO y el operador de transporte terrestre para preparar la logística de la operación del transporte escolar
Se inicia la implementación del transporte escolar en 5 instituciones educativas de la zona insular que corresponden a 297 estudiantes y 15 de la zona urbana que cubren a un número de 1.490 estudiantes, la operación se desarrolla hasta el momento sin novedades.
</t>
  </si>
  <si>
    <t>Se inicia la implementación del transporte escolar en 3 IE de matricula contratada atendiendo 1.100 estudiantes con este servicio.
Se hace adición a la orden de compra por valor de $548.636.105,39
Se hizo una prorroga en adición de tiempo por 3 días calendario escolar dando alcance hasta el 7 de julio de 2025.
Se requieren los recursos que permintan darle continuidad a la prestación del servicio de transporte escolar a los estudiantes que vienen siendo atendidos.</t>
  </si>
  <si>
    <t>Se hace una adición a la orden de compra 150540 de transporte escolar para la inclusión de la IE Santa Maria para la atención de 1067 estudiantes por motivos de intervención a la infraestructura educativa de la sede educativa. 
Es importante tener en cuenta que no se alcanza la meta de transporte escolar, teniendo en cuenta la insuficiencia de los recursos asignados para esta estrategia, de echo, como se puede evidenciar en la ejecución presupuestal se tuvieron que hacer varias adiciones para poder garantizar la continuidad de la atención a los estudiantes focalizados.</t>
  </si>
  <si>
    <t xml:space="preserve">Fortalecer la oferta de estrategias de permanencia en el sector oficial del sistema educativo del Distrito de Cartagena. </t>
  </si>
  <si>
    <t>Servicio de fomento para la permanencia en programas de educación
formal</t>
  </si>
  <si>
    <t>Implementar otras estrategias de acceso y permanencia (Jornada Escolar Complementaria, Kits escolares y uniformes) que disminuyan el riesgo de deserción, en el sistema educativo.</t>
  </si>
  <si>
    <t>2,3,4,5,6,7,8,9,10,11,12,13,14,15, CONTINENTAL E INSULAR</t>
  </si>
  <si>
    <t>Enero de 2026</t>
  </si>
  <si>
    <t xml:space="preserve">Se hizo solicitud de CDP de unidades móviles y se dio como resultado la expedición del CDP 25000169
Se realizó la entrega de 6.000 kits escolares con los aliados ECOPETROL y Fundación Pies Descalzos, adicionalmente a otros kits que serán entregados por la oficina de gestión social. </t>
  </si>
  <si>
    <t>Se avanza en la implementación del programa JEC por la caja de compensación Comfenalco y Comfamiliar en las IE focalizadas, atendiendo mas de 1.500 estudiantes.</t>
  </si>
  <si>
    <t>Se hizo seguimiento a la implementación del programa de Jornada escolar complementaria con los coordinadores de las cajas de compensación, así mismo se hicieron reuniones de cierre y evaluación de los procesos desarrollados.</t>
  </si>
  <si>
    <t xml:space="preserve">
Fortalecer el acompañamiento a los Establecimiento Educativos para la implementación de estrategias que disminuyan el riesgo de deserción en el sistema educativo.</t>
  </si>
  <si>
    <t>Crear unidades de atención móviles y apoyo a la supervisión para la implementación de estrategias acceso y permanencia.</t>
  </si>
  <si>
    <t>Personal no idóneo para el acompañamiento en la ejecución, asistencia técnica y apoyo a la supervisión o interventoría de los programas y estrategias.</t>
  </si>
  <si>
    <t>Realizar procesos de selección efectivos.</t>
  </si>
  <si>
    <t>Prestación de servicios profesionales y de apoyo a la gestión en los procesos de la Dirección de Cobertura Educativa de la Secretaria de Educación dentro del proyecto de inversión: Todos por la permanencia en el distrito de Cartagena de Indias.</t>
  </si>
  <si>
    <t xml:space="preserve">Está en proceso la contratación del equipo de profesionales encargados. </t>
  </si>
  <si>
    <t>Se ha avanzado en la contratación de la unidad movil con los profesionales para hacer el seguimiento a la implementación de las estrategias de permanencia escolar (transporte escolar, jornadas escolares complementarias y kits escolares)</t>
  </si>
  <si>
    <t>Se emitió RP 9041 con objeto prestación de servicios profesionales en la dirección de cobertura educativa de la secretaria de educación dentro del proyecto todos por la permanencia en Cartagena De Indias.</t>
  </si>
  <si>
    <t>Se hizo seguimiento al plan de trabajo de los profesionales que conforman la unidad movil según sus obligaciones contractuales</t>
  </si>
  <si>
    <t>Servicio de evaluación de la permanencia en la educación inicial,
preescolar, básica y media</t>
  </si>
  <si>
    <t>Transferir las orientaciones a equipos que integran los establecimientos educativos (directivos docentes, maestros, equipos psicosociales y administrativos) y las UNALDES para la caracterización, focalización, implementación y evaluación de estrategias de acceso y permanencia</t>
  </si>
  <si>
    <t>220103300 Personas beneficiarias de estrategias de permanencia</t>
  </si>
  <si>
    <t>2,4,5,6,9,13,15</t>
  </si>
  <si>
    <t>No se ha dado inicio por el retraso de la contratación de los profesionales de apoyo a la gestión.</t>
  </si>
  <si>
    <t>Se avanza en las transferencias de orientaciones a las Instituciones Educativas en la linea de la implementación de los planes institucionales de permanencia escolar, haciendo enfasis en la caracterización, focalización e implementación de estrategias de permanencia.</t>
  </si>
  <si>
    <t>Se dio continuidad a la transferencia de orientaciones para la caracterización, focalización e implementación de estrategias de permanencia</t>
  </si>
  <si>
    <t>Construir Planes Institucionales de Permanencia Escolar (PIPE) en conjunto con los Establecimiento Educativos para la implementación de estrategias de permanencia.</t>
  </si>
  <si>
    <t>2,4,5,6,9,13,16</t>
  </si>
  <si>
    <t>Con los profesionales de la unidad móvil se dio continuidad a las asistencias técnicas para la transferencia de orientaciones para la construcción de planes institucionales de permanencia escolar con el fin de mitigar la deserción escolar en las IE</t>
  </si>
  <si>
    <t xml:space="preserve">
Fortalecer el acompañamiento a los Establecimiento Educativos para la implementación de estrategias que disminuyan el riesgo de deserción en el sistema educativo.
</t>
  </si>
  <si>
    <t>Monitorear la caracterización de la población estudiantil en las plataformas de información SIMAT y SIMPADE para el seguimiento a la deserción en el sistema educativo.</t>
  </si>
  <si>
    <t>220101202 Documentos sobre evaluación de permanencia en la educación preescolar, básica y media elaborados</t>
  </si>
  <si>
    <t>Bajo o nulo acompañamiento y seguimiento de la implementación de la herramienta SIMAT y SIMPADE.</t>
  </si>
  <si>
    <t>Utilización, Acompañamiento y seguimiento a la herramienta SIMPADE y SIMAT.</t>
  </si>
  <si>
    <t xml:space="preserve">Se ha avanzado en la apertura de estrategias de permanencia escolar en el SIMAT y de la caracterización de estudiantes en el SIMPADE. </t>
  </si>
  <si>
    <t>Se logro el 99% de la marcación de las estrategias de permanencia en el SIMAT, de la misma manera se avanzo en la caracterización de estudiantes en el SIMPADE</t>
  </si>
  <si>
    <t xml:space="preserve">Fortalecer la oferta de estrategias de permanencia en el sector oficial del sistema educativo del Distrito de Cartagena. 
</t>
  </si>
  <si>
    <t>Construir una agenda de impacto colectivo para la activación de servicios de atención integral a la niñez que favorezcan la permanencia escolar en los establecimientos educativos</t>
  </si>
  <si>
    <t>Se está en etapa preparatoria de la convocatoria de aliados para las ferias de servicio de atención integral a la niñez.</t>
  </si>
  <si>
    <t>Se hizo articulación con la Fundación Pies Descalzos, Fundación Santo Domingo y el Plan de emergencia Social Pedro Romero PES para la implementación de la estrategia de búsqueda activa de niños y niñas por fuera del sistema educativo en el marco de ferias de servicio de atención integral a las comunidades focalizadas.</t>
  </si>
  <si>
    <t xml:space="preserve">Fortalecer el acompañamiento a los Establecimiento Educativos para la implementación de estrategias que disminuyan el riesgo de deserción en el sistema educativo.
</t>
  </si>
  <si>
    <t>Implementar acciones formativas afirmativas para la disminución del riesgo de deserción en el sistema educativo.</t>
  </si>
  <si>
    <t>Se hicieron jornadas de búsqueda activa de los niños y niñas por fuera del sistema educativo en la línea de prevenir la deserción escolar</t>
  </si>
  <si>
    <t>Diseñar estrategias comunicativas que favorezcan la permanencia de las niñas y niños en el sistema educativo distrital</t>
  </si>
  <si>
    <t>Se trabajo de la mano con el equipo de comunicaciones oara la creación de piezas comunicativas en torno a la promoción del acceso y prevención de la deserción escolar</t>
  </si>
  <si>
    <t>Se diseño la estrategia de bsuqueda activa que requiere elementos comunicativos (perifoneo, voz a voz) para promover el acceso y la permanencia escolar.</t>
  </si>
  <si>
    <t>Se participó en el diseño de piezas comunicativas para la promoción del acceso y la permanencia escolar de niños, niñas, adolescentes y jovenes.</t>
  </si>
  <si>
    <t>Avance Proyecto Implementación Del Proyecto "Todos por la Permanencia" Cartagena de Indias</t>
  </si>
  <si>
    <t>Optimización De La Operación De Las Instituciones Educativas Oficiales del distrito de Cartagena de Indias</t>
  </si>
  <si>
    <t xml:space="preserve">Garantizar el funcionamiento y operación de instituciones educativas oficiales para la prestación del servicio educativo óptimo en el distrito de Cartagena. </t>
  </si>
  <si>
    <t xml:space="preserve">Garantizar los pagos oportunos para el funcionamiento de la operación de las instituciones educativas oficiales en el Distrito de Cartagena. </t>
  </si>
  <si>
    <t>Servicio educativo</t>
  </si>
  <si>
    <t>Servicio de Vigilancia</t>
  </si>
  <si>
    <t>220107100 Establecimientos educativos en operación</t>
  </si>
  <si>
    <t>LUIS GUILLERMO PACHECO</t>
  </si>
  <si>
    <t>LEGALES OPERACIONALES ADMINISTRATIVOS OPERACIONALES</t>
  </si>
  <si>
    <t>La SED debe efectuar de modo ágil
y transparente todo el proceso de
contratación, previendo y definiendo
las garantías mediante las cuales
hará frente a los requerimientos para
la implementación del proyecto</t>
  </si>
  <si>
    <t>PRESTACIÓN DEL SERVICIO DE VIGILANCIA Y SEGURIDAD PRIVADA EN LAS INSTALACIONES DE LAS SEDES EDUCATIVAS OFICIALES DEL DISTRITO Y AREAS ADMINISTRATIVAS DEL DISTRITO DE CARTAGENA</t>
  </si>
  <si>
    <t>LICITACION PUBLICA</t>
  </si>
  <si>
    <t>02-001-06-00-00-00-161-20240241</t>
  </si>
  <si>
    <t>Se contrato adicional de vigencias futuras y el contrato de esta vigencia hasta EL 22 DE JULIO DE 2025</t>
  </si>
  <si>
    <t>Se contrato adicional de vigencias futuras y el contrato de esta vigencia hasta EL 22 DE JULIO DE 2026</t>
  </si>
  <si>
    <t>SE CONTRATO ADICIONAL Y SE ESTA HACIENDO EL PROCESO HASTA 31/12/2025</t>
  </si>
  <si>
    <t xml:space="preserve">Garantizar el funcionamiento y operación de instituciones educativas oficiales para la prestación del servicio educativo óptimo en el distrito de Cartagena. 
</t>
  </si>
  <si>
    <t xml:space="preserve">Servicio de Aseo </t>
  </si>
  <si>
    <t>CONTRATAR LA PRESTACION INTEGRAL DEL SERVICIO DE ASEO PARA LAS SEDES EDUCATIVAS DEL DISTRITO Y PARA LAS AREAS ADMINISTRATIVAS DE LA ALCALDIA DE CARTAGENA DE INDIA</t>
  </si>
  <si>
    <t>TIENDA VIRTUAL-ACUERDO MARCO DE PRECIOS</t>
  </si>
  <si>
    <t>SE CONTRATO EL SERVICIO HASTA EL 30 DE SEPTIEMBRE DE 2025</t>
  </si>
  <si>
    <t>SE CONTRATO EL SERVICIO HASTA EL 30 DE SEPTIEMBRE DE 2026</t>
  </si>
  <si>
    <t>TENEMOS ADICIONAL PARA 15 DIAS</t>
  </si>
  <si>
    <t xml:space="preserve">Servicios publicos </t>
  </si>
  <si>
    <t>pagos de facturas de servicio de energia electrica y agua a las IEO</t>
  </si>
  <si>
    <t>FACTURAS</t>
  </si>
  <si>
    <t>ICLD-SGP</t>
  </si>
  <si>
    <t>02-001-06-00-00-00-161-20240241             02-081-06-00-00-00-161-20240241</t>
  </si>
  <si>
    <t>SE HAN PAGADO FACTURAS DE AGUA Y EENRGIA ELECTRICA HASTA EL MES DE MARZO Y ESTAMOS EN DEFICIT FINANCIERO</t>
  </si>
  <si>
    <t>SE PAGO EL SERVICIO DE ENERGIA HASTA MAYO Y AGUA  HASTA ABRIL, SE PRESENTA DEFICIT FINANCIERO EN EL PROYECTO</t>
  </si>
  <si>
    <t>Transferencias FOSE</t>
  </si>
  <si>
    <t>TRANSFERENCIAS A LAS IEO</t>
  </si>
  <si>
    <t>RESOLUCIONES</t>
  </si>
  <si>
    <t>SGP</t>
  </si>
  <si>
    <t>02-001-06-00-00-00-161-20240241             02-081-06-00-00-00-161-20240242</t>
  </si>
  <si>
    <t>SE HICIERON TRANSFERENCIAS A LAS IEO POR ARRIENDO POR INFRAESTRUCTURA</t>
  </si>
  <si>
    <t>SE HICIERON TRANSFERENCIAS A LAS IEO POR ARRIENDO POR INFRAESTRUCTURA.
Son 87 IEO a las que se les realiza transferencias de recursos del FOSE.</t>
  </si>
  <si>
    <t>Servicio de transporte</t>
  </si>
  <si>
    <t>PRESTACIÓN DEL SERVICIO DE TRANSPORTE AUTOMOTOR TERRESTRE ESPECIAL CON CONDUCTOR PARA EL DESPLAZAMIENTO DE LOS FUNCIONARIOS Y CONTRATISTAS DE LAS DEPENDENCIAS DEL DISTRITO TURÍSTICO Y CULTURAL DE CARTAGENA DE INDIAS</t>
  </si>
  <si>
    <t>Corresponde al aporte desde la SED para el suministro de un vehículo.</t>
  </si>
  <si>
    <t>Sentencias y Conciliaciones</t>
  </si>
  <si>
    <t>RESOLUCIONES PARA SENTENCIAS Y CONCILIACIONES</t>
  </si>
  <si>
    <t>El objetivo es contar con un fondo que cubra lo relacionado con sentencias y conciliaciones.</t>
  </si>
  <si>
    <t>Vigencias Expiradas</t>
  </si>
  <si>
    <t>RESOLUCIONES PARA PASIVOS EXIGIBLES</t>
  </si>
  <si>
    <t>El objetivo es disponer de un fondo para el uso de estos recursos.</t>
  </si>
  <si>
    <t xml:space="preserve">Arriendos inmuebles </t>
  </si>
  <si>
    <t>ARRENDAMIENTO DEL INMUEBLE PARA PRESTACION DE SERVICIO EDUCATIVO</t>
  </si>
  <si>
    <t>CONTRATACION DIRECTA</t>
  </si>
  <si>
    <t>SE CONTRATARON 6 INMUEBLES PARA ARRENDAMIENTO PARA LA PRESTACION DL SERVICIO EDUCATIVO</t>
  </si>
  <si>
    <t>Transferencias - RENDIMIENTOS FINANCIEROS</t>
  </si>
  <si>
    <t xml:space="preserve">Transferencias gratuidad </t>
  </si>
  <si>
    <t>PRESTACIÓN DEL SERVICIO PÚBLICO EDUCATIVO EN EL ESTABLECIMIENTO EDUCATIVO NO OFICIAL</t>
  </si>
  <si>
    <t>02-081-06-00-00-00-161-20240242</t>
  </si>
  <si>
    <t>Servicios profesionales y apoyo a la gestión</t>
  </si>
  <si>
    <t>PRESTACION DE SERVICIOS PROFESIONALES Y DE APOYO A LA GESTION</t>
  </si>
  <si>
    <t>Se estima poder contratar a 3 profesionales para apoyo en el seguimiento de los recursos.</t>
  </si>
  <si>
    <t>Pagos a proveedores de servicios públicos y gastos asociados para el buen funcionamiento de las IEO</t>
  </si>
  <si>
    <t>Actividad No Programada, ya que se encuentra incluída en servicios públicos.</t>
  </si>
  <si>
    <t xml:space="preserve">Otros gastos(Dotacion de Insumos para las IEO) ICLD </t>
  </si>
  <si>
    <t>DOTACION DE AULAS CON MOBILIARIO ESCOLAR EN LAS INSTITUCIONES EDUCATIVAS DEL DISTRITO DE CARTAGENA.</t>
  </si>
  <si>
    <t>Se lleva a cabo una dotacion en el año.</t>
  </si>
  <si>
    <t>Avance Proyecto Optimización De La Operación De Las Instituciones Educativas Oficiales del distrito de Cartagena de Indias</t>
  </si>
  <si>
    <t xml:space="preserve">Administración del Talento Humano del Servicio Educativo Oficial Docentes, Directivos Docentes y </t>
  </si>
  <si>
    <t>Garantizar el cumplimiento de la legislación laboral vigente en el marco de la prestación del servicio educativo del sector Oficial.</t>
  </si>
  <si>
    <t xml:space="preserve">Mejorar los Procedimientos internos en los trámites asociados a la administración del talento humano del sector educativo.
</t>
  </si>
  <si>
    <t>Servicio de docencia escolar</t>
  </si>
  <si>
    <t xml:space="preserve">PAGO NOMINA, CONTRIBUCIONES INHERENTES A LA NOMINA Y APORTES PATRONALES -  Ascensos en Escalofon de Docentes </t>
  </si>
  <si>
    <t>220103800 Docentes del nivel inicial, preescolar, básica o media contratados</t>
  </si>
  <si>
    <t>Todas</t>
  </si>
  <si>
    <t>LUIS CARLOS JARABA</t>
  </si>
  <si>
    <t>1. Retraso en la asignación de
recursos por parte del Ministerio
de Educación y del distrito de
Cartagena.
2. Retraso en gestión de Firmas
para solicitudes de
Disponibilidad y Registros
presupuestales con entidades</t>
  </si>
  <si>
    <t>1. Gestionar oportunamente la
asignación del presupuesto por
parte del Distrito de Cartagena y la
gestión, firma y correcta ejecución
de la Nómina.
2. Gestionar la firma y la correcta
ejecución de la Nómina.</t>
  </si>
  <si>
    <t>Recursos Propios
SGP</t>
  </si>
  <si>
    <t>SGP
ICLD</t>
  </si>
  <si>
    <t>2.3.2299.0700.2024130010238</t>
  </si>
  <si>
    <t xml:space="preserve">En el periodo se realizó la entrega oportuna de la nómina, cancelándose los meses de enero a marzo de 2025 la suma de $109.864.771.233. </t>
  </si>
  <si>
    <t xml:space="preserve">En el periodo se realizó la entrega oportuna de la nómina, cancelándose los meses de abril a junio de 2025 la suma de $115.231.840.260. </t>
  </si>
  <si>
    <t>En el periodo se realizó la entrega oportuna de la nómina, cancelándose los meses de julio a spetimbre 15 de 2025 la suma de $113.666.119.617</t>
  </si>
  <si>
    <t>En el periodo se realizó la entrega oportuna de la nómina, cancelándose los meses de julio a septimbre 16 a diciembre 31 de 2025 la suma de $355.395.465.951</t>
  </si>
  <si>
    <t xml:space="preserve">Dotacion de Docentes y Administrativos </t>
  </si>
  <si>
    <t>La no entrega oportuna al
personal de la dotaciones</t>
  </si>
  <si>
    <t>Gestionar a tiempo la entrega
oportuna de las dotaciones de
docentes y administrativo a que
tiene derecho.</t>
  </si>
  <si>
    <t>Adquisicion de bonos o tarjetas canjeables de dotacion para funcionarios de las SED
DOTACIÓN DE VESTIDO Y CALZADO PARA DOCENTES, DIRECTIVOS DOCENTES Y PERSONAL ADMINISTRATIVO DE LA SECRETARIA DE EDUCACIÓN DISTRITAL</t>
  </si>
  <si>
    <t>Selección abreviada menor cuantía</t>
  </si>
  <si>
    <t>Se realizó la entrega de Bonos de Dotación corespondiente a la vigencia 2023 y 2024
De igual manera la Dotación en prendas de vestir de la vigencia 2025
Y se realizó el reconocimiento econocmico de dotación en dinero a personal desvinculado de la planta de la SED</t>
  </si>
  <si>
    <t>Entregar viaticos y gastos de Viajes - Inscripciones</t>
  </si>
  <si>
    <t>Se realizó el reconocimiento de viaticos a 4 fuincionarios de la Secretaría de Educación Distrital, para asistir a actividades de formación</t>
  </si>
  <si>
    <t>Se realizó el reconocimiento de viaticos a 7 fuincionarios de la Secretaría de Educación Distrital, para asistir a actividades de formación</t>
  </si>
  <si>
    <t>Se realizó el reconocimiento de viaticos a 14 fuincionarios de la Secretaría de Educación Distrital, para asistir a actividades de formación</t>
  </si>
  <si>
    <t>Otros Gastos  - Administrativos - Gastos Generales  (Papeleria-Toner e insumos de oficina y Servicios prestados a las empresas y servicios de producción)</t>
  </si>
  <si>
    <t>Realizar Servicios Ocupacionales a los funcionarios administrativos de la planta</t>
  </si>
  <si>
    <t>Contratar la prestación de servicios y actividades del Sistema de Gestión de Seguridad y Salud en el Trabajo (Batería de riesgo psicosocial, investigación de ATEL, análisis de puestos de trabajo, matrices IPVR, plan de prevención, preparación y respuesta ante emergencias, entre otros)</t>
  </si>
  <si>
    <t>Mínima cuantía</t>
  </si>
  <si>
    <t>A 15 de septiembre se han realizado 133 examenes medicos ocupacionales a personal administrativo</t>
  </si>
  <si>
    <t>A 31 de diciembre se realizaron un total de 578 examenes medicos ocupacionales a personal administrativo</t>
  </si>
  <si>
    <t>Adquirir y/o Alquilar equipos de Computo para los funcionarios administrativos de la planta</t>
  </si>
  <si>
    <t>Adquisición de licencias del software para computadores de secretaria de educación y UNALDES.</t>
  </si>
  <si>
    <t>Selección abreviada subasta inversa</t>
  </si>
  <si>
    <t>Gastos administrativos - Arriendo instalaciones Secretaría de Educación</t>
  </si>
  <si>
    <t>Se celebró la contratación del arriendo de una oficiona para el funcionamiento y prstación de Servicio de funcionarios de la Planta Central de la Secretaría de Educación por valor de $160.000.000</t>
  </si>
  <si>
    <t xml:space="preserve">En el periodo se realizó la entrega oportuna de la nómina de la planta temporal de doble jornada, cancelándose los meses de abril a junio de 2025 la suma de $274.442.844. </t>
  </si>
  <si>
    <t>En el periodo se realizó la entrega oportuna de la nómina de la planta temporal de doble jornada, cancelándose a corte de septiembre 15 de 2025 la suma de $289.737.554</t>
  </si>
  <si>
    <t>En el periodo se realizó la entrega oportuna de la nómina de la planta temporal de doble jornada, cancelándose a corte de diciembre de 2025 la suma de $1.429.968.520</t>
  </si>
  <si>
    <t>Avance Proyecto Administración del Talento Humano del Servicio Educativo Oficial Docentes, Directivos Docentes  y Administrativos del distrito de Cartagena de Indias</t>
  </si>
  <si>
    <t>Implementación de la estrategia Una Escuela Transformadora para la Inclusión y Diversidad, en Cartagena de Indias</t>
  </si>
  <si>
    <t xml:space="preserve">Mitigar las barreras estructurales para el acceso y la permanencia de la población diversa en el sistema educativo del Distrito de Cartagena </t>
  </si>
  <si>
    <t xml:space="preserve">Diversificar la oferta educativa para la atención a la diversidad en el sistema educativo oficial.
</t>
  </si>
  <si>
    <t>Servicio de apoyo pedagógico para la oferta de educación inclusiva
para preescolar, básica y media</t>
  </si>
  <si>
    <t xml:space="preserve">Crear unidades de apoyo para la inclusión, equidad y diversidad en la educación, favoreciendo las trayectorias educativas completas oportunas y diversas.  </t>
  </si>
  <si>
    <t>220108400
 Sedes educativas con apoyo pedagógico para  la oferta de educación inclusiva para preescolar, básica y media</t>
  </si>
  <si>
    <t>Enero 2026</t>
  </si>
  <si>
    <t>Diciembre 2026</t>
  </si>
  <si>
    <t>EDUARDO SANJUR - ALBA PABA</t>
  </si>
  <si>
    <t>Personal no idóneo para la conformación de equipos de trabajo para el diseño y puesta en marcha de la Estrategia.</t>
  </si>
  <si>
    <t>Garantizar los Apoyos oportunos y pertinentes que se requieren para la implementación del proyecto durante el calendario escolar.</t>
  </si>
  <si>
    <t>Si</t>
  </si>
  <si>
    <t>Prestación de servicios profesionales para el apoyo en los procesos de la Dirección de cobertura educativa de la Secretaría de educación del proyecto Implementación de la estrategia Una Escuela Transformadora para la Inclusión y Diversidad, en Cartagena de Indias.</t>
  </si>
  <si>
    <t xml:space="preserve">Contratación directa (con ofertas) </t>
  </si>
  <si>
    <t>SGP 
Recursos Propios</t>
  </si>
  <si>
    <t>SGP EDUCACIÓN
ICLD</t>
  </si>
  <si>
    <t>2.3.2201.0700.2024130010244</t>
  </si>
  <si>
    <t>A corte de 31 de maarzo se han contratado 4 unidades de apoyo: Unidad de Apoyo Especializada, Unidad de Apoyo Aula Hospitalaria, Unidad de Docentes de Apoyo pedagógico, Unidad de apoyo Inclusión Base.</t>
  </si>
  <si>
    <t>A corte de 30 de junio se  cuenta con 9  unidades de apoyo: Unidad de Apoyo Especializada oferta bilingüe, para atención poblaciión con discapacidad Unidad de Apoyo Aula Hospitalaria, Unidad de Docentes de Apoyo pedagógico, Unidad de apoyo talentos excepcionales, unidad Lider de apoyo, Unidad de apoyo 1 y  rural, unidad de apoyo localidad 2. Unidad de apoyo localidad 3, unidad de apoyo domiciliaria.</t>
  </si>
  <si>
    <t xml:space="preserve">A corte de 30 de diciembre se  contó con 9  unidades de apoyo: Unidad de Apoyo Especializada oferta bilingüe, para atención poblaciión con discapacidad Unidad de Apoyo Aula Hospitalaria, Unidad de Docentes de Apoyo pedagógico, Unidad de apoyo talentos excepcionales, unidad Lider de apoyo, Unidad de apoyo 1 y  rural, unidad de apoyo localidad 2. Unidad de apoyo localidad 3, unidad de apoyo domiciliaria.
Evidencia: Registros Presupuestales, Contratos, Actas de nombramiento. </t>
  </si>
  <si>
    <t>Fortalecer la gestión de alianzas estratégicas para la inclusión, equidad y diversidad en la educación.</t>
  </si>
  <si>
    <t>Febrero  2026</t>
  </si>
  <si>
    <t>Noviembre 2026</t>
  </si>
  <si>
    <t>Incumplimiento de las actividades por parte de las unidades de apoyo y docentes de aula debido al desconocimiento de las dimensiones políticas, culturas y prácticas pedagógicas inclusivas</t>
  </si>
  <si>
    <t>Elaboración de procesos de formación pedagógicas dirigidas a los docentes de aula para la atención a la diversidad a favor de la inclusión, equidad en educación.</t>
  </si>
  <si>
    <t xml:space="preserve">A corte de 31 de marzo el equipo se encuentra en el diseño de la propuesta de formación.  Lo anterior se debe a que la contratación de las unidades se realizaron entre el 28 de febrero y 19 de marzo.  A la fecha aún nos encontramos en la vinculación de equipos. </t>
  </si>
  <si>
    <t xml:space="preserve">A corte de 30 de junio se inicia procesos de formación a docentes y lanzamiento de red de docentes. https://docs.google.com/forms/d/1s3tcXWAix51dfFlekxq4eMCaSA_pv_LxJKQr00LxUlw/preview 
 </t>
  </si>
  <si>
    <t xml:space="preserve">A corte de 15 de Septiembre secuenta con 257 maestros que pertenecen a la RED DISTRITAL DE MAESTROS SABERES QUE TRANSFORMAN </t>
  </si>
  <si>
    <t>Se realizaron 3 ciclos de procesos de formación para maestros. 
Evidencias: Listado de Asistencias.</t>
  </si>
  <si>
    <t>Desconocimiento de la normatividad vigente para la atención educativa a poblaciones en el marco de la inclusión, equidad y diversidad</t>
  </si>
  <si>
    <t>Implementar acciones afirmativas para promover los lineamientos de políticas, prácticas y cultura inclusiva</t>
  </si>
  <si>
    <t>81-PRESTACION DE SERVICIO PUBLICO EDUCATIVO</t>
  </si>
  <si>
    <t>En la vigencia no se ha contemplado la Dotación de herramientas tecnicas, tecnologicas, pedagógicas debido a los recursos financieros no suficientes.</t>
  </si>
  <si>
    <t>220107000 Ambientes de aprendizaje dotados</t>
  </si>
  <si>
    <t>Barreras actitudinales de los docentes y directivos docentes para adoptar las orientaciones y lineamientos de política educativa inclusiva para la atención a población diversa en los establecimientos educativos de carácter oficial.</t>
  </si>
  <si>
    <t>Brindar asistencias técnicas y de acompañamiento situado y contextualizados a las instituciones educativas oficiales.</t>
  </si>
  <si>
    <t>SGP-ICLD</t>
  </si>
  <si>
    <t xml:space="preserve">Se realiza diseño del plan de asistencia tecnica  a implementar en 56 EE con oferta de educación inclusiva focalizados.  Las ofertas definidas son: Domiciliaria, Hospitalaria, General, Bilingüe Bicultural. </t>
  </si>
  <si>
    <r>
      <t xml:space="preserve">Se implementa el plan de asistencia tecnica en 56 EE con oferta de educación inclusiva focalizados.  Las ofertas definidas son: Domiciliaria, Hospitalaria, General, Bilingüe Bicultural, para discapacidad visual, talentos excepcionales.  
</t>
    </r>
    <r>
      <rPr>
        <b/>
        <sz val="11"/>
        <color rgb="FFC00000"/>
        <rFont val="Arial"/>
        <family val="2"/>
      </rPr>
      <t>Instituciones Educativas:</t>
    </r>
    <r>
      <rPr>
        <sz val="11"/>
        <color rgb="FFC00000"/>
        <rFont val="Arial"/>
        <family val="2"/>
      </rPr>
      <t xml:space="preserve"> IE juan Jose Nieto, Playas de Acapulco;soledad Román de Núñez, Ciudad de tunja, Maria Auxiliadora, Tecnica Pasacaballo, Santana, Ararca, Jose María Cordoba, 20 de Julio, Villa de Aranjuez, Fulgencio Lequerica, Fredonia, Fe y Alegria, Ambientalista, Gabriel García marquez, puerto Rey, boquilla, Manzanillo del Mar, Bayunca, Nuevo Bosque, Inem, Fernandez Baena, San Lucas, Fernando de la Vega, Nuestro Esfuerzo,  Milagrosa, Santa María, Ternera, Jorge Artel, Antonia Santos, San felipe Neri, San Juan de Damasco, Camilo Torres, Libano, Pontezuela, Arroyo Grande, Arroyo de Piedra, Tierra Baja, Liceo de Bolívar, Olga Gonzalez Arraut, Madre Gabriela San Martín, Clemente Manuel Zabala, Caño del Oro, Rafael Núñez, Normal Superior, Mercedes Abrego, soledad Acosta, Antonio Nariño.</t>
    </r>
  </si>
  <si>
    <t>Se implementa el plan de asistencia tecnica en 56 EE con oferta de educación inclusiva focalizados.  Las ofertas definidas son: Domiciliaria, Hospitalaria, General, Bilingüe Bicultural, para discapacidad visual, talentos excepcionales.  Instituciones Educativas: IE juan Jose Nieto, Playas de Acapulco;soledad Román de Núñez, Ciudad de tunja, Maria Auxiliadora, Tecnica Pasacaballo, Santana, Ararca, Jose María Cordoba, 20 de Julio, Villa de Aranjuez, Fulgencio Lequerica, Fredonia, Fe y Alegria, Ambientalista, Gabriel García marquez, puerto Rey, boquilla, Manzanillo del Mar, Bayunca, Nuevo Bosque, Inem, Fernandez Baena, San Lucas, Fernando de la Vega, Nuestro Esfuerzo,  Milagrosa, Santa María, Ternera, Jorge Artel, Antonia Santos, San felipe Neri, San Juan de Damasco, Camilo Torres, Libano, Pontezuela, Arroyo Grande, Arroyo de Piedra, Tierra Baja, Liceo de Bolívar, Olga Gonzalez Arraut, Madre Gabriela San Martín, Clemente Manuel Zabala, Caño del Oro, Rafael Núñez, Normal Superior, Mercedes Abrego, soledad Acosta, Antonio Nariño.</t>
  </si>
  <si>
    <r>
      <t xml:space="preserve">Se implementó el plan de asistencia tecnica en 56 EE con oferta de educación inclusiva focalizados.  Las ofertas definidas son: Domiciliaria, Hospitalaria, General, Bilingüe Bicultural, para discapacidad visual, talentos excepcionales.  Instituciones Educativas: </t>
    </r>
    <r>
      <rPr>
        <sz val="10"/>
        <color rgb="FFFF0000"/>
        <rFont val="Arial"/>
        <family val="2"/>
      </rPr>
      <t xml:space="preserve">IE juan Jose Nieto, Playas de Acapulco;soledad Román de Núñez, Ciudad de tunja, Maria Auxiliadora, Tecnica Pasacaballo, Santana, Ararca, Jose María Cordoba, 20 de Julio, Villa de Aranjuez, Fulgencio Lequerica, Fredonia, Fe y Alegria, Ambientalista, Gabriel García marquez, puerto Rey, boquilla, Manzanillo del Mar, Bayunca, Nuevo Bosque, Inem, Fernandez Baena, San Lucas, Fernando de la Vega, Nuestro Esfuerzo,  Milagrosa, Santa María, Ternera, Jorge Artel, Antonia Santos, San felipe Neri, San Juan de Damasco, Camilo Torres, Libano, Pontezuela, Arroyo Grande, Arroyo de Piedra, Tierra Baja, Liceo de Bolívar, Olga Gonzalez Arraut, Madre Gabriela San Martín, Clemente Manuel Zabala, Caño del Oro, Rafael Núñez, Normal Superior, Mercedes Abrego, soledad Acosta, Antonio Nariño.
</t>
    </r>
    <r>
      <rPr>
        <sz val="10"/>
        <color rgb="FF000000"/>
        <rFont val="Arial"/>
        <family val="2"/>
      </rPr>
      <t xml:space="preserve">
Evidencias: Informes de Gestión.</t>
    </r>
  </si>
  <si>
    <t xml:space="preserve">Desarrollar estrategias de formación y acompañamiento a las familias en perspectivas de inclusión y equidad a favor de la superación de brechas en la educación.  </t>
  </si>
  <si>
    <t>Débil gestión de alianzas para establecer rutas y esquemas de atención a la diversidad en el marco de la inclusión y equidad en la educación.</t>
  </si>
  <si>
    <t>Implementar acciones afirmativas de participación activa con los actores cooperantes y beneficiarios a favor de inclusión y equidad en la educación.</t>
  </si>
  <si>
    <t xml:space="preserve">A la Fecha se realiza la formulación de red para la participación de familias. </t>
  </si>
  <si>
    <t xml:space="preserve">A corte de 30 de junio se realiza convocatoria a familias y se consolida la red de familias.central y los nodos en cada IE focalizada.  </t>
  </si>
  <si>
    <t xml:space="preserve">A corte de 15 de septiembre se realiza formación en LSC a familias de estudiantes sordos. </t>
  </si>
  <si>
    <t>A corte de 30 de Noviembre se  formaron  en LSC a familias de estudiantes sordos de las IE Antonia Santos y Soledad Román de Núñez. 
Evidencia:Listado de Asistencia.</t>
  </si>
  <si>
    <t>Ambientes de aprendizaje para la educación inicial preescolar, básica
y media dotados</t>
  </si>
  <si>
    <t>Habilitar cuatro (4) Aulas Hospitalarias para la atención de niños, niñas, adolescentes y jóvenes en condición de enfermedad.</t>
  </si>
  <si>
    <t xml:space="preserve">A corte 31 de marzo se cuenta con 3 Aulas Hospitalarias con asignación de Docentes en planta temporal </t>
  </si>
  <si>
    <t xml:space="preserve">A corte de 30 de junio se cuenta con 3 aulas hospitalarias en: Clinica Blas de Lezo, Clinica la misericordia, Hospital infantil napoleon franco Pareja, se atienden estudiantes en otras instituciones como Funvivir con el apoyo de Aula Malu y la universidad Distrital. </t>
  </si>
  <si>
    <t xml:space="preserve">A corte de30 de diciembre se cuentó con 3 aulas hospitalarias en: Clinica Blas de Lezo, Clinica la misericordia, Hospital infantil napoleon franco Pareja, se atienden estudiantes en otras instituciones como Funvivir con el apoyo de Aula Malu y la universidad Distrital. Así mismo, se logró con la universidad los libertadores alianza para apoyar la oferta en pedagogia hospitalaria para el 2026. 
Evidencia: Carta de Intención Universidad los Libertadores, Fotográficas. </t>
  </si>
  <si>
    <t>Servicio de fomento para el acceso a la educación inicial, preescolar,
básica y media</t>
  </si>
  <si>
    <t xml:space="preserve">Implementar acciones afirmativas a favor de la inclusión y equidad en la educación. </t>
  </si>
  <si>
    <t>A la Fecha se realiza la formulación de las acciones afirmativas.</t>
  </si>
  <si>
    <t>A la Fecha se cuenta con los hitos  de las acciones afirmativas ha implementar en el segundo semestre de la presente vigencia: Semana Internacional de la persona Sorda, Baston Blanco, enciuentro de docentes, Gira por la Inclusión y Clausura 2025. .</t>
  </si>
  <si>
    <t xml:space="preserve">A corte 15 de septiembre se realiza alistamiento para la conmemoración de la Semana Internacional de la persona Sorda, Baston Blanco, V enciuentro de docentes de apoyo. </t>
  </si>
  <si>
    <t xml:space="preserve">A corte 30 de diciembre se realizaron acciones afirmativas como la conmemoración de la Semana Internacional de la persona Sorda, Baston Blanco, enciuentro de docentes de apoyo y la clausura de inclusión.  
Evidencias:  Informe Fotográfico. </t>
  </si>
  <si>
    <t xml:space="preserve">Implementar alternativas orientadas al desarrollo de habilidades para la vida o la formación vocacional que respondan a un proceso educativo más pertinente reconociendo las características de los estudiantes </t>
  </si>
  <si>
    <t>220108400 
Sedes educativas con apoyo pedagógico para  la oferta de educación inclusiva para preescolar, básica y media</t>
  </si>
  <si>
    <t>Esta actividad no se programo.</t>
  </si>
  <si>
    <t>Teniendo en cuenta la insuficiencia de recursos financieros y humano esta actividad no se programo.</t>
  </si>
  <si>
    <t>Diseñar e implementar la Escuela de talentos, incluyendo la ruta distrital para potencializar el desarrollo de los estudiantes con capacidades y talentos excepcionales de 50 Instituciones Educativas Oficiales.</t>
  </si>
  <si>
    <t>A corte 31 de marzo nos encontramos en proceso de contratación del equipo para acompañar 12 EE</t>
  </si>
  <si>
    <t xml:space="preserve">A corte de 30 de Junio se cuenta con 24 establecimientos focalizados para elk transitoi de población con talentos excepcionales. Se sistematiza la fase 1 y se han identificado Estudiantes con talentos en arte, ciencia, deporte. </t>
  </si>
  <si>
    <t xml:space="preserve">A corte de 30 de diciembre 171 estudiantes con talentos excepcionales de 24 establecimientos educativos oficiales focalizados transitaron a una escuela de tralento. Se diseñó la ruta de atención educativa primera versión. 
Evidencia: Informe de gestión.  </t>
  </si>
  <si>
    <t>Desarrollar estrategias de comunicación accesibles y comprensible del contexto educativo para  la población diversa a favor de la inclusión de la población diversa.</t>
  </si>
  <si>
    <t>Avance Proyecto Implementación de la estrategia Una Escuela Transformadora para la Inclusión y Diversidad, en Cartagena de Indias</t>
  </si>
  <si>
    <t>Implementación de la Estrategia "Educación Sin Edad" Para la Atención a la Población en Extraedad en Cartagena de Indias. Cartagena de Indias</t>
  </si>
  <si>
    <t>Disminuir índice de Extraedad de niñas, niños, adolescentes y jóvenes en el distrito de Cartagena.</t>
  </si>
  <si>
    <t>Fortalecer la oferta educativa del Distrito para la atención de población en extraedad.</t>
  </si>
  <si>
    <t>Servicio educación formal por modelos educativos flexibles</t>
  </si>
  <si>
    <t>Realizar la Caracterizacion de la oferta educativa del distrito para la atención de la población con extraedad.</t>
  </si>
  <si>
    <t>N.A</t>
  </si>
  <si>
    <t>EDUARDO SANJUR - LEYDY LAURA SUÁREZ</t>
  </si>
  <si>
    <t>Equipo psicosocial que no reúna las competencias para la focalización, caracterización y definición de metodologías flexibles para la atención de los estudiantes con extraedad.</t>
  </si>
  <si>
    <t>Realizar un adecuado
proceso de selección para la conformación de equipos de apoyo a la gestión y acompañamiento a los establecimientos
educativos.ambientes y planta docente.</t>
  </si>
  <si>
    <t>80111600-Prestación de servicios profesionales y de apoyo en los procesos de la Dirección de Cobertura Educativa de la Secretaria de Educación dentro del proyecto de inversión Implementación de la estrategia EDUCACIÓN SIN EDAD”  para la atención a la población en Extra edad  Cartagena de Indias.</t>
  </si>
  <si>
    <t xml:space="preserve">Directa </t>
  </si>
  <si>
    <t>2.3.2201.0700.2024130010239</t>
  </si>
  <si>
    <t xml:space="preserve">El proyecto se encuentra en fase de alistamiento y recolección de insumos para elaborar la caracterización de la oferta educativa </t>
  </si>
  <si>
    <t xml:space="preserve">Se hace reporte cero (0) debido a que la caracterización corresponde a un documento técnico que se entregará al finalizar la vigencia ( Primera Versión). Se encuentra en estapa de alistamiento la herramienta de recolección de información. </t>
  </si>
  <si>
    <t>Se cuenta con la primera versiòn del documento de Caracterizaciòn sociodemografica y socioemocional.</t>
  </si>
  <si>
    <t>Reorganizar la oferta educativa de modelos educativos flexibles.</t>
  </si>
  <si>
    <t xml:space="preserve">Se adelantaron mesas de trabajo con los cinco rectores (Por Unaldes) con mayor reporte de matrícula de extraedad en la oferta regular para invitarle a reorganizar su oferta educativa y brindar formación pertinente a la población.  </t>
  </si>
  <si>
    <t xml:space="preserve">Durante el proceso de reorganización se logró aperturar 34 aulas  que implementan Modelos Educativos Flexibles MEF con docentes de planta fija, lo cual deja capacidad instalada a nivel Distrital para la atención de población en extraedad. </t>
  </si>
  <si>
    <t>Durante la vigencia 2025 se implementaron MEF en 24 EE focalizados asi: I.E CLEMENTE MANUEL ZABALA,I.E FREDONIA,I.E ANTONIO NARIÑO,I.E JORGE ARTEL, I.E SAN FELIPE NERI, I.E VALORES UNIDOS, I.E REPUBLICA DEL LIBANO, I.E NUESTRO ESFUERZO, I.E TIERRA BAJA, I.E TIERRA BOMBA, I.E PUERTO REY, I.E BAYUNCA, I.E MANZANILLO, I.E ACISCLODE AVILA TORRES, I.E DE LETICIA, I.E NUESTRA SRA DEL BUEN AIRE, I.E AMBIENTALISTA, I.E MANUELA VERGARA DE CURI, I.E FE Y ALEGRIA EL PROGRESO, I.E SAN FRANCISCO DE ASIS , I.E NUEVO BOSQUE , I.E CORAZON DE MARIA , I.E ANA MARIA VELEZ DE TRUJILLO, I.E ANTONIA SANTOS</t>
  </si>
  <si>
    <t xml:space="preserve">Mejorar el acompañamiento institucional para la atención de los estudiantes en extraedad
</t>
  </si>
  <si>
    <t>Desarrollar planes de capacitación a docentes formadores en MEF.</t>
  </si>
  <si>
    <t>Incumplimiento por parte del socio operativo frente al desarrollo de procesos de formación.</t>
  </si>
  <si>
    <t>Seguimiento al
cumplimiento del contrato y ajuste de plan de trabajo dentro de los tiempos establecidos para la ejecución del proyecto.</t>
  </si>
  <si>
    <t xml:space="preserve">el 21 de marzo inició el primer ciclo de formación y fortalecimiento de capacidades de docentes, el cual   cuenta con una agenda de 5 sesiones para abordar temas orientados a garantizar una educación flexible, inclusiva y equitativa.  </t>
  </si>
  <si>
    <t xml:space="preserve">El pasado 4 de Junio culminó el primer ciclo de transferencia de conocimiento dirigida a docentes que implementan Modelos Educativos Flexibles. Se ha proyectado iniciar segundo Ciclo de transferencia de conocimientos a mediados del mes de Julio. </t>
  </si>
  <si>
    <t xml:space="preserve">Se han adelantado los 3 ciclos de asistencia tecnica programadas. </t>
  </si>
  <si>
    <t xml:space="preserve">Se completò satisfactoriamente el proceso de fortalecimiento de capacidades docentes respecto a la implementaciòn de modelos educativos flexibles, lo cual deja capacidad tecnica en el capital humano de la entidad territoria. </t>
  </si>
  <si>
    <t xml:space="preserve">Atender con modelos educativos flexibles a tres mil seiscientos noventa (3.690) niños, niñas, adolescentes y jóvenes en extraedad, que se encuentran por fuera del sistema educativo </t>
  </si>
  <si>
    <t>Actividad Comunicacional para los Proyectos del Plan de Desarrollo 2024-2027 de la Secretaría de Educación Distrital de la Alcaldía Mayor de Cartagena.</t>
  </si>
  <si>
    <t>220103000  Beneficiarios atendidos con modelos educativos flexibles</t>
  </si>
  <si>
    <t>Incumplimiento por parte de la Secretaría en la contratación de la planta de docentes y personal de apoyo para la implementación de las metodologías flexibles en los establecimientos educativos focalizados..</t>
  </si>
  <si>
    <t>Contratación oportuna durante el calendario escolar.</t>
  </si>
  <si>
    <t xml:space="preserve">Con el propósito de fortalecer la comunicación de la formación docente se elaboran piezas publicitarias con información relevante de la misma.  </t>
  </si>
  <si>
    <t xml:space="preserve">Se cuenta con el apoyo de profesionares del area de comunicaciones para la elaboración de piezas  publicitarias con información asociada a los ciclos de formación docente. </t>
  </si>
  <si>
    <t>Durante la vigencia 2025 . Se contò con el apoyo de profesionales del area de comunicaciòn para la divulgaciòn de informaciòn de interes relacionada con la estrategia "Educaciòn sin edad"</t>
  </si>
  <si>
    <t>Dotar a establecimientos educativos con herramientas didácticas y/o material necesario para la implementación de MEF.</t>
  </si>
  <si>
    <t>Se cuenta con registro presupuestal con fecha 28 de marzo cuyo objeto es: Transferencia para la compra y dotación de herramientas didácticas y/o materiales requeridos para la implementación de modelo flexibles para la atención de jóvenes del sistema de responsabilidad penal para adolescentes en la institución educativa Nuestro Esfuerzo, según resolución 2764 de 26 de marzo de 2025</t>
  </si>
  <si>
    <t xml:space="preserve">Se propone hacer reprogramación de esta actividad, teniendo en cuenta que los recursos asignados no son suficientes para hacer dotación a las 25 I.E. En principio se programó la dotación de estas instituciones, debido a que se contaba con el apoyo de Juntos Aprendemos, financiados por USAID sin embargo, a principio del 2025, por la coyuntura política con EEUU, USAID retiró sus servicios de colombia lo cual afecta el cumplimiento de la meta. Se sugiere Reprogramar a 5 I.E dotadas. </t>
  </si>
  <si>
    <t xml:space="preserve">Se reprogramó esta actividad debido a que la dotación se proyectó con la financiacion de la cooperación, ya que los recursos eran insuficientes para tal fin. A la fecha se ha logrado dotar 4 aulas con la ayuda de Israaid. </t>
  </si>
  <si>
    <t xml:space="preserve">Se realizò dotaciòn por un lado con recursos SGP del SRPA y con apoyo de la fundaciòn Isrraid. </t>
  </si>
  <si>
    <t>Crear Unidades móviles, incluyendo la planta temporal para la formación de estudiantes en extraedad, conforme a la oferta establecida en el distrito.</t>
  </si>
  <si>
    <t>Incumplimiento por parte de la Secretaría en la contratación de la planta de docentes y personal de apoyo para la implementación de las metodologías flexibles en los establecimientos educativos focalizados</t>
  </si>
  <si>
    <t xml:space="preserve">A mediados de marzo inició proceso de posesion de docentes en planta temporal para la implementación de Modelos Educativos Flexibles- MEF. Por lo anterior, a la fecha 21 de marzo, no se cuenta con compromisos financieros. </t>
  </si>
  <si>
    <t xml:space="preserve">A corte 30 de Junio contamos con dieciseis docentes (16) contratados en planta temporal para atender con modelos flexibles a niños, niñas y adolescentes  que se encontraban por fuera del sistema educativo, garantizando su trayectoria educativa. </t>
  </si>
  <si>
    <t>Se cuenta con la planta temporal de docentes que se proyectó ( 16 docentes)</t>
  </si>
  <si>
    <t xml:space="preserve">Durante la Vigencia 2025 se contò con una planta temporal de 16 docentes </t>
  </si>
  <si>
    <t>Atender con modelos educativos flexibles a cuatro mil (4.000)  niños, niñas, adolescentes y jóvenes en extraedad, que se encuentran dentro de la oferta regular del sistema educativo oficial</t>
  </si>
  <si>
    <t>Servicio de asistencia técnica</t>
  </si>
  <si>
    <t>Diseñar e implementar estrategias que incidan en la disminución de riesgo de abandono escolar.</t>
  </si>
  <si>
    <t>220103001 Beneficiarios atendidos con modelos educativos flexibles</t>
  </si>
  <si>
    <t>Niños en condiciones de extraedad y sus familias que no quieran ser parte de la ejecución del proyecto.</t>
  </si>
  <si>
    <t>Sensibilizar de los propósitos del proyecto, establecer
acuerdos de corresponsabilidad con las familias y acompañamiento a las familias que puede incluir visitas domiciliarias.</t>
  </si>
  <si>
    <t xml:space="preserve">La contratación de unidades móviles, conformadas por profesionales pedagogos y psicosociales encargados de brindar asistencias tecnicas en las esuelas se encuentra en trámite. </t>
  </si>
  <si>
    <t xml:space="preserve">A la fecha se cuenta con dos unidades móviles conformada por cuatro (4) profesionales con perfil pedagógico y psicosocial. </t>
  </si>
  <si>
    <t>Continuamos con dos unidades moviles; una conformada por docentes en planta temporal y otra por los profesionales de apoyo (5)</t>
  </si>
  <si>
    <t>Durante la vigencia 2025 contamos con la conformaciòn de dos Unidades Moviles (conformada por 5 profesionales con perfil social y pedagogico, incluyendo la planta temporal)</t>
  </si>
  <si>
    <t>Formar a directivos docentes, maestros, psicosociales y administrativos en estrategias que disminuyan el riesgo de abandono escolar.</t>
  </si>
  <si>
    <t xml:space="preserve">Baja expectativa de los
docentes y directivos
respecto a las posibilidades de aprendizaje de los niños y jóvenes con extraedad atendidos en el proyecto.
</t>
  </si>
  <si>
    <t>Implementar una campaña en los establecimientos educativos que promueva la importancia de que los niños lleguen a tiempo, se mantengan y culminen sus ciclos educativos en clave
de trayectorias completas.
Comprometer a los
Rectores en este proceso.</t>
  </si>
  <si>
    <t xml:space="preserve">El equipo de profesionales se encuentran iniciando proceso de AT. </t>
  </si>
  <si>
    <t xml:space="preserve">El proceso de AT incluye la formacion inicial de los profesionales en plataformas para el monitoreo  de la desersion escolar. La actividad se encuentra en alistamiento. </t>
  </si>
  <si>
    <t xml:space="preserve">Iicialmente los profesionales de apoyo recibieron formaciòn por parte del MEN, posteriormente, durante su ejercicio en terrritorio, brindaron las orientaciones a los equipos correspondientes. Adicionalmente, en los diferentes espacios de formaciòn con directivos docentes y psicosociales, se abordaron temas asociados a la implementaciòn de estrategias para la disminuciòn de riesgo de abandono escolar. </t>
  </si>
  <si>
    <t>Realizar asistencia técnica para el fortalecimiento en el uso de las plataformas de monitoreo y seguimiento de riesgo de abandono escolar.</t>
  </si>
  <si>
    <t>Avance Proyecto Implementación de la Estrategia "Educación Sin Edad" Para la Atención a la Población en Extraedad en Cartagena de Indias</t>
  </si>
  <si>
    <t xml:space="preserve"> Estrategia de implementación Llego, me quedo y me supero; “atención a jóvenes, adultos y mayores en el distrito de Cartagena de indias”</t>
  </si>
  <si>
    <t>Disminuir el Analfabetismo en la población jóvenes y adultos Clei 1.</t>
  </si>
  <si>
    <t xml:space="preserve">Fortalecer la Oferta educativa para la formación de   jóvenes, adultos y mayores. </t>
  </si>
  <si>
    <t>Servicio de alfabetización</t>
  </si>
  <si>
    <t>Actualizar la caracterización de jóvenes y adultos que no han iniciado ni culminado su ciclo educativo.</t>
  </si>
  <si>
    <t xml:space="preserve">220103200 Personas beneficiarias con modelos de alfabetización </t>
  </si>
  <si>
    <t>COUNTRY                                       DE LA VIRGEN   INDUSTRIAL                       RURAL                                      SANTA RITA</t>
  </si>
  <si>
    <t>Que el MEN no apruebe los recursos para el pago de horas extras de la formación de jóvenes y adultos a través de los establecimientos educativos oficiales.</t>
  </si>
  <si>
    <t>2.3.2201.0700.2024130010223</t>
  </si>
  <si>
    <t xml:space="preserve">Se hace reporte cero (0) debido a que la caracterización corresponde a un documento técnico que se entregará al finalizar la vigencia . Se encuentra en estapa de alistamiento la herramienta de recolección de información. </t>
  </si>
  <si>
    <t xml:space="preserve">El proyecto se encuentra en etapa de aplicación de instrumento de caracterización. </t>
  </si>
  <si>
    <t xml:space="preserve">Se cuenta con Documento de Caracterizaciòn vigencia 2025 </t>
  </si>
  <si>
    <t xml:space="preserve">Fortalecer la Oferta educativa para la formación de   jóvenes, adultos y mayores. 
</t>
  </si>
  <si>
    <t>Ampliar la oferta educativa en 3 nuevas instituciones educativas para la atención de jóvenes, adultos y mayores en extraedad en la ciudad de Cartagena</t>
  </si>
  <si>
    <t>Barreras actitudinales de los docentes y directivos docentes en los establecimientos educativos oficiales, para adoptar las orientaciones y lineamientos para el  servicio educativo de jóvenes y adultos.</t>
  </si>
  <si>
    <t>Proveer los apoyos que las Instituciones educativas requieren para el acompañamiento permanente durante el calendario escolar</t>
  </si>
  <si>
    <t xml:space="preserve">Esta en proceso la contratación del equipo para adelantar el cumplimiento de esta actividad </t>
  </si>
  <si>
    <t xml:space="preserve">Se encuentra en proyección mesa de trabajo con diferentes dependencias de la SED para la definición tecnica de ampliación de la oferta dirigida a jovenes y adultos. </t>
  </si>
  <si>
    <t xml:space="preserve">Se adelantó mesa de trabajo con profesionales de Inspección y vigilancia para la apertura de aulas. Se proyecta elaboración de oficio </t>
  </si>
  <si>
    <t xml:space="preserve">Se proyectaron oficios de Solicitud de comisiòn de servicios dirigidas al area de Inspecciòn y vigilancia para la apertura de nocturnas de las instituciones Clemente Manuel Zabala, Manuela Beltran y Manzanillo del Mar. Desde la Direcciòn de cobertura nos encontramos expectantes de los resultados para incluirlos dentro del acto administrativo correspondiente. </t>
  </si>
  <si>
    <t xml:space="preserve"> Generar alianzas estratégicas con actores interinstitucionales para mejorar la capacidad de respuesta en la prestación del servicio educativo para jóvenes y adultos. En la formación Laboral, seguridad institucional y habilidades para la vida</t>
  </si>
  <si>
    <t>Personal no idóneo para el acompañamiento en la ejecución, asistencia técnica y apoyo a la supervisión del proyecto.</t>
  </si>
  <si>
    <t xml:space="preserve">Se proyecta iniciar alianzas estrategias a partir del Segundo Semestre. En proyección reuniones estrategicas con SENA y Escuela Taller. </t>
  </si>
  <si>
    <t xml:space="preserve">Se adelantó mesa de trabajo con la agencia de Empleos comfenalco con el proposito de mejorar capacidad de respuesta para jovenes y adultos en temas laborales. </t>
  </si>
  <si>
    <t xml:space="preserve">Se Adelantaron espacios de articulaciòn con Agencia de Empleos Comfenalco, Sena y Escuela taller. </t>
  </si>
  <si>
    <t xml:space="preserve">Se ha hecho la contratación  de Unidades Moviles conformada con profesionales del equipo psicosocial y pedagogico incluido la planta temporal. </t>
  </si>
  <si>
    <t>Se ha hecho la contratación  de Unidades Moviles conformada con profesionales del equipo psicosocial y pedagogico incluido la planta temporal. A la fecha se cuenta con una planta temporal de 15 docentes y 7 profesionales de apoyo quienes desarrollan AT en las I.E que cuentan con la oferta para jovenes y adultos: I.E OLGA GONZALEZ ARRAUT, I.E NUEVO BOSQUE, I.E SOLEDAD ROMAN DE NUÑEZ, I.E CIUDAD DE TUNJA, I.E FRANCISCO DE PAULA SANTANDER, I.E MARIA REINA, I.E OMAIRA SANCHEZ GARZON, I.E REPUBLICA DEL LIBANO, I.E SAN FELIPE NERI, I.E CAMILO TORRES DEL POZON, I.E DE FREDONIA, I.E LA LIBERTAD, I.E LUIS C GALAN SARMIENTO, I.E NUESTRO ESFUERZO, I.E VALORES UNIDOS, I.E VILLA ESTRELLA, I.E HIJOS DE MARIA, I.E MADRE GABRIELA DE SAN MARTIN, I.E 20 DE JULIO, I.E SAN FRANCISCO DE ASIS, I.E BERTHA GEDEON DE BALADI, I.E JOHN F KENNEDY, I.E JOSE MANUEL RODRIGUEZ TORICES, I.E JUAN JOSE NIETO, I.E AMBIENTALISTA DE CARTAGENA, I.E MARIA CANO, I.E MANUELA VERGARA DE CURI, I.E ARROYO DE PIEDRA, I.E DE BAYUNCA, I.E DE LA BOQUILLA, I.E DE PONTEZUELA, I.E NUEVA ESPERANZA ARROYO GRANDE, I.E PUERTO REY, I. ETNOEDUCATIVA DE SANTA ANA, I.E DE ARARCA, I.E DE TIERRA BOMBA, INSTITUCIÓN ETNOEDUCATIVA ACISCLO DE AVILA TORRES, I.E JOSE MARIA CORDOBA DE PASACABALLOS, I.E ANTONIA SANTOS, I.E JOSE DE LA VEGA, I.E CORAZON DE MARIA, I.E LICEO DE BOLIVAR</t>
  </si>
  <si>
    <t>Durante la vigencia 2025 se hizo la contratacion  de Unidades Moviles conformada con profesionales del equipo psicosocial y pedagogico incluido la planta temporal. A la fecha se cuenta con una planta temporal de 15 docentes y 7 profesionales de apoyo quienes desarrollan AT en las I.E que cuentan con la oferta para jovenes y adultos: I.E OLGA GONZALEZ ARRAUT, I.E NUEVO BOSQUE, I.E SOLEDAD ROMAN DE NUÑEZ, I.E CIUDAD DE TUNJA, I.E FRANCISCO DE PAULA SANTANDER, I.E MARIA REINA, I.E OMAIRA SANCHEZ GARZON, I.E REPUBLICA DEL LIBANO, I.E SAN FELIPE NERI, I.E CAMILO TORRES DEL POZON, I.E DE FREDONIA, I.E LA LIBERTAD, I.E LUIS C GALAN SARMIENTO, I.E NUESTRO ESFUERZO, I.E VALORES UNIDOS, I.E VILLA ESTRELLA, I.E HIJOS DE MARIA, I.E MADRE GABRIELA DE SAN MARTIN, I.E 20 DE JULIO, I.E SAN FRANCISCO DE ASIS, I.E BERTHA GEDEON DE BALADI, I.E JOHN F KENNEDY, I.E JOSE MANUEL RODRIGUEZ TORICES, I.E JUAN JOSE NIETO, I.E AMBIENTALISTA DE CARTAGENA, I.E MARIA CANO, I.E MANUELA VERGARA DE CURI, I.E ARROYO DE PIEDRA, I.E DE BAYUNCA, I.E DE LA BOQUILLA, I.E DE PONTEZUELA, I.E NUEVA ESPERANZA ARROYO GRANDE, I.E PUERTO REY, I. ETNOEDUCATIVA DE SANTA ANA, I.E DE ARARCA, I.E DE TIERRA BOMBA, INSTITUCIÓN ETNOEDUCATIVA ACISCLO DE AVILA TORRES, I.E JOSE MARIA CORDOBA DE PASACABALLOS, I.E ANTONIA SANTOS, I.E JOSE DE LA VEGA, I.E CORAZON DE MARIA, I.E LICEO DE BOLIVAR</t>
  </si>
  <si>
    <t xml:space="preserve">Crear Unidades Móviles para el acompañamiento en la implementación de la estrategia. </t>
  </si>
  <si>
    <t xml:space="preserve">Prestaciòn de servicios profesionales y de apoyo en los procesos de la Direccion de Cobertura Educativa de la Secretaria de Educaciòn dentro del proyecto de inversiòn Implementación de la estrategia “Llego me quedo y me supero ” Atención A Jóvenes, Adultos Y Mayores en el Distrito De Cartagena </t>
  </si>
  <si>
    <t xml:space="preserve">Se ha hecho la contratación  de Unidades Moviles conformada con profesionales del equipo psicosocial y pedagogico incluido la planta temporal. A la fecha se cuenta con una planta temporal de 15 docentes y 7 profesionales de apoyo </t>
  </si>
  <si>
    <t xml:space="preserve">Durante el 2025 se adelantò la contratación  de Unidades Moviles conformada con profesionales del equipo psicosocial y pedagogico incluido la planta temporal. A la fecha se cuenta con una planta temporal de 15 docentes y 7 profesionales de apoyo </t>
  </si>
  <si>
    <t>Realizar la difusión efectiva de la información proyecto accesible y comprensible para toda la ciudadanía de Cartagena.</t>
  </si>
  <si>
    <t xml:space="preserve">Se adelantan mesas de trabajo con equipo de comunicaciones para la difusion de la oferta educativa de Alfabetización </t>
  </si>
  <si>
    <t>Se cuenta con pieza Publicitaria relacionada con la difusión del proceso de Alfabetización</t>
  </si>
  <si>
    <t xml:space="preserve">Se recibió apoyo por parte del equipo de comunicaciones para la elaboracion de video y conmemoración del dia de la alfabetización. </t>
  </si>
  <si>
    <t xml:space="preserve">De manera permanente, contamos con el apoyo del equipo de comunicaciones de la Secretaria de Educaciòn para divulgar y proyectar informaciòn asociada a la estrategia. </t>
  </si>
  <si>
    <t xml:space="preserve"> Realizar procesos de formación por ciclos lectivos especiales integrados para alfabetización de 8400 jóvenes y adultos durante el cuatrienio.</t>
  </si>
  <si>
    <t xml:space="preserve">Docentes Adelantan los tramites administrativos pertinentes para su posesión. Con corte 31 de marzo se han posesionado 3 docentes Que brindan apoyo en procesos de matrícula. </t>
  </si>
  <si>
    <t xml:space="preserve">Se sugiere hacer ajuste a la reprogramación de esta actividad, dado que por error se establecieron 3 ciclos de formación, sin embargo, la formación en ciclo I (Alfabetización) se realiza  una vez durante la vigencia. </t>
  </si>
  <si>
    <t>Se adelanta proceso de formación de alfabetizacion para jovenes y adultos. Se ajusto la programacion debido a que la formación en ciclo I (Alfabetización) se realiza  una vez durante la vigencia. Consultado con Planeacion Distrital</t>
  </si>
  <si>
    <t xml:space="preserve">Se adelantò con éxito la formaciòn y alfabetizacion de mas de 300 personas a traves de la contrataciòn de una planta temporal de 15 docentes. </t>
  </si>
  <si>
    <t>Organizar la logística del evento de graduación de los jóvenes, adultos y mayores del programa de alfabetización anualmente, incluyendo la convocatoria de medios de comunicación, líderes comunitarios, y ciudadanos.</t>
  </si>
  <si>
    <t xml:space="preserve">No aplica para la fecha </t>
  </si>
  <si>
    <t xml:space="preserve">No aplica en esta fecha. La graduación de JyA que recibieron proceso de Alfabetización esta proyecada para el final de la vigencia. </t>
  </si>
  <si>
    <t xml:space="preserve">El pasado 1 de diciembre se llevò con éxito la graduacion de 227 jovenes, adultos y adultos mayores que cumplieron las competencias para el ciclo I  de formaciòn. La ceremonia de graduaciòn conjunta fue posible gracias al apoyo de diferentes actores entre ellos la Universidad del Sinu. Este se convirtiò en un espacio de reconocimiento cargado de emociones que impulsa la motivaciòn de los estudiantes a continuar con sus trayectorias Educativas. </t>
  </si>
  <si>
    <t xml:space="preserve"> Dotar con canastas educativas el proceso de formación de jóvenes y adultos de acuerdo con los modelos flexibles a implementar</t>
  </si>
  <si>
    <t>Desconocimiento de las normas que regulan la prestación del servicio educativo para jóvenes y adultos</t>
  </si>
  <si>
    <t>Realizar jornadas de sensibilización y
divulgación de los lineamientos establecidos por el MEN para la atención educativa de la
población de jóvenes y adultos.</t>
  </si>
  <si>
    <t>Dotar con canasta educativas los establecimientos educativos focalizados para la implementación de los modelos  educativos flexibles para la formación de jóvenes y adultos.</t>
  </si>
  <si>
    <t xml:space="preserve">Por la restricción en los recursos asignados no fue posible programar esta actividad. </t>
  </si>
  <si>
    <t xml:space="preserve">Se propone hacer reprogramación de la Actividad debido a que los recursos asignados no son suficientes para adelantar la dotación con canastas educativas. </t>
  </si>
  <si>
    <t xml:space="preserve">Se propuso la reprogramacion de la actividad. </t>
  </si>
  <si>
    <t xml:space="preserve">Esta Actividad no se llevò a cabo por la limitaciòn de recursos de la estrategia. </t>
  </si>
  <si>
    <t>Avance Proyecto  Estrategia de implementación Llego, me quedo y me supero; “atención a jóvenes, adultos y mayores en el distrito de Cartagena de indias”</t>
  </si>
  <si>
    <t xml:space="preserve"> Implementacion Potenciarte Cartagena de Indias </t>
  </si>
  <si>
    <t>Optimizar el aprovechamiento del tiempo libre de los estudiantes de las Instituciones Educativas Oficiales, en su proyecto educativo</t>
  </si>
  <si>
    <t>Actualizar e Implementar los proyectos pedagógicos transversales de cultura, deporte, recreación, actividad física y artes en las Instituciones Educativas Oficiales</t>
  </si>
  <si>
    <t>Servicio de acompañamiento para el desarrollo de modelos
educativos interculturales</t>
  </si>
  <si>
    <t>Asistir técnicamente el ajuste y fortalecimiento de Proyectos Pedagógicos Transversales en las IEO del distrito de Cartagena</t>
  </si>
  <si>
    <t>220106100 Establecimientos educativos beneficiados</t>
  </si>
  <si>
    <t>IEO</t>
  </si>
  <si>
    <t>ALEX MONTES - ZAMIRA BETIN</t>
  </si>
  <si>
    <t>Cambio de las condiciones para celebrar contratos con las entidades gubernamentales debido a cambio de administración</t>
  </si>
  <si>
    <t xml:space="preserve">La SED debe efectuar de modo ágil y transparente todo el proceso de contratación, previendo y definiendo las garantías mediante las cuales hará frente a los requerimientos para la implementación del proyecto </t>
  </si>
  <si>
    <t>si</t>
  </si>
  <si>
    <t>Actualizar e Implementar los proyectos pedagógicos transversales de cultura, deporte, recreación, actividad física y artes en las
Instituciones Educativas Oficiales.</t>
  </si>
  <si>
    <t>FEBRERO</t>
  </si>
  <si>
    <t>Recursos propios</t>
  </si>
  <si>
    <t>2.3.2201.0700.2024130010253</t>
  </si>
  <si>
    <t>71 IEO Inscritas formalmente en el Festival Escolar Jorge Garcia Usta y Desfile Estudiantil en Homenaje a los Heroes de Independencia 2025
se realizaron 2 asistencias técnicas a los docentes de rad cultural  para el fortalecimiento,actualización de los proyectos pedagógicos transversales de cultura, deporte, recreación, actividad física y artes en las Instituciones Educativas Oficiales</t>
  </si>
  <si>
    <t>Asistidas técnicamente el ajuste y fortalecimiento de Proyectos Pedagógicos Transversales en las IEO del distrito de Cartagena:
IE Jhon F. Kennedy
IE Nueva Esperanza de Arroyo Grande
IE Salim Bechara
IE Ana Ma. Vélez de Trujillo
IE Olga González de Arraut</t>
  </si>
  <si>
    <t xml:space="preserve">
1. Organización y participación en el Desfile tradicional del 20 de julio versión 2025 donde con  57 Bandas conformadas por 4.208 niños  
Asistencia técnica a  30 Instituciones Educativas en el ajuste y fortalecimiento de proyectos pedagógicos transversales:  INSTITUCIÓN EDUCATIVA MARIA AUXILIADORA
INSTITUCIÓN EDUCATIVA RAFAEL NUÑEZ
INSTITUCIÓN EDUCATIVA NUEVO BOSQUE
INSTITUCIÓN EDUCATIVA MADRE LAURA
INSTITUCIÓN EDUCATIVA LICEO DE BOLÍVAR
INSTITUCIÓN EDUCATIVA ARROYO DE PIEDRA
INSTITUCIÓN EDUCATIVA NUESTRA SEÑORA DEL CARMEN
INSTITUCIÓN EDUCATIVA MADRE GABRIELA DE SAN MARTIN
INSTITUCIÓN EDUCATIVA PEDRO ROMERO
INSTITUCIÓN EDUCATIVA VALORES UNIDOS
INSTITUCIÓN EDUCATIVA NUESTRO ESFUERZO
INSTITUCIÓN EDUCATIVA LAS GAVIOTAS
INSTITUCIÓN EDUCATIVA POLITÉCNICO DEL POZÓN
INSTITUCIÓN EDUCATIVA GABRIEL GARCIA MARQUEZ
INSTITUCIÓN EDUCATIVA REPÚBLICA DE ARGENTINA
INSTITUCIÓN EDUCATIVA BERTHA GEDEON DE BALADI
INSTITUCIÓN EDUCATIVA MARÍA CANO
INSTITUCIÓN EDUCATIVA SOLEDAD ACOSTA DE SAMPER
INSTITUCIÓN EDUCATIVA FE Y ALEGRIA EL PROGRESO
INSTITUCIÓN EDUCATIVA JOSE MARIA CORDOBA DE PASACABALLOS
INSTITUCIÓN EDUCATIVA DE LETICIA
INSTITUCIÓN EDUCATIVA PROMOCION SOCIAL
INSTITUCIÓN EDUCATIVA VILLA ESTRELLA
INSTITUCIÓN EDUCATIVA SAN JOSE DE CAÑO DEL ORO
INSTITUCIÓN EDUCATIVA TERNERA
INSTITUCIÓN EDUCATIVA MANUELA VERGARA DE CURI
INSTITUCIÓN EDUCATIVA FOCO ROJO
INSTITUCIÓN EDUCATIVA SAN JUAN DE DAMASCO
INSTITUCIÓN EDUCATIVA MANUELA BELTRAN
INSTITUCIÓN EDUCATIVA FERNANDO DE LA VEGA
</t>
  </si>
  <si>
    <t xml:space="preserve">Se tratabaja como meta de mantenimiento, durante todas las vigencias se atenderan 59 IEO
1. Se llevó a cabo la ruta por los museos en articulación con la Red de Museos de cartagena y Bolívar y el IPCC. En la cual participaron alrededor de ochenta docentes pertenecientes a 17 instituciones educativas oficiales. Tierra Bomba, Islas Del Rosario, Pedro Romero, Nuestra Señora Del Perpetuo Socorro, Madre Gabriela, Fé Y Alegría El Progreso, María Auxiliadora, Villa Estrella, Rafael Núñez, Luis Carlos Galán Sarmiento, Santa María, Manzanillo Del Mar, Antonia Santos, República De Argentina, Las Gaviotas, Nueva Esperanza, Técnica De Pasacaballos.  
2. Se realizó conversatorio sobre retos de la enseñanza de la historia de Cartagena en donde participaron 20 docentes de las siguientes instituciones educativas fe y alegría, liceo bolívar, islas del rosario, Antonia santos, las gaviotas, Rafael nuñez villa estrella, arroyo de piedra, maria auxiliadora, republica de argentina, fe y alegría el progreso, Luis Carlos galán, pozón, manzanillo del mar, madre laura.   
3. Reunión de planeación Angeles somos con oficina de gerencia de fiestas de la Alcaldía distrital de Cartagena y demás entidades del distrito.  
1. Se llevó a cabo la realización del popular  y tradicional Ángeles somos, en esta ocasión la secretaria de educación distrital estuvo acompañando a la institución educativa José de la vega en donde participó la comunidad estudiantil, la banda de marcha, padres de familia, así como funcionarios de la secretaria. la jornada permitió rescatar las costumbres y tradiciones propias de la fecha como cantos, recorridos y el sancocho. 
2. Se realizó el festival escolar de música y danza en honor a Jorge García Usta y el desfile estudiantil en homenaje a los héroes de independencia, en ambos eventos participaron  80 instituciones, y 3500 estudiantes aproximadamente de las siguientes instituciones: maria auxiliadora, rafael nuñez, nuevo bosque, madre laura, san juan de damasco, manuela beltran, casd manuela beltrán, olga gonzalez arraut, fernando de la vega, de santa ana, san josé de caño del oro, la milagrosa, ana maria velez de trujillo, corazón de maria, josé de la vega, liceo de bolivar, antonia santos, santa maría, antonio nariño, arroyo de piedra, puerto rey, tierra bomba, fundación pies descalzos lomas del peye, boquilla, hijos de maria, omaira sanchez garzon, jorge artel, playas de acapulco, nuestra señora del carmen, madre gabriela de san martin, pedro romero, villa estrella, valores unidos, fundación pies descalzos villas de aranjuez, san felipe neri, nuestro esfuerzo, las gaviotas, la libertad, politécnico del pozón, ciudad de tunja, fe y alegría las américas, gabriel garcía márquez, camilo torres del pozon, maría reina, clemente manuel zabala, manzanillo del mar, fulgencio lequerica vélez, luis carlos galan sarmiento del pozon, francisco de paula santander, foco rojo, escuela normal superior de cartagena  de indias, john f kennedy, </t>
  </si>
  <si>
    <t>Desarrollar Procesos de financiación  para el ajuste y fortalecimiento de Proyectos Pedagógicos Transversales en las IEO del distrito de Cartagena</t>
  </si>
  <si>
    <t>En la actualidad, la Secretaría de Educación de Cartagena se encuentra adelantando los trámites administrativos reglamentarios para efectuar la transferencia de recursos a las 80 instituciones educativas inscritas en la versión 2025 del Festival Jorge García Usta  y desfile en homenaje a los herues de independencia.</t>
  </si>
  <si>
    <t>Se realizó transferencias a 80 instituciones educativas  para el Festival Jorge garcia Usta mediante  Resolución N.° 8348 del 06 de Octubre de 2025.</t>
  </si>
  <si>
    <t>Establecer alianzas con otras entidades para  la ejecución de los  proyectos pedagógicos transversales de aprovechamiento del tiempo libre en las Instituciones Educativas.</t>
  </si>
  <si>
    <t>no aplica</t>
  </si>
  <si>
    <t>Alianza con el IPCC</t>
  </si>
  <si>
    <t xml:space="preserve">
Alianza con IPCC, IDER y Escuela de gobierno y alianza con  aliaza con Promigas, SPEC Y LNG
cuyo operador sera la fundación salvi:
1. FUNDACION SALVI – OPERADOR DE LA ESTRATEGIA PEDAGÓGICA DE MUSICA PARA ELEVAR LA ORQUESTA DE LA BOQUILLA A BANDA DE JAZZ Y BANDA SINFONICA.
• FORTALECIMENTO A LA ESTRATEGIA DE MUSICA DE LA INSTITUCION EDUCATIVA DE LA BOQUILLA.
🎶 La música sigue transformando vidas en La Boquilla 🎶
Tras una primera edición llena de logros (2024), iniciamos con entusiasmo una nueva temporada de Armonía en Progreso, un programa que nos llena el alma y reafirma que el arte tiene el poder de abrir caminos donde antes había incertidumbre y dificultad.
En esta segunda etapa, 50 niños, niñas y jóvenes de la Institución Etnoeducativa de La Boquilla, en Cartagena, iniciarán una experiencia musical transformadora. Durante cinco meses, integrarán dos agrupaciones —una sinfónica y otra de jazz— bajo la guía de músicos profesionales que creen profundamente en su talento, tanto como nosotros.
🎷 Durante el lanzamiento de esta nueva temporada, también celebramos historias que nos inspiran, como la de Maicol Cesaren, quien gracias a su talento, esfuerzo y disciplina, viajará becado a Italia para participar en las clínicas de jazz de Berklee, uno de los espacios musicales más importantes del mundo.
Una oportunidad de Intercambio cultural – que para Maicol es como un pre universitario para sólo música y de aprovechar este espacio se consolida la beca para esta prestigiosa escuela de música en Perugia, Italia.
Gracias al apoyo de Surtigas (@Surtigas), SPEC LNG y aliados como la Fundación Salvi, la Orquesta Sinfónica de Cartagena, la Alcaldía de Cartagena (@alcaldiacartagena) y la Secretaría de Educación (@seceducacionctg), seguimos apostándole a lo que verdaderamente transforma los territorios y la calidad de vida: la educación, el arte, la cultura y el inmenso poder de las nuevas generaciones.</t>
  </si>
  <si>
    <t xml:space="preserve">
En alianza con la Escuela de gobierno se realizó el Desarrollo del curso – concurso; Voces de la Cartageneidad – concurso de conocimientos sobre Historia de Cartagena y fortalecimiento de habilidades como la Oratoria. Con la participación de 63 instituciones educativas.
Bases y términos y condiciones del Concurso: 
https://www.cartagena.gov.co/sites/default/files/2025-07/TERMINOS%20Y%20CONDICIONES%20DE%20PARTICIPACI%C3%93N%20EN%20LA%20PRUEBA%20CALIFICATORIA%20DE%20ORATORIA_0001.pdf
En el marco del programa “Cartageneidad con orgullo y esplendor”, la Escuela de Gobierno y Liderazgo, en articulación con la Escuela Taller Cartagena de Indias, el Museo Histórico de Cartagena de Indias y la Secretaría de Educación Distrital, llevó a cabo las fases I y II de la estrategia integral de formación SOY CARTAGENA.
Esta estrategia tuvo como objetivo fortalecer en docentes y directivos el conocimiento histórico, la valoración del patrimonio y la implementación de estrategias pedagógicas creativas, con el fin de promover en sus estudiantes la identidad cultural y el sentido de pertenencia hacia la ciudad.
*Articulación interinstitucional con el Ministerio de las Culturas, las artes y los saberes, con el objetivo de vincular a 7 docentes de las siguientes instituciones  INSTITUCIÓN ETNOEDUCATIVA ANA MARIA VELEZ DE TRUJILLO, INSTITUCIÓN EDUCATIVA VILLA ESTRELLA, INSTITUCIÓN EDUCATIVA REPUBLICA DE ARGENTINA, INSTITUCIÓN EDUCATIVA SOLEDAD ACOSTA DE SAMPER, INSTITUCIÓN EDUCATIVA SALIM BECHARA, INSTITUCIÓN EDUCATIVA SAN JOSÉ DE CAÑO DEL ORO, INSTITUCIÓN EDUCATIVA DE BAYUNCA, en el proyecto de Formación en Educación Artística y Cultural 2025, impartido por el ministerio, que tiene como objetivo ampliar el repertorio pedagógico de los educadores artísticos. Concretar estrategias didácticas pertinentes en el campo artístico y cultural.  Problematizar las concepciones actuales de enseñanza y aprendizaje y promover innovaciones educativas en el ámbito de las artes y los procesos culturales.  * Por otra parte se realizó articulación con el IPCC y la Red de Museos de Cartagena y Bolivar, con el objetivo de entender a los museos como espacios 
 que cumplen una función clave en la educación patrimonial, por ello se realizaran mesas de trabajo con rectores de instituciones educativas oficiales y privadas, durante la jornada se dará a conocer la oferta educativa y cultural de la Red de Museos de Cartagena y Bolívar, como espacios fundamentales que trascienden las aulas y se convierten en escenarios vivos de aprendizaje, donde se conectan el conocimiento, la historia, la memoria y la identidad cultural de nuestra región.</t>
  </si>
  <si>
    <t>En alianza con el IPCC y Escuela de gobierno se lleva a cabo la conmemoración de Angeles somos con la participación de la institución educativa de jose de la vega en el recorrido por el sector del supermercado santa rita.</t>
  </si>
  <si>
    <t xml:space="preserve">Avance Proyecto Implementacion Potenciarte Cartagena de Indias </t>
  </si>
  <si>
    <t>Implementación "La Escuela generadoras de bienestar y ciudadanía en acción" en instituciones educativas oficiales del Distrito Cartagena de Indias</t>
  </si>
  <si>
    <t>Fortalecer los procesos de formación integral en educación ambiental, financiera-emprendimiento, seguridad vial y cultura ciudadana en estudiantes de las instituciones educativas oficiales del distrito de Cartagena.</t>
  </si>
  <si>
    <t xml:space="preserve">Realizar asistencias técnicas en la revisión, ajuste y actualización de los proyectos pedagógicos transversales para la prevención de riesgos sociales en entornos escolares.
</t>
  </si>
  <si>
    <t>Asistencias técnicas orientadas a la revisión, formulación, actualización y ejecución de los proyectos pedagógicos transversales</t>
  </si>
  <si>
    <t>ALEX MONTES - YONEIDA PUELLO</t>
  </si>
  <si>
    <t>1. Retraso en la Asignación de Recursos por parte de la Alcaldía de Cartagena.                              2. Deficiente implementación de los PPT.                                3.Desconocimiento de la normatividad vigente en materia de Proyectos Pedagógicos Transversales.</t>
  </si>
  <si>
    <t>1.Gestionar oportunamente la asignación de recursos en el presupuesto de la Secretaría de Educación para la implementación del proyecto.                                2. Revisión, actualización y ejecución de los PPT con las herramientas necesarias para su desarrollo eficiente. 3. Actualización permanente del marco de la normatividad vigente de los Proyectos Pedagógicos Transversales.</t>
  </si>
  <si>
    <t>Optimizar el diseño, aplicación y asignación recursos financieros para el desarrollo de los proyectos pedagógicos transversales de
educación ambiental, emprendimiento, seguridad vial y gestión del riesgo escolar.</t>
  </si>
  <si>
    <t>2.3.2201.0700.2024130010228</t>
  </si>
  <si>
    <t>Reuniones con aliados para definir planes de trabajo orientados a la Educación Ambiental, Planes de Gestión del Riesgo Escolar: Universidad Mayor de Bolívar, Cardique y el Establecimiento Publico Ambiental EPA-Cartagena.
Convocatoria de miembros del Comité Técnico Interinstitucional CIDEA Cartagena, para concertar y elaborar el Plan de acción 2025.
Convocatoria de miembros del Comité Técnico Interinstitucional CIDEA Cartagena, para concertar y elaborar el Plan de acción 2025.
Revisión Memorando de Entendimiento FUNDEFAVA-SED.
Plan de trabajo articulación con FUNDEFAVA-SED.
Desarrollo de actividades con PRAE en instituciones educativas en CONMEMORACIÓN DIA DISTRITAL DE EDUCACIÓN AMBIENTAL.
Reuniones COMITÉ TECNICO INTERINSTITUCIONAL DE EDUCACIÓN AMBIENTAL CIDEA CARTAGENA.
Reunión articulación con Veolia para fortalecer los proyectos ambientales escolaresPRAE.
Articulación con el programa de Seguridad Vial DATT.
Acompañamiento al Proyecto Cartagena Anfibia.
Reunión con Fundación Grupo Social- Proyectos Ambientales Escolares.
Priorización de Instituciones Educativas para Acompañamiento Técnico en Proyectos Escolares Ambientales:
1. I.E SAN LUCAS
2. I.E NUEVO BOSQUE PRINCIPAL
3 I.E DE FREDONIA PRINCIPAL
4I.E CAMILO TORRES DEL POZON
5I.E SAN FELIPE NERI PRINCIPÁL
6I.E RAFAEL NUÑEZ PRINCIPAL
7I.E RAFAEL NÚÑEZ SEDE CIUDAD DE SANTA MARTA
8I.E RAFAEL NUÑEZ - SEDE SIMON
9I.E SALIM BECHARA PRINCIPAL
10I.E FERNANDO DE LA VEGA - SEDE ALMIRANTE PADILLA SEDE ZAPATERO
11I.E SAN FRANCISCO DE ASIS PRINCIPAL ARROZ BARATO
12I.E SAN FRANCISCO DE ASIS SEDE POLICARPA SALAVARRIETA SEDE POLICARPA
13I.E SAN FRANCISCO DE ASIS SEDE HIJOS DEL AGRICULTOR SEDE ARROZ</t>
  </si>
  <si>
    <t>Asistencia técnicas y fortalecimiento en 50 IEO en PRAES :IE 14 de Febrero
IE Camilo Torres
IE Fe y Alegria las America
IE Fredonia
IE Fulgencio Lequerica
IE Hijos de Maria
IE La Libertad
IE Madre Gabriela
IE Nuestro Esfuerzo
IE Seminario
IE Valores Unidos
IE Villa Estrella
IE San Lucas
IE San Lucas sede San Pedro Martir
IE Playas de Acapulco
IE Caño del Oro
 Promoción Social,
 Fe y alegría el progreso
IE Nuestra sra del carmen
 IE 20 de julio
ie acisclo de avila
IE Fernandez Baena,
IE Nuestro esfuerzo,
IE Villa Estrella
IE Gabriel García Marquez
IE Santa María
IEE Boquilla
 IE Mandela
 IEE Tierra baja
 IE Tierra baja
IE Promoción Social
IE Soledad Acosta de Samper
IE San Felipe Neri
IE Manuel rodriguez Torices
IE Pies descalzos,
IE El salvador
IE Fulgencio Lequerica
IE OMAIRA SANCHEZ
IE JORGE ARTEL
IE ANA MARIA VELZ DE TRUJILLO
IE ANTONIA SANTOS
IE Salim Bechara
IE NuevoBosque
IE Rafael Nuñez
IE Rafael Nuñez Sede SIMON VELEZ
IE Rafael Nuñez Sede Ciudad de SANTA MARTHA
IE San Francisco de Asis
IE San Francisco de Asis sede hijos del agricultor
IE San Francisco de Asis sede Policarpa
IE Fernando Velez sede Almirante Padilla</t>
  </si>
  <si>
    <t xml:space="preserve">Asistencia técnica en conocimiento ecocisistema manglar, caños y lagunas con 8 institucion educativas:
1VALORES UNIDOS
2 NUESTRO ESFUERZO
3NUEVO BOSQUE
4ANTONIA SANTOS
5 RAFAEL NUÑEZ
6CLEMENTE MANUEL ZABAL
7 SAN LUCAS
8 SANTA MARIA
</t>
  </si>
  <si>
    <t xml:space="preserve">CONCURSO NIÑOS DE IBEROAMÉRICA ALREDEDOR DEL MUNDO ORGANIZADO POR LOS ALIADOS VEOLIA Y AGUAS DE CARTAGENA, ES UNA INICIATVA QUE BUSCA DESARROLLAR EN LOS NIÑOS DE LAS INSTITUCIONES EDUCATIVAS LA CREATIVIDAD para plantear propuestas para resolver problemas ambientales que en este año fue LA DESCARBONIZACION
INEM
SAN LUCAS
NUESTRA SRA DE LA CONSOLATA 
JESUS MAESTRO
RAFAEL NUÑEZ
NUESTRA SRA DEL PERTUO SOCORRO
SAN FELIPE NERI
ASISTENCIA TÉCNICA PARA LA ACTUALIZACIÓN DEL PGIRE Y PRAES :
IE SOLEDAD ACOSTA DE SAMPER
RUTA DE OBSERVACIÓN ECOSISTEMA MANGLAR CAÑOS Y LAGUNAS :IE ETNOEDUCATICA DE PASACABALLOS
IE FRANCISCO DE PAULA SANTANDER 
VILLA ESTRELLA , SANTA MARIA , NUEVO BOSQUE, MADRE GABRIELA, LA LIBERTAD.
ECOPETROL 7 PEGIR.
12 PRAE – Comuna 6.
Colgate.
Cartagena Anfibia- San Lucas.
CIDEA- Política de Educación Ambiental.
DATT-Seguridad vial
</t>
  </si>
  <si>
    <t xml:space="preserve">Fortalecer los proyectos pedagógicos transversales en educación ambiental, financiera-emprendimiento, seguridad vial y cultura ciudadana en instituciones educativas oficiales del distrito de Cartagena, mediante el desarrollo de diferentes estrategias formación, recursos educativos, logísticos, financieros y de alianza interinstitucional e intersectorial.
</t>
  </si>
  <si>
    <t>Cursos de formación continua -avanzada y capacitación dirigido a docentes y acompañamiento con recursos educativos- materiales, logísticos, financieros para la ejecución de PPT en IEO.</t>
  </si>
  <si>
    <t>Optimizar el diseño, aplicación y asignación recursos financieros para el desarrollo de los proyectos pedagógicos transversales de</t>
  </si>
  <si>
    <t xml:space="preserve">Asistencia técnica en  Actualizaciones de planes de gestión de riesgos escolares con acompañamiento de profesionales del equipo de calidad educativay FUNDIFAVA
1 14 de Febrero
2 Camilo Torres
3 Fe y Alegría El Progreso
4 Fredonia
5 Fulgencio Lequerica
6 Hijos de María
7 La Libertad
8 Madre Gabriela
9 Nuestro Esfuerzo
10 Seminario
11 Valores Unidos
12 Villa Estrella
</t>
  </si>
  <si>
    <t>Jornadas, talleres, encuentros formativos, campañas de sensibilización dirigidos a estudiantes sobre problemáticas o situaciones reales que se afrontan desde su participación en el desarrollo de los PPT.</t>
  </si>
  <si>
    <t>25 en seguridad vial con asistencia del DATT ( Departamento administrativo de transito y trasporte):IE FE  Y ALEGRIA EL PROGRESO
IE PROMOCION SOCIAL
IE NORMAL SUPERIOR
IE MADRE GABRIELA DE SAN MARTIN
IE TIERRA BAJA
IE AMBIENTALISTA DE CARTAGENA
IE JORGE ARTEL
IE NTRA SRA DE FATIMA
INEM
IE SALIM BECHARA
IE NUESTRA SEÑORA DEL CARMEN
IE CIUDADELA 2000
IE TERNERA
IE REPUBLICA DE ARGENTINA
IE JHON F KENEDDY
IE OCTAVIANA
IE PROMOCION SOCIAL
IE SANTA MARIA
IE ANA MARIA VELEZ DE TRUJILLO
LICEO DE BOLIVAR
IE SAN LUCAS PRINCIPAL
IE SAN LUCAS SAN PEDRO MARTIR</t>
  </si>
  <si>
    <t xml:space="preserve">19 IEO atendidas en Salud oral con entrega de kids a estudiantes de primaria
1 INEM
2 IE SOLEDAD ACOSTA DE SAMPER
3 IE CAMILO TORRES
4 VALORES UNIDOS
5 I.E VILLA ESTRELLA
6 FE Y ALEGRIA LAS AMERICAS
7 NUESTRO ESFUERZO
9 JOSE DE LA VEGA
9 POLITECNICO DEL POZON
10 LA LIBERTAD / LUIS CARLOS GALAN
11 Santa catalina / 7 de agosto 
12 HIJOS DE MARIA SEDE PROGRESO (GALAN)
13 HIJOS DE MARIA SEDE RAFAEL TONO Y MEXICO
14 MADRA GABRIELA DE SAN MARTIN
15 FULGENCIO LEQUERICA
16 IE SAN FRANCISCO DE ASIS 
17 IE SAN FRANCISCO DE ASIS 
18 IE SAN LUCAS / SALESIANA
19 IE FERNANDO DE LA VEGA
</t>
  </si>
  <si>
    <t>Alianzas interinstitucionales e intersectoriales que puedan ofrecer recursos, apoyo técnico y oportunidades de aprendizaje práctico relacionado con los PPT de las IEO.</t>
  </si>
  <si>
    <t>Alianzas interistitucionales con Colgate, Fundifava, Fundación Gupo social, FUNDASABER-CARDIQUE Y DATT QUE ASISTE EN EL TEMA DE SEGURIDAD VIAL, EPA: Visitas guiadas al parque espiritu del manglar .</t>
  </si>
  <si>
    <t>Avance Proyecto Implementación "La Escuela generadoras de bienestar y ciudadanía en acción" en instituciones educativas oficiales del Distrito Cartagena de Indias</t>
  </si>
  <si>
    <t>Fortalecimiento de la educación integral desde las habilidades socioemocionales, la convivencia y la participación, para vivir en paz en las Instituciones Educativas Oficiales Cartagena de Indias</t>
  </si>
  <si>
    <t>Disminuir los índices de situaciones de conflictos escolares que afectan la convivencia en las instituciones educativas del distrito de Cartagena.</t>
  </si>
  <si>
    <t>Implementar programas/estrategias de prevención de la violencia escolar que disminuyan las tensiones y enfrentamientos en la comunidad educativa.</t>
  </si>
  <si>
    <t>Cursos de formación continua -avanzada y capacitación dirigido a docentes en estas áreas para que puedan implementar metodologías innovadoras y eficaces en la formulación y aplicación de proyectos pedagógicos trasversales orientados a la convivencia escolar</t>
  </si>
  <si>
    <t>220105400 Entidades territoriales con estrategias para la prevención de riesgos sociales en los entornos escolares implementadas</t>
  </si>
  <si>
    <t>Promover el desarrollo de acciones/estrategias que favorezcan el manejo, acompañamiento y seguimiento de la aplicación de la norma, los protocolos y estrategias para fomentar la resolución pacífica de conflictos en las instituciones educativas.</t>
  </si>
  <si>
    <t>2.3.2201.0700.202400000005473</t>
  </si>
  <si>
    <t>107 instituciones educativas acompañadas en temas de convivencia escolar y derechos humanos  desde diferentes programas contenidos en  el plan de convivencia escolar en alianza con el DADIS, Secretaria del Interior,Policia de infancia y adolecencia, Fiscalia y el IPCC.
107 asistidas en gestión de riesgos con FUNDEFAVA</t>
  </si>
  <si>
    <t>Taller ruta de atención de convivencia escolar y VBG
Asistencias técnicas taller Bullying  y prevención de violencias basadas en género y rutas de atención:Soledad roman de Nuñez,Manuela Beltran,playas de acapulco,Francisco de paula Santander,Omaira Sanchez, la Libertad,Hijos de Maria, Fulgencio Lequerica,Foco Rojo, Pedro Romero,</t>
  </si>
  <si>
    <t>Jornadas, talleres, encuentros formativos, campañas de sensibilización dirigidos a estudiantes, padres de familias y cuidadores sobre problemáticas o situaciones reales que se afrontan desde su participación en el desarrollo de los Procesos</t>
  </si>
  <si>
    <t>Asistencia del Ministerio de educación Nacional en suice  77:IE María Reina, Gabriel Garcia Marquez, Ararca,Etnoeducativa de Pontezuela, Hno. Antonio Ramos de La Salle, IE Promoción Social de Cartagena, Francisco de Paula Santander, Nuestro Esfuerzo, Gustavo Fulgencio Gomez, Sueños y Oportunidades Jesús Maestro, La Libertad, Luis Felipe Cabrera de Baru, Ambientalista de Cartagena, Etnoeducativa Acisclo De Avila Torres, Playas de Acapulco, Tecnica de Pasacaballo, Maria Cano, Manzanillo del Mar, Salim Bechara, Jorge Artel,Jorge Garcia Usta, Isla Fuerte,  Fe y Alegria del Progreso, Bayunca, Tierra Bomba, Salim Bechara, politecnico del Pozon, Juan Jose Nieto, Etnoeducativa Archipielago de San Bernardo, Nuestra Sra. de Fatima, Centro Educativo Fulgencio Lequerica Gómez, Nuestra Sra. de Buen Aire Pasacaballo, Tecnica de Manzanillo, Antonio Nariño, Fredonia, Fe y Alegria las America, Isla del Rosario, I.E. CASD "Manuela Beltrán", John F Kennedy, pedro Romero, Puerto Rey, Ternera, Mandela, Foco Rojo, Instituto ecologico barbacoa, Madre Gabriela de San Martin, Nuestra Sra. de Buen Aire, Olga Gonzalez de Araut, Nueva esperanza de Arroyo Grande, Normal Superior, Soledad Acosta de Samper, Tierra Bomba, isla del Rosario, Boquilla, Luis Carlos Galan sarmiento, Manuela Vergara de Curi.
30 con assitencias tecnicas en manuales de convivencia, protocolos y rutas de atención::Salim Bechara , Maria Reina, Omaira Sanchez Garzon, Nuevo Bosque, Liceo de Bolivar, Hijos de Maria, Acisclo de Avila, San felipe Neri, INEM, Gaviogtas, Fulgencio Lequerica, Perpetuo Socorro, Mercedes Abrego, Soledad Acosta de samper, Fernando de la Vega, Nuestro Esfuerzo, Camilo Pozon, Libano, Ternera, Olga Gonzalez de Arraut, Puerto Rey, Pontezuela, Villa de aranjuez, Politecnico del Pozon, ararca, Santa Ana, Felipe Cabrera de Barru, Nuestro Esfuerzo, San Juan Bautista Scalabrinis  y Privada Instiucion Educativa Pablo Hott, Nueva Esperanza.
30 Talleres relacionados con el fortalemciento de la comunidad educativa, docentes, estudiante y padres de familias en derechos humanos y violencia basadas en geenro. :Salim Bechara , Maria Reina, Omaira Sanchez Garzon, Nuevo Bosque, Liceo de Bolivar, Hijos de Maria, Acisclo de Avila, San felipe Neri, INEM, Gaviogtas, Fulgencio Lequerica, Perpetuo Socorro, Mercedes Abrego, Soledad Acosta de samper, Fernando de la Vega, Nuestro Esfuerzo, Camilo Pozon, Libano, Ternera, Olga Gonzalez de Arraut, Puerto Rey, Pontezuela, Villa de aranjuez, Politecnico del Pozon, ararca, Santa Ana, Felipe Cabrera de Barru, Nuestro Esfuerzo, San Juan Bautista Scalabrinis  y Privada Instiucion Educativa Pablo Hott, Nueva Esperanza.
Acompañamiento con aliados en temas de convivencia escolar y derechos humanos 107 instituciones educativas desde diferentes programas contenidos en el plan territorial de convivencia escolar: Secretaria de Interior, Secretaria de participación, DADIS, Policía de Infancia y adolescencia, Fiscalia, IPCC</t>
  </si>
  <si>
    <t>Asistencias técnicas orientadas a la revisión, formulación, actualización y ejecución de los proyectos pedagógicos transversales de convivencia escolar,manuales de convivencia y rutas o protocolos de atención.</t>
  </si>
  <si>
    <t xml:space="preserve"> Se emiten orientaciones  para favorecer la apropiación de la ruta de atención y protocolos en casos de afectación de la convivencia escolar en las instituciones educativas del distrito de Cartagena.
Se reciben los manuales de convivencia de 25 instituciones educativas:ALBERTO ELIAS FERNANDEZ BAENA, ANTONIO NARIÑO, ARROYO DE PEDRO, CAMILO TORRES, CAÑO DEL ORO, CIUDAD DE TUNJA, FE Y ALEGRIA EL PROGRESO, FRANCISCO DE PAULA SANTANDER, MADRE GABRIELA DE SAN MARTIN, JOSE DE LA VEGA, JORGE ARTEL,LUIS CARLOS GALAN, OMAIRA SANCHEZ, PEDRO ROMERO, POLITECNICO DEL POZON, SAN FRANCISCO DE ASIS, TERNERA, ARROYO DE PIEDRA, JHON F. KENEDY,NUEVO BOSQUE,REPUBLICA DE ARGENTINA,BAYUNCA,LA LIBERTAD.
Se emitieron orientaciones para la conformación del gobierno escolar en las instituciones educativas.
</t>
  </si>
  <si>
    <t>Alianzas interinstitucionales e intersectoriales que puedan ofrecer recursos, apoyo técnico y oportunidades de aprendizaje práctico relacionado con los PPT de convivencia escolar de las IEO.</t>
  </si>
  <si>
    <t>En proceso de contratacion de los profesionales de apoyo al proceso</t>
  </si>
  <si>
    <t xml:space="preserve">Avance Proyecto Fortalecimiento de la educación integral desde las habilidades socioemocionales, la convivencia y la participación, para vivir en paz en las Instituciones Educativas Oficiales </t>
  </si>
  <si>
    <t>Formación en derechos humanos, prevencion de las violencias basadas en genero y todo tipo de discriminación en las instutuciones educativas oficiales del distrito Cartagena de Indias</t>
  </si>
  <si>
    <t xml:space="preserve">Fortalecer los protocolos de atención, medidas de prevención y abordaje de las violencias de género y la discriminación en las instituciones educativas oficiales. </t>
  </si>
  <si>
    <t xml:space="preserve">Aumentar la oferta de programas educativos integrales que promuevan la formación en derechos humanos, reconocimiento de la diversidad, la igualdad de género, la prevención de violencia basadas en género y todo tipo de exclusión 
</t>
  </si>
  <si>
    <t>Servicio de promoción y prevención de los derechos de los niños,
niñas y adolescentes</t>
  </si>
  <si>
    <t>Realizar asistencias técnicas orientadas a los lineamientos; disposiciones normativas, metodológicas; estrategias pedagógicas que desde las IEO se deben promover para la actualización y fortalecimiento de sus protocolos, procedimientos internos y medidas complementarias, para la prevención, detección y atención de violencias y cualquier tipo de discriminación basada en género.</t>
  </si>
  <si>
    <t>1. Retraso en la Asignación de Recursos por parte de la Alcaldía de Cartagena                                     2.Implementación inadecuada de los protocolos y procedimientos referentes a la implementación del proyecto. 3. Desconocimiento de la normatividad vigente en materia de prevención de la violencia basada en género.</t>
  </si>
  <si>
    <t xml:space="preserve">1.Gestionar oportunamente la asignación de recursos en el presupuesto de la Secretaría de Educación para la implementación del proyecto.                                                  2.Revisión, actualización y orientación de las normas, lineamientos y protocolos en las instituciones educativas 3. Actualización permanente de los protocolos y/o procedimientos en el marco de la normatividad vigente. </t>
  </si>
  <si>
    <t>Desarrollar programas, proyectos, estrategias y mecanismos que promuevan el ejercicio de los derechos humanos y la no violencia de género en las escuelas dirigido a estudiantes, docentes, padres de familias y cuidadores</t>
  </si>
  <si>
    <t>2.3.2201.0700.2024130010229</t>
  </si>
  <si>
    <t>30 Talleres relacionados con el fortalemciento de la comunidad educativa, docentes, estudiante y padres de familias en derechos humanos y violencia basadas en geenro.::Salim Bechara , Maria Reina, Omaira Sanchez Garzon, Nuevo Bosque, Liceo de Bolivar, Hijos de Maria, Acisclo de Avila, San felipe Neri, INEM, Gaviogtas, Fulgencio Lequerica, Perpetuo Socorro, Mercedes Abrego, Soledad Acosta de samper, Fernando de la Vega, Nuestro Esfuerzo, Camilo Pozon, Libano, Ternera, Olga Gonzalez de Arraut, Puerto Rey, Pontezuela, Villa de aranjuez, Politecnico del Pozon, ararca, Santa Ana, Felipe Cabrera de Barru, Nuestro Esfuerzo, San Juan Bautista Scalabrinis  y Privada Instiucion Educativa Pablo Hott, Nueva Esperanza.</t>
  </si>
  <si>
    <t xml:space="preserve">Talleres relacionados con el fortalemciento de la comunidad educativa, docentes, estudiante y padres de familias en derechos humanos y violencia basadas en genero:
1. Ternera, 2. Fe y Alegría del Progreso, 3. Mercedes Abrego, 4. Fernando de la Vega, 5. Soledad Acosta, 6.  INEM, 7.  Fulgencio Lequerica, 8. Hijos de María, 9. San Felipe Neri, 10. Señora del Perpetuo Socorro,11, Las Gaviotas,12. Pablo Hoff, 13. Nuevo Bosque, 14. Omaira Sánchez, 15. Salim Bechara 16.  María Reina, 17.  Liceo de Bolívar, 19. Nuestro Esfuerzo, 20. Santa Ana, 21, Madre Gabriela, San Martín, 22.  Juan Bautista Scalabrini, 23. Arroyo de Piedra. 24. Ascisclo de Avila Torres, 25. La Libertad, 26. Caño del Oro, 27. Juan José Nieto, 28. Ternera, 29 Promoción Social, 30 Bayunca, 31. Pedro Romero, 32. Fredonia, 33. Manuela Vergara de Curi y 34. Manuela Beltrán, 35. Clemente Manuel Zabala, 36. Villa de Aranjuez, 37. Pontezuela y Puerto Rey. </t>
  </si>
  <si>
    <t>Asistencias técnicas taller Bullying  y prevención de violencias basadas en género y rutas de atención.</t>
  </si>
  <si>
    <t xml:space="preserve">Aumentar la oferta de programas educativos integrales que promuevan la formación en derechos humanos, reconocimiento de la diversidad, la igualdad de género, la prevención de violencia basadas en género y todo tipo de exclusión 
</t>
  </si>
  <si>
    <t>Desarrollar jornadas, talleres, encuentros formativos, campañas de sensibilización dirigidos a estudiantes, docentes, padres de familia- cuidadores que tengan como propósito incentivar la prevención de la VBG o cualquier tipo de discriminación, fomentando la cultura de la no tolerancia frente a estas conductas en el contexto escolar.</t>
  </si>
  <si>
    <t>Realizar alianzas interinstitucionales públicas y privadas que potencialicen las acciones de prevención, detección, manejo y atención de la VBG o cualquier tipo de discriminación que afecte la integridad física y psicológica de los niños, niñas, adolescentes, jóvenes que hacen parte del sistema educativo del Distrito de Cartagena.</t>
  </si>
  <si>
    <t>Avance Proyecto Formación en derechos humanos, prevencion de las violencias basadas en genero y todo tipo de discriminación en las instituciones educativas oficiales del distrito Cartagena</t>
  </si>
  <si>
    <t>Asistir técnicamente a trece (13) Insituciones Educativas Oficiales en el proceso de tránsito de Proyecto Educativo Insitucional-PEI a Proyecto Educativo Comunitario-PEC o Proyecto Educativo Intercultural</t>
  </si>
  <si>
    <t xml:space="preserve">Asistencia Revitalización de las prácticas etnoeducativas y respeto a la diversidad. </t>
  </si>
  <si>
    <t>Promover el desarrollo de las prácticas etnoeducativas, el reconocimiento y respeto a la diversidad en las I.E.O acorde con la pertinencia y la caracterización del territorio.</t>
  </si>
  <si>
    <t xml:space="preserve">Asistir técnicamente a  Instituciones Educativas Oficiales, consejos comunitarios y organizaciones representativas de base de las comunidades étnicas en el proceso de tránsito de Proyecto Educativo Institucional – PEI a Proyecto Educativo Comunitario - PEC o Proyecto Educativo Intercultural </t>
  </si>
  <si>
    <t>Servicio de acompañamiento para el desarrollo de modelos educativos interculturales</t>
  </si>
  <si>
    <t>Capacitación a 13 I.E.O oficiales y 13 consejos comunitarios sobre las competencias jurídicas del decreto 804 de 1995 y alcances normativos de los Proyectos Etnoeducativos Comunitarios PEC. Ley General de Educación 115/94.</t>
  </si>
  <si>
    <t>GRUPOS ÉTNICOS</t>
  </si>
  <si>
    <t>220105600 Modelos educativos acompañados</t>
  </si>
  <si>
    <t xml:space="preserve"> Se han atendido las siguientes instituciones 
 IE de Ararca 
IE Luis Felipe Cabrera 
IE de Puerto Rey 
I E isla Fuerte 
</t>
  </si>
  <si>
    <t>Desarticulación con actores importantes como Consejos comunitarios, Posible Mayor Los resultados estimados en el horizonte de operación del proyecto Acompañamiento permanente por parte del Equipo de técnico de la SED - Calidad Educativa desde el inicio del proyecto a organizaciones étnico territoriales, instituciones de educación superior, entidades de gobierno.</t>
  </si>
  <si>
    <t>Acompañamiento permanente por parte del Equipo de técnico de la SED - Calidad Educativa desde el inicio del proyecto a las IEO estableciendo mecanismos administrativos como incentivos o amonestaciones a las IEO.</t>
  </si>
  <si>
    <t>Contratacion profesional directa</t>
  </si>
  <si>
    <t>2024130010232 1.2.1.0.00-001</t>
  </si>
  <si>
    <t>A la fecha, el proyecto ha avanzado en la organización de solicitudes de CDP para la contrtación de los profesionales de apoyo que conforaran las unidades moviles 
 Se acompaña e proceso de infraestructura de las IEO Etnoeducativas que está intervenidas en este componente .</t>
  </si>
  <si>
    <t>En la presente vigencia 2025 , se  ha dado continuidad al  acompañamiento a las instituciones educativas  que en la vigencia 2024 , recibieron  asistencia tecnica en el proceso de transición del Proyecto Educativo Institucional (PEI) al Proyecto Etnoeducativo Comunitario (PEC), a continuacion se detallan los avances a la fecha :
• IE Puerto Rey:, Ararca y Luis felipe cabrera de baru La institución entregó el documento PEC para su revisión por parte de los profesionales de apoyo a la gestión en Etnoeducación. Actualmente, está en proceso de entrega de las actas de aprobación (Consejo Comunitario, Consejo Directivo y acta rectoral).
Una vez enviado el documento PEC junto con las actas requeridas, serán remitidos a la Secretaría de Educación Distrital. Posteriormente, los profesionales emitirán el concepto técnico. Si este resulta favorable y certifica el cumplimiento de los requisitos mínimos establecidos, el documento será enviado al área de Inspección y Vigilancia. Finalmente, se expedirá el acto administrativo mediante el cual la institución, previamente focalizada como etnoeducativa, será reconocida formalmente.
-Asistencia tecnica en el proceso de transición del Proyecto Educativo Institucional (PEI) al Proyecto Etnoeducativo Comunitario (PEC): Tierra bomba, Puerto rey, bayunca, luis felipe cabrera de baru, jose maria cordoba de pasacaballos, Buen aire y Tecnica de pasacaballos, tierra bomba, Leticia, caño del oro y ararca.
TRÁNSITO DE PEI A PEInC: en transito de PEI a proyecto etnoeducativo intercultural estan omaira sanches y Manuela vergara de curi.
Durante la presente vigencia (2025) , se da continuidad  al proceso de acompañamiento para la implementación de la Cátedra de Estudios Afrocolombianos (CEA) en   instituciones que recibieron acompañamiento en la vigencia 2024 :Fei alegria el progreso y maria cano y este año continuan : Las gaviotas, Foco rojo y Alberto elias fernandez baena.
A la fecha se ha atendido solo al fernandez baena las demas se atenderan para el tercer trimestre</t>
  </si>
  <si>
    <t xml:space="preserve">•Capacitación a 13 I.E.O oficiales y 13 consejos comunitarios sobre las competencias jurídicas del decreto 804 de 1995 y alcances normativos de los Proyectos Etnoeducativos Comunitarios PEC. Ley General de Educación 115/94.
•Formación sobre etnocurriculo y marco normativo para Proyectos Educativos a las comunidades:IE Puerto Rey
IE Bayunca
IE Caño Del Oro
IE Tierra Bomba
IE Luis Felipe Cabrera - Barú
IE Leticia 
IE Pasacaballos 
IE Ararca 
IE Arroyo de Piedra  Sede Punta Canoa
IE Isla Fuerte
IE santa Ana 
</t>
  </si>
  <si>
    <t xml:space="preserve">Capacitación a 13 I.E.O oficiales y 13 consejos comunitarios sobre las competencias jurídicas del decreto 804 de 1995 y alcances normativos de los Proyectos Etnoeducativos Comunitarios PEC. Ley General de Educación 115/94.
•Formación sobre etnocurriculo y marco normativo para Proyectos Educativos a las comunidades:IE Puerto Rey
IE Bayunca
IE Luis Felipe Cabrera de Barú 
IE Tierra Bomba
IE Leticia 
IE Pasacaballos 
IE Ararca 
IE Arroyo de Piedra Sede Punta Canoa
IE Isla Fuerte 
IE Santa Ana </t>
  </si>
  <si>
    <t>Formación sobre etnocurriculo y marco normativo para Proyectos Educativos a las comunidades.</t>
  </si>
  <si>
    <t xml:space="preserve">Capacitaciones, presentación del proyecto etnoeducativo interultural comunitario (PEInC), los lineamientos técnicos, normativos, jurídicos y metodológicos a seguir. Se encuentra en construcción del proyecto etnoeducativo intercultural comunitario.:IE Manuela Vergara de Curí ,IE Omaira Sánchez Garzón  yIE Ana María Vélez Trujillo 
</t>
  </si>
  <si>
    <t>Implementar la Cátedra de Estudios Afrocolombianos (CEA) en seis (6) Insituciones Educativas Oficiales adicionales</t>
  </si>
  <si>
    <t>Implementar la Cátedra de Estudios Afrocolombianos (CEA) en   Instituciones Educativas Oficiales.</t>
  </si>
  <si>
    <t>Documentos de estudios técnicos</t>
  </si>
  <si>
    <t>Capacitación en el diseño e implementación de Catedra de Estudios Afrocolombianos.</t>
  </si>
  <si>
    <t>220105601  Modelos educativos para grupos étnicos acompañados</t>
  </si>
  <si>
    <t>I.E Fe y Alegria               IE Pedro Romero</t>
  </si>
  <si>
    <t xml:space="preserve">Capacitación en el diseño e implementación de Catedra de Estudios Afrocolombianos:IE Foco Rojo
IE Alberto Elías Fernández Baena
IE Las Gaviotas
IE María Cano
IE Fe y alegría el progreso
</t>
  </si>
  <si>
    <t>Taller de integración Curricular para Incorporar los contenidos de la Cátedra de Estudios Afrocolombianos en asignaturas del currículo escolar.</t>
  </si>
  <si>
    <t xml:space="preserve">•Taller de integración Curricular para Incorporar los contenidos de la Cátedra de Estudios Afrocolombianos en asignaturas del currículo escolar:
Foco Rojo
IE Alberto Elías Fernández Baena
IE Las Gaviotas
IE María Cano
IE Fe y alegría el progreso
</t>
  </si>
  <si>
    <t>Avance Proyecto Asistencia Revitalización de las prácticas etnoeducativas y respeto a la diversidad</t>
  </si>
  <si>
    <t>Implementación "La escuela un espacio para la diversidad lingüística" Cartagena de Indias</t>
  </si>
  <si>
    <t>Fomentar el plurilingüismo en las instituciones educativas oficiales del distrito de Cartagena, mejorando los niveles de desempeño en competencias comunicativas en lenguas extranjeras y nativas en docentes y estudiantes</t>
  </si>
  <si>
    <t xml:space="preserve">Desarrollar procesos de formación y brindar herramientas metodológicas, recursos educativos y ambientes favorables a los docentes que potencialicen la enseñanza de lenguas extranjeras y nativas a estudiantes de instituciones oficiales del distrito de Cartagena.
</t>
  </si>
  <si>
    <t>Servicio educativos de promoción del bilingüismo</t>
  </si>
  <si>
    <t>Desarrollar cursos, talleres de formación continua que incluyan metodologías de enseñanza de lenguas extranjeras/nativas, estrategias de inmersión y actualización en competencias lingüísticas tanto en el idioma materno como en un segundo o varios idiomas, intercambios culturales dirigido a docentes.</t>
  </si>
  <si>
    <t>220103401 Instituciones educativas fortalecidas en competencias comunicativas en un segundo idioma</t>
  </si>
  <si>
    <t>Docentes</t>
  </si>
  <si>
    <t>Interés insuficiente de las Instituciones educativas y de los docentes en ser parte del proyecto.</t>
  </si>
  <si>
    <t xml:space="preserve">Promover los beneficios en la calidad educativa que genera la ejecución del proyecto.
</t>
  </si>
  <si>
    <t>2.3.2201.0700.2024130010230</t>
  </si>
  <si>
    <t xml:space="preserve">Articulación con UNICOLOMBO para el desarrollo de practicas de estudiantes de idiomas en los 12 Colegios Amigos del Turismo.
1. Tierra Baja
2. ⁠Boquilla
3. ⁠Liceo Bolívar
4. ⁠La Milagrosa
5. ⁠Antonia Santos
6. ⁠Pedro Romero
7. ⁠Nuestra Sra. del Carmen
8. ⁠INEM
9. ⁠Luis Carlos López
10. ⁠Manuela Vergara de Curí
11. ⁠Promoción Social
12. ⁠Ternera
13. ⁠Santa Ana
Articulación de la voluntaria japonesa en el desarrollo de actividades interculturales en la IEO la Milagrosa.•
Alianza con el ministerio de educación nacional para fortalecer los procesos de enseñanza de lenguas extranjeras en los colegios amigos del turismo.
Relación de instituciones educativas focalizadas para el desarrollo de acciones formativas con docentes y estudiantes.
Revisión de propuesta de bilingüismo.
</t>
  </si>
  <si>
    <t xml:space="preserve">Se tiene previsto  el desarrollo de un convenio interadministrativo de practicas de estudiantes de idiomas con el aliado UNICOLOMBO para acompañar los procesos de enseñanza de ingles en instituciones educativas oficiales especificamente los 13 colegios amigos del turismo:1. Tierra Baja
2. ⁠Boquilla
3. ⁠Liceo Bolívar
4. ⁠La Milagrosa
5. ⁠Antonia Santos
6. ⁠Pedro Romero
7. ⁠Nuestra Sra. del Carmen
8. ⁠INEM
9. ⁠Luis Carlos López
10. ⁠Manuela Vergara de Curí
11. ⁠Promoción Social
12. ⁠Ternera
13. ⁠Santa Ana
</t>
  </si>
  <si>
    <t>194 docentes de intituciones educativas oficiales recibiendo formación con el SENA</t>
  </si>
  <si>
    <t xml:space="preserve">Desarrollar procesos de formación y brindar herramientas metodológicas, recursos educativos y ambientes favorables a los docentes que potencialicen la enseñanza de lenguas extranjeras y nativas a estudiantes de instituciones oficiales del distrito de Cartagena.
</t>
  </si>
  <si>
    <t>Mejorar las competencias escrita y oral en los estudiantes mediante cursos, talleres, inmersiones, encuentros culturales, materiales, utilización de plataformas o aplicaciones tecnológicas con énfasis en bilingüismo dirigido a estudiantes.</t>
  </si>
  <si>
    <t>220107402 Docentes apoyados para el mejoramiento de sus competencias en un segundo idioma</t>
  </si>
  <si>
    <r>
      <t xml:space="preserve">Se reporta 218 estudiantes, la plataforma del SENA no identifica a qué colegios pertenecen. </t>
    </r>
    <r>
      <rPr>
        <sz val="11"/>
        <color rgb="FFC00000"/>
        <rFont val="Arial"/>
        <family val="2"/>
      </rPr>
      <t>Se solicitó al SENA el listado de los estudiantes inscritos para realizar el cruce con la plataforma SIMAT e identificar a qué IEO pertenecen.</t>
    </r>
  </si>
  <si>
    <t xml:space="preserve"> Conveniointerinstitucional para la realización  de practicas de estudiantes de idiomas con el aliado UNICOLOMBO para acompañar los procesos de enseñanza de ingles en instituciones educativas oficiales especificamente los 13 colegios amigos del turismo:1. Tierra Baja
2. ⁠Boquilla
3. ⁠Liceo Bolívar
4. ⁠La Milagrosa
5. ⁠Antonia Santos
6. ⁠Pedro Romero
7. ⁠Nuestra Sra. del Carmen
8. ⁠INEM
9. ⁠Luis Carlos López
10. ⁠Manuela Vergara de Curí
11. ⁠Promoción Social
12. ⁠Ternera
13. ⁠Santa Ana
</t>
  </si>
  <si>
    <t xml:space="preserve">● Fortalecimiento del bilingüismo en Colegios Amigos del Turismo con UNICOLOMBO, en el marco del Convenio
Bilingüismo con enfoque turístico y territorial: La articulación con la institución UNICOLOMBO para apoyar a los 13 Colegios Amigos del Turismo, reconoce el potencial del bilingüismo como una herramienta de desarrollo económico y social en comunidades con vocación turística. Esta estrategia permite a los estudiantes mejorar sus oportunidades de inserción en el mercado laboral local y nacional, especialmente en sectores como el turismo, servicios y hospitalidad.:Tierra Baja
IE La Boquilla
Liceo de Bolívar
Antonia Santos
La Milagrosa
Pedro Romero
Ternera
</t>
  </si>
  <si>
    <t>Facilitar el acceso a material didáctico y tecnológico a los docente y estudiantes para la enseñanza y el aprendizaje de lenguas extranjeras-nativas.</t>
  </si>
  <si>
    <t>Se solicita desprogramar dado que no se asignaron recursos financieros para su desarrollo durante la vigencia 2025.</t>
  </si>
  <si>
    <t>no programada</t>
  </si>
  <si>
    <t>NO PROGRAMADA</t>
  </si>
  <si>
    <t>Servicio educativo de promoción del bilingüismo para docentes</t>
  </si>
  <si>
    <t xml:space="preserve"> Realizar cursos de formación continua y avanzada dirigido a docentes deIEO en el manejo de segundas o varias lenguas extranjeras y nativas.</t>
  </si>
  <si>
    <r>
      <t xml:space="preserve">Se realizó gestión con el SENA para la formación de docentes en una segunda lengua. Hasta el momento se encuentran inscritos 131 docentes.
Se realizó reprogramación dado que esta meta le apunta a la meta producto </t>
    </r>
    <r>
      <rPr>
        <b/>
        <i/>
        <sz val="11"/>
        <color rgb="FFC00000"/>
        <rFont val="Arial"/>
        <family val="2"/>
      </rPr>
      <t>Formar a seiscientos (600) docentes en una segunda lengua.</t>
    </r>
  </si>
  <si>
    <t>179 estudiantes de instituciones educativas oficiales en formación en segunda lenga  con el SENA</t>
  </si>
  <si>
    <t>Avance Proyecto Implementación "La escuela un espacio para la diversidad lingüística" Cartagena de Indias</t>
  </si>
  <si>
    <t>Formación en competencias a docentes y estudiantes de las instituciones educativas Cartagena de Indias</t>
  </si>
  <si>
    <t xml:space="preserve">Desarrollar procesos formativos  que contribuyan al mejoramiento de resultados de las Pruebas Saber 11 en las Instituciones Educativas Oficiales del Distrito de Cartagena.
</t>
  </si>
  <si>
    <t>Desarrollar procesos de  formación de docentes en evaluación por competencias.</t>
  </si>
  <si>
    <t>Servicio de educación informal</t>
  </si>
  <si>
    <t>Desarrollar procesos de formación de docentes en evaluación por competencias y comunicación y divulgación de la estrategia.</t>
  </si>
  <si>
    <t>220107400 Docentes y agentes educativos  de educación inicial, preescolar, básica y media beneficiados con estrategias de mejoramiento de sus capacidades</t>
  </si>
  <si>
    <t>La SED debe efectuar de modo ágil y transparente todo el proceso de contratación, previendo y definiendo las garantías mediante las cuales hará frente a los requerimientos para la implementación del proyecto</t>
  </si>
  <si>
    <t>Implementar acciones para la preparación en Pruebas Saber 11, y  mejoramiento del índice de clasificación a través del Sistema de Información Colombia Evaluadora</t>
  </si>
  <si>
    <t>$       1,000,000,000
$          441,672,000</t>
  </si>
  <si>
    <t xml:space="preserve">Contratación Directa </t>
  </si>
  <si>
    <t>ICLD
SGP</t>
  </si>
  <si>
    <t>$             250,000,000
 $             441,672,000</t>
  </si>
  <si>
    <t>ICLD y SGP</t>
  </si>
  <si>
    <t>2.3.2201.0700.2024130010235</t>
  </si>
  <si>
    <t xml:space="preserve"> En proceso precontraactual se inicia tramite para financiación de pruebas saber y proceso precontractual para  la formación de estudiantes y docentes en el tema de pruebas saber
Se realiza asistencia  tecnica sobre  analisis de resultados de pruebas saber con 59 instituciones educativas  con el proposito de organizar los planes de mejora  para el logro de mejores resultados en pruebas saber : Santa Maria, República del libano, Nuestro esfuerzo, Bertha Gedeon de baladi, Camilo torres, Maria Reina, Buen Aire, Luis carlos lopez, pedro romero, Tecnica de pasacaballos, Promoción social, Madre Gabriela de san Martin, Clemente manuel zabala, Bayunca, Gaviotas, Soledad Roman, Maria Cano, Fulgencio, Casd Manuela Beltran, San Felipe neri, Ambientalista, Nuestro esfuerzo, Tierra Baja, Pontezuela, Fe y alegria las Americas, San Juan de Damasco,Valores Unidos, Juan Jose nieto, Republica del Libano, La Milagrosa, Rafael Nuñez, Luis Carlos Galan sarmiento, Jhon F kenedy, Ternera, Ciudad de tunja, Francisco de paula  Santander, Villa estrella, Politecnico del Pozon, Liceo bolivar, 20 de Julio, mercedes abrego, Nuestra señora del Carmen, Republica de argentina,</t>
  </si>
  <si>
    <t>Talleres de formación por competencias en las areas que evalua el icfes  589 docentes formados en semana de desarrollo institucional (80 Matematicas, 119 de Lectura critica,71 de  ciencias sociles,67 de Fisica y 93 de quimicay 79 de  ingles).
Talleres de analisis de resultados de pruebas saber en 5 instituciones educativas santa ana, casd manuela beltran, nuevo bosque, fernando de la vega, san felipe neri</t>
  </si>
  <si>
    <t xml:space="preserve">Talleres  de  Retro alimentación resultados de simulacro y diseño  de estrategias de mejoramiento con 96 docentes de grado 10 y 11 de los IEO que aplicaron simulacros con la Fundación Grupo Abel mendoza:1 SANTA MARIA 
2 ANTONIA SANTOS
3 LUIS CARLOS GALAN  SARMIENTO
4 MERCEDES ABREGO
5 CIUDAD DE TUNJA
6 TIERRA BAJA
7 BOQUILLA
8 TERNERA
9 MARIA CANO
10 GAVIOTAS
11 MILAGROSA
12 SOLEDAD ACOSTA DE SAMPER
13 PROMOSION SOCIAL
Asistencia tecnica a los docentes  focalizados con fundación santillana:
1 SOLEDAD ROMAN DE NUÑEZ
2 PIES DESCALZOS
3 PLAYAS DE ACAPULCO
4 JHON F KENEDY
5 CASD MANUELA BELTRAN
6 ISLA FUERTE
7 JOSE MANUEL RODRIGUEZ TORICES-INEM
8 FERNANDO DE LA VEGA
9 GABRIEL GARCIA MARQUEZ
10 ISLAS DEL ROSARIO
11 20 DE JULIO
12 NUESTRA SEÑORA DEL PERPETUO SOCORRO
13 MARIA AUXILIADORA
14 REPUBLICA DEL LIBANO.
Con el apoyo de la Fundació Grupo Abel mendoza se aplicaron simulacros en  13 instituciones educativas con una población de 1458 estudiantes de grado 11:
1 SANTA MARIA 
2 ANTONIA SANTOS
3 LUIS CARLOS GALAN  SARMIENTO
4 MERCEDES ABREGO
5 CIUDAD DE TUNJA
6 TIERRA BAJA
7 BOQUILLA
8 TERNERA
9 MARIA CANO
10 GAVIOTAS
11 MILAGROSA
12 SOLEDAD ACOSTA DE SAMPER
13 PROMOSION SOCIAL
</t>
  </si>
  <si>
    <t>Se socializar resultados de pruebas saber a los rectores y coordinadores y se presentan estrategias de acompañamiento para el 2026
Taller de socialización con tutores PTAFI : 191 docente</t>
  </si>
  <si>
    <t xml:space="preserve"> Implementar estrategias institucionales para el mejoramiento de  los resultados  de las pruebas Saber 11.</t>
  </si>
  <si>
    <t>Actualizar el sistema de información para monitorear el comportamiento año a año del índice de clasificación total en las IEO y posterior asistencia técnica a las instituciones educativas.</t>
  </si>
  <si>
    <t xml:space="preserve">220103600  Contenidos educativos para la educación inicial, preescolar, básica y media producidos </t>
  </si>
  <si>
    <t>Se socializaron resultados de pruebas saber a los rectores  y coordinadores de 73 IEO que asistierony se presentan estrategias de acompañamiento para el 2026.</t>
  </si>
  <si>
    <t>Financiación del pago de inscripción de prueba saber a los estudiantes del distrito de Cartagena y comunicación de la estrategia.</t>
  </si>
  <si>
    <t>Transferencia de $701.012.000 recursos para financiar la inscripción del 100% de los estudiantes de IE oficiales para la realización de las pruebas saber 11 (ICFES)
10.309 estudiantes de jornada diurna y nocturna</t>
  </si>
  <si>
    <t>Actividad cumplina en trimestre anterior</t>
  </si>
  <si>
    <t>Se cumplio las trasferencias para el pago de pruebas en trimestre anteriores</t>
  </si>
  <si>
    <t>Servicio de evaluación de la calidad de la educación inicial,
preescolar, básica y media</t>
  </si>
  <si>
    <t>Se entregaron 180 reconocimientos en la noche de los mejores a estudiantes, docentes y experiencias significativas en varias categorias como : Pruebas saber (29), proyectos de impacto (23), Tecnologia e innovación (8), deportivos (13), Culturales (9), reconocimientos y homenaje (100)</t>
  </si>
  <si>
    <t>Actividad cumplida anteriormente</t>
  </si>
  <si>
    <t>Desarrollar procesos de formación por competencias con los estudiantes en las áreas que evalúa el ICFES y Competencias socioemocionales, comunicación y divulgación de la estrategia.</t>
  </si>
  <si>
    <t xml:space="preserve">Se aplicaron 7931 simulacros a estudiantes de grado 11 de las 88 instituciones educativas oficiales </t>
  </si>
  <si>
    <t xml:space="preserve">Con el apoyo de la  Fundación santillana se aplicaron simulacros  en 14 instituciones educativas con una población de 1128 estudiantes de grado 11.1 SOLEDAD ROMAN DE NUÑEZ
2 PIES DESCALZOS
3 PLAYAS DE ACAPULCO
4 JHON F KENEDY
5 CASD MANUELA BELTRAN
6 ISLA FUERTE
7 JOSE MANUEL RODRIGUEZ TORICES-INEM
8 FERNANDO DE LA VEGA
9 GABRIEL GARCIA MARQUEZ
10 ISLAS DEL ROSARIO
11 20 DE JULIO
12 NUESTRA SEÑORA DEL PERPETUO SOCORRO
13 MARIA AUXILIADORA
14 REPUBLICA DEL LIBANO.
Con el apoyo de la Fundació Grupo Abel mendoza se aplicaron simulacros en  13 instituciones educativas con una población de 1458 estudiantes de grado 11:
1 SANTA MARIA 
2 ANTONIA SANTOS
3 LUIS CARLOS GALAN  SARMIENTO
4 MERCEDES ABREGO
5 CIUDAD DE TUNJA
6 TIERRA BAJA
7 BOQUILLA
8 TERNERA
9 MARIA CANO
10 GAVIOTAS
11 MILAGROSA
12 SOLEDAD ACOSTA DE SAMPER
13 PROMOSION SOCIAL
</t>
  </si>
  <si>
    <t>Se socializaron resultados de pruebas saber a los rectores y coordinadores y se presentan estrategias de acompañamiento para el 2026
Taller de socialización con tutores PTAFI : 191 docente</t>
  </si>
  <si>
    <t>Avance Proyecto Formación en competencias a docentes y estudiantes de las instituciones educativas Cartagena de Indias</t>
  </si>
  <si>
    <t>Fortaleciminto del Plan de Lectura,Escritura y Oralidad ESPALEER, Escucha, Parlamenta, Lee. Redacta, en las Instituciones  educativas de Cartagena de Indias</t>
  </si>
  <si>
    <t>Fomentar procesos de acompañamiento pedagógico para el mejoramiento de la lectura, escritura y oralidad en lasinstituciones educativas oficiales del Distrito de Cartagena</t>
  </si>
  <si>
    <t>Diseñar, implementar y hacer seguimiento a los Planes Institucionales
de Lectura, Escritura y Oralidad en las instituciones educativas oficiales</t>
  </si>
  <si>
    <t>Servicio de desarrollo de contenidos educativos para la educación
inicial, preescolar, básica y media</t>
  </si>
  <si>
    <t>Acompañamiento mediante asistencia técnica a las IEO focalizadas para el diseño e implementación de los planes institucionales de lectura, escritura y oralidad, y su inclusión en el PEI y los planes de mejoramiento.</t>
  </si>
  <si>
    <t xml:space="preserve">220103600 Contenidos educativos para la educación inicial, preescolar, básica y media producidos </t>
  </si>
  <si>
    <t xml:space="preserve">Retrazo en la asignación de recurso por parte de la alcaldia de cartagena </t>
  </si>
  <si>
    <t>Gestionar oportunamente la asignación de recursos en el presupuesto de la SED para la implementaci+on del proyecto</t>
  </si>
  <si>
    <t>FORTALECIMIENTO DEL PLAN DE LECTURA, ESCRITURA Y ORALIDAD “ESPALEER: ESCUCHA, PARLAMENTA, LEE, REDACTA”, EN LAS INSTITUCIONES EDUCATIVAS DE  CARTAGENA DE INDIAS</t>
  </si>
  <si>
    <t>$600,000,000
$480,571,956</t>
  </si>
  <si>
    <t>Contratación Directa</t>
  </si>
  <si>
    <t xml:space="preserve">$150.000.000
</t>
  </si>
  <si>
    <t>2.3.2201.0700.2024130010245</t>
  </si>
  <si>
    <t>Realización de encuentros distritales de lectura, escritura y oralidad
1. Actividades del programa SeLee “bastiones lúdicos de paz y literatura” con el aliado
Agencia para el desarrollo de la Cooperación Española:con la participacion de 12 instituciones educativas :Fundación cultura ambiental para la paz, foco rojo, Fulgencio lequerica velez, Gaviotas, Manuela Beltran, Manuela Vergara de Curi, Playas de Acapulco, Promosión social, Caño del oro, Soledad Roman de Nuñez, Tierra Bomba y Soledad Acosta de Samper.</t>
  </si>
  <si>
    <t xml:space="preserve"> Se desarrollo Modelo de Naciones Unidas Educativo DICMUN I, destacando su relevancia pedagógica como estrategia innovadora para la formación de competencias ciudadanas, la resolución pacífica de conflictos y el fortalecimiento del liderazgo juvenil , la oralidad  y fortalecimiento de la lectura critica se desarrolló con la participación de 45 instituciones educativas oficiales y 260 estudiantes 
1 I.E 20 DE JULIO
2 I.E SAN FRANCISCO DE ASIS
3 I.E MARIA CANO
4 I.E ALBERTO E. FERNANDEZ BAENA
5 I.E FERNANDO DE LA VEGA
6 I.E MANUELA BELTRAN
7 I.E LAS GAVIOTAS
8 I.E LICEO DE BOLIVAR
9 I.E MERCEDES ABREGO
10 I.E HIJOS DE MARIA
11 I.E JOHN F KENNEDY
12 I.E DE TIERRA BOMBA
13 I.E NUEVA ESPERANZA ARROYO GRANDE
14 I.E SOLEDAD ACOSTA DE SAMPER
15 I.E OLGA GONZALEZ ARRAUT
16 I.E NUESTRO ESFUERZO
17 I.E RAFAEL NUÑEZ
18 I.E REPUBLICA DE ARGENTINA
19 I.E DE PONTEZUELA
20 I.E BERNARDO FOEGEN
21 I.E JOSE MANUEL RODRIGUEZ TORICES
22 I.E CAMILO TORRES DEL POZON
23 I.E VALORES UNIDOS
24 I.E NUEVO BOSQUE
25 I.E DE ARARCA
26 I.E LUIS CARLOS LOPEZ
27 I.E MARIA AUXILIADORA
28 I.E CLEMENTE MANUEL ZABALA
29 I.E POLITECNICO DEL POZON
30 I.E SALIM BECHARA
31 I.E FUNDACION PIES DESCALZOS - LOMA DE PEYE
32 I.E LA LIBERTAD
33 I.E MANUELA VERGARA DE CURI
34 I.E NUESTRA SRA DEL CARMEN
35 I.E SAN JUAN DE DAMASCO
36 I.E VILLA ESTRELLA
37 I.E SAN JOSE DE CAÑO DEL ORO
38 I.E FUND PIES DESCALZOS VILLAS DE ARANJUEZ
39 I.E GABRIEL GARCIA MARQUEZ
40 I.E DE TIERRA BAJA
41 I.E DE FREDONIA
42 I.E REPUBLICA DEL LIBANO
43 I.E CASD MANUELA BELTRAN
44 I.E.JORGE ARTEL
45 I.E PROMOCION SOCIAL
El desarrollo del modelo se estructuró en cuatro fases:
1. Capacitación inicial: estudiantes y docentes recibieron formación en temas de relaciones internacionales, oratoria, investigación y técnicas de negociación. Esta etapa garantizó la preparación conceptual y metodológica para enfrentar los debates.
2. Diseño de estrategias pedagógicas: se incorporaron herramientas innovadoras como el análisis de casos, los debates reglamentados y la resolución de situaciones problemáticas simuladas, lo cual generó aprendizajes significativos.
3. Simulación diplomática: los participantes representaron a diferentes Estados y organismos internacionales, enfrentando problemáticas reales del sistema internacional. Esta dinámica promovió el análisis crítico, la empatía y la búsqueda de consensos.
4. Evaluación y retroalimentación: se realizaron espacios de reflexión en donde los estudiantes y docentes valoraron los logros, las dificultades y las proyecciones futuras del modelo.
</t>
  </si>
  <si>
    <t>Acompañamiento mediante asistencia técnica para el seguimiento de los planes institucionales de lectura, escritura y oralidad</t>
  </si>
  <si>
    <t xml:space="preserve">$300.000.000
</t>
  </si>
  <si>
    <t>Servicio de fomento a las instancias de participación del sector
educación</t>
  </si>
  <si>
    <t>Realización de encuentros Distrital de Lectura, Escritura y Oralidad.</t>
  </si>
  <si>
    <t>220106902
 Sedes dotadas con materiales pedagógicos</t>
  </si>
  <si>
    <t>En articulación con la  Escuela de Gobierno y Liderazgo, en el marco del mes de la cartageneidad dio inicio al Curso Concurso Historia-Oratoria “Voces de la Cartageneidad”, una estrategia que busca fortalecer el sentido de pertenencia y el amor por la ciudad desde las aulas.
La primera etapa que consistió en el curso Preparatorio se llevó a cabo en la Fundación Universitaria Colombo Internacional (Unicolombo) y contó con la participación de 112 estudiantes de 63 Instituciones Educativas Oficiales del Distrito quienes reforzaron temas claves como:
1. Contexto histórico de Cartagena de Indias. (Periodos precolombino, conquista, colonia, independencia, república, siglo XX).
2. Símbolos de Cartagena
3. Bienes de interés cultural
4. Fiestas y festejos
✅️Con esta iniciativa, el Distrito busca fomentar en los niños y niñas el conocimiento de su ciudad, sus raíces y manifestaciones culturales, promoviendo una identidad cartagenera sólida y consciente.</t>
  </si>
  <si>
    <t>Pendiente para ultimo trimestre</t>
  </si>
  <si>
    <t xml:space="preserve">1. Primer encuentro – I.E. Ana María Vélez de Trujillo
Se llevó a cabo un concurso de oratoria estudiantil, resultando ganador en la categoría juvenil: Joswuer José Siolo Julio (grado noveno).
2. Segundo encuentro – I.E. Fundación Pies Descalzos Villas de Aranjuez
Los días 28 y 29 de octubre se realizó la primera edición del concurso “Tu voz, el eco del cambio”, desarrollado en ambas jornadas. Participaron dos categorías en primaria y tres en secundaria.
3. Tercer encuentro – I.E. Antonia Santos
Se desarrollaron actividades de producción audiovisual, destacándose la presentación de cortometrajes basados en la obra MalEducada de Antonio Ortiz, junto con espacios de participación y reflexión estudiantil.
</t>
  </si>
  <si>
    <t>Realización de concursos de lectura, escritura y oralidad a nivel Distrital.</t>
  </si>
  <si>
    <t>Se realizó encuentros con docentes de lengua castellana en el marco del programa  Leer el caribe el 22 de abril en la Casd Manuela Beltran la tallerista fue Angelica Hoyos.</t>
  </si>
  <si>
    <t>Los concursos se llevaron a cabo en los encuentros descritos en la actividad anterior.</t>
  </si>
  <si>
    <t>Dotación de material bibliográfico a bibliotecas escolares de las IEO.</t>
  </si>
  <si>
    <t>2.3.2201.0700.2024130010245 y 2.3.2201.0700.2024130010245</t>
  </si>
  <si>
    <t>16 instituciones educativas asistidaspara el diseño e implementación de los planes institucionales de lectura, escritura y oralidad, y su inclusión en el PEI y los planes de mejoramiento: Valores unidos, corazon de maria, liceo de bolivar, Nuestra señora del carmen, CASD Manuela Beltran,hijos de Maria, Fulgencio Lequerica velez, Madre gabriela de san Martin, Villa estrella, Fredonia, Fe y alegria las americas, Politecnico del pozon, Nuestro esfuerzo, Luis Carlos Galan, La Libertad,  Camilo torres del pozon</t>
  </si>
  <si>
    <t>Pendiente realizar para segundo semestre del año escolar</t>
  </si>
  <si>
    <t>Creación de la Red de Bibliotecas Escolares integrada al sistema de bibliotecas públicas.</t>
  </si>
  <si>
    <t>no</t>
  </si>
  <si>
    <t>Se realizaron 2 asistencias técnicas con apoyo del IPCC</t>
  </si>
  <si>
    <t>Creación del Comité Distrital de Lectura, Escritura y Oralidad.</t>
  </si>
  <si>
    <t>Acto administrativo de conformación del  Comité Distrital de Lectura, Escritura y Oralidad.</t>
  </si>
  <si>
    <t>Realizar Eventos literarios en espacios no convencionales como parques u otros escenarios públicos que involucren a las Bibliotecas Escolares y Bibliotecas Públicas.</t>
  </si>
  <si>
    <t>Servicios de apoyo a la implementación de modelos de innovación
educativa</t>
  </si>
  <si>
    <t>Feria distrital de radio escolar</t>
  </si>
  <si>
    <t>Acompañamiento mediante asistencia técnica a las IEO focalizadas para la implementación de la radio escolar.</t>
  </si>
  <si>
    <t>Preparación Feria, mediante asistencia Técnica que se brinda a las Instituciones  Educativas.
1. 4 de marzo de  2025-Institución Educativa Madre Laura; Taller de formación a Estudiantes Asistencia: 22 Estudiantes y 4 Docentes.
2. 23 de marzo de 2025-Institución Educativa Bertha Gedeón de Baladi. Taller de formación a Estudiantes; Asistencia: 15 Estudiantes y 1 Docente.
3. 26 de marzo de 2025-Institución Educativa San Juan de Damasco. Lanzamiento de la Radio Escolar; Estudiantes Asistencia: 1000 Estudiantes y 30 Docente.</t>
  </si>
  <si>
    <t>Acompañamiento mediante asistencia técnica a 9 IEO focalizadas para la
implementación de la radio escolar: I.E. Casd Manuela Beltran, Politecnico del pozon, república del Libano,Antonio Nariño, Boquilla, Santa Ana, Nuestra señora del carmen y Tierra baja.</t>
  </si>
  <si>
    <t xml:space="preserve">Se desarrollaron 19 actividades formativas, técnicas y creativas en el marco del proyecto Espaleer y la Red de Radio Escolar, con énfasis en:
• Encuentros distritales de lectura, escritura y oralidad (Programa SeLee)
• Asistencias técnicas en instituciones educativas oficiales (IEO)
• Talleres formativos en radio escolar y escuela audiovisual
• Fortalecimiento de competencias comunicativas, tecnológicas y narrativas
• Participación activa de docentes líderes y estudiantes radialistas
• Articulación con aliados estratégicos como la Agencia Española de Cooperación y Unitecnar
</t>
  </si>
  <si>
    <t>Se realizaron 3 asistencias formativas, todas orientadas a la inducción al medio radial escolar, fortaleciendo competencias básicas para la puesta en marcha de la radio institucional en cada sede.
Las asistencias se desarrollaron así:
I.E. Manuela Beltrán – Inducción al medio radial escolar.
I.E. Manzanillo del Mar – Inducción al medio radial escolar.
I.E. Manuela Beltrán – Segunda sesión formativa con estudiantes, enfocada en participación, manejo básico del medio radial y prácticas iniciales.</t>
  </si>
  <si>
    <t>Dotar con material y equipo radiofónico a treinta (39) Insituciones Educativas Oficiales adicionales para la implementación de la radio escolar</t>
  </si>
  <si>
    <t>Dotación con materiales y equipos radiofónicos a las IEO.</t>
  </si>
  <si>
    <t>$74.934.900
$240.000.000</t>
  </si>
  <si>
    <t>No se realizó dotación de material radiofonico por falta de recursos.</t>
  </si>
  <si>
    <t>Realizar el cubrimiento de las actividades con las IEO y la difusión efectiva de las mismas, haciendo uso de pauta en radio, pauta televisiva, prensa, medios digitales, pendones, etc.</t>
  </si>
  <si>
    <t>Mejoramiento de la calidad educativa para el cierre de brechas Cartagena de Indias</t>
  </si>
  <si>
    <t>:  Disminuir los índices de repitencia y rezago escolar en la población estudiantil de básica primaria en las Instituciones Educativas Oficiales del distrito de Cartagena de Indias</t>
  </si>
  <si>
    <t>Mejorar los niveles de desempeño en asignaturas como lenguaje y matemáticas en los estudiantes de básica primaria de las Instituciones Educativas Oficiales de la ciudad.</t>
  </si>
  <si>
    <t>Servicio de asistencia técnica en educación inicial, preescolar, básica
y media (</t>
  </si>
  <si>
    <t>Realizar alistamiento para la implementación y aplicación de pruebas EGMA Y EGRA entrada</t>
  </si>
  <si>
    <t xml:space="preserve">Cambios de prioridad por parte 
de la administración distrital 
respecto a la estrategia centrada 
en reducción del rezago escolar
</t>
  </si>
  <si>
    <t>Mantener como prioridad las 
medidas para apoyar a fortalecer las 
competencias de los estudiantes, 
destinándoles presupuesto en las 
herramientas de planeación</t>
  </si>
  <si>
    <t>Mejorar los niveles de desempeño en asignaturas como lenguaje y matemáticas en los estudiantes de básicaprimaria de las Instituciones</t>
  </si>
  <si>
    <t>2.3.2201.0700.202400000005445</t>
  </si>
  <si>
    <t xml:space="preserve">En proceso solicitud cdp para la  contratación de los profesionales de apoyo para el desarrollo de las actividades programadas </t>
  </si>
  <si>
    <t>En proceso precontracatual de convenio interadministrativo con la fundación carvajal y colectivo trazo , se realiza orientaciones con el equipo de trabajo que desarrollara el proceso en las instituciones educativas focalizadas, Fulgencio lequerica velez, ciudad de tunja, liceo de bolivar,  francisco de paula santander  y politecnico del pozon.</t>
  </si>
  <si>
    <t>Se realizó socialización de las actividades del proyecto con las 5 instituciones educativas focalizadas: Liceo de bolivar, politecnico del pozon, Francisco de paula santander, Liceo de Bolivar y Fulgencio lequerica velez.</t>
  </si>
  <si>
    <t xml:space="preserve"> Implementar 24 tutorías con estudiantes y talleres con familias. </t>
  </si>
  <si>
    <t xml:space="preserve">Se iniciaron las tutorias  de los estudiantes  de las IEO focalizadas </t>
  </si>
  <si>
    <t>Realizar formación y acompañamiento a docentes</t>
  </si>
  <si>
    <t>220100603 Establecimientos Educativos oficiales con acompañamiento en el marco de las estrategias de calidad educativa</t>
  </si>
  <si>
    <t xml:space="preserve">Aumento de la población 
migrante y/o retornada en 
extraedad que ingresa al 
sistema educativo.
de la administración distrital 
respecto a la estrategia centrada 
en reducción del rezago escolar
</t>
  </si>
  <si>
    <t xml:space="preserve">Tener desarrolladas estrategias y 
planes para su Integración a los 
diferentes programas y estrategias 
educativas para reducir el rezago y 
mejorar sus niveles académicos.
</t>
  </si>
  <si>
    <t>La formación de los docentes se progrman para la semana de desarrollo del mes de octubre.</t>
  </si>
  <si>
    <t> Aplicar pruebas de salida</t>
  </si>
  <si>
    <t>Se realiza aplicacicación de las pruebas diagnosticas a los 250 estudiantes de las IEO focalizadas : Liceo de bolivar, politecnico del pozon, Francisco de paula santander, Ciudad de Tunja y Fulgencio lequerica velez.</t>
  </si>
  <si>
    <t>500 pruebas diagnósticas y finales (EGMA y EGRA) aplicadas a estudiantes focalizados, generando información confiable en la medición de los avances en competencias básicas y las estrategias de acompañamiento implementadas.</t>
  </si>
  <si>
    <t>Elaborar, entregar y socializar a las Instituciones los informes correspondientes</t>
  </si>
  <si>
    <t>La entraga de informes esta programada para el ultimo trimestre del año.</t>
  </si>
  <si>
    <t>Avance Proyecto Mejoramiento de la calidad educativa para el cierre de brechas Cartagena de Indias</t>
  </si>
  <si>
    <t xml:space="preserve"> Fortalecimiento de los Procesos formativos que favorezcan los procesos pedagógicos de los docentes y estudiantes de las instituciones educativas oficiales. Cartagena de Indias</t>
  </si>
  <si>
    <t>Desarrollar procesos de formación con docentes acordes con las necesidades de las Instituciones Educativas Oficiales del Distrito de Cartagena</t>
  </si>
  <si>
    <t xml:space="preserve">Fortalecer el desarrollo de procesos de formación continua y avanzada dirigido a docentes y directivos docentes
</t>
  </si>
  <si>
    <t>Servicio de fortalecimiento a las capacidades de los docentes de
educación Inicial, preescolar, básica y media</t>
  </si>
  <si>
    <t>Acompañamiento situado a los procesos de formación docente</t>
  </si>
  <si>
    <t>ALEX MONTES - OLGA MALDONADO</t>
  </si>
  <si>
    <t>Legales, operacionales y administrativos</t>
  </si>
  <si>
    <t>Garantizar procesos agiles, transparentes, con metodoligia definida y socializada</t>
  </si>
  <si>
    <t>Acompañamiento situado a los procesos de formacion  a directivos docentes y docentes en las diversas areas del conocimiento</t>
  </si>
  <si>
    <t>$3.212.684.024
$200.000.000</t>
  </si>
  <si>
    <t xml:space="preserve">
SGP</t>
  </si>
  <si>
    <t xml:space="preserve">
$2.212.684.024    </t>
  </si>
  <si>
    <t>SGP/ Educación</t>
  </si>
  <si>
    <t>2.3.2201.0700.2024130010234</t>
  </si>
  <si>
    <t>723 docentes formados en las diversas areas y disciplinas del saber :
Seminario Poder Pedagógico Popular(112 docentes)
Seminario Inteligencia Artificial (91)
Seminario Visionario por la educacion (180)
Fernando de la Vega (32)
Foco rojo (12)
Nuestro esfuerzo (28)
San Lucas (27)
INEM (23)
Madre Laura (12)
Arroyo de Piedra (10)
Fe y Alegría Las Américas (70)
Boquilla Sed San Felipe (12)
San Francisco de Asís (28)
Santa María (34)
Soledad Román (52)
Ciudad de Tunja  (27)
 4 programas aprobados para ofrecer créditos que permitan ascender en el escalafón nacional docente.:
Prácticas Pedagógicas Contextualizadas.,Formación docente para la inclusión educativa,Herramientas y metodología para
Fortalecimiento de proyectos pedagógicos transversales.
y Habilidades Docentes en el Contexto de la Educación Inclusiva.</t>
  </si>
  <si>
    <r>
      <t xml:space="preserve">Este componente logró impactar directamente a </t>
    </r>
    <r>
      <rPr>
        <b/>
        <sz val="12"/>
        <color theme="1"/>
        <rFont val="Arial"/>
        <family val="2"/>
      </rPr>
      <t>274 docentes y directivos docentes</t>
    </r>
    <r>
      <rPr>
        <sz val="12"/>
        <color theme="1"/>
        <rFont val="Arial"/>
        <family val="2"/>
      </rPr>
      <t xml:space="preserve">, fortaleciendo tanto el liderazgo institucional como las prácticas pedagógicas innovadoras y digitales:I.E CAMILO TORRES DEL POZÓN (35)
I.E CORAZÓN DE MARÍA (10)
I.E FE Y ALEGRIA EL PROGRESO (15)
I.E FERNANDO DE LA VEGA (19)
I.E HIJOS DE MARIA (29)
IE LAS GAVIOTAS (8)
MINISTERIO DE EDUCACIÓN NACIONAL (37)
IE MANUELA VERGARA DE CURI (20)
I.E MANZANILLO DEL MAR (12)
IE NUEVO BOSQUE (52)
IE VILLAS DE ARANJUEZ (20)
I.E PLAYAS DE ACAPULCO (17)
</t>
    </r>
  </si>
  <si>
    <t xml:space="preserve"> Fortalecimientode los Procesos formativos que favorezcan los procesos pedagógicos de los docentes y estudiantes de las instituciones educativas oficiales. Cartagena de Indias</t>
  </si>
  <si>
    <t xml:space="preserve">Fortalecer el desarrollo de procesos de formación continua y avanzada dirigido a docentes y directivos docentes
</t>
  </si>
  <si>
    <t>Entregar 300  becas de formación avanzada a docentes del distrito</t>
  </si>
  <si>
    <t>220107401
 Docentes y agentes educativos  de educación inicial, preescolar, básica y media beneficiados con estrategias de mejoramiento de sus capacidades</t>
  </si>
  <si>
    <t>Acompañamiento situado a los procesos de formacion  a directivos docentes en liderazgo esoclar</t>
  </si>
  <si>
    <t xml:space="preserve">Meta no programada </t>
  </si>
  <si>
    <t>Formar 107 rectores en procesos de liderazgo escolar y gestión administrativa de las instituciones educativas.</t>
  </si>
  <si>
    <t>Se realiza diplomado a rectores en liderazgo escolar con la participación de 15  rectores nuevos</t>
  </si>
  <si>
    <t>10 Rectores formados en Habilidades para liderar el cambio con el aliado Fundación terpel</t>
  </si>
  <si>
    <t xml:space="preserve">Desarrollar los foros educativos de acuerdo con la Ley como un mecanismo de discusión pública para mejorar los procesos de la SED
</t>
  </si>
  <si>
    <t>Desarrollar los foros educativos de acuerdo con la Ley como un mecanismo de discusión pública para mejorar los procesos de la SED.</t>
  </si>
  <si>
    <t>Programado para segundo semestre del año escolar</t>
  </si>
  <si>
    <t>se programa para el mes de octubre.</t>
  </si>
  <si>
    <t>Avance Proyecto  Fortalecimiento de los Procesos formativos que favorezcan los procesos pedagógicos de los docentes y estudiantes de las instituciones educativas oficiales.</t>
  </si>
  <si>
    <t>Fortalecimiento , implementación y seguimiento de la gestión escolar en las IEO, a través de la actualización de los modelos pedagógicos y curriculares declarados en los Proyectos Educativos Institucionales PEI, para mejorar los índices de calidad educativa Cartagena de Indias</t>
  </si>
  <si>
    <t>Fortalecer los procesos referentes a la gestión escolar de las Instituciones Educativas Oficiales del Distrito</t>
  </si>
  <si>
    <t xml:space="preserve">Implementar estrategias de acompañamiento para el seguimiento de las propuestas de mejoramiento de las Instituciones Educativas Oficiales
</t>
  </si>
  <si>
    <t>Servicio de asistencia técnica en educación inicial, preescolar, básica
y media</t>
  </si>
  <si>
    <t xml:space="preserve">Asistir técnicamente la revisión, ajuste y estructuración de las dimensiones y niveles de concreción curricular de los Modelos Pedagógicos de las IEO </t>
  </si>
  <si>
    <t>Baja receptividad De los participantes Hacia el operador Del proyecto</t>
  </si>
  <si>
    <t>Supervisión del proyecto por parte de la sed</t>
  </si>
  <si>
    <t>Armonizar las prácticas curriculares con los PEI, los modelos pedagógicos y las prácticas de aula en las IEO</t>
  </si>
  <si>
    <t>2.3.2201.0700.2024130010237</t>
  </si>
  <si>
    <t xml:space="preserve"> Definición de la guía de actualización del proyecto, de Gestión Escolar
Focalización de las IEO a intervenir, y la proyección el PAM 2025-01. 
 Se remite al MEN el cierre del PAM 2024 Se publica en página web el cierre del MEN el PAM 2024
- De igual modo,  se ha estado participando en las mesas de trabajo en equipo con talento humano y las Unaldes para revisar y aprobar las asignaciones académicas de las IEO del distrito. 
- Planeación de la parrilla de acompañamientos de las IEO a través del programa GESTIONAR-TÉ 
- Se organizan como repositorio las Herramientas de Gestión Escolar 2025
- Se desarrollan acompañamiento en Currículos y modelos pedagógicos a la IEO San Felipe Neri
- Se organiza la apertura de la doble jornada de tres IEO, así: 
IEO GABRIEL GARCIA MARQUEZ: 
Doble jornada: todos los grados
Jornada única: ninguno 
IEO POLITECNICO DEL POZON: 
Doble jornada: preescolar y primaria
Jornada única: secundaria y media académica
IEO PIES DESCALZOS VILLAS DE ARANJUEZ: 
Doble jornada: primaria y secundaria
Jornada única: preescolar y media académica
- Organización de metas tutores de programa PTAFI
- AT  IEO, Clemente Manuel Zabala: orientaciones para apertura el tiempo escolar en Jornada única 
- AT  IEO, Gabriel García Márquez, orientaciones para apertura de la doble jornada escolar 
- AT  IEO, San Felipe Neri, orientaciones para la actualización del Modelo Pedagógico de la institución, revisión de autoevaluación y PMI
- AT  IEO, Playas de Acapulco, orientaciones para la actualización del Modelo Pedagógico de la institución, revisión de autoevaluación y PMI
- AT  IEO, Acisclo de Ávila Torres, orientaciones en torno al diseño curricular y la  evaluación por competencias, revisión de autoevaluación y PMI
- Se emite circular para solicitar las Herramientas de Gestión Escolar (HGE) de la vigencia 2024 (Proyecto Educativo Institucional (PEI), autoevaluación institucional, Planes de Mejoramiento Institucional (PMI),  Sistemas de Evaluación de Estudiantes (SIEE) y Manuales de Convivencia)
- 25-02-2025: Convocatoria a mesa de trabajo para formulación del Plan de Implementación del Tiempo Escolar PITE  2025
- Participación en la comisión especial Iglesia Centro Evangélico. (Ver informes coisión)
- Mesas de trabajo con el aliado Terpel en donde se focalizan 10 IEO que participaran del programa ESCUELAS QUE APENDEN en clave del mejoramiento de la gestión escolar y la calidad educativa
- Mesa de trabajo para el Seguimiento a la implementación de la doble jornada en las IEO: IEO Gabriel García Márquez, Politécnico Del Pozón, Pies Descalzos Villas De Aranjuez (ver informe seguimiento)
- Se emite circular para citar a Rectores con sus equipos de gestión a las entrevistas de selección de las Instituciones Educativas que se focalizarán para el programa Escuelas que Aprenden (EQA) de la Fundación Terpel.
</t>
  </si>
  <si>
    <t>Se di inicio al trabajo con las  10 IEO focalizadas con la fundación terpel  Programa Escuelas que aprenden.
1. Institución Educativa Fredonia.
2. Institución Educativa José de la Vega.
3. Institución Educativa José María Córdoba (Pasacaballos).
4. Institución Educativa Técnica Pasacaballos.
5. Institución Educativa Nuestra Señora del Buen Aire (Pasacaballos).
6. Institución Educativa Pies Descalzos (Villas de Aranjuez).
7. Institución Educativa Politécnico el Pozón.
8. Institución Educativa Rafael Núñez.
9. Institución Educativa Santa María.
10. Institución Educativa Soledad Acosta De Samper.
• Pendiente acciones con Empresarios por la educación proyecto CEPE; Emisión de circular para informar a las IEO que se estarán aplicando las pruebas 3° y 5° en IEO focalizadas
_ R epositorio de herramientas de gestión escolar.</t>
  </si>
  <si>
    <t xml:space="preserve">Durante el tercer trimestre del año se desarrollaron acciones estratégicas para fortalecer la calidad educativa en instituciones oficiales del distrito, en articulación con la Fundación TERPEL, Corpoeducación y otros aliados. Las actividades se orientaron principalmente a la implementación del programa Escuelas que Aprenden, la gestión educativa local, el apoyo a la jornada única, la atención de casos de convivencia escolar y el acompañamiento a procesos institucionales clave. Sin embargo se siguen trabajando con las 10 IEO priorizadas dentro del proyecto.
1. I.E. José de la Vega.
2. I.E. Santa María.
3. I.E. Rafael Núñez.
4. I.E. Politécnico del Pozón.
5. I.E. de Fredonia.
6. I.E. Soledad Acosta de Samper.7.  I.E. Técnica de Pasacaballos.
8. I.E. José María Córdoba.
9. I.E. Nuestra Señora del Buen Aire.
10. I.E. Antonio Nariño
</t>
  </si>
  <si>
    <t xml:space="preserve">Acompañar la revisión, ajuste e implementación de las herramientas de gestión escolar.
</t>
  </si>
  <si>
    <t xml:space="preserve">Asistir técnicamente la armonización de las prácticas curriculares con PEI, los modelos pedagógicos y las prácticas de aula con las IEO </t>
  </si>
  <si>
    <t>Asistidas tecnicamente  en armonización de las prácticas curriculares  de educación inicial 9 :
1. IE JOSE MARIA CORDOBA DE PASACABALLOS.
2. IE REPUBLICA DEL LIBANO
3. IE NUESTRA SEÑORA DEL PERPETUO SOCORRO
4. IE DE TIERRA BOMBA
5. IE DE SANTA ANA
6. IE SAN JOSE CAÑO DEL ORO
7. IE DEL ARCHIPIELAGO DE SAN BERNARDO
8. IE ANTONIA SANTOS
9. IE GABRIEL GARCIA MARQUEZ
Celebraciíon del dia del niño en articulación con comfenalco y en el marco de esta celebración se realizón un congreso para niños y niñas en articulación con el DADIS
Dotadas por la sed 5 IEO:  Nueva esperanza de Arroyo grande, San felipe neri, Villas de aranjuez, Antonio Nariño y Mercedes Abrego.
Dotadas por el Ministerio de educación nacional: Villa estrella, Villas de aranjuez, Liceo de Bolivar, Maria auxiliadora, Santa Maria, Soledad roman de nuñez, Ararca, Republica del Libano y Jhon F kenedy.</t>
  </si>
  <si>
    <t xml:space="preserve"> Focalización de 19 IEO con oferta en el nivel de preescolar en los grados de prejardín y Jardín, en el marco de la atención integral de la educación inicial.  
1. IE JOSE MARIA CORDOBA DE PASACABALLOS.
2. IE REPUBLICA DEL LIBANO
3. IE NUESTRA SEÑORA DEL PERPETUO SOCORRO
4. IE DE TIERRA BOMBA
5. IE DE SANTA ANA
6. IE SAN JOSE CAÑO DEL ORO
7. IE DEL ARCHIPIELAGO DE SAN BERNARDO
8. IE ANTONIA SANTOS
9. IE TERNERA
10. IE FE Y ALEGRIA DEL PROGRESO
11. IE TECNICA DE PASACABALLOS
12. IE PUERTO REY
13. IE MARIA REINA
14. IE CORAZON DE MARIA  
15. FREDONIA
16. SAN FELIPE NERI 
17. OMAIRA SANCHEZ
18. PEDRO ROMERO 
19. 20 DE JULIO 
</t>
  </si>
  <si>
    <t>Servicios de información en materia educativa</t>
  </si>
  <si>
    <t xml:space="preserve">Diseño e implementación del Sistema de Información de la Gestión Escolar </t>
  </si>
  <si>
    <t>220104800 Documentos elaborados</t>
  </si>
  <si>
    <t>Actividad no programada por falta de presupuesto</t>
  </si>
  <si>
    <t>Implementación del ecosistemas de infancias en clave de derechos en el Distrito de Cartagena de Indias</t>
  </si>
  <si>
    <t xml:space="preserve">Mejorar las oportunidades para el aprendizaje y el desarrollo integral de los niños y las niñas del nivel de preescolar  </t>
  </si>
  <si>
    <t>Armonizar las prácticas de aula de los docentes de preescolar y los referentes técnicos de la educación inicial y preescolar</t>
  </si>
  <si>
    <t>Crear las unidades móviles para la incorporación de los referentes técnicos pedagógicos de la educación inicial y preescolar en los PEI, de las IEO que ofertan los grados pre jardín, jardín y transición.</t>
  </si>
  <si>
    <t>Que no mejoren las oportunidades para el aprendizaje y el desarrollo integral de los niños, niñas y del nivel preescolar.</t>
  </si>
  <si>
    <t>Contratación de las unidades moviles para la incorporación de los referentes técnicos pedagogicos de la educación inicial y preescolar en los PEI de los IEO que ofertan los grados de jardin y transición</t>
  </si>
  <si>
    <t xml:space="preserve"> Se avanza en la organización de solicitudes de CDP para la contrtación de los profesionales de apoyo que conforaran las unidades moviles 
 Se focalizan las IEo que harán parte del Proyecto Estrategia de Ambientes Pedagógicos e Incluyentes: El proyecto Estrategia de Ambientes Pedagógicos e Incluyentes, estructurado por el Ministerio de Educación Nacional, e incluido en el Plan Nacional de Desarrollo 2022-2025 “Colombia potencia mundial de la vida”, busca generar las condiciones necesarias para promover el desarrollo y el aprendizaje de las niñas y los niños en el segundo ciclo de la Educación Inicial, lo cual implica identificar, impulsar y promover el despliegue de todas sus capacidades desde el reconocimiento de sus singularidades. 
 Se emite circular para socializar los alcances del  Proyecto Estrategia de Ambientes Pedagógicos e Incluyentes
Se desarrollan mesas de trabajo en virtud del fortalecimiento de potecialidades de las docentes de prejardin, jardin y transición (a e i o Tu y Fundación Santo Domingo).
</t>
  </si>
  <si>
    <t>10 instituciones educativas en  Referentes técnicos de educación inicial y preescolar incorporados en PEI de instituciones educativas que ofertan los grados prejardín, jardín y transición.
IE Camilo Torres
IE Clemente Zabala
IE María Auxiliadora
IE Ararca
IE Liceo Bolívar
IE Soledad Román
IE Manuela Vergara de Curi
IE San Francisco de Asís
IE San lucas</t>
  </si>
  <si>
    <t>Asistir técnicamente la armonización de los referentes técnicos pedagógicos de la educación inicial y prescolar en los currículos de los grados prejardín, jardín y transición ofertado en las de las instituciones educativas oficiales</t>
  </si>
  <si>
    <t xml:space="preserve"> Presentación del proyecto a las 19 IEO focalizadas para el 2025.
 Primer ciclo de asistencias técnicas en el Marco del levantamiento de línea base y solicitud de las herramientas de gestión escolar. 
 Tercer encuentro de acompañamiento grupal denominado Hablemos de Puericultura, en articulación con el DADIS.
 Creación de informe de estado y uso de material pedagógicos y aulas de los grados de prejardín y jardín 
 Convocatoria y proceso de participación en el curso de formación dirigida a Maestros (as) de educación inicial y multigrados que atienden primera infancia en el caribe colombiano. “Construcciones curriculares pertinentes en torno al juego, la música, las expresiones artísticas y la oralidad”. Bajo la dirección de Primera Infancia del Ministerio de Educación Nacional y la participación de la Universidad del Norte y Secretaria de Educación de Barranquilla.
</t>
  </si>
  <si>
    <t>Dotar las aulas para el mejoramiento de los ambientes de aprendizajes</t>
  </si>
  <si>
    <t xml:space="preserve">Dotación de material pedagógico en el Marco de la Atención Integral a la Primera Infancia. (AIPI) aliado COMFAMILIAR. 
IE. OLGA GONZÁLEZ ARRAUT
IE. NUEVO BOSQUE 
IE. MADRE LAURA 
IE. SAN JUAN DE DAMASCO
IE. MANUELA BELTRAN 
IE. HIJOS DE MARIA  
IE. LA LIBERTAD
IE. NUESTRO ESFUERZO 
IE. AMBIENTALISTA 
IE. BERTHA DE GEDEON
IE. NORMAL SUPERIOR DE CARTAGENA DE INDIAS 
IE. FRANCISCO DE PAULA SANTANDER 
IE. MARIA REINA 
</t>
  </si>
  <si>
    <t xml:space="preserve"> 14 IEO con  incorporación de PEI y la dotación de material pedagógico para fortalecer los ambientes de aprendizajes:
República de Argentina
Villa Estrella 
Liceo de Bolívar 
Luis Carlos López 
Isla Fuerte 
Camilo Torres 
Villas de Aranjuez 
Politecnico
Manuela Vergara de Curi 
Soledad Roman de Núñez
Rafael Núñez 
Ciudad de Tunja 
20 de Julio
San felipe Neri</t>
  </si>
  <si>
    <t>Avance Proyecto Implementación del ecosistemas de infancias en clave de derechos en el Distrito de Cartagena de Indias</t>
  </si>
  <si>
    <t>Fortalecimiento del Acceso y Permanencia a la Educación Superior para los Bachilleres del Distrito de Cartagena de Indias</t>
  </si>
  <si>
    <t>Aumentar el acceso y permanencia de los egresados del sistema educativo oficial del distrito de Cartagena a la Educación superior.</t>
  </si>
  <si>
    <t>Aumentar y mejorar las posibilidades de acceso y permanencia a la educación superior de egresados del sistema educativo oficial a través del Fondo Cartagena 500 años.</t>
  </si>
  <si>
    <t>Servicio de apoyo financiero para el acceso a la educación superior</t>
  </si>
  <si>
    <t>Organización de procesos para facilitar la entrega de becas a los beneficiarios.</t>
  </si>
  <si>
    <t>220206200  Beneficiarios de estrategias o programas de  fomento para el acceso a la educación superior</t>
  </si>
  <si>
    <t>NEIL FORTICH</t>
  </si>
  <si>
    <t>Retraso en la contratación del personal deeducación  superior</t>
  </si>
  <si>
    <t>Garantizar el proceso de contratación del equipo de trabajo en el primer mes de cada año.</t>
  </si>
  <si>
    <t>Contratación del talento humano para la organización y planeación y desarrollo del proceso de adjudicación y entrega de becas.</t>
  </si>
  <si>
    <t xml:space="preserve">Contratacion Directa </t>
  </si>
  <si>
    <t>2.3.2202.0700.2024130010248</t>
  </si>
  <si>
    <t>Se asignó el compromiso a una profesional contratada con recursos propios del programa, con base en el rp_4110 de 2025, quien ha venido liderando la organización del proceso orientado a garantizar la selección de beneficiarios y entrega de becas, las cuales se entregarán a finales de julio.</t>
  </si>
  <si>
    <t>Se realizó toda lapreparación  operativa y administrativa para llevar a cavo la convocatoria 2025-2 del Fondo Bocentenario, además del acompañamiento durante el proceso a los aspirantes.</t>
  </si>
  <si>
    <t>La planeación para las diferentes convocatorias se hace una sola vez al año y se divide en dos etapas: 1er y 2do semestre, de acuerdo con los semestres académicos.</t>
  </si>
  <si>
    <t>Entregar  becas a egresados del sistema educativo oficial</t>
  </si>
  <si>
    <t xml:space="preserve">Retraso en el trámite administrativo correspondiente para la realización de cada convocatoria
</t>
  </si>
  <si>
    <t xml:space="preserve">Planeación adecuada de los procesos de cada convocatoria
</t>
  </si>
  <si>
    <t>Convenio interadministrativo con ICETEX para garantizar la entrega de becas por parte de las IES</t>
  </si>
  <si>
    <t>ICA 3%</t>
  </si>
  <si>
    <t>ICAT 3%</t>
  </si>
  <si>
    <t>Se gestionó incorporación de recursos para disponer de recursos y se solicitaron los CDP para iniciar convocatorias del proceso de entrega de becas 2025-I</t>
  </si>
  <si>
    <t xml:space="preserve">Con cargo a recursos remanentes de la vigencia 2024 se entregaron 110 becas en el marco de la alianza Cartagena 500 años y, en convenio con el SENA se avanzó en la matrícula para la profesionalización de 358 bachilleres egresados del sistema educativo oficial en cadena de formación. Igualmente se comprometieron recursos con ICETEX para la atención de 400 estudiantes con becas de educación superior que, de acuerdo al cronograma se entregarán en el mes de julio de 2025 (RP: 8350 y 8351 de 2025). </t>
  </si>
  <si>
    <t xml:space="preserve">Deacuerdo al  acta No. 76 de 2025, Se entregan becas en el programa la U a tu localidad de las cuales 238 fueron financiadas por el ministerio de educacion en alianza con Umayor. Como evidencia se relaciona publicaciones realizadas en las redes sociales https://www.instagram.com/reel/DPUGT7hAHUg/?igsh=NnJwM3djamQ0amIz               
https://www.instagram.com/p/DPRgJ43AIQt/?igsh=MTVibG16cG9senBlNA==           
https://www.instagram.com/reel/DPSH1-1gMzF/?igsh=MXU2M2M5dDN5NjIxMw==         
https://www.instagram.com/reel/DPfBjRvAGEs/?igsh=dTNjeWJidmhkMGFx. </t>
  </si>
  <si>
    <t>Coordinación del trabajo que desarrollan voluntarios</t>
  </si>
  <si>
    <t>Coordinación del trabajo de voluntarios universitarios</t>
  </si>
  <si>
    <t> </t>
  </si>
  <si>
    <t>No se asignaron recursos en el presupuesto inicial de la vigencia 2025 para el desarrollo de la actividad</t>
  </si>
  <si>
    <t>Se requiere prestar atención a esta actividad, asignándole recursos, dado que los resultados de la misma responden a un compromiso de la administración con la ciudadanía.</t>
  </si>
  <si>
    <t>No se cuentan con voluntarios a la fecha</t>
  </si>
  <si>
    <t>Se está considerando realizar articulación con la Dirección de Talento Humano por medio del Programa Mi Primera Chamba.</t>
  </si>
  <si>
    <t>Atención oportuna de ARL a estudiantes de ES practicantes</t>
  </si>
  <si>
    <t>Contratación de la ARL para los voluntarios universitarios que participarán en el fortalecimiento de las competencias en las IEO</t>
  </si>
  <si>
    <t>Debido a que no se cuenta con voluntario al corte no se ha requerido el pago de ARL,</t>
  </si>
  <si>
    <t>Debido a que no se cuenta con voluntarios al corte no se ha requerido el pago de ARL.</t>
  </si>
  <si>
    <t>Entregar becas inclusivas a egresados del sistema educativo oficial</t>
  </si>
  <si>
    <t>220206205 Beneficiarios de estrategias de fomento a la educación inclusiva</t>
  </si>
  <si>
    <t>Ejecución convenio con ICETEX para garantizar acceso y permanencia de la población beneficiaria.</t>
  </si>
  <si>
    <t>Se gestionó incorporación de recursos para disponer de recursos y se solicitaron los CDP para iniciar convocatorias del proceso de entrega de becas inclusivas 2025-I</t>
  </si>
  <si>
    <t xml:space="preserve">Se comprometieron recursos con ICETEX para la atención de 100 estudiantes con becas inclusivas de educación superior que, de acuerdo al cronograma se entregarán en el mes de julio de 2025 (RP: 8360 y 8361 de 2025). </t>
  </si>
  <si>
    <t>Las becas inclusivas a estudiantes del sistema educativo oficial se asignaron en el tercer trimestre.</t>
  </si>
  <si>
    <t>Avance Proyecto Fortalecimiento del Acceso y Permanencia a la Educación Superior para los Bachilleres del Distrito de Cartagena de Indias</t>
  </si>
  <si>
    <t>Fortalecimiento de la Educación Media Técnica y su Articulación con la Educación Superior en el Distrito de Cartagena de Indias</t>
  </si>
  <si>
    <t>Aumentar el acceso, calidad y articulación de la formación media técnica con la educación superior para los estudiantes de las Instituciones Educativas Oficiales del Distrito de Cartagena</t>
  </si>
  <si>
    <t>Articular la educación media técnica con la educación superior en el Distrito de Cartagena.</t>
  </si>
  <si>
    <t>Servicio de articulación entre la educación media y el sector
productivo.</t>
  </si>
  <si>
    <t>Estudio de pertinencia de los programas de formación ofrecidos en la media técnica con las realidades y oportunidades del territorio.</t>
  </si>
  <si>
    <t xml:space="preserve">220103500 Programas y proyectos de educación pertinente articulados con el sector productivo </t>
  </si>
  <si>
    <t>Revisión y actualización de currículos.</t>
  </si>
  <si>
    <t xml:space="preserve">Escasa atención a las necesidades de Talento humano, infraestructura y dotación en las IEO MT y en las IEO que se programaron para apertura de MT en el cuatrienio 2024-2027 </t>
  </si>
  <si>
    <t xml:space="preserve">Gestionar con aliados estratégicos recursos para la atención de las necesidades de Talento humano, infraestructura y dotación en las IEO MT y en las IEO que se programaron para apertura de MT </t>
  </si>
  <si>
    <t>Contratación de profesionales de apoyo a la gestión.</t>
  </si>
  <si>
    <t>2.3.2201.0700.2024130010249</t>
  </si>
  <si>
    <t>Contrato soportado en CRP 4313 del 28 de marzo de 2025.</t>
  </si>
  <si>
    <t>Se ha venido trabajando en articulación con SENA para la consolidción de las 11 nuevas IEOMT creadas entre 2024 y 2025. Se suscribieron contratos de apoyo profesional soportados en los RP 5258 Y 5399 de 2025.</t>
  </si>
  <si>
    <t>se continua trabajando con articulacion con el SENA y UNITECNAR para la consolidacion de 11 niuevas creadas entre 2024 y 2025. Se suscribieron contratos de apoyo profesional soportados en los RP 7674 Y 8807 de 2025.</t>
  </si>
  <si>
    <t>Se inició actualización curricular con la IE San Francisco de Asis el proyecto de actualización de currículo con una educación de IES (Fundación Universitaria Tecnológico Comfenalco) con la finalidad de homologar y continuar cadena de formación.</t>
  </si>
  <si>
    <t>Contrato soportado en CRP: 4110 de 25 de marzo de 2025.</t>
  </si>
  <si>
    <t>En el marco de la actividad se iniciaron reuniones con IES, IETDH e IEO para avanzar en el desarrollo de la iniciativa la U a tu localidad, desde la cual se pretende consolidar los programas de MT y su articulación con la educación superior, lo que ha permitido avanzar cualitativamente en las metas del programa Unidos por el Sueño Superior. Se reforzó el equipo con contratos soportados en los RP 4417 Y 5363 de 2025.</t>
  </si>
  <si>
    <t>con relacion a esta acitividad se realizo reunion con UNITECNAR para articular en nodo de turismo con la tacnologia en cocina ofertada por esta universidad de igual manera se continua adelantando mesas de trabajo con IES, IETDH e IEO para avanzar en el desarrollo de la iniciativa la U a tu localidad, desde la cual se pretende consolidar los programas de MT y su articulación con la educación superior, lo que ha permitido avanzar cualitativamente en las metas del programa Unidos por el Sueño Superior. Se reforzó el equipo con contratos soportados en los RP 11273 del 2025.</t>
  </si>
  <si>
    <t>Se inició la gestión para la articulación del CASD de las Especialidades de MT:
- Técnico en Construcción de edificaciones
- Técnico de Analisis de muestras químicas
 Lo anteior con la IES Fundación Universitaria Tecnológico Comfenalco.</t>
  </si>
  <si>
    <t>Servicio de fomento para el acceso a la educación inicial, preescolar,
básica y media.</t>
  </si>
  <si>
    <t>Adecuación y mantenimiento de infraestructura de media técnica.</t>
  </si>
  <si>
    <t>220103501  Proyectos de investigación desarrollados de forma conjunta entre las Instituciones de educación media y el sector productivo</t>
  </si>
  <si>
    <t>Adecuación de ambientes de aprendizaje para la media técnica</t>
  </si>
  <si>
    <t xml:space="preserve">Licitación </t>
  </si>
  <si>
    <t>En el marco de la implementación del plan de infraestructura educativa se requiere profundizar la adecuación y construcción de los ambientes de aprendizaje para la media técnica.</t>
  </si>
  <si>
    <t>No se contó con recursos para la ejecución de esta actividad.</t>
  </si>
  <si>
    <t>Dotación de espacios de media técnica.</t>
  </si>
  <si>
    <t>3,5,8,11,12 y Correg. de Bayunca</t>
  </si>
  <si>
    <t>Dotación de ambientes de aprendizaje para la media técnica.</t>
  </si>
  <si>
    <t>1,3,3,6,03-95-171 RB SGP CALIDAD MATRICULA</t>
  </si>
  <si>
    <t>La administración Distrital debe realizar un mayor esfuerzo para garantizar la dotación de los ambientes de aprendizaje de la media técnica, sobre todo de las nuevas IEOMT creadas entre 2024 y 2025, de acuerdo a lo previsto en la actividad del proyecto, ya que de no hacerse no se le garantizaría una formación de calidad y pertinente a la población beneficiaria.</t>
  </si>
  <si>
    <t>Atención oportuna de ARL a estudiantes de MT activos</t>
  </si>
  <si>
    <t xml:space="preserve">No ejecución de los recursos disponibles en cada vigencia </t>
  </si>
  <si>
    <t>Iniciar con el tiempo pertinente los trámites administrativos necesarios para la ejecución de los recursos.</t>
  </si>
  <si>
    <t>Adquisición de la ARL ante una compañía de seguros y riesgos laborales.</t>
  </si>
  <si>
    <t>Es prioritaria la asignación de recursos para atender esta actividad, dado el enorme riesgo que representa para Distrito el no cubrimiento con ARL a los estudiantes de media técnica de grado 11 dados los riesgos de accidente que se puedan dar, de acuerdo a lo previsto en la actividad del proyecto.</t>
  </si>
  <si>
    <t xml:space="preserve">Asistir con programas de bilingüismo a las instituciones educativas oficiales de media técnica del Distrito de Cartagena
</t>
  </si>
  <si>
    <t>Fortalecimiento de la formación de los estudiantes de MT en una segunda lengua.</t>
  </si>
  <si>
    <t>220208500 Instituciones de educación superior fortalecidas en competencias comunicativas en idiomas extranjeros</t>
  </si>
  <si>
    <t>Adquisición de laboratorios y equipamiento para la enseñanza-aprendizaje del inglés</t>
  </si>
  <si>
    <t>Se avanzó en convenio con el SENA para fortalecer los procesos formativos en una segunda lengua, no obstante, la administración debe realizar un mayor esfuerzo para proveer los ambientes de aprendizaje que garanticen una mejor enseñanza-aprendizaje de una segunda lengua, de acuerdo a lo previsto en la actividad del proyecto.</t>
  </si>
  <si>
    <t>IE Villa de Aranjuez con el programa Tecnología en Análisis y Desarrollo de Software e IE San Francisco de Asís con el programa Tecnología en Implementación de Infraestructura de Tecnologías de la información y las comunicaciones.</t>
  </si>
  <si>
    <r>
      <t>Se coordinó esta actividad con Calidad Educativa.</t>
    </r>
    <r>
      <rPr>
        <b/>
        <sz val="11"/>
        <color theme="1"/>
        <rFont val="Aptos Narrow"/>
        <scheme val="minor"/>
      </rPr>
      <t xml:space="preserve">
Finalmente el convenio con el SENA no fue firmado, la ABOGADA TUVO UNA REUNIÓN CON CALIDAD EDUCATIVA Katherine Abdala</t>
    </r>
  </si>
  <si>
    <t>Apoyo profesional y logístico para la orientación socio ocupacional</t>
  </si>
  <si>
    <t>2.3.2202.0700.2024.130010249</t>
  </si>
  <si>
    <t>Con cargo a recursos asignados en la actualización del proyecto se contrató un profesional para el desarrollo de la actividad, con el cual debe adelantarse una estrategia encaminada a mover el indicador de la misma.</t>
  </si>
  <si>
    <t>En desarrollo de la actividad de apoyo profesional, logístico y de movilidad para la implementación del Plan de Orientación Socioocupacional (OSO), se realizaron jornadas de orientación dirigidas a estudiantes de grado noveno de instituciones educativas oficiales del Distrito.</t>
  </si>
  <si>
    <t>Avance Proyecto Fortalecimiento de la Educación Media Técnica y su Articulación con la Educación Superior en el Distrito de Cartagena de Indias</t>
  </si>
  <si>
    <t>Generación de Oportunidades de Acceso y Permanencia a la Educación para el Trabajo y el Desarrollo Humano para Egresados del Sistema</t>
  </si>
  <si>
    <t>Implementar alternativas de formación para la empleabilidad de la población vulnerable egresada de las Instituciones Educativas Oficiales del Distrito de Cartagena</t>
  </si>
  <si>
    <t>Garantizar alternativas de formación para la empleabilidad a egresados del sistema educativo oficial de Cartagena.</t>
  </si>
  <si>
    <t>Servicio de asistencia técnica en calidad y pertinencia de la
educación para el trabajo y el desarrollo humano</t>
  </si>
  <si>
    <t>Organización de procesos de acompañamiento a la SED y a las IETDH para garantizar la entrega de becas a los beneficiarios.</t>
  </si>
  <si>
    <t xml:space="preserve">220203900  Entidades o instituciones de educación acompañadas en el mejoramiento de la calidad y la pertinencia de la Educación para el Trabajo y Desarrollo Humano- ETDH </t>
  </si>
  <si>
    <t>Trámite precontractual de la suscripción del convenio de formación para el trabajo por fuera de la fecha del cronograma de trabajo aprobado por la Junta Administrativa del Fondo.</t>
  </si>
  <si>
    <t>Se realizarán las gestiones precontractuales de forma eficiente y oportuna para minimizar el largo plazo en las fechas establecidas</t>
  </si>
  <si>
    <t>Contratación de profesional de apoyo para el desarrollo del proyecto</t>
  </si>
  <si>
    <t>2.3.2202.0700.2024.130010250</t>
  </si>
  <si>
    <t>Se asignó el compromiso a una profesional contratada con recursos propios del programa, con base en el RP_5363.</t>
  </si>
  <si>
    <t xml:space="preserve">"Se realizó la recepción de  6  propuestas de instituciones de Formación para el Trabajo interesadas en hacer parte del fondo como aliados, las cuales serán presentadas en la próxima junta Administrativa,                                                                                                                                   1. Universidad Mayor de Cartagena
2. Universidad Rafael Núñez
3. Escuela Estética de Cartagena
4. Emprender
5. Cruz Roja Bolívar
6. Conviventia"
</t>
  </si>
  <si>
    <r>
      <t xml:space="preserve">Como resultado del proceso, se asesoraron </t>
    </r>
    <r>
      <rPr>
        <b/>
        <sz val="11"/>
        <color theme="1"/>
        <rFont val="Aptos Narrow"/>
        <family val="2"/>
        <scheme val="minor"/>
      </rPr>
      <t>noventa y cinco (95) estudiantes</t>
    </r>
    <r>
      <rPr>
        <sz val="11"/>
        <color theme="1"/>
        <rFont val="Aptos Narrow"/>
        <family val="2"/>
        <scheme val="minor"/>
      </rPr>
      <t xml:space="preserve">, pertenecientes a las </t>
    </r>
    <r>
      <rPr>
        <b/>
        <sz val="11"/>
        <color theme="1"/>
        <rFont val="Aptos Narrow"/>
        <family val="2"/>
        <scheme val="minor"/>
      </rPr>
      <t>Instituciones Educativas Tierra Baja, Puerto Rey y Arroyo de Piedra</t>
    </r>
    <r>
      <rPr>
        <sz val="11"/>
        <color theme="1"/>
        <rFont val="Aptos Narrow"/>
        <family val="2"/>
        <scheme val="minor"/>
      </rPr>
      <t>, quienes recibieron acompañamiento para la identificación de intereses vocacionales y la elección informada de su modalidad de media técnica.</t>
    </r>
  </si>
  <si>
    <t>Entregar becas de educación para el trabajo y el desarrollo humano a beneficiarios.</t>
  </si>
  <si>
    <t>220207000  Contenidos educativos para la educación superior  producidos</t>
  </si>
  <si>
    <t>Convenio</t>
  </si>
  <si>
    <t>Se realizó solicitud de disponibilidad presupuestal para inicio de procesos de convocatorias, de igual manera, se realizó gestión con Fundación Rofé para entrega de becas por parte de la entidad aliada.</t>
  </si>
  <si>
    <t>Se avanzó en la meta, a través de una alianza con la Fundación Rofé, en virtud de la cual se entregaron 44 becas de educación para el trabajo y el desarrollo humano a egrsados oficiales y se organiza convocatoria para entrega de becas de ETDH en 2025-I</t>
  </si>
  <si>
    <t>Avance Proyecto Generación de Oportunidades de Acceso y Permanencia a la Educación para el Trabajo y el Desarrollo Humano para Egresados del Sistema</t>
  </si>
  <si>
    <t>Fortalecimiento Institucional de la Secretaría de Educación de  Cartagena de Indias</t>
  </si>
  <si>
    <t>Fortalecer y dinamizar la gestión institucional de la SED</t>
  </si>
  <si>
    <t>Armonizar y articular con la Alcaldía Mayor de Cartagena, las políticas del modelo integrado de planeación y gestión en la Secretaría de Educación del Distrito.</t>
  </si>
  <si>
    <t>Servicio de monitoreo y seguimiento a la gestión del sector educativo</t>
  </si>
  <si>
    <t> Acciones para armonizar e implementar el sistema de gestión de la SED con el Modelo Integrado de Planeación y Gestión de la Alcaldía Mayor de Cartagena</t>
  </si>
  <si>
    <t>MARLENE SIERRA</t>
  </si>
  <si>
    <t>Posibilidad de incumplir con las actividades definidas para la armonización y articulación de las políticas del MIPG.</t>
  </si>
  <si>
    <t>Realizar seguimiento periódico al cumplimiento de las actividades definidas para armonización y articulación de las políticas del MIPG</t>
  </si>
  <si>
    <t>Sí</t>
  </si>
  <si>
    <t>Contratación de servicios profesionales</t>
  </si>
  <si>
    <t>2.3.2201.0700.2024130010255</t>
  </si>
  <si>
    <t xml:space="preserve">En el rpimer triemstre se realizó Planeación y alistamiento de las actividades a realizar, Identificación de políticas que serán armonizadas y articuladas y el Cronograma. </t>
  </si>
  <si>
    <t>La programación numérica de la vigencia 2025 pasa de 8 a 5, ya que se tiene en cuenta son las acciones para armonizar y no el no. de políticas proyectas para armonizar y articular..
Se contabilizan los avances por cada acción realizada.
En total son 5 acciones de las cuales en el primer trimestre se cumplió con las 2 primeras de identificacióin de las políticas y el plan de acción.
El avance reportado al mes de junio corresponde a las mesas de trabajo realizadas con cada una de las dependencias de la Alcaldía Mayor de Cartagena, responsables de liderar cada política: Atención al ciudadano, Oficina Asesora Jurídica y Planeación Distrital.</t>
  </si>
  <si>
    <t xml:space="preserve">Los valores reportados al corte de junio, se cambian al formato de número, para unificar el cálculo de avance de las actividades realizadas sobre las planteadas.
Mesas de trabajo realizadas con con las depenedencias de la Alcaldía encargadas de liderar la implementación de las políticas de: Integridad / 
Planeación Institucional
/ Seguimiento y Evaluación del desempeño institucional /
Gestión del conocimiento / 
Fortalecimiento Organizacional y simplificacion de Proceso 
Socialización a funcionarios de de los diferentes procesos de la SED de las Politicas de Integridad y Gestion del Conocimiento, por parte de la Dirección de Talento Humano de la Alcaldia Mayor de Cartagena.
Validación de armonización y articulación de las políticas de Atención al Ciudadano y Racionalizaci´n de trámites </t>
  </si>
  <si>
    <t>Realizar asistencias técnicas para acompañar los equipos de las IEO y de la SED para sostenimiento  y mejora de los sistemas de gestión implementados  / certifcados</t>
  </si>
  <si>
    <t>Resistencia al cambio por parte de los rectores y líderes de procesos en el mantenimiento y mejora de los  Sistemas de Gestión</t>
  </si>
  <si>
    <t>Sensibilización y socialización de las ventajas del uso de herramientas brindadas por el sistema de gestión</t>
  </si>
  <si>
    <t>Proyección del Plan anual de Talleres y Asistencias Técnicas para acompañar IEO y la SED.
Asistencia Técnica realizada en las IEO: Madre Gabriela de San Martín, San Francisco de Asís y Soledad Román de Núñez; y, en la SED al proceso GEDCO. Cobertura Educativa.</t>
  </si>
  <si>
    <t xml:space="preserve">Asistencias Técnicas en las instituciones educativas San Francisco de Asís y Técnica de Pasacabllo: Tema: Auditoría Interna </t>
  </si>
  <si>
    <t>Asistencias Técnicas realizadas en las IEO: Promoción Social / Boquilla /  Fundación Pies Descalzos - Lomas del Peyé / Valores Unidos  / Fernández Baena / Fundación Pies Descalzos - Villas De Aranjuez / 20 De Julio / República del Líbano / Tierra Baja /  Jhon F. Kennedy / Luis Carlos López / Politécnico del Pozón /  La Milagrosa / Juan José Nieto / Santa María
En la SED, se realizaron asistencias técnicas a los Procesos SED: GEDCE. Calidad Educativa- GEDTH. Talento Humano - GEDGA. Gestión Administrativa - GEDGF. Gestión Financiera.
Se realizó capacitación para las IEO en el tema “Gestión por procesos”
Se realizó capacitación para la SED “Gestión de Riesgo”</t>
  </si>
  <si>
    <t xml:space="preserve">Asistencias Técnicas realizadas en las IEO: Olga González Arraut / Nuevo Bosque / Rafael Núñez / Fernando De La Vega / Manuela Beltrán / Nuestra Señora De La Consolata / Fulgencio Lequerica / Madre Laura / Luis Carlos López / María Auxiliadora / San Juan De Damasco  / Santa Ana / Leticia / Seminario / Islas Del Rosario / Manzanillo / República De Argentina / Archipiélago De San Bernardo Islote / Acisclo De  Ávila  Bocachica / Arroyo De Piedra / Nuestra Señora Del Buen Aire / IE Etnoeducativa Tierra Bomba / Ararca.
En la SED, se realizaron asistencias técnicas a los Procesos:GEDAC. Atención al Ciudadano - GEDGP. Programas y Proyectos -GEDGL. Gestión Legal - GEDAS. Administración SGC - GEDGE. Gestión Estratégica - GEDGT. Gestión de Tic - GEDIV. Inspección y vigilancia.
Capacitaciones en IEO: Gestión del Riesgo.
Capacitaciones SED: Inducción SGC - Adtvos y Docentes
Acciones Correctivas y Salidas No Conformes 
</t>
  </si>
  <si>
    <t>Apoyar realización de auditorías externas</t>
  </si>
  <si>
    <t>Posibilidad de Incumplir con las actividades por demoras en la recepción de la información solicitada</t>
  </si>
  <si>
    <t>Socialización previa con los responsables de entregar la información y seguimiento previo a las fechas de corte</t>
  </si>
  <si>
    <t>Se solicitaron las cotizaciones para auditorías externas y se iniciaron las asistencias técnicas en las IEO certificadas (Madre Gabriela de San Martín y  San Francisco de Asís), para acompañamiento del proceso de auditoría.</t>
  </si>
  <si>
    <t xml:space="preserve"> Auditoría externa realizada por la Institución Educativa: Madre Gabriela de San Martín</t>
  </si>
  <si>
    <t xml:space="preserve"> Las IEO Técnica de Pasacaballos y San rancisco de Asís, realizaron la auditoría de renovación de la certificación de sus sistema de gestión de calidad bajo la Norma ISO 9001.
En la SED se realizaron capacitaciones al grupo de auditores internos y se realizó la auditoría interna, requisito de la Norma ISO 9001</t>
  </si>
  <si>
    <t>Preparación y revisión documental para la  ejecución de auditoría de renovación de la SED</t>
  </si>
  <si>
    <t>Acciones y estrategias que permitan dinamizar el proceso de comunicaciones internas y externas de la SED</t>
  </si>
  <si>
    <t>Plan de trabajo proyectado para ajustar con ingreso de contratisas
Se solicitó información a líderes de proceso con corte a 31/12/2024, para confirmar o ajustar resultados reportados de los avances de los indicadores de la olítica pública educativa.</t>
  </si>
  <si>
    <t>Actividades de monitoreso y seguimiento a través de Mesas de trabajo realizadas con los procesos de la SED responsables de indicadores de la PPE</t>
  </si>
  <si>
    <t xml:space="preserve">Mesas de trabajo para el seguimiento de los inidcadores de la política Pública Educativa, realizadas con entidades corresponsables: Secretaría de Planeación Distrital, DADIS, DATT, Programa de Cooperación Internacional, Escuela de Gobierno y Liderazgo, Instituto de Patrimonio y Cultura de Cartagena (IPCC), Instituto de Deportes y Recreación (IDER); las 3 Alcaldías Locales: Industrial y de la Bahía, De la Virgen y Turística e Histórica y del Caribe, Secretaría del Interior y Convivencia Ciudadana.y Secretaría de Participación y Desarrollo Social.
Mesas de trabajo para el seguimiento de los inidcadores de la política Pública Educativa, realizadas al interior de la SED con las dependencias: Dirección de Caiidad Educativa, Dirección de Cobertura Educativa, Subdirección Técnica Administrativa - Infraestructura Educativa -  Educación Superior, Inspección y Vigilancia, Servicios Informáticos, Subdirección Técnica de Talento Humano y  Gestión Organizacional.
Informe de Seguimiento de Plan de Acción Política Pública Educativa - Primer semestre 2025. </t>
  </si>
  <si>
    <t xml:space="preserve">Mesas de trabajo realizadas con las diferentes dependencias/procesos respondables de indicadores de la Política Pública Educativa en la SED, como para el seguimiento de los indicadorespor parte de las entidades corresponsables </t>
  </si>
  <si>
    <t>Acciones para optimizar la Gestión documental de la SED</t>
  </si>
  <si>
    <t xml:space="preserve">Contratación de servicios profesionales-técnicos-apoyo / Arriendo / Suministro de materiales, insumos y mobiliario para el proceso archivístico </t>
  </si>
  <si>
    <t>Plan de trabajo proyectado para ajustar una vez se cuente con el personal de apoyo solicitado.</t>
  </si>
  <si>
    <t>Al finalizar el segundo trimestre se realizaron actividades de organización, clasificación y ubicación de las hojas de vida, por traslado a nueva sede en manga.</t>
  </si>
  <si>
    <t>4,42 Metros lineales de archivos inventariados en el cuarto trimestre de la vigencia 2.025 (Proceso archivístico -Clasificación - Ordenación - FUID).
Se coordinó y realizó por parte de la Dirección General de ARchivo de la Alcaldía MAyor de Cartagena, evento de Capacitación y Sensibilización en ORGANIZACIÓN DE ARCHIVO Y GESTIÓN DOCUMENTAL al personal administrativo de las IEO.</t>
  </si>
  <si>
    <t xml:space="preserve">Diseñar e implementar nueva estructura administrativa de la SED. 
</t>
  </si>
  <si>
    <t>Realizar diagnóstico de planta de personal Administrativa y de Docentes y Directvos Docentes de la SED</t>
  </si>
  <si>
    <t>229907400 Sistema de gestión actualizado</t>
  </si>
  <si>
    <t>Presupuesto desfinanciado para la operativización de la nueva estructura organizacional.</t>
  </si>
  <si>
    <t>Acompañamiento y socialización desde el inicio con los grupos sindicales, que apoyen la solicitud ante el Concejo Distrital</t>
  </si>
  <si>
    <t xml:space="preserve">NA </t>
  </si>
  <si>
    <t xml:space="preserve">
Diseñar e implementar nueva estructura administrativa de la SED. 
</t>
  </si>
  <si>
    <t>Elaborar estudio Técnico (Diseño -Arquitectura - Análisis financiero - Análisis de procesos - Propuesta de Estructura -  Definición de perfiles y necesidades de personal (Análisis de cargas de trabajo) -  Planta de personal propuesta - Manual de funciones y competencias laborales</t>
  </si>
  <si>
    <t>229907400  Informes de inspección vigilancia y control del sector educativo</t>
  </si>
  <si>
    <t>Identificación del plan de trabajo de acuerdo a los entregables del estudio técnico.</t>
  </si>
  <si>
    <t>Avances en diseño y estructura propuesta, para análisis y aprobación</t>
  </si>
  <si>
    <t xml:space="preserve">Presentar proyecto de reestructuración  administrativa de la SED </t>
  </si>
  <si>
    <t>Implementar nueva estructura administrativa de la SED</t>
  </si>
  <si>
    <t>Avance Proyecto Fortalecimiento Institucional de la Secretaría de Educación de Cartagena de Indias</t>
  </si>
  <si>
    <t>Fortalecimiento de la calidad del servicio educativo a través de la función de Inspección y Vigilancia en las instituciones educativas de  Cartagena de Indias</t>
  </si>
  <si>
    <t>Mejorar el sistema de inspección y vigilancia de la Secretaría de Educación del distrito de Cartagena</t>
  </si>
  <si>
    <t>Fortalecer las herramientas para el seguimiento y monitoreo del proceso de inspección y vigilancia</t>
  </si>
  <si>
    <t>Servicio de inspección, vigilancia y control del sector educativo</t>
  </si>
  <si>
    <t>Realizar diagnóstico del proceso
- Establecer el Plan para el fortalecimiento del proceso del proceso, de acuerdo con el diagnóstico y la normatividad vigente, entre otros
- Apoyar en las asesorías y asistencias técnicas administrativas y pedagógicas</t>
  </si>
  <si>
    <t>Todos</t>
  </si>
  <si>
    <t>OVIRIS CARABALLO</t>
  </si>
  <si>
    <t>No asignación de recursos para llevar a cabo el proyecto.</t>
  </si>
  <si>
    <t xml:space="preserve">. Realizar diagnóstico del proceso.
* Establecer el Plan para el fortalecimiento del proceso del proceso, de acuerdo con el diagnóstico y la normatividad vigente, entre otros.
* Apoyar en las asesorías y asistencias técnicas administrativas y pedagógicas.
</t>
  </si>
  <si>
    <t>Debido a reprogramación de los recursos para el año 2026, el proceso de Inspección y Vigilancia no ejecutó lo programado y trabajó, diseño e implemento el proyecto con Recursos propios y del SGP, igual con equipos y material preexistente.</t>
  </si>
  <si>
    <t>Durante el cuarto trimestre de 2025, la dependencia de Inspección y Vigilancia adelantó la actualización técnica, financiera y jurídica del proyecto de inversión BPIN 202400000005445, conforme a los formatos institucionales PTDGI01-F004 y PTDGI01-F002, ajustando la programación y redistribución presupuestal para la vigencia 2026, con el fin de garantizar la continuidad y fortalecimiento del proceso de inspección y vigilancia del servicio educativo. La consolidación de los resultados operativos del proceso se realiza de manera semestral con base en los reportes remitidos por las UNALDES.</t>
  </si>
  <si>
    <t>Realizar el diseño, implementación y puesta en marcha del sistema de información para el seguimiento y aseguramiento a la calidad del servicio
educativo a través del ejercicio de inspección, vigilancia y control</t>
  </si>
  <si>
    <t>Contratación de talento humano que no reúna los requisitos y la experiencia para mejorar el seguimiento y monitoreo del proceso de inspección y vigilancia.</t>
  </si>
  <si>
    <t>Realizar el diseño, implementación y puesta en marcha del sistema de información para el seguimiento y aseguramiento a la calidad del servicio educativo a través del ejercicio de inspección, vigilancia y control.</t>
  </si>
  <si>
    <t>SELECCIÓN ABREVIADA</t>
  </si>
  <si>
    <t>En el año 2025, el proyecto se encuentra en su fase inicial de estructuración y diagnóstico, cuyo propósito es analizar la situación actual del proceso de inspección, vigilancia(IV) del servicio educativo, y definir los requerimientos del sistema de información que lo soportará. Durante este periodo, se llevan a cabo actividades como la revisión normativa, el análisis de procesos existentes, el mapeo de actores clave y el levantamiento de necesidades con los usuarios.
Una vez finalizada esta etapa de diagnóstico, y contando con los recursos presupuestados para el año 2026, la Dirección de Informática de la Secretaría de Educación avanzará con las siguientes fases del proyecto, que incluyen el diseño, desarrollo e implementación del sistema de información para el seguimiento y aseguramiento de la calidad educativa.</t>
  </si>
  <si>
    <t>Formación del talento humano de inspección y vigilancia</t>
  </si>
  <si>
    <t>El sistema de información no se realice con el rigor técnico requerido.</t>
  </si>
  <si>
    <t>Adquisición de equipos de Oficina de alto rendimiento (computadores, impresoras, escáner).</t>
  </si>
  <si>
    <t>Las actividades de formación del talento humano de Inspección y Vigilancia se refieren a las actividades de actualización recibidas por parte del MEN y otras entidades que luego se retroalimentaron y/o socializan con el talento humano de las Unaldes y sistematicamente con las comunidades educativas.</t>
  </si>
  <si>
    <r>
      <t>*Formacion MIPG    3 SESIONES.                                                                                                                                                                                                                     *Formación en fortaleciemiento de proceso ALCALDIA DE CARTAGENA (PORTUS)                                                                                                                                                                        *</t>
    </r>
    <r>
      <rPr>
        <sz val="10"/>
        <color theme="1"/>
        <rFont val="Arial"/>
        <family val="2"/>
      </rPr>
      <t>Por ulimo a fin de fortalecer el capital humano de la ciudad, mejorar la comunicación y la capacidad de interactuar con un entorno globalizado, y potenciar las oportunidades profesionales dentro del sector público la alcaldia de Cartagena brinda a sus empleados la oportunidad de formarse en el idioma ingles, por lo cual 2 adminsitrativos de I y V se estan formando en cursos de ingles</t>
    </r>
    <r>
      <rPr>
        <sz val="11"/>
        <color theme="1"/>
        <rFont val="Arial"/>
        <family val="2"/>
      </rPr>
      <t xml:space="preserve">. </t>
    </r>
  </si>
  <si>
    <t>Adquisición de equipos de Oficina de alto rendimiento (computadores, impresoras y escáner).</t>
  </si>
  <si>
    <t xml:space="preserve">Se reprogramará por la no ejecución presupuestal. </t>
  </si>
  <si>
    <t>Avance Proyecto Fortalecimiento de la calidad del servicio educativo a través de la función de Inspección y Vigilancia en las instituciones educativas de  Cartagena de Indias</t>
  </si>
  <si>
    <t>Mejoramiento del bienestar y protección de los funcionarios de la sed para contribuir a una mejor calidad de vida en el distrito de Cartagena de Indias.</t>
  </si>
  <si>
    <t>Motivar a los funcionarios de la Secretaría de Educación Distrital de Cartagena y aumentar su sentido de pertenencia institucional.</t>
  </si>
  <si>
    <t xml:space="preserve">Aumentar la cobertura y participación de los funcionarios de la SED en los programas de bienestar social y protección.
</t>
  </si>
  <si>
    <t>Servicios conexos a la prestación del servicio educativo oficial</t>
  </si>
  <si>
    <t>Realización de actividades educativas, culturales, recreativas y deportivas para los funcionarios y sus familias.</t>
  </si>
  <si>
    <t>229905601 
Sedes dotadas con dispositivos tecnológicos</t>
  </si>
  <si>
    <t>Administrativos y financieros</t>
  </si>
  <si>
    <t>Se gestionaron recursos para el desarrollo del proyecto mediante AMC-OFI-0084461-2024.</t>
  </si>
  <si>
    <t xml:space="preserve">SELECCION ABREVIADA </t>
  </si>
  <si>
    <t xml:space="preserve">AGOSTO </t>
  </si>
  <si>
    <t>$2.000.000.000</t>
  </si>
  <si>
    <t>1,2,1,0,00-001 - ICLD</t>
  </si>
  <si>
    <t xml:space="preserve">
2,3,2201,0700,2024130010258</t>
  </si>
  <si>
    <t xml:space="preserve">Las actividades están programadas para junio y diciembre. </t>
  </si>
  <si>
    <t xml:space="preserve">Los juegos del magisterio están programados entre los meses de julio y octubre. Los encuentros docente y administrativo para el mes de diciembre. 
Se reportan 5 capacitaciones: salud mental para docentes y directivos docentes, Manejo del Estrés Laboral, Curso de Excel en convenio con el Sena, Evaluación del Desempeño Laboral y Mujer Maestra. </t>
  </si>
  <si>
    <t xml:space="preserve">Se reporta la realización de las fases distrital y departamental de los Juegos Deportivos y Encuentro Folclórico y Cultural del Magisterio (1). 
Se reportan 3 capacitaciones: Salud Mental para administrativos, Uso Eficaz del Tiempo Laboral y Capacitación en Liderazgo para Líderes de Subprocesos de Talento Humano. </t>
  </si>
  <si>
    <t xml:space="preserve">Se reporta la realización del encuentro de fin de año de los funcionarios administrativos(1) y la capacitación en Procastinación con el apoyo de la caja de compensación Comfamiliar (1). </t>
  </si>
  <si>
    <t>Fortalecer las condiciones en el ambiente de trabajo que favorezcan la protección de los funcionarios, la promoción y prevención de riesgos laborales.</t>
  </si>
  <si>
    <t>Servicios de gestión del riesgo físico en estudiantes y docentes</t>
  </si>
  <si>
    <t>Implementar el plan de trabajo de Seguridad y Salud en el Trabajo.</t>
  </si>
  <si>
    <t>Establecer compromisos con las diferentes áreas transversales del proceso. Gestionar recursos financieros y trámites administrativos.</t>
  </si>
  <si>
    <t>Se realizaron 6 actividades con la participación de 250 funcionarios (docentes y administrativos)</t>
  </si>
  <si>
    <t xml:space="preserve">Se reportan 6 actividades del plan SST: visitas de campo, capacitaciones, asistencias técnicas para prevención de accidentalidad, inducción a profesionales univeritarios de las instituciones educativas. </t>
  </si>
  <si>
    <t xml:space="preserve">Se reportan 8 actividades del plan SST: encuesta de percepción del riesgo público, acta de entrega de señalizaciones , Muro SST I.E Soledad Acosta de Samper, Reporte de Accidente de Trabajo, Semana de la Salud I.E Politécnico del Pozón, Mesa Técnica FOMAG, Circular de Evaluaciones Médicas Ocupacionales y Perfil Sociodemográfico Secretaría de Educación. </t>
  </si>
  <si>
    <t>Se reportan 4 actividades del Plan SST: capacitación de salud mental en la I.E Las Gaviotas y I.E Rafael Núñez, acta de instalación y primera capacitación del COPASST de la SED, acta de Inspección de SST de la SED y jornada lúdica de bienvenida de la nueva ARL AXA COLPATRIA.</t>
  </si>
  <si>
    <t>Actualizar e implementar el plan de bienestar, estímulos, incentivos y protección para los funcionarios del sector educativo del Distrito de Cartagena.</t>
  </si>
  <si>
    <t>Administrativos</t>
  </si>
  <si>
    <t>Establecer compromisos con las diferentes áreas transversales del proceso. Gestionar trámites administrativos.</t>
  </si>
  <si>
    <t>Se cumplió la capacitación programada en el mes de marzo. Se reconocieron auxilios de montura, funerario y educativos. La entrega del estímulo de permanencia esta programado entre junio y agosto.</t>
  </si>
  <si>
    <t>Durante este periodo se han cancelado 33 auxilios (educativos 9, lentes 16, funerarios 7 , boda 1) y 157 bonos escolares</t>
  </si>
  <si>
    <t xml:space="preserve">Se reporta 1 plan de bienestar (documento en word). </t>
  </si>
  <si>
    <t>Se reporta la proyección de 4 resoluciones de auxilios y estímulos de los funcionarios administrativos: (1) bono navideño,  (1) auxilio de transporte, (1) compensación salarial, (1) incentivo de Alto Riesgo. Se tramitaron los registros presupuestales con recursos de 2025 y los pagos se realizarán en el mes de enero 2026.
El (1) estímulo de permanencia fue cancelado antes de finalizar la vigencia 2025. 
Para un total de 5 estímulos e incentivos.</t>
  </si>
  <si>
    <t>Fortalecimiento de las competencias Digitales mediante la integración de las TIC en los procesos de enseñanza aprendizaje de las Instituciones Educativas Oficiales de Cartagena de Indias</t>
  </si>
  <si>
    <t>Promover el desarrollo de competencias digitales a través de la articulación de las Tecnologías de las Información y las Comunicaciones con los procesos de enseñanza aprendizaje en las instituciones educativas oficiales del distrito de Cartagena.</t>
  </si>
  <si>
    <t xml:space="preserve">Establecer alianzas con el gobierno nacional, universidades y entidades privadas para fortalecer la infraestructura tecnológica y fomentar la apropiación de las TIC por parte de los docentes y la comunidad educativa en general.
</t>
  </si>
  <si>
    <t>Infraestructura educativa dotada</t>
  </si>
  <si>
    <t>Seleccionar y adquirir equipos tecnológicos necesarios (computadoras, proyectores, pizarras digitales, routers, etc.).</t>
  </si>
  <si>
    <t>220105001 Instituciones educativas asistidas técnicamente en innovación educativa</t>
  </si>
  <si>
    <t>DICKSON ACOSTA</t>
  </si>
  <si>
    <t>Falta de recursos para adquirir la infraestructura tecnológica necesaria para el proceso de enseñanza aprendizaje de los
estudiantes y para los procesos misionales y de apoyo en la Secretaría de Educación Distrital
(SED).</t>
  </si>
  <si>
    <t>Gestionar recursos para la adquisición de equipos tecnológicos
y fortalecimiento de sistemas de información.</t>
  </si>
  <si>
    <t>Adquisición de Equipos de computo para IEO y SED</t>
  </si>
  <si>
    <t>2.3.2201.0700.2024130010231</t>
  </si>
  <si>
    <t>Nos encontramos en la fase de incorporación de recursos para dar inicio a la actividad</t>
  </si>
  <si>
    <t>Actualmente, estamos gestionando los recursos necesarios para iniciar la actividad. Hemos articulado esfuerzos con aliados estratégicos, y se ha enviado solicitud de apoyo a la entidad Computadores para Educar y al Ministerio. Adicionalmente, se ha solicitado apoyo de otras dependencias de la Secretaría de Educación, con el propósito de alcanzar los objetivos planteados.</t>
  </si>
  <si>
    <t>Se están gestionando los recursos necesarios para dar inicio a la actividad. Para ello, se han articulado esfuerzos con aliados estratégicos y se ha enviado una solicitud de apoyo a la entidad Computadores para Educar y al Ministerio. Asimismo, se ha requerido el respaldo de otras dependencias de la Secretaría de Educación, con el fin de cumplir los objetivos planteados.</t>
  </si>
  <si>
    <t>Adquirimos infraestructura tecnológica  que beneficiarán 17 sedes educativas oficiales en el Distrito de Cartagena de Indias con el fin de mejorar y adecuar en materia de equipos wifi las aulas de informáticas y expandir el internet a otras zonas claves de las instituciones educativas. Esta adquisición se respaldó a través de las órdenes de compra, OC 157020, OC 157023, OC 157024 y OC 157025.</t>
  </si>
  <si>
    <t xml:space="preserve"> Adaptar las aulas físicas para integrar el equipamiento tecnológico (electricidad, mobiliario, seguridad).</t>
  </si>
  <si>
    <t>Prestación de Servicios para la apropiación de herramientas tecnológicas en las IEO del distrito de Cartagena</t>
  </si>
  <si>
    <t>Se gestionaron con aliados los recursos necesarios para dar inicio a la actividad y con esto lograr la instalación de dos Aulas inteligentes en las Sedes Educativas I.E San Francisco de Asis</t>
  </si>
  <si>
    <t>Instalar y configurar el equipamiento adquirido.</t>
  </si>
  <si>
    <t>Prestación de Servicios para la instalación de herramientas tecnológicas en las IEO del distrito de Cartagena</t>
  </si>
  <si>
    <t xml:space="preserve">Implementar lineamientos que faciliten el desarrollo de estrategias mediadas a través de las TIC para el fomento de las competencias digitales en cada una de las instituciones educativas oficiales del Distrito de Cartagena.
</t>
  </si>
  <si>
    <t>Diseñar e implementar un programa de capacitación para docentes en el uso de tecnologías digitales y herramientas RTCi.</t>
  </si>
  <si>
    <t xml:space="preserve">220106904  Entidades o instituciones asistidas técnicamente en innovación educativa </t>
  </si>
  <si>
    <t>Prestación de Servicios para el apoyo de los procesos de apropiación en competencias digitales en las IEO del distrito de Cartagena</t>
  </si>
  <si>
    <t>Adquirir póliza de seguros para los equipos tecnológicos</t>
  </si>
  <si>
    <t>UNIDADE COMUNERA DE GOBIERNO N° 11</t>
  </si>
  <si>
    <t>Falta de recursos para la adquisición de Poliza para proteger las infraestructura técnologica en las I.E.O
(SED).</t>
  </si>
  <si>
    <t>Gestionar recursos para la contratación del personal de apoyo en Secretaría de Educación Distrital.</t>
  </si>
  <si>
    <t>Adquisición de pólizas de seguro para infraestructura tecnológica de las IEO</t>
  </si>
  <si>
    <t>ORDEN DE COMPRA</t>
  </si>
  <si>
    <t>Se realizó trasferencia de fondos a la I.E MADRE GABRIELA para la adquisición de póliza que ampara la infraestructura tecnológica de 10 I.E.O en la a través del CDP 25000728 y RP 3666.</t>
  </si>
  <si>
    <t>Adquirimos una póliza para asegurar la infraestructura tecnológica de 10 sedes educativas oficiales en el Distrito de Cartagena de Indias. Esta adquisición se respaldó con el Certificado de Disponibilidad Presupuestal (CDP) No. 25000728 y el Registro Presupuestal (RP) No. 3666.</t>
  </si>
  <si>
    <t>Adquirimos una póliza para asegurar la infraestructura tecnológica de la sede educativas oficial Salim Bechara en el Distrito de Cartagena de Indias. Esta adquisición se respaldó con el Certificado de Disponibilidad Presupuestal (CDP) No. 25001929 y el Registro Presupuestal (RP) No. 9393.</t>
  </si>
  <si>
    <t>La actividad se encuentra en fase seguimiento a las pólizas adquiridas para asegurar la infraestructura tecnológica de la sede educativas oficial en el Distrito de Cartagena de Indias.</t>
  </si>
  <si>
    <t>Servicio de accesibilidad a contenidos web para fines pedagógicos</t>
  </si>
  <si>
    <t xml:space="preserve"> Asegurar la disponibilidad de conexión a internet a las sedes educativas seleccionadas a beneficiar mediante contratos con proveedores de servicios de internet (ISP).</t>
  </si>
  <si>
    <t>UNIDADE COMUNERA DE GOBIERNO N° 1-15</t>
  </si>
  <si>
    <t>Falta de servicio de conectividad en las Instituciones Educativas Oficiales (IEO) y en los hogares de los estudiantes.</t>
  </si>
  <si>
    <t>Gestionar recursos para dar continuidad al servicio de Conectividad Escolar.</t>
  </si>
  <si>
    <t>Contratacion de Servicios de Internet para las sedes educativas oficiales del Distrito de Cartagena de Indias</t>
  </si>
  <si>
    <t>1.2.4.1.01-071 - SGP PRESTACION EDUCATIVO</t>
  </si>
  <si>
    <t>Nos encontramos en el procesos de contratación del servicio a través de la tienda virtual CDP 25000106</t>
  </si>
  <si>
    <t>Se llevó a cabo la contratación del servicio de internet para las sedes educativas, en el marco del programa de conectividad escolar del Ministerio de Educación. Dicha contratación se efectuó a través de la Orden de Compra No. 145400.</t>
  </si>
  <si>
    <t>La actividad se encuentra en fase de ejecución, realizando el seguimiento y supervisión al cumplimiento de los términos establecidos en la Orden de Compra No. 145400, con el fin de garantizar la adecuada prestación del servicio de internet en las sedes educativas.</t>
  </si>
  <si>
    <t>Contratar personal para el apoyo, seguimiento y control de los proyectos tecnológicos implementados en las I.E.O y en la Secretaría de Educación</t>
  </si>
  <si>
    <t>Falta de recursos para la  contratación de personal de apoyo en la Secretaría de Educación Distrital
(SED).</t>
  </si>
  <si>
    <t>Prestación de Servicios para el apoyo de los procesos de apropiación de herramientas tecnológicas en las IEO del distrito de Cartagena</t>
  </si>
  <si>
    <t>CONTRATO DE PRESTACION DE SERVICIOS</t>
  </si>
  <si>
    <t>Para brindar un mejor apoyo a la gestión de nuestro equipo, se realizó la contratación de dos profesionales. Esta iniciativa fue posible gracias a la financiación de los proyectos de cobertura educativa (fuente de inversión).
Contrato No. CD-SED-3410-2025
LINK:
https://community.secop.gov.co/Public/Tendering/OpportunityDetail/Index?noticeUID=CO1.NTC.7926153&amp;isFromPublicArea=True&amp;isModal=False
Contrato No. CD-SED-4321-2025
LINK:
https://community.secop.gov.co/Public/Tendering/OpportunityDetail/Index?noticeUID=CO1.NTC.8042717&amp;isFromPublicArea=True&amp;isModal=False</t>
  </si>
  <si>
    <t xml:space="preserve">Actualmente, esta iniciativa se encuentra en fase de ejecución, con los profesionales contratados desempeñando sus funciones para fortalecer la gestión del equipo y dar cumplimiento a los objetivos de los proyecto.
</t>
  </si>
  <si>
    <t>Asegurar la difusión efectiva de la información del proyecto e interacción ciudadana a través de medios y canales de comunicación, utilizando estrategias de comunicación multicanal y plataformas digitales.</t>
  </si>
  <si>
    <t>Esta actividad no está prevista para la vigencia 2025.</t>
  </si>
  <si>
    <t>Contratar el servicio de administración especializada y soporte para los sistemas de información de las instituciones educativas oficiales y la secretaría de educación del Distrito de Cartagena.</t>
  </si>
  <si>
    <t>Falta de recursos para la  contratación especializada de apoyo en la Secretaría de Educación Distrital (SED).</t>
  </si>
  <si>
    <t>Gestionar recursos para la contratación espacializadapara apoyo de las plataformas técnologicas en la Secretaría de Educación Distrital.</t>
  </si>
  <si>
    <t>Prestación de Servicios especializada para el apoyo de las plataformas tecnológicas en las IEO del distrito de Cartagena</t>
  </si>
  <si>
    <t>Nos encontramos en el procesos de contratación del servicio a través del CDP 25000417</t>
  </si>
  <si>
    <r>
      <t xml:space="preserve">Se contrató el servicio de administración especializada y soporte para los sistemas de información de las instituciones educativas oficiales y la Secretaría de Educación del Distrito de Cartagena. Esta contratación se formalizó mediante el Contrato No. CD-SED-055-2025.
LINK:
https://community.secop.gov.co/Public/Tendering/OpportunityDetail/Index?noticeUID=CO1.NTC.7973208&amp;isFromPublicArea=True&amp;isModal=False
</t>
    </r>
    <r>
      <rPr>
        <sz val="11"/>
        <color rgb="FFC00000"/>
        <rFont val="Arial"/>
        <family val="2"/>
      </rPr>
      <t>Por error de digitación se tenía 5 en la programación para 2025. Realmente corresponde a 1, ya que solo es un contrato de administración especializada, pues solo hay una plataforma.</t>
    </r>
  </si>
  <si>
    <t>Actualmente, el Contrato No. CD-SED-055-2025 se encuentra en etapa de ejecución y nos encontramos en supervisión del mismo, garantizando la adecuada prestación del servicio de administración especializada y soporte para los sistemas de información de las instituciones educativas oficiales y de la Secretaría de Educación del Distrito de Cartagena.</t>
  </si>
  <si>
    <t>Servicios de asistencia técnica en innovación educativa en la
educación inicial, preescolar, básica y media</t>
  </si>
  <si>
    <t>Implementar programas de formación para docentes en metodologías innovadoras y uso de tecnologías en la enseñanza de ciencias.</t>
  </si>
  <si>
    <t>220104602  Instituciones educativas asistidas técnicamente en innovación educativa</t>
  </si>
  <si>
    <r>
      <t xml:space="preserve">En colaboración con aliados estratégicos, hemos intervenido sedes educativas para formar a docentes en metodologías innovadoras y el uso de tecnologías en la enseñanza de ciencias.
</t>
    </r>
    <r>
      <rPr>
        <sz val="11"/>
        <color rgb="FFC00000"/>
        <rFont val="Arial"/>
        <family val="2"/>
      </rPr>
      <t>Por error de digitación se tenía 5 en la programación para 2025. Son 25 IEO para asistencia en esta vigencia</t>
    </r>
  </si>
  <si>
    <t>Se intervinieron dos sedes educativas adicionales, con el propósito de fortalecer la formación de los docentes en el uso de tecnologías aplicadas a la enseñanza.</t>
  </si>
  <si>
    <t xml:space="preserve">Avance Proyecto Fortalecimiento de las competencias Digitales mediante la integración de las TIC en los procesos de enseñanza aprendizaje de las Instituciones Educativas </t>
  </si>
  <si>
    <t>En Formulacion</t>
  </si>
  <si>
    <t>SECRETARIA DE EDUCACION</t>
  </si>
  <si>
    <t>EN FORMULACIÓN</t>
  </si>
  <si>
    <t>REPORTE EJECUCION PRESUPUESTAL (COMPROMISOS)</t>
  </si>
  <si>
    <t>REPORTE EJECUCION PRESUPUESTAL (OBLIGACIONES)</t>
  </si>
  <si>
    <t xml:space="preserve">Modalidad de selección </t>
  </si>
  <si>
    <t>Código</t>
  </si>
  <si>
    <t>Fuente de los recursos</t>
  </si>
  <si>
    <t>Solicitud de información a los Proveedores</t>
  </si>
  <si>
    <t>Licitación pública</t>
  </si>
  <si>
    <t>Presupuesto de entidad nacional</t>
  </si>
  <si>
    <t>Licitación pública (Obra pública)</t>
  </si>
  <si>
    <t>Regalías</t>
  </si>
  <si>
    <t>Concurso de méritos con precalificación</t>
  </si>
  <si>
    <t>Recursos de crédito</t>
  </si>
  <si>
    <t>Concurso de méritos abierto</t>
  </si>
  <si>
    <t>No Aplica</t>
  </si>
  <si>
    <t>Selección Abreviada de Menor Cuantia sin Manifestacion de Interés</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</si>
  <si>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</si>
  <si>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</si>
  <si>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</si>
  <si>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</si>
  <si>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</si>
  <si>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</si>
  <si>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</si>
  <si>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</si>
  <si>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</si>
  <si>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</si>
  <si>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Avance Proyecto Fortalecimiento , implementación y seguimiento de la gestión escolar en las IEO, a través de la actualización de los modelos pedagógicos y curriculares declarados en los Proyectos Educativos Institucionales PEI, para mejorar los índices de calidad educativa Cartagena de Indias</t>
  </si>
  <si>
    <t xml:space="preserve"> META PRODUCTO PDD 2024 - 2027</t>
  </si>
  <si>
    <t>Fortalecer los procesos de mejoramiento institucional en las instituciones educativas oficiales, mediante la dotación de materiales pedagógicos para el mejoramiento de la calidad educativa.</t>
  </si>
  <si>
    <t>ALEX MONTES - FERNANDO CRIOLLO</t>
  </si>
  <si>
    <r>
      <t xml:space="preserve">ALEX MONTES - </t>
    </r>
    <r>
      <rPr>
        <b/>
        <sz val="11"/>
        <color rgb="FFC00000"/>
        <rFont val="Arial"/>
        <family val="2"/>
      </rPr>
      <t>FERNANDO CRIOLLO</t>
    </r>
  </si>
  <si>
    <t>Avance Proyecto Fortalecimiento del Plan de Lectura, Escritura y Oralidad "ESPALEER, Escucha, Parlamenta, Lee, Redacta", en las Instituciones educativas de Cartagena de Indias</t>
  </si>
  <si>
    <t>Fortalecimiento de experiencias pedagógicas e investigativas con enfoque STEAM (ciencia, tecnología, ingeniería, arte y matemáticas)</t>
  </si>
  <si>
    <t>ALEX MONTES -IVONNE PATIÑO</t>
  </si>
  <si>
    <r>
      <t>ALEX MONTES -</t>
    </r>
    <r>
      <rPr>
        <b/>
        <sz val="11"/>
        <color rgb="FFC00000"/>
        <rFont val="Arial"/>
        <family val="2"/>
      </rPr>
      <t>IVONNE PATIÑO</t>
    </r>
  </si>
  <si>
    <t>OBSERVACIONES TRIMESTRE ENERO A MARZO 2026</t>
  </si>
  <si>
    <t>REPORTE ACTIVIDADES PROYECTO DE  ENERO A MARZO 2026</t>
  </si>
  <si>
    <t>LP-SED-008-2025
PRESTACIÓN DEL SERVICIO DE VIGILANCIA Y SEGURIDAD PRIVADA EN LAS INSTALACIONES DE LAS SEDES EDUCATIVAS OFICIALES DEL DISTRITO DE CARTAGENA.
LINK:
https://community.secop.gov.co/Public/Tendering/OpportunityDetail/Index?noticeUID=CO1.NTC.9626238&amp;isFromPublicArea=True&amp;isModal=False.
VALOR: $53.957.535.550,6</t>
  </si>
  <si>
    <t xml:space="preserve">SE PAGO LA DEUDA CORRESPONDIENTE A PAGAR EL SERVICIO PÚBLICO DE ENERGÍA ELÉCTRICA PRESTADO A LAS INSTITUCIONES EDUCATIVAS OFICIALES, DE LOS MESES DE JUNIO, JULIO, AGOSTO, SEPTIEMBRE, OCTUBRE Y NOVIEMBRE DEL 2025 A FAVOR DE AFINIA SA ESP; NIT 901.380.949-1, PASIVOS EXIGIBLES – VIGENCIAS EXPIRADAS, EN EL MARCO DEL PROYECTO DE OPTIMIZACIÓN DE LA OPERACIÓN DE LAS INSTITUCIONES EDUCATIVAS OFICIALES DE CARTAGENA DE INDIAS. SE DEBE SERVICIO DE AGUA DE CARTAGENA DEL AÑO PASADO, Y SE DEBE LOS TRES PRIMEROS MESES DE ESTA VIGENCIA EN RECIBOS </t>
  </si>
  <si>
    <t>Con corte al primer trimestre de la vigencia 2026, Nos encontramos en la gestión de incorporación de recursos y el fortalecimiento de alianzas con actores estratégicos, que permitían dar inicio a la ejecución de la actividad.</t>
  </si>
  <si>
    <t>La actividad se encuentra en fase de ejecución, realizando la instalación del servicio de internet dando cumplimiento de los términos establecidos en la Orden de Compra No. 161882, con el fin de garantizar la adecuada prestación del servicio de internet en las sedes educativas.
Se han establecidos con aliados la conectividad de 26 sedes educativas con internet gratuito permanente a través de la alianza con CLARO y BBVA, así mismo se cuenta con las 23 sedes educativas conectadas a través del programa de centros digitales y por último se llevó a cabo la contratación del servicio de internet para 120 sedes educativas, en el marco del programa de conectividad escolar del Ministerio de Educación. Dicha contratación se efectuó a través de la Orden de Compra No. 161882.</t>
  </si>
  <si>
    <t xml:space="preserve">Nos encontramos en fase de ejecución, realizando la instalación del servicio de internet dando cumplimiento de los términos establecidos en la Orden de Compra No. 161882, con el fin de garantizar la adecuada prestación del servicio de internet en las sedes educativas.
Se han establecido con aliados la conectividad de 26 sedes educativas con internet gratuito permanente a través de la alianza con CLARO y BBVA, así mismo se cuenta con las 23 sedes educativas conectadas a través del programa de centros digitales y por último se llevó a cabo la contratación del servicio de internet para 120 sedes educativas, en el marco del programa de conectividad escolar del Ministerio de Educación. Dicha contratación se efectuó a través de la Orden de Compra No. 161882.
</t>
  </si>
  <si>
    <t>Con corte al primer trimestre de la vigencia 2026, nos encontramos en la gestión de incorporación de recursos y el fortalecimiento de alianzas con actores estratégicos, que permitían dar inicio a la ejecución de la actividad.</t>
  </si>
  <si>
    <t xml:space="preserve">• Durante el período reportado, se desarrollaron diversas acciones de asistencia técnica dirigidas a fortalecer los Proyectos Pedagógicos Transversales en las Instituciones Educativas Oficiales del Distrito, en coherencia con las líneas de cultura, arte, deporte y recreación.
• Se brindó asistencia técnica a las instituciones educativas Soledad Acosta de Samper y Fundación Pies Descalzos Villas de Aranjuez, orientada a la revisión, ajuste y mejora de sus proyectos pedagógicos, incluyendo análisis de estructura, implementación, articulación curricular y mecanismos de seguimiento.
• De igual manera, se realizó asistencia técnica a la Institución Educativa Ararca, brindando orientaciones para la organización de una carrera deportiva escolar, abordando aspectos técnicos, normativos, logísticos y de seguridad, y generando recomendaciones para garantizar su viabilidad.
• Adicionalmente, se desarrollaron jornadas de asistencia técnica grupal dirigidas a docentes responsables de proyectos pedagógicos en el área cultural y artística, con participación de 50 instituciones educativas oficiales, fortaleciendo capacidades institucionales en la formulación e implementación de proyectos.
1 IE FERNANDEZ DE LA VEGA 
2 IE MARIA AUXILIADORA 
3 IE NUEVO BOSQUE 
4 IE NUESTRA SEÑORA DEL CARMEN 
5 IE ANA MARIA VELEZ DE TRUJILLO 
6 IE NORMAL SUPERIOR
7 IE PLAYAS DE ACAPULCO 
8 IE BAYUNCA
9 IE 20 DE JULIO 
10 IE ISLA FUERTE
11 IE JUAN JOSE NIETO 
12 IE SOLEDAD ACOSTA DE SAMPER
13 IE ANTONIO NARÑO 
14 IE OMAIRA SANCHEZ
15 IE MANZANILLO DEL MAR
16 IE LUIS CARLOS GALAN 
17 IE PIES DESCALZOS VILLAS DE ARANJUEZ
18 IE PIES DESCALZOS LOMAS DEL PEYE
19 IE MARIA REINA
20 IE CIUDAD DE TUNJA
21 IE FREDONIA
22 IE MADRE GABRIELA DE SAN MARTÍN 
23 IE FRANCISCO DE PAULA SANTANDER
24 IE FE Y ALEGRIA LAS AMÉRICAS
25 IE RAFAEL NUÑEZ
26 IE PONTEZUELA
27 IE LA MILAGROSA
28 IE SANTA MARIA 
29 IE PUERTO REY 
30 IE POLITÉCNICO DEL POZÓN 
31 IE LETICIA
32 IE TIERRA BOMBA
33 IE FÉ Y ALEGRIA EL PROGRESO
34 IE MADRE LAURA 
35 IE PEDRO ROMERO 
36 IE MERCEDES ABREGO
37 IE JOSE MARIA CÓRDOBA DE PASACABALLOS
38 IE BOQUILLA 
39 IE GABRIEL GARCIA MARQUEZ
40 IE MANUEL CLEMENTE ZABALA
41 IE JOSE DE LA VEGA 
42 IE MANUELA VERGARA DE CURI
43 IE TERNERA
44 IE LICEO DE BOLÍVAR
45 IE NUESTRO ESFUERZO 
46 IE SOLEDAD  ROMAN DE NUÑEZ
47 IE CASD - MANUELA BELTRAN 
• Así mismo, se realizaron jornadas de acompañamiento a docentes de educación física en articulación con el IDER, orientadas al seguimiento de compromisos, revisión de acuerdos y socialización de lineamientos para la organización de los Juegos Intercolegiados 2026. En este marco, también se brindaron orientaciones sobre procesos de inscripción, aspectos logísticos y ajustes derivados de jornadas previas, incluyendo la ampliación de plazos para garantizar mayor participación institucional.
• Finalmente, se adelantaron acciones internas de planeación metodológica con el equipo de trabajo, orientadas a estructurar las jornadas de asistencia técnica, definir contenidos y garantizar la calidad de los procesos de acompañamiento
</t>
  </si>
  <si>
    <t xml:space="preserve">• En el marco del fortalecimiento de los Proyectos Pedagógicos Transversales, se adelantaron acciones orientadas a la gestión, proyección y formalización de recursos financieros destinados a fortalecer la implementación de iniciativas en las Instituciones Educativas Oficiales.
• En este sentido, se desarrollaron gestiones administrativas para la proyección de transferencia de recursos específicos enfocados en la línea de formación musical, contemplando el fortalecimiento de procesos como bandas de paz, orquestas sinfónicas escolares y agrupaciones corales. Esta iniciativa busca consolidar espacios formativos que contribuyan al desarrollo artístico, cultural y socioemocional de los estudiantes, así como al fortalecimiento del clima escolar y el aprovechamiento adecuado del tiempo libre. 
• Como resultado de estas gestiones, se logró la expedición del acto administrativo (resolución), mediante el cual se autoriza la transferencia de recursos a las Instituciones Educativas Oficiales, garantizando así la viabilidad financiera para la implementación y fortalecimiento de los proyectos en la línea musical.
• Por último, se proyectó oficio orientado a garantizar la transparencia y el adecuado manejo de los recursos, estableciéndose como requisito indispensable que las instituciones educativas, a través de sus rectores y rectoras, formalicen su compromiso frente a la recepción, correcta ejecución y oportuna rendición de cuentas.
1 I.E. DE LETICIA 
2 I.E. DE PONTEZUELA
3 I.E. DE BAYUNCA
4 I.E. JOSE MARIA CORDOBA DE PASACABALLOS
5 I.E. MADRE GABRIELA DE SAN MARTIN
6 I.E AMBIENTALISTA CARTAGENA DE INDIAS
7 I.E. SOLEDAD ACOSTA DE SAMPER 
8 ESCUELA NORMAL SUPERIOR DE CARTAGENA DE INDIAS
9 I.E. NUEVO BOSQUE 
10 I.E. CORAZÓN DE MARIA
11 I.E. FE Y ALEGRÍA DE LAS AMÉRICAS 
12 I.E.  DE LA BOQUILLA
13 I.E. CLEMENTE MANUEL ZABALA
14 I.E. JUAN JOSE NIETO 
15 I.E. SAN FRANCISCO DE ASÍS 
16 I.E. FULGENCIO LEQUERICA VELEZ 
17 I.E. MANUELA VERGARA DE CURI 
18 I.E. SOLEDAD ROMÁN DE NÚÑEZ 
19 I.E. BERTHA GEDEÓN DE BALADI
20 I.E NUESTRA SEÑORA DEL CARMEN
21 I.E. JOHN F KENNEDY 
22 I.E. LUIS CARLOS LOPEZ
23 I.E. DE TERNERA
24 I.E. PEDRO ROMERO 
25 I.E LA LIBERTAD
26 I.E. ISLAS DEL ROSARIO
27 I.E. MARIA REINA
28 I.E. OMAIRA SÁNCHEZ GARZÓN 
29 I.E. CIUDAD DE TUNJA
30 I.E. MERCEDES ABREGO
31 I.E. LUIS CARLOS GALAN
32 I.E. JOSE DE LA VEGA
33 I.E.  SANTA MARÍA 
34 I.E. SAN FELIPE NERI
35 I.E. LICEO DE BOLIVAR 
36 I.E. MADRE LAURA 
37 I.E. ACISCLO DE AVILA TORRES - BOCACHICA 
38 I.E. POLITECNICO DEL POZON
39 I.E. CAMILO TORRES
40 I.E. NUESTRO ESFUERZO
41 I.E. JOSÉ MANUEL RODRIGUEZ DE TORICES
42 I.E. ANA MARIA VELEZ DE TRUJILLO
43 I.E. SAN LUCAS - CENTROS ORQUESTALES - 
44 I.E. TIERRA BAJA -  CORAL
45 I.E. SAN JUAN DE DAMASCO
46 I.E. LAS GAVIOTAS
47 I.E. FUNDACION PIES DESCALZOS -  LOMAS DEL PEYÉ
48 I.E. FUNDACION PIES DESCALZOS - VILLAS DE ARANJUEZ
49 I.E. TIERRA BOMBA
50 I.E. REPÚBLICA DEL LIBANO
51 I.E JORGE ARTEL 
</t>
  </si>
  <si>
    <t xml:space="preserve">
• Durante el período reportado, se desarrollaron acciones de articulación interinstitucional orientadas al fortalecimiento de los Proyectos Pedagógicos Transversales mediante la generación de alianzas estratégicas.
• Se llevaron a cabo mesas de trabajo con el Instituto Distrital de Deporte y Recreación – IDER, orientadas a la organización de los Juegos Intercolegiados 2026, en las cuales se definieron compromisos institucionales como la entrega de uniformes, el pago de horas extras a docentes y la coordinación logística del evento.
• Así mismo, se desarrollaron espacios de articulación con el Observatorio del IDER, identificando oportunidades para integrar estrategias recreodeportivas con enfoque en salud mental, convivencia escolar y rescate de juegos tradicionales.
• En el ámbito cultural, se realizaron mesas de trabajo con la Red de Museos de Cartagena y Bolívar, orientadas a la implementación de un programa piloto que articule las instituciones educativas con los espacios museales, promoviendo el reconocimiento del patrimonio y la memoria histórica.
• Adicionalmente, se desarrolló una mesa de trabajo con el proyecto de radio escolar, en la cual se definió la estrategia “Frecuencia Transversal”, orientada a la producción de contenidos pedagógicos radiales y al fortalecimiento de los proyectos transversales mediante el uso de medios de comunicación escolares.
• De igual manera, en el marco de estas articulaciones, se promovió la participación de las instituciones educativas en eventos institucionales, mediante la socialización de lineamientos y la invitación a participar en el Festival Escolar de Música y Danza, el Desfile Estudiantil y los Juegos Intercolegiados 2026, fortaleciendo así la integración entre los procesos pedagógicos y los escenarios culturales y deportivos del Distrito.
</t>
  </si>
  <si>
    <t xml:space="preserve">• Asistencia técnica al PGIRE de la IE Nuevo Bosque: Identificación de amenazas, análisis de vulnerabilidad y riesgo presentación de metodología para conocimiento del riesgo y diseño e implementación del plan ante emergencia (infestación de roedores).
• Asistencia técnica al PRAES en la IE San Lucas: Transferencia de experiencias pedagógicas entre docentes y Fortalecimiento del proyecto ambiental con actividades de reciclaje.
• Asistencia técnica al Plan de Gestión del Riesgo en la IE Fernando de la Vega: Orientación para creación de comités y brigadas.
• Asistencia técnica en planes de gestión de riesgo y PRAE, instituciones educativas Juan José Nieto, Antonia Santos, Ambientalista de Cartagena.
Asistidas:1. Institución Educativa Nuevo Bosque 
2. Institución Educativa San Lucas 
3. Institución Educativa Fernando de la Vega 
4. Institución Educativa Juan José Nieto 
5. Institución Educativa Antonia Santos
6. Institución Educativa Ambientalista de Cartagena
</t>
  </si>
  <si>
    <t xml:space="preserve">•  Espacios de formación durante asistencias técnicas: Capacitación a docentes IE San Lucas sobre estrategias pedagógicas del PRAES. 
Formación a 28 docentes en IE Fernando de la Vega sobre gestión del riesgo escolar. 
• Acompañamiento en Seguridad Vial.
1. Santa Ana.
2. Salim Bechara.
3. Madre Laura.
4. Olga González de Arraut.
5. Ararca.
6. Nueva Esperanza de Arroyo Grande.
• Acompañamiento Fundación Protec: Socioemocional-Proyecto de Vida-Liderazgo Juvenil.
1. Puerto Rey.
2. Pedro Romero.
3. Madre Gabriela de San Martin.
4. Boquilla.
5. Arroyo de Piedra.
6. Corazón de María.
7. José de la Vega.
8. Olga González de Arautt.
9. Ana María Vélez de Trujillo.
</t>
  </si>
  <si>
    <t xml:space="preserve">Actividades de sensibilización ambiental en la IE San Lucas: Participación de estudiantes de primaria (grados 4° y 5°), promoción del reciclaje y separación en la fuente y entrega de 17 puntos ecológicos: 10 para sede primaria y 7 para aulas de la sede principal.  Acciones pedagógicas enfocadas en: Cambio climático,  uso responsable de recursos y Cultura ambiental.
• Acompañamiento del el Programa Corredores Seguros.
1. Perpetuo Socorro.
2. Fernández de la Vega.
3. Buen Aire.
4. Mercedes Abrego.
5. Foco Rojo.
6. Las Gaviotas.
7. Manuela Beltrán.
8. Clemente Manuel Zabala.
9. Boquilla.
10. Gabriel García Márquez.
11. Jorge García Usta.
12. Ana María Vélez.
13. Arroyo de Piedra.
14.  Bayunca.
15. Nuestra Señora de Buen Aire.
16. Antonia Santos.
17. Santa María.
18. La Milagrosa.
</t>
  </si>
  <si>
    <t xml:space="preserve">ALIANZAS INTERINSTITUCIONALES E INTERSECTORIALES QUE PUEDAN OFRECER RECURSOS, APOYO TÉCNICO Y OPORTUNIDADES DE APRENDIZAJE PRÁCTICO RELACIONADO CON LOS PPT DE LAS IEO.
1. IDER 
2. Escuela de Gobierno y Liderazgo 
3. ISRAID 
4. SENA
5. Universidad de Cartagena
6. Establecimiento Público Ambiental
7. CIDEA- Cartagena.
8. Club Rotario Cartagena.
</t>
  </si>
  <si>
    <t xml:space="preserve">• Formulación de propuesta de capacitación en primeros auxilios psicológicos dirigida a la comunidad educativa, articulada con el DADIS.
• Orientación técnica al equipo de transversales para fortalecer capacidades en atención de situaciones de convivencia escolar.
• Socialización de estrategias pedagógicas y acciones de fortalecimiento institucional para la implementación de proyectos transversales  dirigidos aliados estratégicos con los que se viene articulando temáticas de convivencia escolar.
• Programación de talleres de VBG y DDHH en las siguientes instituciones educativas: Fulgencio Lequerica Vélez, Hijos de María, La Libertad, Politécnico del Pozón.
• Formación a docentes en violencias basadas en género en las instituciones educativas oficiales Puerto Rey, Manzanillo del Mar y Boquilla.
INSTITUCIONES EDUCATIVAS CON TALLERES A DOCENTES: 
1. Institución Educativa Fulgencio Lequerica Vélez 
2. Institución Educativa Hijos de María 
3. Institución Educativa La Libertad 
4. Institución Educativa Politécnico del Pozón 
5. Puerto Rey 
6. Manzanillo del Mar 
7. La Boquilla
</t>
  </si>
  <si>
    <t xml:space="preserve">• Participación en espacios de análisis y sensibilización sobre embarazo adolescente en instituciones educativas del distrito.
• Evaluación de situaciones de discriminación y convivencia escolar que afectan a estudiantes, promoviendo acciones pedagógicas de inclusión.
• Participación en sesión del subcomité temático sobre prevención del reclutamiento y utilización de niños, niña y adolescente, orientado a la atención integral y prevención de riesgos 
• Jornada de acompañamiento de regreso a clases en la I.E. Liceo Bolívar, bienvenida institucional y actividad con estudiantes sobre derechos humanos y deberes.
• Taller a estudiantes por parte de Policía Antinarcóticos –sobre proyecto de vida y prevención del consumo de sustancias psicoactivas con estudiantes – IE Ana María Vélez.
• Acompañamiento a la IE Fulgencio Lequerica en actividad de bienvenida a estudiantes talleres orientados a docentes sobre promoción de derechos humanos, convivencia y prevención de violencias basadas en género.
• Se desarrollaron actividades pedagógicas dirigidas a estudiantes en las instituciones educativas Antonia Santos, José de la Vega, Seminario de Cartagena y Hermano Antonio Ramos, a través de seminarios enfocados en el fortalecimiento de competencias ciudadanas, derechos ciudadanos, valores humanos y la construcción del proyecto de vida. Estas jornadas promovieron el reconocimiento de derechos, el desarrollo personal y el fortalecimiento de habilidades para la convivencia escolar, contribuyendo a la formación integral de los estudiantes.
• Taller de Derechos Humanos y proyecto de vida con estudiantes de 7° en la IE Hijos de María.
• Concertación de talleres dirigido a estudiantes de los grado 8, 9 y 10 de las instituciones educativas oficiales Puerto Rey, La Boquilla y Manzanillo del Mar en temas sobre violencias basadas en género y derechos humanos.
• Taller construyendo nuestros sueños, Seminario, Antonio Ramos de las Salles, Antonia Santos y José de la Vega.
INSTITUCIONES EDUCATIVAS CON TALLERES A ESTUDIANTES:
1. Liceo Bolívar.
2. Ana María Vélez.
3. Fulgencio Lequerica Vélez.
4. Antonia Santos.
5. José de la Vega.
6. Seminario de Cartagena.
7. Hermano Antonio Ramos.
8. Hijos de María.
9. Puerto Rey.
10.  La Boquilla.
11.  Manzanillo del Mar.
 Escuela de Gobierno y Liderazgo se desarrollará el Proyecto Cartageneidad:
       1. Gabriel García Márquez.  
        2. Soledad Román de Núñez.
        3. Pontezuela.
        4. María Reina.
        5. Corazón de María.
        6. Santa María.
        7. Ternera.
• Acompañamiento Fundación Protec: Socioemocional-Proyecto de Vida-Liderazgo Juvenil.
1. Puerto Rey.
2. Pedro Romero.
3. Madre Gabriela de San Martin.
4. Boquilla.
5. Arroyo de Piedra.
6. Corazón de María.
7. José de la Vega.
8. Olga González de Arautt.
9. Ana María Vélez de Trujillo
</t>
  </si>
  <si>
    <t xml:space="preserve">• Asistencia técnica en  sana convivencia escolar, y prevención de consumo de sustancias  INSTITUCIONES EDUCATIVAS CON ASISTENCIAS TÉCNICAS
1. Institución Educativa Canadiense 
2. Institución Educativa Ana María Vélez 
3. Institución Educativa Fulgencio Lequerica Vélez 
4. Institución Educativa Bertha Gedeón de Baladís 
5. Institución Educativa Fernando de la Vega 
6. Institución Educativa John F. Kennedy 
7. Institución Educativa Luis Felipe Cabrera de Barú.
8. Institución Educativa San Juan de Damasco 
9. Institución Educativa Camilo Torres 
10. Institución Educativa Madre Gabriela de San Martín 
11. Institución Educativa Politécnico del Pozón 
12. Institución Educativa Hijos de María 
13. Institución Educativa La Libertad
• Acompañamiento desde el Plan del Buen Vivir- FUNDACION GRUPO SOCIAL: Convivencia Escolar- Manuales de Convivencias y Habilidades Socioemocionales.
1.  Fulgencio Lequerica Vélez. 
2.  Madre Gabriela de San Martín. 
3.  Fredonia.
4.  Fe y Alegría Las Américas. 
5.  Villa Estrella. 
6.   Hijos de María. 
7.   Valores Unidos – El Pozón. 
8.   Nuestro Esfuerzo – El Pozón. 
9.   La Libertad – El Pozón. 
10.   Luis Carlos Galán Sarmiento – El Pozón / La Virgen y Turística.
11.  14 de Febrero.
12.   Politécnico del Pozón.
</t>
  </si>
  <si>
    <t xml:space="preserve">• Departamento de Salud Distrital DADIS.
• Distriseguridad.
• Coordinaciones de UNALDES.
• Secretaria del Interior.
• Fiscalía.
• ICBF.
• Secretaria de Participación.
• Departamento de Tránsito y Transporte DATT.
• Coordinación con la Secretaría del Interior y Defensoría del Pueblo para atención de casos relacionados con el sistema de responsabilidad penal adolescente.
• Articulación con el DADIS,  para el abordaje de problemáticas de salud pública en el contexto escolar.
• Comité Distrital de Convivencia Escolar.
• Protec.
• Fundación Mi Sangre.
• Fundación Grupo Social.
</t>
  </si>
  <si>
    <t xml:space="preserve">Asistencias técnicas orientadas a los lineamientos; disposiciones normativas, metodológicas; estrategias pedagógicas que desde las IEO se deben promover para la actualización y fortalecimiento de sus protocolos, procedimientos internos y medidas complementarias, para la prevención, detección y atención de violencias y cualquier tipo de discriminación basada en género:
1. Institución Educativa Canadiense. 
2. Institución Educativa La Milagrosa. 
3. Institución Educativa Antonia Santos.
4. Institución Educativa Ana María Vélez.
5. Institución Educativa Bertha Gedeón de Baladís. 
6. Institución Educativa Fernando de la Vega. 
7. Institución Educativa John F. Kennedy. 
8. Institución Educativa Tierra Baja.
</t>
  </si>
  <si>
    <t xml:space="preserve">Se realizaron  talleres orientados a docentes sobre promoción de derechos humanos, convivencia y prevención de violencias basadas en género:
1. Institución Educativa Canadiense 
2. Institución Educativa La Milagrosa 
3. Institución Educativa Antonia Santos 
4. Institución Educativa Ana María Vélez 
5. Institución Educativa Bertha Gedeón de Baladís 
6. Institución Educativa Fernando de la Vega 
7. Institución Educativa John F. Kennedy 
8. Institución Educativa Tierra Baja 
9. Institución Educativa Fulgencio Lequerica Vélez 
10. Institución Educativa Hijos de María 
11. Institución Educativa La Libertad. 
12. Institución Educativa Politécnico del Pozón. 
13. Institución Educativa Puerto Rey. 
14. Institución Educativa Manzanillo del Mar. 
15. Institución Educativa La Boquilla.
</t>
  </si>
  <si>
    <t xml:space="preserve">Se realizan alianzas interinstitucionales con:• Departamento de Salud Distrital DADIS.
• Distriseguridad.
• Coordinaciones de UNALDES.
• Secretaria del Interior.
• Fiscalía.
• ICBF.
• Secretaria de Participación.
• Departamento de Tránsito y Transporte DATT.
• Coordinación con la Secretaría del Interior y Defensoría del Pueblo para atención de casos relacionados con el sistema de responsabilidad penal adolescente.
• Articulación con el DADIS,  para el abordaje de problemáticas de salud pública en el contexto escolar.
• Comité Distrital de Convivencia Escolar.
• Protec.
• Fundación Mi Sangre.
• Fundación Grupo Social.
</t>
  </si>
  <si>
    <t xml:space="preserve">● Formación en inglés en alianza con el SENA, con el propósito de formar estudiantes y docentes en una segunda lengua. 5 niveles para estudiantes y proyección de 11 niveles dirigidos a estudiantes, docentes y proyección a la comunidad.
INSTITUCIONES ASISTENTES Y COMPROMETIDAS CON EL PROCESO DE INSCRIPCIÓN: 
1. LA MILAGROSA
2. INSTITUCION EDUCATIVA REPUBLICA DE ARGENTINA
3. INSTITUCIÓN EDUCATIVA FRANCISCO DE PAULA SANTANDER 
4. INSTITUCIÓN ETNOEDUCATIVA DE PONTEZUELA
5. PUERTO REY 
6. JORGE GARCIA USTA - LA SALLE
7. SAN FELIPE NERI
8. INSTITUCIÓN ETNOEDUCATIVA PEDRO ROMERO
9. ANA MARIA VELEZ DE TRUJILLO
10. PONTEZUELA
11. NUESTRA SEÑORA DEL BUEN AIRE
12. JUAN JOSÉ NIETO 
13. INEM
</t>
  </si>
  <si>
    <t>● Elaboración de especificaciones técnicas para procesos contractual de formación a 600 estudiantes en lengua extranjera ( ingles), dirigida a 13 colegios amigos del turismos (CAT).</t>
  </si>
  <si>
    <t>Se socializa  estretegia El Ministerio de Educación Nacional - aplicación de las pruebas 'Quiero Ser, Quiero Saber', una estrategia que permite a los colegios conocer cómo avanzan los aprendizajes de sus estudiantes y fortalecer los procesos educativos en el aula  podrán participar estudiantes de los grados 3. °, 5. °, 7. ° y 9. °</t>
  </si>
  <si>
    <t>Se realiza asistencia tecnica a las instituciones educativas fulgencio lequerica velez, Luis carlos galan sarmiento en el analisis y uso de los resultados de pruebas saber para mejoramiento de la calidad educativa.
Se realizó asistencia tecnica con tutores de PTAFI sobre el analisis y uso de resultados de pruebas saber para estos asuvez seguir avanzando en el proceso en las instituciones que ellos acompañan .</t>
  </si>
  <si>
    <t xml:space="preserve"> Se tramita trasferencia de recucursos para la financición del pago de pruebas saber a las 88 IEO con fondos educativos.</t>
  </si>
  <si>
    <t xml:space="preserve">Se llevaron a cabo 15 asistencias técnicas dirigidas a las Instituciones Educativas Oficiales (IEO) focalizadas, con el propósito de orientar el diseño, ajuste e implementación de los Planes Institucionales de Lectura, Escritura y Oralidad (PILEO), así como su articulación con el Proyecto Educativo Institucional (PEI) y los Planes de Mejoramiento Institucional (PMI).
Las asistencias técnicas se desarrollaron con las siguientes instituciones educativas:
• I.E. 14 de Febrero 
• I.E. Pontezuela 
• I.E. Nuestro Esfuerzo 
• I.E. Politécnico del Pozón 
• I.E. Nueva Esperanza (Arroyo Grande) 
• I.E. Fe y Alegría Las Américas 
• I.E. Fredonia 
• I.E. Liceo Bolívar 
• I.E. Etnoeducativa La Boquilla 
• I.E. Nuestra Señora del Carmen 
• I.E. Olga González Arraut
• I.E. Fulgencio Lequerica 
• I.E. San Francisco de Asís
• I.E. El Salvador 
• I.E. Nelson Mandela
Este proceso permitió avanzar en la consolidación de planes más estructurados, coherentes y articulados, fortaleciendo las capacidades institucionales para la promoción de la lectura, la escritura y la oralidad como ejes transversales del proceso educativo.
</t>
  </si>
  <si>
    <t xml:space="preserve">Participación en asistencia técnica del MEN: En el marco del fortalecimiento de capacidades del equipo ESPALEER, se participó en la Asistencia Técnica del Plan Nacional de Lectura, Escritura, Oralidad y Bibliotecas (2026-EE-100271), convocada por el Ministerio de Educación Nacional (MEN).
Esta jornada tuvo como propósito brindar orientaciones técnicas y lineamientos actualizados para la implementación del plan a nivel territorial, así como fortalecer la articulación entre las estrategias nacionales y las acciones desarrolladas en las entidades territoriales
</t>
  </si>
  <si>
    <t xml:space="preserve">En el marco de esta actividad, durante el mes de marzo se adelantó el proceso de asignación y entrega de pines de acceso a las instituciones educativas oficiales, como parte de la estrategia de dotación de material bibliográfico digital.
Los pines fueron remitidos a cada institución educativa a través de correo electrónico institucional, junto con:
• El detalle del material asignado. 
• El instructivo para el acceso y uso de la plataforma. 
Posteriormente, los rectores de las instituciones educativas realizaron el retorno del recibido de los pines, confirmando la correcta recepción de la información y habilitando el inicio del proceso de implementación.
</t>
  </si>
  <si>
    <t xml:space="preserve">Se desarrollaron jornadas de acompañamiento mediante asistencia técnica a instituciones educativas focalizadas, orientadas al fortalecimiento de la radio escolar como estrategia pedagógica para la promoción de la lectura, la escritura y la oralidad.
Estos espacios se estructuraron a través de talleres formativos teórico-prácticos, enfocados en el desarrollo de habilidades comunicativas, el uso pedagógico de los medios y la producción de contenidos radiales con sentido académico.
Las instituciones acompañadas y las temáticas abordadas fueron:
• I.E. Jorge Artel
 Se desarrolló el taller “La Radio Escolar Académica”, en el cual se abordó la evolución de la radio y su integración en contextos educativos. Durante una jornada de dos horas, se trabajó en el fortalecimiento de habilidades comunicativas y académicas de los estudiantes, logrando como resultado la producción de nuevos elementos sonoros que se integrarán a sus emisiones radiales institucionales. 
• I.E. Santa María
 Se realizó acompañamiento en el marco del fortalecimiento de la radio escolar, orientado al uso de este medio como herramienta pedagógica. 
• I.E. La Milagrosa
 Se desarrolló el taller formativo “La Radio Escolar como medio de transformación educativa”, promoviendo el uso de la radio como estrategia para dinamizar procesos de enseñanza-aprendizaje. 
• I.E. Bertha Gedeón de Baladí
 Se implementó el taller formativo “La Radio Escolar como medio de transformación educativa”, fortaleciendo competencias comunicativas y el trabajo colaborativo en la producción radial. 
• I.E. Nuestra Señora del Carmen
 Se llevaron a cabo los talleres “La Radio Escolar en el siglo XXI” y “La Radio Escolar como medio de transformación educativa”, orientados a la apropiación de la radio escolar como herramienta innovadora para el aprendizaje y la participación estudiantil. 
Estas acciones permitieron fortalecer el uso de la radio escolar como un escenario pedagógico activo, promoviendo la creatividad, la expresión oral y la construcción colectiva de contenidos en las instituciones educativas acompañadas.
</t>
  </si>
  <si>
    <t>Se tramita trasferencia para el fortalecimiento de experiencias pedagógicas e investigativas con enfoque STEAM: republica de argentina, ciudad de Tunja, Boquilla, Antonia santos, Maria Auxiliadora, Puerto Rey, Soledad Roman de Nuñez, Promoción social, Ana Maria Velez de Trujillo, Villas de Aranjuez, Jhon F. Kennedy, Jorge Artel, Juan Jose Nieto, Mercedes, Abrego, San Lucas, Pedro romero , Bayunca, Camilo torres, clemente zabala, Arroyo de piedra, Pontezuela.</t>
  </si>
  <si>
    <t xml:space="preserve">238 Docentes formatos en las siguientes tematicas: Desarrollo y mejoramiento de las habilidades en la lectura y escritura de estudiantes de primaria,Residuos Sólidos para Enseñar Conceptos Básicos de la Estadística Descriptiva y Estimular la Buena Conciencia Ambiental,Educación mediadas por las TIC,S, Matemáticas Recreativas </t>
  </si>
  <si>
    <t xml:space="preserve">Focalización de las Instituciones Educativas oficiales con oferta en el segundo ciclo de Educación inicial 2026: 
I.E. Fe y Alegría las Américas
I.E. Foco Rojo
I.E. José De La Vega
I.E. Luis Carlos Galan Sarmiento
I.E. Francisco de Paula Santander 
I.E. Nueva Esperanza Arroyo Grande
I.E. De La Boquilla
I.E. Ambientalista 
I.E. San Juan de Damasco
I.E. Cecilia Porras
</t>
  </si>
  <si>
    <t xml:space="preserve">1. Asistencia técnica de acompañamiento y revisión de los procesos de ampliación curricular:
IEO ASISTIDAS: 
IE. Ciudad de Tunja
IE. Madre Gabriela 
IE. Politécnico del Pozón 
IE. Camilo Torres
IE. 20 de Julio
IE. Clemente Manuel Zabala 
IE. Villas de Aranjuez
IE. Republica de Argentina 
IE. San Lucas 
IE. John F. Kennedy 
IE. Santa Maria 
IE. Villa Estrella 
IE. Liceo Bolivar 
IE. Manuela Vergara de Curis 
IE. Luis Carlos López 
</t>
  </si>
  <si>
    <t xml:space="preserve">Para este trimestre no se han desarrollado acciones de dotación para las IEO focalizadas en Educación Inicial </t>
  </si>
  <si>
    <t>Se realizaron  talleres orientados a docentes sobre promoción de derechos humanos, convivencia y prevención de violencias basadas en género:
1. Institución Educativa Canadiense 
2. Institución Educativa La Milagrosa 
3. Institución Educativa Antonia Santos 
4. Institución Educativa Ana María Vélez 
5. Institución Educativa Bertha Gedeón de Baladís 
6. Institución Educativa Fernando de la Vega 
7. Institución Educativa John F. Kennedy 
8. Institución Educativa Tierra Baja 
9. Institución Educativa Fulgencio Lequerica Vélez 
10. Institución Educativa Hijos de María 
11. Institución Educativa La Libertad. 
12. Institución Educativa Politécnico del Pozón. 
13. Institución Educativa Puerto Rey. 
14. Institución Educativa Manzanillo del Mar. 
15. Institución Educativa La Boquilla.</t>
  </si>
  <si>
    <t>Se tramita trasferencia de recucursos para la financición del pago de pruebas saber a las 88 IEO con fondos educativos.</t>
  </si>
  <si>
    <t>Se realiza asistencia tecnica a las instituciones educativas fulgencio lequerica velez, Luis carlos galan sarmiento en el analisis y uso de los resultados de pruebas saber para mejoramiento de la calidad educativa</t>
  </si>
  <si>
    <t xml:space="preserve">En el marco de esta actividad, durante el mes de marzo se adelantó el proceso de asignación y entrega de pines de acceso a las instituciones educativas oficiales, como parte de la estrategia de dotación de material bibliográfico digital.
Los pines fueron remitidos a cada institución educativa a través de correo electrónico institucional, junto con:
• El detalle del material asignado. 
• El instructivo para el acceso y uso de la plataforma. 
Posteriormente, los rectores de las instituciones educativas realizaron el retorno del recibido de los pines, confirmando la correcta recepción de la información y habilitando el inicio del proceso de implementación.
• I.E. 14 de Febrero 
• I.E. Pontezuela 
• I.E. Nuestro Esfuerzo 
• I.E. Politécnico del Pozón 
• I.E. Nueva Esperanza (Arroyo Grande) 
• I.E. Fe y Alegría Las Américas 
• I.E. Fredonia 
• I.E. Liceo Bolívar 
• I.E. Etnoeducativa La Boquilla 
• I.E. Nuestra Señora del Carmen 
• I.E. Olga González Arraut
• I.E. Fulgencio Lequerica 
• I.E. San Francisco de Asís
• I.E. El Salvador 
• I.E. Nelson Mandela
</t>
  </si>
  <si>
    <t>Participación en asistencia técnica del MEN: En el marco del fortalecimiento de capacidades del equipo ESPALEER, se participó en la Asistencia Técnica del Plan Nacional de Lectura, Escritura, Oralidad y Bibliotecas (2026-EE-100271), convocada por el Ministerio de Educación Nacional (MEN).
Esta jornada tuvo como propósito brindar orientaciones técnicas y lineamientos actualizados para la implementación del plan a nivel territorial, así como fortalecer la articulación entre las estrategias nacionales y las acciones desarrolladas en las entidades territoriales</t>
  </si>
  <si>
    <t>Asistencias Técnicas en  IEO: 1. Ambientalista 2. Manzanillo del mar 3. República del Líbano  4. Soledad Acosta de Samper 
5. Liceo de Bolivar  6. Nuestra Señora del Buen Aire 
7. Politécnico del Pozón  8. Ararca 9. Pedro Romero
10. Puerto Rey 11. Leticia 12. Tierra Bomba 13. Omaira Sanchez. 14. Fe y Alegría las Américas.
Se realizó capacitación en el tema “Sensibilización del Enfoque por Procesos para el Mejoramiento de la Gestión Escolar”  y “GESTIÓN POR PROCESOS” 
Asistencias Técnicas a procesos de la SED: Inspección y Vigilancia  (Procesos - Riesgos) / Calidad Educativa (Rev dctal) / Cobertura Educativa (Riesgos)</t>
  </si>
  <si>
    <t xml:space="preserve">Se realizó la planificación del acompañamiento a las Instituciones Educativas Oficiales certificadas, con el propósito de garantizar una adecuada preparación para las auditorías externas programadas durante la vigencia 2026: 
• IE Madre Gabriela San Martín  / • IE Técnica de Pasacaballos /   • IE San Francisco de Asís 
Se estableció una ruta de preparación anticipada que fortalece la capacidad institucional para afrontar las auditorías externas, contribuyendo al mantenimiento de la certificación y a la mejora continua del Sistema de Gestión.
</t>
  </si>
  <si>
    <t xml:space="preserve">Se realizaron mesas de trabajo con entidades corresponsables en el primer trimestre : Alcaldía Localidad de la Virgen y Turistica / Departamento Administrativo de Tránsito y Transporte (DATT) / Establecimiento Público Ambiental (EPA) / Instituto de Patrimonio y Cultura De Cartagena ( IPCC) / Secretaría de Planeación Distrital / Gerencia del Espacio Público y Movilidad
</t>
  </si>
  <si>
    <t xml:space="preserve">Producción en el trimestre de  6,25 metros lineales de archivos intervenidos en: 
UNALDE RURAL
Dirección Administrativa y Financiera (clasificación, organización y descripción - FUID-) </t>
  </si>
  <si>
    <t>ORDEN DE COMPRA 160015-2026. PRESTACIÓN DEL SERVICIO DE ASEO EN LAS INSTITUCIONES EDUCATIVAS OFICIALES DEL DISTRITO DE CARTAGENA EN L VIGENCIA FISCAL 2026.
LINK:
https://operaciones.colombiacompra.gov.co/tienda-virtual-del-estado-colombiano/ordenes-compra/160015.
VALOR TOTAL DE LA ORDEN: $20.635.855.740,63 VALOR APORTADO POR LA SECRETARIA DE EDUCACION: $20.415.926.475,48; VALOR APORTADO POR SECRETARIA GENERAL:$219.929.265,15</t>
  </si>
  <si>
    <t>SE HIZO TRANSFERENCIAS FOSE POR ARRENDAMIENTO A 6 ieo ADJUNTO EVIDENCIAS</t>
  </si>
  <si>
    <t>SE HIZO TRANSFERENCIA POR NECESIDADES DE INMUEBLES POR ARRENDAMIENTO a 19 ieo ADJUNTO EVIDENCIAS</t>
  </si>
  <si>
    <r>
      <t xml:space="preserve">Se focalizarón a las IEO que serán acompañadas para la vigencia 2026. Sin embargo, aín no se inician las asistencias técnicas.                                </t>
    </r>
    <r>
      <rPr>
        <b/>
        <sz val="11"/>
        <color theme="1"/>
        <rFont val="Aptos Narrow"/>
        <family val="2"/>
        <scheme val="minor"/>
      </rPr>
      <t xml:space="preserve"> 
Anexo: </t>
    </r>
    <r>
      <rPr>
        <sz val="11"/>
        <color theme="1"/>
        <rFont val="Aptos Narrow"/>
        <family val="2"/>
        <scheme val="minor"/>
      </rPr>
      <t>Listado IEO focalizadas.</t>
    </r>
  </si>
  <si>
    <t>No se ha dado inicio al proceso de transferencias de conocimientos.</t>
  </si>
  <si>
    <t>No se han diseñado los planes RIA en las IEO.</t>
  </si>
  <si>
    <r>
      <t xml:space="preserve">El proceso de Gestión de la Cobertura está organizado por 6 Hitos de cumplimiento, así: 1. Consolidación de matrícula, 2. Resolución de cobertura, 3. Proyección de cupos, 4. Estudio de insuficiencia, 5. Banco de oferentes, 6.Plan anual de contratación,
A la fecha se dio cumplimiento conforme lo planeado al Hito 1 y esta en proceso de culminación el hito 2 de la resolución de la matricula, lo cual equivalen a un 17% del cumplimiento de la meta y 100% de lo planeado en evaluación de IQ.
</t>
    </r>
    <r>
      <rPr>
        <b/>
        <sz val="11"/>
        <color theme="1"/>
        <rFont val="Aptos Narrow"/>
        <scheme val="minor"/>
      </rPr>
      <t xml:space="preserve">Anexo 1: Soporte SIMAT corte 31 de Marzo del 2026. </t>
    </r>
  </si>
  <si>
    <t>El proceso de construcción del estudio de insuficiencia inicia en  el 3er trimestre de 2026.
Anexo: N/A</t>
  </si>
  <si>
    <r>
      <t xml:space="preserve">A la fecha se logró la suscripción 49.673 cupos, a traves de la suscripción de 53 contratos. distribuidos de la siguiente manera:
Banco de oferentes: 25.667 estudiantes, a traves de 45 contratos, que representan 45 instituciones educativas. 
Confesiones releigiosas: 24.006, estudiantes, a traves de 8 contratos, que representan 16 instituciones educativas. 
</t>
    </r>
    <r>
      <rPr>
        <b/>
        <sz val="11"/>
        <color theme="1"/>
        <rFont val="Aptos Narrow"/>
        <scheme val="minor"/>
      </rPr>
      <t>Anexo 2: FUC aprobado por el MEN para la contratación de cupos educativos.</t>
    </r>
  </si>
  <si>
    <r>
      <t xml:space="preserve">Se contrató la póliza de seguro estudiantil con la Compañía de Seguros de Vida Aurora S.A., para la cobertura de 191.799 estudiantes en el período comprendido entre el 15 de agosto de 2025 hasta el 15 de agosto de 2026.
Es necesario adelantar las gestiones conducentes a la consecución de recursos para completar el calendario academico 2026.
</t>
    </r>
    <r>
      <rPr>
        <b/>
        <sz val="11"/>
        <color theme="1"/>
        <rFont val="Aptos Narrow"/>
        <scheme val="minor"/>
      </rPr>
      <t>Anexo 3: Póliza vigente.</t>
    </r>
  </si>
  <si>
    <t xml:space="preserve">Se tienen previstas 3 auditorias para la presente vigencia. Asi mismo se esta avanzando en la radicación del primer pago correspondiente al 25% con los contratos suscritos por Banco de Oferentes y Confesiones religiosas. </t>
  </si>
  <si>
    <t>En este corte, aún no se ha implementado la estrategia de comunicación, la cual esta proyectado para el ultimo trimestre.</t>
  </si>
  <si>
    <r>
      <t xml:space="preserve">Con los recursos asignados se ha dado un alcance para atender a 2880 estudiantes con transporte maritimo y terrestre, priorizando a los estudiantes de las zonas insulares, rurales, la población con discapacidad y las zonas con deficiencia en oferta educativa, sumando a la población afectada por la intervención que se realiza a la infraestructura educativa, vale la pena aclarar que los recursos no son suficientes para atender a esta población durante todo el calendario escolar.
</t>
    </r>
    <r>
      <rPr>
        <b/>
        <sz val="11"/>
        <color theme="1"/>
        <rFont val="Aptos Narrow"/>
        <scheme val="minor"/>
      </rPr>
      <t>Se adjuntan como evidencia los documentos contractuales y formatos de seguimiento a la implementación de la estrategia en este periodo</t>
    </r>
  </si>
  <si>
    <r>
      <t xml:space="preserve">Se hicieron entrega de kits escolares beneficiando a mas de 7000 estudiantes con el apoyo de la empresa ecopetrol, llegando a impactar alredodor de 15 establecimientos educativos de la zona insular y urbana ubicados en la zona de influencia de dicha empresa.
</t>
    </r>
    <r>
      <rPr>
        <b/>
        <sz val="11"/>
        <color theme="1"/>
        <rFont val="Aptos Narrow"/>
        <scheme val="minor"/>
      </rPr>
      <t xml:space="preserve">Se adjuntan como evidencias las actas de entrega de kits escolares en la presente vigencia.
</t>
    </r>
    <r>
      <rPr>
        <sz val="11"/>
        <color theme="1"/>
        <rFont val="Aptos Narrow"/>
        <family val="2"/>
        <scheme val="minor"/>
      </rPr>
      <t xml:space="preserve">
</t>
    </r>
  </si>
  <si>
    <r>
      <t xml:space="preserve">Se logró la creación de la unidad movil de manera oportuna para fortalecer los procesos de implementación y seguimiento de las estrategias de permanencia escolar, entre ellas, transporte escolar, kits y uniformes, jornada escolar complamentaria. 
</t>
    </r>
    <r>
      <rPr>
        <b/>
        <sz val="11"/>
        <color theme="1"/>
        <rFont val="Aptos Narrow"/>
        <scheme val="minor"/>
      </rPr>
      <t>Se adjuntan como evidencia los informes de ejecución de los contratistas durante este periodo</t>
    </r>
  </si>
  <si>
    <r>
      <t xml:space="preserve">Se hicieron asistencias técnicas en las Instituciones Educativas para hacer seguimiento a la implementación de las orientaciones dadas en la linea de focalización, e implementación de estrategias de permanencia escolar.
</t>
    </r>
    <r>
      <rPr>
        <b/>
        <sz val="11"/>
        <color theme="1"/>
        <rFont val="Aptos Narrow"/>
        <scheme val="minor"/>
      </rPr>
      <t>Se adjuntan como evidencia los formatos de seguimiento realizados</t>
    </r>
  </si>
  <si>
    <r>
      <t xml:space="preserve">En esta primera fase se avanzó en retomar el proceso con las 25 IE que vienen siendo atendidas desde esta estrategia y se realizó la focalización de las 15 que entrarán en el proceso en la presente vigencia.
</t>
    </r>
    <r>
      <rPr>
        <b/>
        <sz val="11"/>
        <color theme="1"/>
        <rFont val="Aptos Narrow"/>
        <scheme val="minor"/>
      </rPr>
      <t xml:space="preserve">
Se adjuntan como evidencia los formatos de seguimiento realizados</t>
    </r>
  </si>
  <si>
    <r>
      <t xml:space="preserve">Se hizo el primer ciclo de seguimiento a la caracterización de estudiantes en el SIMPADE para el monitoreo de la deserción y asi mismo la movilización de las estrategias de permanencia en el SIMAT para la marcación de los estudiantes atendidos. 
</t>
    </r>
    <r>
      <rPr>
        <b/>
        <sz val="11"/>
        <color theme="1"/>
        <rFont val="Aptos Narrow"/>
        <scheme val="minor"/>
      </rPr>
      <t>Se adjunta como evidencia informe de las gestiones adelantadas.</t>
    </r>
  </si>
  <si>
    <t>Esta actividad se tiene  proyectada para los siguientes periodos.</t>
  </si>
  <si>
    <r>
      <t xml:space="preserve">Se han desarrollado jornadas de búsqueda activa en zonas focalizadas del distrito con el fin de promover el acceso y la permanencia de los niños, niñas, adolescentes y jovenes en el sistema educativo. 
</t>
    </r>
    <r>
      <rPr>
        <b/>
        <sz val="11"/>
        <color theme="1"/>
        <rFont val="Aptos Narrow"/>
        <scheme val="minor"/>
      </rPr>
      <t>Se adjuntan como evidencia los informes de estas jornadas.</t>
    </r>
  </si>
  <si>
    <t xml:space="preserve">A corte de 30 de Marzo se cuenta con 12 unidades de apoyo: 
Unidad de Apoyo Especializada Modelos Lingüísticos, 
Unidad de apoyo Interpretes Lengua de Señas.
Unidad de Apoyo Para Estudiantes Ciegos,  
Unidad de Apoyo Aula Hospitalaria, 
Unidad de Docentes de Apoyo pedagógico, 
Unidad de apoyo talentos excepcionales, 
unidad Líder de apoyo, 
Unidad de apoyo Localidad 1   
Unidad de Apoyo Rural, 
unidad de apoyo localidad 2. 
Unidad de apoyo localidad 3, 
unidad de apoyo domiciliaria. 
Unidad de Apoyo Jurídico.
Evidencia: Presentación Distribución de Equipo </t>
  </si>
  <si>
    <t xml:space="preserve">Se encuentra en fase de alistamiento el inicio de ciclos de transferencia de la RED DE MAESTROS POR LA INCLUSIÓN. </t>
  </si>
  <si>
    <t>A la fecha contamos con 4 Aulas Hospitalarias: clinica Blas de Lezo, Hospital Infantil Casa del Niño, Clinica la Misericordia y se apertura Serena  del Mar. Asi mismo contamos con estrategia domiciliaria  y en funvivir, fundevida.</t>
  </si>
  <si>
    <t xml:space="preserve">Se encuentra en fase de diseño y alistamiento las jornadas de acciones afirmativas. </t>
  </si>
  <si>
    <t xml:space="preserve">Se realiza contratación de la Planta temporal y Unidad Movil para la implementación y seguimiento de la estrategia. </t>
  </si>
  <si>
    <t>Para el presente reporte,  25 IEO vienen de continuidad con la nueva oferta educativa y 10 mas dierón apertura. Para un total de 35 IEO con nueva oferta en el nivel de preescolar.</t>
  </si>
  <si>
    <t>Para el cuatrienio se lleva un acumulado de 55 IEO asesoradas con con estrategias de articulaión institucional para asegurar el tránsito armónico de los niños y niñas desde los programas de atención a la primera infancia del ICBF al sistema educativo oficial.  Para este periodo 2026,  25 IEO se suman a las asesorias por parte de la secretaría de educación a través de las asistencias técnicas.  Estas asistencias aún no inician, sin embargo, ya se seleccionarón a las 25 IEO que se suman en la vigencia 2026.</t>
  </si>
  <si>
    <t>se realizó la entrega de los compelementos cómo se puede evidenciar en la facturas</t>
  </si>
  <si>
    <t>Con los recursos asignados se ha dado un alcance para atender a 2880 estudiantes con transporte maritimo y terrestre, priorizando a los estudiantes de las zonas insulares, rurales, la población con discapacidad y las zonas con deficiencia en oferta educativa, sumando a la población afectada por la intervención que se realiza a la infraestructura educativa, vale la pena aclarar que los recursos no son suficientes para atender a esta población durante todo el calendario escolar.</t>
  </si>
  <si>
    <t>Se hicieron entrega de kits escolares beneficiando a mas de 7000 estudiantes con el apoyo de la empresa ecopetrol, llegando a impactar alredodor de 15 establecimientos educativos de la zona insular y urbana ubicados en la zona de influencia de dicha empresa.</t>
  </si>
  <si>
    <t>En esta primera fase se avanzó en retomar el proceso con las 25 IE que vienen siendo atendidas desde esta estrategia y se realizó la focalización de las 15 que entrarán en el proceso en la presente vigencia.</t>
  </si>
  <si>
    <t xml:space="preserve">Se focalizan 64 Establecimiento Educativos con fortalecimiento de la oferta educaciva para la inclusión. De estos 21 cuentan con docentes de Apoyo Pedagogico en planta temporal, 2 en prestación del servicio.  40 Establecimientos con asistencia técnica y acompañamiento. </t>
  </si>
  <si>
    <t xml:space="preserve"> A corte de 31 de marzo se cuenta con 4  aulas hospitalarias: clinica blas de Lezo, Hospital Infantil Napoleon Franco Pareja, Clinica la Misericordia, Clinica Serena del Mar.  Esta última se encuentra en proceso de socialización de la modalidad de atención. </t>
  </si>
  <si>
    <t xml:space="preserve">Se focalizaron 13 Establecimientos Educativos para implementación de la ruta de atención a la población con capacidades y talentos excepcionales.  223 Estudiantes han sido caracterizados. </t>
  </si>
  <si>
    <t xml:space="preserve">Durante la vigencia 2026 contamos con un total de 24 EE dado que por condiciones de infraestructura una institución, la I.E Valores unidos  en el marco de su autonomia decidió no continuar la implementación MEF. </t>
  </si>
  <si>
    <t xml:space="preserve">En el marco de la reorganización que se adelanta en el Distrito de Cartagena, se aumenta el numero de aulas que implementan MEF con docentes en planta fija, lo cual representa la oportunidad para disminuir los indices de extraedad de estudiantes de la ciudad. </t>
  </si>
  <si>
    <t xml:space="preserve">Se contrató una planta temporal de 13 docentes que atienden estudiantes en extraedad con MEF. </t>
  </si>
  <si>
    <t xml:space="preserve">Aun se encuentra en proceso de Busqueda activa y matricula de personas a alfabetizar </t>
  </si>
  <si>
    <t xml:space="preserve">Se reportan 2 capacitaciones: Rutas de atención de las diferentes violencias y Jornada de Prevención de la Violencia contra la Mujer. </t>
  </si>
  <si>
    <t>Se reportan: Rutas de SST(1), Inspecciones de Botiquines (1), Capacitación en Farmacodepencia (1), Reporte de Accidentes de Trabajo (1), Inspecciones de Seguridad (1).</t>
  </si>
  <si>
    <t xml:space="preserve">Se reportan: 2 auxilios de nacimiento, 2 de bodas y 44 educativos. </t>
  </si>
  <si>
    <r>
      <t xml:space="preserve">Se inició con el diseño de la ruta de gestión, la cual permitira realizar todas las actividades propuestas durante la vigencia 2026.                           
</t>
    </r>
    <r>
      <rPr>
        <b/>
        <sz val="11"/>
        <color theme="1"/>
        <rFont val="Aptos Narrow"/>
        <family val="2"/>
        <scheme val="minor"/>
      </rPr>
      <t>Anexo:</t>
    </r>
    <r>
      <rPr>
        <sz val="11"/>
        <color theme="1"/>
        <rFont val="Aptos Narrow"/>
        <family val="2"/>
        <scheme val="minor"/>
      </rPr>
      <t xml:space="preserve"> Plan de trabajo (Ruta de gestión 2026).</t>
    </r>
  </si>
  <si>
    <t>Esta actividad no esta prevista para dar inicio en el periodo en mención. Sin embargo, se estan haciendo análisis para hacer una correcta caracterización de la población de primera infancia.</t>
  </si>
  <si>
    <t>Para la presente vigencia se nombraron 18 docentes  con recursos propios.</t>
  </si>
  <si>
    <r>
      <t xml:space="preserve">Se hizo cruce de base de datos de las niñas y niños candiddatos a transitar a la vigencia 2026. Logrando identificar a aquellas niñas y niños que no han ingresado al sistema educativo.                                                  
</t>
    </r>
    <r>
      <rPr>
        <b/>
        <sz val="11"/>
        <color theme="1"/>
        <rFont val="Aptos Narrow"/>
        <family val="2"/>
        <scheme val="minor"/>
      </rPr>
      <t xml:space="preserve">Anexo:  </t>
    </r>
    <r>
      <rPr>
        <sz val="11"/>
        <color theme="1"/>
        <rFont val="Aptos Narrow"/>
        <family val="2"/>
        <scheme val="minor"/>
      </rPr>
      <t>Analisis Base de datos.</t>
    </r>
  </si>
  <si>
    <r>
      <t xml:space="preserve">Se realizó seguimiento a matricula en aquellas IEO que presentaban baja cobertura, con el objetivo de identificar los motivos por los cuales no han cumplido con la cobertura trazada.                                                                
</t>
    </r>
    <r>
      <rPr>
        <b/>
        <sz val="11"/>
        <color theme="1"/>
        <rFont val="Aptos Narrow"/>
        <family val="2"/>
        <scheme val="minor"/>
      </rPr>
      <t xml:space="preserve">Anexo: </t>
    </r>
    <r>
      <rPr>
        <sz val="11"/>
        <color theme="1"/>
        <rFont val="Aptos Narrow"/>
        <family val="2"/>
        <scheme val="minor"/>
      </rPr>
      <t>Archivo seguimiento a matricula (Gestión de Cobertura a los establecimientos educativos focalizados)</t>
    </r>
  </si>
  <si>
    <r>
      <t xml:space="preserve">Esta actividad se encuentra prevista para el mes de agosto, sin embargo, ya se llevo a cabo mesa de tránsito armónico con ICBF, para articular acciones que permitan una difusión oportuna del proceso de inscripción en las Unidades de Servicio del ICBF.                                                        
</t>
    </r>
    <r>
      <rPr>
        <b/>
        <sz val="11"/>
        <color theme="1"/>
        <rFont val="Aptos Narrow"/>
        <family val="2"/>
        <scheme val="minor"/>
      </rPr>
      <t xml:space="preserve">Anexo: </t>
    </r>
    <r>
      <rPr>
        <sz val="11"/>
        <color theme="1"/>
        <rFont val="Aptos Narrow"/>
        <family val="2"/>
        <scheme val="minor"/>
      </rPr>
      <t>Captura de pantalla Mesa de Tránsito Armónico</t>
    </r>
  </si>
  <si>
    <t>Pago de nómina planta temporal docentes doble jornada</t>
  </si>
  <si>
    <t>Se realizó el ciclo de menú de las modalidades RI y RPS para la vigencia 2026.</t>
  </si>
  <si>
    <t>Se realizó la contratación del equipo de apoyo a la supervisión.</t>
  </si>
  <si>
    <t>Se han realizado cambios de ración industrializada a modalidad preparada en sitio - tipo almuerzo en cuatro (4) instituciones educativas.</t>
  </si>
  <si>
    <t>Con respecto al período anterior, no se registraron avances. El Plan Maestro de Infraestructura Educativa se estructura en dos capítulos: 1) Técnico y 2) Social. En el capítulo técnico, un equipo de estudiantes del programa de Ingeniería Civil de la Universidad del Sinú ha venido realizando visitas a las Instituciones Educativas (IE) con el fin de levantar y actualizar la información diagnóstica. En cuanto al capítulo social, se está proyectando un cronograma de socialización dirigido a los diferentes grupos de interés, tales como el gobierno escolar, asociaciones de padres de familia (Asopadres), Juntas de Acción Comunal (JAC), rectores, coordinadores, Unidades de Administración Local de Educación (Unaldes), entre otros. Se espera reportar avances en el próximo período.
Se cuenta con la estructura del documento, avance que corresponde al 10% dentro del 50% de la Formulacion del mismo.</t>
  </si>
  <si>
    <t>Se celebró contrato MC-SED-PS-003-2025 suscrito entre VALOR CORP SAS y la ALCALDIA DISTRITAL DE CARTAGENA DE INDIAS para avalúo de inmuebles de Fe y Alegría  y la Boquilla.
Teniendo en cuenta el rezago de esta  meta se realizó un desglose de actividades asi:
1 - Organizacion de expedientes: Se viene avanzando en esta actividad, se prevee culminar en el mes de Abril
2 - Actualizacion de estudio juridico
3 - Remision de expedientes a entidad correspondiente
4 - Seguimiento
5 - Mesas de trabajo
Con el equipo juridico se han venido realizando mesas de trabajo con el fin de avanzar en las tareas propuestas</t>
  </si>
  <si>
    <t>IE Cecilia Porras cuenta con un avance del 99%, en la vigencia anterior se reportó un avance del 95% (0,95). Probable entrega mes de Abril.
Se encuentra en ejecucion el proceso LP-SED-001-2025, correspondiente a la complementación, ajuste, elaboración de estudios y diseños definitivos, y ejecución de la obra de construcción y dotación de cinco nuevas instituciones educativas oficiales en distintas Unidades Comuneras de Gobierno del Distrito de Cartagena contando con los siguientes avances de acuerdo a reporte de seguimiento mensual emitido por la interventoría:
* Parque Heredia: 50,10% 
* Ciudadela de la Paz: 47,90% 
* Antonio Jose de Sucre: 45,06 
* Bayunca; 38,64% 
* Pasacaballos 17,94%</t>
  </si>
  <si>
    <t>Se está en los trámites administrativos para transferir recursos para la construccion de aulas modulares para ampliación de ambientes de aprendizaje en la institucion educativa de Ararca.
IE Fernandez Baena Se encuentra en proceso de contratación en estado BORRADOR y en trámite de licencia.</t>
  </si>
  <si>
    <t>Se encuentra en ejecución trabajos de mejoramiento en las instituciones relacionadas a continuacion donde se muestra el porcentaje de avance indicado:
Jorge Artel 100%
Manuela Beltrán 100%
Maria Reina 100%
Nuestra señora del Perpetuo Socorro 100%
Madre Laura Sede Castilla y Rada 100%
Santa Maria 100%
San Juan de Damasco 74,4%
20 de Julio Sede Yira Castro 71,70%
Liceo Bolivar (FASE 1)  100%
San Juan Bautista 5,90%
En el marco del convenio 1424 con el FFIE se encuentran en ejecucion por medio del contrato 1380-2056-2025 las intervenciones a las instituciones:
Maria Reina SAC 7 - 100%
Camilo Torres Sede Nuevo Horizonte: 100%
Valores Unidos: 53,63%
Luis Carlos Galán: 71,24%
Manuela Vergara de Curi: 74,55%
Nuestro Esfuerzo: 0%
Camilo Torres Principal: 2,58%
La Libertad: 0,23%
Antonia Santos sede Juan Salvador Gaviota: Por definir alcance</t>
  </si>
  <si>
    <t>Se programa para el segundo trimestre.</t>
  </si>
  <si>
    <t>Se programa para segundo semestre.</t>
  </si>
  <si>
    <t xml:space="preserve">Se programa para segundo semestre, se realizó socialización de resultados del acompañamiento realizado a las instituciones de la vigencia anterior y se programa seguimiento con las 5 IEO: Ciudad de tunja, Politecnico del pozon, Fulgencio Lequerica Velez, Francisco de paula santander, Liceo de Bolivar.
Se focalizan las nuevas instituciones que se acompañarán en esta vigencia:
INSTITUCION EDUCATIVA DE FREDONIA
INSTITUCION EDUCATIVA PLAYAS DE ACAPULCO
INSTITUCION EDUCATIVA NUESTRO ESFUERZO 
INSTITUCION EDUCATIVA SALIM BECHARA - Sede Única
INSTITUCION EDUCATIVA MANUELA BELTRAN - Sede Única
</t>
  </si>
  <si>
    <t>Se programa para segundo trimestre.</t>
  </si>
  <si>
    <t>Se realiza mesa de trabajo de preparación para el foro educativo.</t>
  </si>
  <si>
    <t xml:space="preserve">Continuamos  con la Estrategia de Apoyo al Mejoramiento de la Calidad de la Educación- Escuelas que Aprenden, una iniciativa orientada a propiciar mayores oportunidades de aprendizaje para los estudiantes con la fundación Terpel:  estrategia que se desarrolla mediante procesos de formación y asesoría a docentes y directivos docentes, enfocados en el fortalecimiento de aspectos clave como: liderazgo educativo, mejoramiento institucional, desarrollo curricular, enriquecimiento de las prácticas pedagógicas de aula, especialmente en las áreas de Lenguaje y Matemáticas y el fortalecimiento del vínculo entre la familia y la escuela.:Institución Educativa Fredonia
Institución Educativa José de La Vega
Institución Educativa José María Córdoba
Institución Educativa Técnica de Pasacaballos
Institución Educativa Nuestra Señora del Buen Aire
Institución Educativa Politécnico del Pozón
Institución Educativa Rafael Nuñez
Institución Educativa Santa María
Institución Educativa Soledad Acosta de Samper
Institución Educativa Antonio Nariño
Se realizo proceso de entrevista con nuevas instituciones para la focalización de 10 IEO nuevas que inician proceso de acompañamiento en el segundo trimestre son:1. Institución Educativa de Promoción Social
2. Institución Educativa 20 de Julio
3. Institución Educativa Foco Rojo
4. Institución Educativa Manuela Beltrán
5. Institución Educativa Manuela Vergara de Curí
6. Institución Educativa Nuestro Esfuerzo
7. Institución Educativa Olga González Arraut
8. Institución Educativa San Lucas
9. Institución Educativa San Francisco de Asís
10. Institución Educativa Omaira Sánchez Garzón
</t>
  </si>
  <si>
    <t xml:space="preserve">Continuamos  con la Estrategia de Apoyo al Mejoramiento de la Calidad de la Educación- Escuelas que Aprenden, una iniciativa orientada a propiciar mayores oportunidades de aprendizaje para los estudiantes con la fundación Terpel:  estrategia que se desarrolla mediante procesos de formación y asesoría a docentes y directivos docentes, enfocados en el fortalecimiento de aspectos clave como: liderazgo educativo, mejoramiento institucional, desarrollo curricular, enriquecimiento de las prácticas pedagógicas de aula, especialmente en las áreas de Lenguaje y Matemáticas y el fortalecimiento del vínculo entre la familia y la escuela:
Institución Educativa Fredonia
Institución Educativa José de La Vega
Institución Educativa José María Córdoba
Institución Educativa Técnica de Pasacaballos
Institución Educativa Nuestra Señora del Buen Aire
Institución Educativa Politécnico del Pozón
Institución Educativa Rafael Nuñez
Institución Educativa Santa María
Institución Educativa Soledad Acosta de Samper
Institución Educativa Antonio Nariño
Se realizo proceso de entrevista con nuevas instituciones para la focalización de 10 IEO nuevas que inician proceso de acompañamiento en el segundo trimestre son:
1. Institución Educativa de Promoción Social
2. Institución Educativa 20 de Julio
3. Institución Educativa Foco Rojo
4. Institución Educativa Manuela Beltrán
5. Institución Educativa Manuela Vergara de Curí
6. Institución Educativa Nuestro Esfuerzo
7. Institución Educativa Olga González Arraut
8. Institución Educativa San Lucas
9. Institución Educativa San Francisco de Asís
10. Institución Educativa Omaira Sánchez Garzón
</t>
  </si>
  <si>
    <t>No se programa para la vigencia.</t>
  </si>
  <si>
    <t xml:space="preserve">1. Asistencia técnica de acompañamiento y revisión de los procesos de ampliación curricular.
IEO ASISTIDAS: 
IE. Ciudad de Tunja
IE. Madre Gabriela 
IE. Politécnico del Pozón 
IE. Camilo Torres
IE. 20 de Julio
IE. Clemente Manuel Zabala 
IE. Villas de Aranjuez
IE. Republica de Argentina 
IE. San Lucas 
IE. John F. Kennedy 
IE. Santa Maria 
IE. Villa Estrella 
IE. Liceo Bolivar 
IE. Manuela Vergara de Curis 
IE. Luis Carlos López 
</t>
  </si>
  <si>
    <t>Se evidencian avances a través de dos estrategias principales orientadas a la ampliación de cobertura en educación superior en el Distrito de Cartagena.
En primer lugar, mediante la convocatoria 2026-1 del Fondo Educativo Cartagena 500 años, se otorgaron becas en las siguientes líneas:
Línea Pilo “Ser Pilo Va Cartagena”: 30 becas, por un valor de $1.466.213.878,79, cubriendo el 100% del costo de la carrera.
Línea Bicentenario: 175 becas, por un valor de $6.115.312.024,30.
Lo anterior representa un total de 205 becas asignadas, contribuyendo directamente al cumplimiento de la meta producto.
En segundo lugar, se desarrolló la convocatoria del programa “La U a tu Localidad”, mediante la cual se logró el ingreso de 817 estudiantes a programas de educación superior en Unitecnar y la Institución Universitaria Mayor de Cartagena, fortaleciendo el acceso y permanencia de la población beneficiaria.
Consolidado del trimestre (enero – marzo 2026):
Total beneficiarios atendidos: 1.022 estudiantes
205 estudiantes becados (Fondo Cartagena 500 años)
817 estudiantes vinculados (La U a tu Localidad)
Estos resultados evidencian avances significativos en la estrategia de ampliación de cobertura en educación superior, aportando de manera progresiva al cumplimiento de la meta establecida.
Para constancia de lo anterior, se anexan los informes correspondientes a la convocatoria 2026-1 del Fondo Educativo Cartagena 500 años y del programa “La U a tu Localidad” como documentos soporte.</t>
  </si>
  <si>
    <t>Se desarrolló la convocatoria dirigida a población en condición de vulnerabilidad. Esta convocatoria estuvo orientada a garantizar el acceso a la educación superior de grupos priorizados, incluyendo personas pertenecientes a cabildos indígenas, consejos comunitarios, población con discapacidad, personas con experiencia de vida trans, deportistas y víctimas del conflicto armado en el Distrito de Cartagena .
Como resultado del proceso, se asignaron un total de 100 becas inclusivas. No obstante, en cumplimiento de los criterios de reporte establecidos en el plan de acción, específicamente en lo relacionado con la segregación del capítulo étnico (becas NAR e indígenas), en esta línea de seguimiento se registran 46 becas, correspondientes a población no incluida en dicho capítulo. Las 54 becas restantes serán reportadas en el componente étnico, conforme a la estructura de seguimiento definida.   Se anexa como evidencia el informe del fondo educativo Cartagena 500 años Convocatoria.</t>
  </si>
  <si>
    <t>No se reportan avances cuantitativos, teniendo en cuenta que este periodo estuvo orientado a la articulación institucional y al proceso de cierre de matrículas de los estudiantes vinculados a los programas de media técnica.
En este sentido, las acciones desarrolladas se centraron en la coordinación con las Instituciones Educativas para la consolidación de la matrícula y organización de la oferta académica, etapa previa indispensable para la ejecución del proceso formativo y posterior graduación.
Dado que la naturaleza de esta meta implica resultados al finalizar el ciclo académico, los avances en términos de estudiantes graduados serán reportados en los siguientes trimestres, conforme a la información suministrada por las instituciones responsables de la implementación.
Por lo anterior, se encuentra pendiente el reporte oficial de las instituciones educativas, el cual permitirá evidenciar el progreso de esta intervención en los próximos periodos de seguimiento.</t>
  </si>
  <si>
    <t>No se reportan avances cuantitativos.
Lo anterior obedece a que actualmente se encuentra en proceso la recolección y validación de información relacionada con los estudiantes de los grados 9°, 10° y 11° que se encuentran cursando formación en inglés a través del SENA, insumo fundamental para la estructuración e implementación de los programas piloto.</t>
  </si>
  <si>
    <t>No se reportan avances cuantitativos.
Lo anterior obedece a que, durante el periodo evaluado, se adelantaron actividades relacionadas con el cierre de convocatorias anteriores y la estructuración del proceso para la nueva convocatoria correspondiente a la vigencia 2026, etapa necesaria para dar inicio a la ejecución de la meta.
En consecuencia, los avances serán reportados en los siguientes periodos, una vez se dé apertura a la convocatoria y se formalice la vinculación de los estudiantes beneficiarios.</t>
  </si>
  <si>
    <t>No se reportan avances cuantitativos.
Lo anterior obedece a que el proceso de vinculación se encuentra supeditado a la emisión de concepto jurídico por parte de la Oficina Asesora Jurídica del Distrito, relacionado con el pago de la seguridad social de los voluntarios.
En consecuencia, el inicio de las acciones operativas y la vinculación de los voluntarios quedarán sujetos a la definición de este concepto, por lo cual los avances serán reportados en los siguientes periodos de seguimiento.</t>
  </si>
  <si>
    <t>Avances en las mesas de trabajo inicial con los responsables de liderar las políticas de: Gobierno Digital, Seguidad Digital e Información Estadísitica.</t>
  </si>
  <si>
    <t>Revisión Plan de trabajo con la orientación de la Dirección de Talento Humano - AMC.</t>
  </si>
  <si>
    <t>La convocatoria de Formación para el Trabajo y el Desarrollo Humano se encuentra en proceso de elaboración con apoyo del aliado ROFE.</t>
  </si>
  <si>
    <t>Sin avances en el trimestre reportado.</t>
  </si>
  <si>
    <t>Durante el periodo evaluado, se realizó acompañamiento mediante jornadas de Orientación Socio-Ocupacional en dos IEO, así:
* I.E. Nuestra Señora del Carmen: 149 estudiantes atendidos.
* I.E.CASD Manuela Beltrán: 38 estudiantes atendidos.
Para un total de 187 estudiantes beneficiados, quienes participaron en actividades orientadas al fortalecimiento del autoconocimiento, la construcción del proyecto de vida y la toma de decisiones frente a la elección de la media técnica.
Estas acciones permitieron brindar herramientas a los estudiantes para la definición de su trayectoria académica, en articulación con la oferta educativa institucional.
Como soporte, se anexan los informes correspondientes a cada institución educativa, en los cuales se detallan las actividades desarrolladas, resultados obtenidos y listados de asistencia.</t>
  </si>
  <si>
    <t>Programado para segundo trimestre.</t>
  </si>
  <si>
    <t>Se avanza en el proceso de planeación e identificación de las diferentes categorias a las cuales se harán reconocimiento.</t>
  </si>
  <si>
    <t>Programado para segundo semestre.</t>
  </si>
  <si>
    <t>No programada.</t>
  </si>
  <si>
    <t>Pendiente para segundo trimestre.</t>
  </si>
  <si>
    <t>Avance Proyecto Mejoramiento del bienestar y protección de los funcionarios de la SED para contribuir a una mejor calidad de vida en el distrito de Cartagena de Indias.</t>
  </si>
  <si>
    <t>Se avanzó en la estructuración y definición de requerimientos del sistema de información para el seguimiento del proceso de inspección y vigilancia, incluyendo revisión normativa, levantamiento de necesidades y articulación con el área de sistemas. La actividad se encuentra en fase de diseño, soportada en actas de reunión e informe técnico. La implementación operativa está sujeta a los procesos contractuales programados para la vigencia 2026.</t>
  </si>
  <si>
    <t>Se adelantaron gestiones administrativas para la adquisición de equipos tecnológicos, incluyendo la expedición del certificado de disponibilidad presupuestal y la elaboración de estudios previos y solicitud de contratación. La actividad se encuentra en fase precontractual, sin ejecución física. El proyecto tiene ejecución programada hasta la vigencia 2027, por lo cual el avance corresponde a una fase inicial.</t>
  </si>
  <si>
    <t>Se adelantaron acciones de diagnóstico y socialización del POAIV 2026 con los equipos UNALDES, así como la estructuración del plan de fortalecimiento del proceso de inspección y vigilancia. Las actividades se encuentran soportadas en actas de reunión e informe técnico. El avance corresponde a fase inicial de alistamiento. El proyecto tiene ejecución programada hasta la vigencia 2027, por lo cual los avances cuantitativos se encuentran en proceso de consolidación.</t>
  </si>
  <si>
    <t>Se adelantaron acciones de fortalecimiento de capacidades del talento humano de Inspección y Vigilancia mediante participación en jornadas de capacitación institucional y procesos de formación complementaria, las cuales fueron socializadas con los equipos UNALDES. El avance corresponde a fase inicial de formación, sin impacto aún en indicadores cuantitativos del proyecto.</t>
  </si>
  <si>
    <t>Nos encontramos en la gestión de incorporación de recursos y el fortalecimiento de alianzas con actores estratégicos, que permitían dar inicio a la ejecución de la actividad.</t>
  </si>
  <si>
    <t>Nos encontramos en el proceso de transferencia de recursos a la Institución Educativa María Gabriela de San Martín, en calidad de tomador principal, para la renovación de la póliza de seguro requerida para garantizar la protección de la infraestructura tecnológica y los equipos de cómputo de diez (10) instituciones educativas oficiales del Distrito de Cartagena de Indias.</t>
  </si>
  <si>
    <t>Esta iniciativa se encuentra en fase de ejecución, con los profesionales contratados desempeñando sus funciones para fortalecer la gestión del equipo y dar cumplimiento a los objetivos de los proyecto.
Contrato No. CD-SED-4034-2026
LINK:
https://community.secop.gov.co/Public/Tendering/OpportunityDetail/Index?noticeUID=CO1.NTC.9732947&amp;isFromPublicArea=True&amp;isModal=False
Contrato No. CD-SED-3298-2026
LINK:
https://community.secop.gov.co/Public/Tendering/OpportunityDetail/Index?noticeUID=CO1.NTC.9655726&amp;isFromPublicArea=True&amp;isModal=False</t>
  </si>
  <si>
    <t xml:space="preserve">El Contrato No. CD-SED-055-2026 se encuentra en etapa de ejecución y nos encontramos en supervisión del mismo, garantizando la adecuada prestación del servicio de administración especializada y soporte para los sistemas de información de las instituciones educativas oficiales y de la Secretaría de Educación del Distrito de Cartagena.
LINK:
https://community.secop.gov.co/Public/Tendering/OpportunityDetail/Index?noticeUID=CO1.NTC.9888584&amp;isFromPublicArea=True&amp;isModal=False
</t>
  </si>
  <si>
    <t>Durante el primer trimestre del año se realizó el pago oportuno de la nómina.</t>
  </si>
  <si>
    <t>Pago de nómina planta temporal docentes (Actividad Nueva 2026)</t>
  </si>
  <si>
    <t xml:space="preserve">Se implementó el plan de asistencia tecnica en 64 EE con oferta de educación inclusiva focalizados.  Las ofertas definidas son: Domiciliaria, Hospitalaria, General, Bilingüe Bicultural, para discapacidad visual, talentos excepcionales.  Instituciones Educativas: E juan José Nieto, Playas de Acapulco; soledad Román de Núñez, Ciudad de Tunja, María Auxiliadora, Técnica Pasacaballo, Santana, José María Córdoba, 20 de Julio, Villa de Aranjuez, Fulgencio Lequerica, Fredonia, Fe y Alegría, Ambientalista, Gabriel García Márquez, puerto Rey, boquilla, Manzanillo del Mar, Bayunca, Nuevo Bosque, Inem, Fernández Baena, San Lucas, Fernando de la Vega, Nuestro Esfuerzo,  Milagrosa, Santa María, Ternera, Jorge Artel, Antonia Santos, San Felipe Neri, San Juan de Damasco, Camilo Torres, Líbano, Pontezuela, Arroyo Grande, Arroyo de Piedra, Tierra Baja, Liceo de Bolívar, Olga González Arraut, Madre Gabriela San Martín, Clemente Manuel Zabala, Caño del Oro, Rafael Núñez, Normal Superior, Mercedes Abrego, soledad Acosta, Antonio Nariño. Colegio Naval, Cads Manuela Beltrán, Foco Rojo, Tierra Bomba, Francisco de Paula, Promoción social John F Kennedy, valore Unidos, Villa Estrella, La Libertad, Manuela Beltrán, Omaira Sánchez.
Evidencias Fotográficas. </t>
  </si>
  <si>
    <t>Se avanzó en la construcción de la Ruta de Talentos Excepcionales, como documento orientador que permitirá a las instituciones educativas implementar acciones para la atención educativa de esta población, a partir de los componentes estratégicos, pedagógicos, administrativos y comunitarios.
Actualmente, la Ruta se encuentra en fase piloto y contempla cuatro fases:
Fase 1. Exploración: En esta fase se analizaron los ambientes de aprendizaje que permiten articular y fortalecer los componentes de la gestión escolar en las 36 instituciones educativas focalizadas, promoviendo propuestas pedagógicas flexibles, creativas e inclusivas, así como el desarrollo de la creatividad y el pensamiento crítico.
Fase 2. Nominación y Reconocimiento: Se promueve la conformación formal del Comité Nominador en las 36 instituciones educativas. Asimismo, desde la ETC se avanza en el reconocimiento de los estudiantes, mediante procesos de caracterización y la construcción de a 225 portafolios en las instituciones focalizadas. De igual forma, se realiza la revisión y depuración de la información en el SIMAT.
Fase 3. Desarrollo: En esta fase, la ETC impulsa el desarrollo del potencial de los estudiantes a través de la articulación institucional, intersectorial e interinstitucional. Durante el mes de febrero se inició la construcción de un mapa de actores, y se ha generado un cronograma de espacios para llevar a cabo ciclo de transferencia dirigidos a docentes, orientados a la conceptualización y contextualización de la atención educativa a estudiantes con capacidades y talentos excepcionales, elaboración de los planes individuales de formación.
Esta fase corresponde al acompañamiento pedagógico y estratégico a las 36 instituciones educativas. Actualmente, se avanza en el diseño metodológico que orientará la implementación de la primera Escuela de Talentos, cuya puesta en marcha está prevista para el mes de junio.
Aún falta por llegar a un Establecimiento Educativo de los 37 programados y obedece al proceso de formación que está recibiendo el profesional a cargo. 
Fase 4. Seguimiento y Articulación: En esta fase los profesionales del equipo realizan seguimiento a las acciones primarias en clave de construcción de portafolios, formaciones docentes, conformación de comité y diseño de instrumentos para evaluación.</t>
  </si>
  <si>
    <t>Necesidades de Inmuebles para la prestacion de servicios Educativos</t>
  </si>
  <si>
    <t xml:space="preserve">El pasado 26 de febrero de 2026. Se realizó asistencia técnica y acompañamiento a la institución Etnoeducativa de Arroyo de Piedra en la construcción con el comité etnoeducativo de la institución para retomar la ruta y consolidación del tránsito de PEI a PEC. Se avanzó en la ruta y se propuso la integración de la Junta del Consejo Comunitario y miembros de la asamblea general. La fecha quedó para el siguiente lunes, 16 de marzo de 2026.
El 26 de febrero de 2026 también se realizó asistencia y acompañamiento técnico a la Institución Etnoeducativa de Manzanillo del Mar. Se avanzó en la revisión del documento, la necesidad de convocar a la Junta del Consejo Comunitario y comunidad para aprobación de arranque del proceso.
21 de marzo de 2026, se dio continuidad a la asistencia técnica y acompañamiento a la institución Etnoeducativa de Manzanillo del Mar. se contó con la participación de la Junta del Consejo Comunitario de Villa Gloria, docentes y directivos docentes de la Institución y miembros de la comunidad. Se expuso el trámite de tránsito de PEI a PEC, al igual que, los procesos que internamente debe llevar la comunidad étnica. En especial, el componente e insumos para el diseño etnocurricular de la propuesta PEC. La Junta del Consejo y la I.E quedaron con el compromiso de crear el comité etnoeducativo de la propuesta, en especial, avanzar con las pautas sobre el primer segmento (Horizonte institucional) e informar a la SED para revisión y retroalimentación.
05 de marzo de 2026, se realizó asistencia y acompañamiento técnico a la Institución Etnoeducativa de Caño del Loro. Se avanzó en la revisión del documento, la necesidad de convocar a la asamblea general de la comunidad para aprobación y próxima radicación de documentación. también, se creó la comisión de comité para la dinamización del proceso de tránsito.
 19 de marzo de 2026, se realizó y dio continuidad al tránsito de PEI a PEC a la Institución Etnoeducativa Técnica de Pasacaballos, donde se construyó y se dejaron definidos los ajustes del documento para entrega, donde es importante y clave la asamblea general de la comunidad étnica.
</t>
  </si>
  <si>
    <t>Se realizaron asistencias tecnicas en las instituciones educativas para laimplementación de Catedra de Estudios Afrocolombianos y Taller de integración Curricular para Incorporar los contenidos de la Cátedra en los contenidos curricolares: Mercedes Abrego, Ana Maria Velez, Manuela Vergara de Curi.</t>
  </si>
  <si>
    <t>Elaboración de especificaciones técnicas para procesos contractual de formación a 600 estudiantes en lengua extranjera (ingles), dirigida a 13 colegios amigos del turismos (CAT).</t>
  </si>
  <si>
    <t>En  proceso de inscripción  en inglés en alianza con el SENA, con el propósito de formar estudiantes y docentes en una segunda lengua. 5 niveles para estudiantes y proyección de 11 niveles dirigidos a estudiantes, docentes y proyección a la comunidad.
INSTITUCIONES ASISTENTES Y COMPROMETIDAS CON EL PROCESO DE INSCRIPCIÓN: 
1. LA MILAGROSA
2. INSTITUCION EDUCATIVA REPUBLICA DE ARGENTINA
3. INSTITUCIÓN EDUCATIVA FRANCISCO DE PAULA SANTANDER 
4. INSTITUCIÓN ETNOEDUCATIVA DE PONTEZUELA
5. PUERTO REY 
6. JORGE GARCIA USTA - LA SALLE
7. SAN FELIPE NERI
8. INSTITUCIÓN ETNOEDUCATIVA PEDRO ROMERO
9. ANA MARIA VELEZ DE TRUJILLO
10. PONTEZUELA
11. NUESTRA SEÑORA DEL BUEN AIRE
12. JUAN JOSÉ NIETO 
13. INEM</t>
  </si>
  <si>
    <t xml:space="preserve">
El pasado 24 de febrero de 2026, se realizó asistencia y acompañamiento técnico a la Institución Etnoeducativa de Puerto Rey. Se avanzó en la revisión del documento, la necesidad de convocar a la asamblea general de la comunidad para aprobación y próxima radicación de documentación. también, se citó para el siguiente 06 de marzo con fines de articular y adaptar aun más el diseño etnocurricular.
El 26 de febrero de 2026 también se realizó asistencia técnica y acompañamiento a la institución Etnoeducativa de Arroyo de Piedra en la construcción con el comité etnoeducativo de la institución para retomar la ruta y consolidación del tránsito de PEI a PEC. Se avanzó en la ruta y se propuso la integración de la Junta del Consejo Comunitario y miembros de la asamblea general. La fecha quedó para el siguiente lunes, 16 de marzo de 2026.
De igual manera, el 26 de febrero de 2026 se realizó asistencia y acompañamiento técnico a la Institución Etnoeducativa de Manzanillo del Mar. Se avanzó en la revisión del documento, la necesidad de convocar a la Junta del Consejo Comunitario y comunidad para aprobación de arranque del proceso.
 21 de marzo de 2026, se dio continuidad a la asistencia técnica y acompañamiento a la institución Etnoeducativa de Manzanillo del Mar. se contó con la participación de la Junta del Consejo Comunitario de Villa Gloria, docentes y directivos docentes de la Institución y miembros de la comunidad. Se expuso el trámite de tránsito de PEI a PEC, al igual que, los procesos que internamente debe llevar la comunidad étnica. En especial, el componente e insumos para el diseño etnocurricular de la propuesta PEC. La Junta del Consejo y la I.E quedaron con el compromiso de crear el comité etnoeducativo de la propuesta, en especial, avanzar con las pautas sobre el primer segmento (Horizonte institucional) e informar a la SED para revisión y retroalimentación.
05 de marzo de 2026, se realizó asistencia y acompañamiento técnico a la Institución Etnoeducativa de Caño del Loro. Se avanzó en la revisión del documento, la necesidad de convocar a la asamblea general de la comunidad para aprobación y próxima radicación de documentación. también, se creó la comisión de comité para la dinamización del proceso de tránsito.
19 de marzo de 2026, se realizó y dio continuidad al tránsito de PEI a PEC a la Institución Etnoeducativa Técnica de Pasacaballos, donde se construyó y se dejaron definidos los ajustes del documento para entrega, donde es importante y clave la asamblea general de la comunidad étnica.
</t>
  </si>
  <si>
    <t>Se realizaron asistencias tecnicas en las instituciones educativas para la implementación de Catedra de Estudios Afrocolombianos y Taller de integración Curricular para Incorporar los contenidos de la Cátedra en los contenidos curricolares: Mercedes Abrego, Ana Maria Velez, Manuela Vergara de Curi.</t>
  </si>
  <si>
    <r>
      <t xml:space="preserve">Se creo la unidad movil, la cual cuenta con un equipo interdisciplinario conformado por  5 profesionales. Actividad ejecutada al 100%             
</t>
    </r>
    <r>
      <rPr>
        <b/>
        <sz val="11"/>
        <color theme="1"/>
        <rFont val="Aptos Narrow"/>
        <family val="2"/>
        <scheme val="minor"/>
      </rPr>
      <t>Anexo:</t>
    </r>
    <r>
      <rPr>
        <sz val="11"/>
        <color theme="1"/>
        <rFont val="Aptos Narrow"/>
        <family val="2"/>
        <scheme val="minor"/>
      </rPr>
      <t xml:space="preserve"> Contratos Profesionales (Unidad Móvil).</t>
    </r>
  </si>
  <si>
    <t xml:space="preserve">La primera mesa pública se realizara en el mes de abril al igual que el primer comité de planeación territorial del PAE.
</t>
  </si>
  <si>
    <t>Se realizó la entrega de los complementos cómo se puede evidenciar en la facturas.</t>
  </si>
  <si>
    <t xml:space="preserve">Como se mencionó en la última reunión se le dará porcentaje del 25% a las actividades realizadas dentro de cada trimestres, para este primer reporte es del 25%.
</t>
  </si>
  <si>
    <t>NO SE HA SOLICITADO EL CDP DE LA ACTIVIDAD.</t>
  </si>
  <si>
    <t>SE CONTRATARON 4 OPS.</t>
  </si>
  <si>
    <t>SE ARRENDARON 7 INMUEBLES: FE Y ALEGRIA(AMERICAS, GAVIOTAS Y PROGRESO); SAN FRANCISCO DE ASIS;MARIA AUXILIADORA; LA MILAGROSA; SANTA MARIA.</t>
  </si>
  <si>
    <t xml:space="preserve">Se programa para segundo semestre. Se realizó socialización de resultados del acompañamiento realizado a las instituciones de la vigencia anterior y se programa seguimiento con las 5 IEO; Ciudad de tunja, Politecnico del pozon, Fulgencio Lequerica Velez, Francisco de paula santander, Liceo de Bolivar.
Se focalizan las nuevas instituciones que se acompañaran en esta vigencia:
INSTITUCION EDUCATIVA DE FREDONIA
INSTITUCION EDUCATIVA PLAYAS DE ACAPULCO
INSTITUCION EDUCATIVA NUESTRO ESFUERZO 
INSTITUCION EDUCATIVA SALIM BECHARA - Sede Única
INSTITUCION EDUCATIVA MANUELA BELTRAN - Sede Única
</t>
  </si>
  <si>
    <t xml:space="preserve"> Se tramita dotación de juegos infantiles orientados al fortalecimiento de los ambientes de aprendizaje y al mejoramiento de la calidad educativa a la institución educativa maria auxiliadora.
Se proyecta dotación de laboratorios intehgrados de ciencias para 15 IEO en el segundo trimestre.</t>
  </si>
  <si>
    <t>238 Docentes formatos en las siguientes tematicas: Desarrollo y mejoramiento de las habilidades en la lectura y escritura de estudiantes de primaria,Residuos Sólidos para Enseñar Conceptos Básicos de la Estadística Descriptiva y Estimular la Buena Conciencia Ambiental,Educación mediadas por las TIC,S, Matemáticas Recreativas.</t>
  </si>
  <si>
    <t xml:space="preserve">Interventoria Integral de la obra de construccion y dotacion de cinco nuevas Instituciones Ediucativas Oficiales en Unidades Comuneras de Gobierno del Distrito de Cartagena </t>
  </si>
  <si>
    <t>Otorgar trescientas noventa y seis (396) becas inclusivas a estudiantes de los Consejos Comunitarios.</t>
  </si>
  <si>
    <t>Otorgar sesenta (60) becas inclusivas para estudiantes de los cabildos indígenas.</t>
  </si>
  <si>
    <t>Crear, implementar y hacer seguimiento a una (1) Mesa de Expertos para el seguimiento de la implementación de la cátedra de estudios afroamericanos, transición de PEI a PEC e implementación de la resemantización en Instituciones Educativas Oficiales del Distrito.</t>
  </si>
  <si>
    <t>Realizar el estudio de insuficiencia y limitaciones.</t>
  </si>
  <si>
    <t>Realizar la actualización del Banco de Oferentes.</t>
  </si>
  <si>
    <t>Contratar cupos educativos.</t>
  </si>
  <si>
    <t>Diseñar estrategias de comunicación que fomente el proceso de gestión de la cobertura, y a su vez se convierta en un espacio de interacción y articulación.</t>
  </si>
  <si>
    <t>Promover procesos formativos y de acompañamiento situado a los docentes orientados a mejorar la comprensión de la inclusión, equidad y diversidad en la educación.</t>
  </si>
  <si>
    <t>Dotar con herramientas técnicas, tecnológicas y didácticas los establecimientos educativos focalizados.</t>
  </si>
  <si>
    <t>Diseño e implementación de un plan de asistencias técnicas y de acompañamiento situado  para el fortalecimiento de la capacidad institucional y de las instituciones educativas desde la perspectiva de inclusión y equidad.</t>
  </si>
  <si>
    <t>Realizar asistencia técnica a  45 EE para la ejecución de Planes De Mejoramiento Institucional Durante el Cuatrienio.</t>
  </si>
  <si>
    <t>Articulación de los programas de la MT con las IES.</t>
  </si>
  <si>
    <t>Apoyo profesional, logístico y de movilidad para la implementacion del plan  de orientación socioocupacional OSO.</t>
  </si>
  <si>
    <t>Corresponde al documento técnico que se entrega al finalizar la vigencia.</t>
  </si>
  <si>
    <t xml:space="preserve">Esta actividad se encuentra en fase de planeación. </t>
  </si>
  <si>
    <t xml:space="preserve">Se adelantan asistencias técnicas con profesionales de apoyo. En principio están orientadas a garantizar los procesos de apertura de grupos de alfabetización a traves del ejercicio de búsqueda activa. </t>
  </si>
  <si>
    <t xml:space="preserve">Se encuentra en construcción acto administrativo que vinculará con oferta de Jovenes y adultos a las I.E Clemente Manuel Zabala, Manuela Beltran y Manzanillo. </t>
  </si>
  <si>
    <t xml:space="preserve">Se encuentra contratado el equipo de profesionales con perfil Psicosocial y pedagógico que brindan asistencias técnicas en las I.E oficiales que ofertan la educación para jóvenes y adultos. </t>
  </si>
  <si>
    <t xml:space="preserve">Esta actividad se encuentra en fase de planeación. Se desarrolla al finalizar el año escolar, posterior al ciclo de formación en ciclo I. </t>
  </si>
  <si>
    <t xml:space="preserve">Se encuentra en elaboración CDP para la dotación y transferencia de recursos a IEO que brindan procesos de formación a Jovenes y adultos. </t>
  </si>
  <si>
    <t>Atender con modelos educativos flexibles a cuatro mil (4.000) niños, niñas, adolescentes y jóvenes en extraedad, que se encuentran dentro de la oferta regular del sistema educativo oficial.</t>
  </si>
  <si>
    <t>Atender con modelos educativos flexibles a tres mil seiscientos noventa (3.690) niños, niñas, adolescentes y jóvenes en extraedad, que se encuentran por fuera del sistema educativo oficial.</t>
  </si>
  <si>
    <t>En el periodo se dotaron las siguientes instituciones educativas:
- JORGE ARTEL
- SANTA MARÍA
- MARÍA REINA
- NUESTRA SRA. DEL PERPETUO SOCORRO
- MANUELA BELTRÁN 
- MADRE LAURA 
- CECILIA PORRAS</t>
  </si>
  <si>
    <t>EJECUCIÓN PRESUPUESTAL S.E.D</t>
  </si>
  <si>
    <t>Los recursos ejecutados se destinan a la contratación del equipo de trabajo responsable de la implementación y liderazgo del programa de educación superior.</t>
  </si>
  <si>
    <t>Se reporta la entrega de becas correspondiente al trimestre. Es importante precisar que estos recursos provienen de la vigencia 2025, por lo cual se registran en el componente estratégico, sin reflejar movimiento en el componente de inversión.</t>
  </si>
  <si>
    <t>La convocatoria estuvo orientada a garantizar el acceso a la educación superior de grupos priorizados en el Distrito de Cartagena. Como resultado, se asignaron 100 becas inclusivas; de estas, 46 se reportan en esta línea por corresponder a población no incluida en el capítulo étnico, mientras que 54 becas (NAR e indígenas) se registran en el componente étnico, conforme a los criterios del plan de acción. Se anexa como evidencia el informe del Fondo Educativo Cartagena. Los recursos ejecutados corresponden a la vigencia 2025, por lo cual se reflejan en el componente estratégico, sin ejecución presupuestal en la presente vigencia.</t>
  </si>
  <si>
    <t>Mesas de trabajo realizadas con los responsables de liderar las políticas de: 
1.Gobierno Digital
2.Seguridad Digital
3. Información Estadísitica</t>
  </si>
  <si>
    <t>AVANCE PLAN DE DESARROLLO PARTE ESTRATÉGICA - SECRETARÍA DE EDUCACIÓN</t>
  </si>
  <si>
    <t>Desarrollo de actividad de reconocimiento a estudiantes, docentes, rectores e Instituciones Educativas por sus logros, proyectos e iniciativas en diversas áreas del conocimiento.</t>
  </si>
  <si>
    <t xml:space="preserve">Corresponde al docuemento técnico que se entrega al finalizar la vigencia </t>
  </si>
  <si>
    <t xml:space="preserve">Inició proceso de formación docente insitu en las I.E Antonia Santos, Fernando de la Vega y Fe y Alegria el Progreso. El cual estuvo orientado al desarrollo de capacidades docentes en la implementación de Modelos Educativos Flexibles. </t>
  </si>
  <si>
    <t xml:space="preserve">Durante este periodo no se han desarrollado piezas publicitarias. </t>
  </si>
  <si>
    <t xml:space="preserve">En este momento se encuentra en construcción el CDP para la transferencia de recuros SGP del SRPA, los cuales serviran para la dotación de recursos especificos para población en extraedad. Los recursos ICLD asignados al proyecto no son suficientes para la dotación de todas las aulas. </t>
  </si>
  <si>
    <t xml:space="preserve">En este momento se encuentra contratado el equipo de profesionales de apoyo/ Unidades Moviles recepcionando los insumos para orientar las estrategias para disminucion de Abandono Escolar. </t>
  </si>
  <si>
    <t xml:space="preserve">El proceso de formación  a directivos docentes, maestros, psicosociales y administrativos en estrategias que disminuyan el riesgo de abandono escolar se encuentra en fase de planeación. </t>
  </si>
  <si>
    <t>En este momento se encuentra contratado el equipo de profesionales de apoyo/ Unidades Moviles quienes brindaran AT para el fortalecimiento en el uso de las plataformas de monitoreo y seguimiento de riesgo de abandono escolar.</t>
  </si>
  <si>
    <t>Se registra un avance de 0,22 correspondiente a la inspección técnica de 45 sedes educativasde un total de 207 establecidas en el cronograma. A partir de estas visitas, se están consolidando los informes técnicos individuales que servirán como insumo base para la formulación del plan. Este proceso incluye la identificación de riesgos estructurales y no estructurales, así como la evaluación de condiciones de accesibilidad y evacuación, lo cual permitirá establecer estrategias diferenciadas de mitigación y respuesta ante emergencias, ajustadas a las condiciones particulares de cada sede.</t>
  </si>
  <si>
    <t xml:space="preserve">Se ha venido articulando con diferentes dependencias de la Alcaldía Distrital para el desarrollo de un proyecto de energías renovables en varias sedes educativas, liderado por la ingeniera Liliana Muñoz, adscrita a la Secretaría de Infraestructura.  Se realizaron visitas a las instituciones Antonio Nariño, San Francisco de Asis, Olga Gonzalez de Arraut en compañia del Ingeniero Jesus Marriaga de Minminas.
Por otra parte, se pretende que las instituciones nuevas se implemente el sistema de energia renovables. 
</t>
  </si>
  <si>
    <t>Se realizó la dotacion escolar de 95 aulas en siete (7) instituciones educativas oficiales del distrito: Jorge Artel, Santa María, María Reina, Madre Laura sede Castillo Rada, Manuela Beltran, Nuestra Sra del Perpetuo Socorro y Cecilia Porras.</t>
  </si>
  <si>
    <t>A continuación colocamos  links de difusión en las redes sociales:
https://www.instagram.com/reel/DWy3kk-gIVc/?utm_source=ig_web_copy_link&amp;igsh=MzRlODBiNWFlZA==
https://www.instagram.com/p/DWxFiAgjVx-/?utm_source=ig_web_copy_link&amp;igsh=MzRlODBiNWFlZA==
https://www.instagram.com/reel/DV_dvIGgLQ1/?utm_source=ig_web_copy_link&amp;igsh=MzRlODBiNWFlZA==
https://www.instagram.com/reel/DV_dvIGgLQ1/?utm_source=ig_web_copy_link&amp;igsh=MzRlODBiNWFlZA==
https://www.instagram.com/reel/DVM5SAbDuDj/?utm_source=ig_web_copy_link&amp;igsh=MzRlODBiNWFlZA==
https://www.instagram.com/reel/DVGb7lRCFTL/?utm_source=ig_web_copy_link&amp;igsh=MzRlODBiNWFlZA==
https://www.instagram.com/p/DVHqdhrjQov/?utm_source=ig_web_copy_link&amp;igsh=MzRlODBiNWFlZA==</t>
  </si>
  <si>
    <t>REPORTE META PRODUCTO DE  MARZO 2026</t>
  </si>
  <si>
    <t>REPORTE META PRODUCTO DE  JUNIO 2026</t>
  </si>
  <si>
    <t>REPORTE META PRODUCTO DE  SEPTIEMBRE 2026</t>
  </si>
  <si>
    <t>REPORTE META PRODUCTO DE  DICIEMBRE 2026</t>
  </si>
  <si>
    <t>AVANCE META PRODUCTO AL AÑO (PONDERADO)</t>
  </si>
  <si>
    <t>AVANCE META PRODUCTO AL CUATRIENIO (PONDERADO)</t>
  </si>
  <si>
    <t>AVANCE META PRODUCTO AL AÑO (SIMPLE)</t>
  </si>
  <si>
    <t>AVANCE META PRODUCTO AL CUATRIENIO (SIMPLE)</t>
  </si>
  <si>
    <t>ACUMULADO ACTIVIDAD DE PROYECTO 2026</t>
  </si>
  <si>
    <t>REPORTE ACTIVIDADES PROYECTO DE  OCTUBRE A DICIEMBRE 2026</t>
  </si>
  <si>
    <t>REPORTE ACTIVIDADES PROYECTO DE  JULIO A SEPTIEMBRE 2026</t>
  </si>
  <si>
    <t>REPORTE ACTIVIDADES PROYECTO DE  ABRIL A JUNIO 2026</t>
  </si>
  <si>
    <t>AVANCES ACTIVIDADES DE PROYECTO</t>
  </si>
  <si>
    <t xml:space="preserve">% EJECUCION COMPROMISOS </t>
  </si>
  <si>
    <t xml:space="preserve">% EJECUCION OBLIGACIONES </t>
  </si>
  <si>
    <t>AJUSTAR</t>
  </si>
  <si>
    <t>REVISAR</t>
  </si>
  <si>
    <t>AJUSTADO</t>
  </si>
  <si>
    <t>1 (SERENA DEL MAR)</t>
  </si>
  <si>
    <t>Concepto</t>
  </si>
  <si>
    <t>Avance</t>
  </si>
  <si>
    <t>Ejecución de Proyectos</t>
  </si>
  <si>
    <t>Ejecución Presupuestal por Compromisos</t>
  </si>
  <si>
    <t>Ejecución Presupuestal por Obligaciones</t>
  </si>
  <si>
    <t>Plan de Desarrollo al Cuatrienio</t>
  </si>
  <si>
    <t>Plan de Desarrollo al año 2026</t>
  </si>
  <si>
    <t xml:space="preserve">Avance Diciembre (2025) </t>
  </si>
  <si>
    <t>Avance Marzo  (2026)</t>
  </si>
  <si>
    <t>Ejecución Presupuestal (compromisos)</t>
  </si>
  <si>
    <t>Ejecución Presupuestal (obligaciones)</t>
  </si>
  <si>
    <t>EJECUCIÓN PRESUPUESTAL</t>
  </si>
  <si>
    <t>AÑO</t>
  </si>
  <si>
    <t>CUATRIENIO</t>
  </si>
  <si>
    <t>COMPROMISOS</t>
  </si>
  <si>
    <t>OBLIGACIONES</t>
  </si>
  <si>
    <t>Avanzando Desde El Comienzo</t>
  </si>
  <si>
    <t>Formación Y Cualificación De Docentes Y Directivos Docentes</t>
  </si>
  <si>
    <t>AVANCE ESTRATÉGICO</t>
  </si>
  <si>
    <t>AVANCES PROYECTO SED MARZO 2026</t>
  </si>
  <si>
    <t>Avance Físico Marzo</t>
  </si>
  <si>
    <t>PROGRAMAS (MARZO 2026)</t>
  </si>
  <si>
    <t>PROYECTO</t>
  </si>
  <si>
    <t xml:space="preserve">APROPIACION INICIAL </t>
  </si>
  <si>
    <t>APROPIACION DEFINITIVA MARZO 2026</t>
  </si>
  <si>
    <t>OBSERVACIONES TRIMESTRE ABRIL A JUNIO 2026</t>
  </si>
  <si>
    <t>PORCENTAJE EJECUTADO JUNIO SEGÚN COMPROMISOS</t>
  </si>
  <si>
    <t>PORCENTAJE EJECUTADO JUNIO SEGÚN OBLIGACIONES</t>
  </si>
  <si>
    <t>PRESUPUESTO EJECUTADO JUNIO 2026 COMPROMISOS (REPORTE SED)</t>
  </si>
  <si>
    <t>PRESUPUESTO EJECUTADO JUNIO 2026 OBLIGACIONES (REPORTE SED)</t>
  </si>
  <si>
    <t>Durante el segundo trimestre de 2026 se avanzó en la ejecución física del producto mediante la actualización técnica del proyecto, la gestión precontractual para la adquisición de equipos tecnológicos y la expedición del Certificado de Disponibilidad Presupuestal y del Registro Presupuestal. Estas actuaciones fortalecen las condiciones para la implementación del sistema de seguimiento y aseguramiento de la calidad del servicio educativo a través de la función de inspección y vigilancia, conforme a la programación establecida para la vigencia.Como resultado, se expidieron el Certificado de Disponibilidad Presupuestal y el Registro Presupuestal, constituyéndose compromisos por valor de $22.950.000. Al cierre del trimestre el producto registra un avance acumulado de 0,15, equivalente al 42,86 % de la meta programada para la vigencia 2026 y al 65,10 % de la meta del cuatrienio.</t>
  </si>
  <si>
    <t>Durante el trimestre abril-junio de 2026 se adelantaron las gestiones administrativas para la adquisición de equipos tecnológicos destinados al fortalecimiento del proceso de inspección y vigilancia. En desarrollo de estas actuaciones se elaboraron los estudios previos, se expidió el Certificado de Disponibilidad Presupuestal (CDP) y se constituyó un compromiso presupuestal por valor de $22.950.000, correspondiente al inicio del proceso contractual. La actividad se encuentra en etapa precontractual, por lo cual no registra obligaciones ni pagos al cierre del período.</t>
  </si>
  <si>
    <t>se transferieron el 63% del dinero</t>
  </si>
  <si>
    <t>SE CONTRATARON 7 OPS.</t>
  </si>
  <si>
    <t xml:space="preserve">Se reportan 4 capacitaciones: Salud Mental para docentes y directivos docentes, Inteligencia Emocional y Financiera, Gestión Documental  y MIPG (Modelo Integrado de Planeación y Gestión). </t>
  </si>
  <si>
    <t>Se reportan 9 actividades: (1)capacitación en Comunicación Asertiva, (2) taller de Prevención de Enfermedades y Caídas,  (3) Ruta SST I.E Jhon F Keneddy, (4) 2 Informes de Accidente de Trabajo,  (5) Capacitación en Higiene de Sueño, prevención de Accidentes de Trabajo y Pausas Activas,  (6) Capacitación en Primeros Auxilios Psicológicos, Pausas Activas, Cuidado de la Espalda , Identificación de Peligros, Orden y Aseo, (7)  Capacitación de Prevención de Cáncer de Mama y Próstata, (8)  Aplicación de Batería de Riesgo Psicosocial.</t>
  </si>
  <si>
    <t>Se reportan: 223 bonos escolares, 41 auxilios de lentes o monturas y  23 auxilios funerarios.</t>
  </si>
  <si>
    <t>$29,950,000</t>
  </si>
  <si>
    <t xml:space="preserve">Durante el período reportado se desarrollaron acciones de asistencia técnica dirigidas a fortalecer los Proyectos Pedagógicos Transversales en las Instituciones Educativas Oficiales del Distrito, mediante jornadas de orientación, acompañamiento institucional y seguimiento a procesos relacionados con el deporte, la cultura y las artes.
Se brindó asistencia técnica a la Institución Educativa Fernando de la Vega, orientada a la revisión del Proyecto Pedagógico Transversal "+Arte +Deporte +Convivencia". Durante el acompañamiento se analizaron aspectos relacionados con la estructura, pertinencia, articulación institucional, mecanismos de seguimiento y evaluación del proyecto, permitiendo identificar fortalezas y oportunidades de mejora para fortalecer su implementación.
De igual manera, se realizó asistencia técnica a la Institución Educativa Cecilia Porras, brindando orientaciones al equipo responsable del Proyecto Pedagógico Transversal "Move and Create". Durante la jornada se revisaron sus componentes pedagógicos, metodológicos y de gestión, formulando recomendaciones para fortalecer su articulación con el Proyecto Educativo Institucional (PEI), la transversalidad curricular, la participación de la comunidad educativa y los procesos de evaluación y seguimiento.
Asimismo, en articulación con el Instituto Distrital de Deporte y Recreación (IDER) y el Ministerio del Deporte, se desarrolló una asistencia técnica dirigida a docentes de educación física de las Instituciones Educativas Oficiales para socializar los lineamientos técnicos, administrativos y normativos para la implementación de los Juegos Intercolegiados 2026. Durante la jornada se abordaron aspectos relacionados con el cronograma oficial, el proceso de inscripción, el manejo de la plataforma y los requisitos establecidos para la participación institucional, fortaleciendo la preparación de las instituciones educativas para el desarrollo de las competencias deportivas escolares.
En esta jornada participaron las siguientes instituciones educativas:
N.° Institución Educativa N.° Institución Educativa
1 Foco Rojo 10 Nuestra Señora del Carmen
2 Bayunca 11 Olga González Arraut
3 San Juan de Damasco 12 Fe y Alegría Las Gaviotas
4 Nueva Esperanza Arroyo Grande 13 Ternera
5 Benkos Biohó 14 María Reina
6 Liceo de Bolívar 15 Fundación Pies Descalzos
7 José de la Vega 16 Nuevo Bosque
8 Hijos de María 17 Fredonia
9 Santa María 18 María Auxiliadora
Por otra parte, se adelantaron acciones internas de planeación con el equipo de trabajo de la Dirección de Calidad Educativa, orientadas a organizar metodológicamente las jornadas de asistencia técnica, realizar seguimiento a la programación de actividades institucionales y definir estrategias de acompañamiento a las Instituciones Educativas Oficiales, garantizando la pertinencia y calidad de los procesos desarrollados durante la vigencia.
Finalmente, se desarrolló una mesa de seguimiento con representantes de los instructores de las Bandas de Paz de las Instituciones Educativas Oficiales, con el propósito de revisar el avance del proceso de caracterización de las agrupaciones, definir la programación de futuras visitas institucionales y coordinar acciones para la participación de las Bandas de Paz en la conmemoración del 20 de Julio, en articulación con CORPOBANDAS y la Armada Nacional.
</t>
  </si>
  <si>
    <t>Durante el período comprendido entre abril y junio de 2026 no se realizaron procesos de transferencia de recursos a las Instituciones Educativas Oficiales, en el marco del proyecto "Implementación Potenciarte Cartagena de Indias", debido a que las asignaciones presupuestales destinadas al fortalecimiento de los Proyectos Pedagógicos Transversales fueron gestionadas durante el primer trimestre de la vigencia.</t>
  </si>
  <si>
    <t xml:space="preserve">Durante el período reportado se desarrollaron acciones de articulación interinstitucional orientadas al fortalecimiento de los Proyectos Pedagógicos Transversales, mediante la consolidación de alianzas estratégicas con entidades del orden distrital, organizaciones sociales e instituciones de educación superior, con el propósito de ampliar las oportunidades de formación artística, cultural y ciudadana para los estudiantes de las Instituciones Educativas Oficiales.
Articulación con la Escuela de Gobierno y Liderazgo
En coordinación con la Escuela de Gobierno y Liderazgo, la Secretaría de Educación Distrital brindó apoyo institucional para el desarrollo del Concurso Relámpago de Dibujo "Cartagena Superciudad", iniciativa orientada a promover la creatividad, la participación ciudadana y el sentido de pertenencia de niños, niñas y adolescentes mediante la expresión artística.
De igual manera, se acompañó la jornada de clausura y premiación del Segundo Curso-Concurso "Voces de la Cartageneidad 2026" y del Diplomado de Historia y Pedagogía Intercultural, reconociendo el proceso formativo desarrollado con estudiantes y docentes y fortaleciendo las competencias comunicativas, el liderazgo y la apropiación de la historia y el patrimonio de Cartagena.
Articulación para la conmemoración de los 493 años de Cartagena de Indias
En el marco de la programación oficial de la conmemoración de los 493 años de Cartagena de Indias, la Secretaría de Educación Distrital coordinó la realización del Encuentro de Bandas Estudiantiles, actividad que reunió dieciséis (16) bandas de marcha integradas por aproximadamente ochocientos noventa y seis (896) estudiantes de Instituciones Educativas Oficiales, promoviendo la formación musical, el trabajo en equipo y el fortalecimiento de la identidad cultural.
Asimismo, se coordinó la participación de las Instituciones Educativas Oficiales Antonia Santos y Pontezuela, así como de la Fundación Social, Artística y Cultural Kumballe, en la Muestra Cultural y Artística Estudiantil, escenario en el que también participó la Orquesta Sinfónica Estudiantil de la Institución Educativa Oficial La Boquilla, permitiendo visibilizar los procesos de formación musical y artística desarrollados por las Instituciones Educativas Oficiales y fortalecer el reconocimiento del patrimonio cultural cartagenero.
Articulación con el Instituto de Patrimonio y Cultura de Cartagena (IPCC) y la Red de Museos de Cartagena
Se adelantaron acciones de articulación con el Instituto de Patrimonio y Cultura de Cartagena (IPCC) para continuar la implementación del Sistema Distrital de Formación Artística y Cultural (SIFAC) en las Instituciones Educativas Oficiales, fortaleciendo el acceso de los estudiantes a procesos de formación artística en diferentes disciplinas.
Asimismo, se participó en mesas de trabajo con la Red de Museos de Cartagena para avanzar en la construcción de estrategias orientadas al fortalecimiento de la educación patrimonial y la apropiación de la memoria histórica por parte de la comunidad educativa.
Articulación con la Fundación Casa Museo Ángeles Somos
Se desarrolló una mesa de trabajo con representantes del Proyecto Especial de Salvaguardia (PES) de la Fundación Casa Museo Ángeles Somos, durante la cual se presentó una propuesta pedagógica orientada a facilitar el acceso de aproximadamente seiscientos (600) estudiantes de las Instituciones Educativas Oficiales a la Casa Museo Ángeles Somos. Como resultado, la Secretaría de Educación Distrital recibió la propuesta y manifestó su disposición de estudiarla para evaluar su viabilidad técnica y operativa, con miras a futuras acciones de articulación.
Articulación con la Corporación Desarrollo y Paz Canal del Dique
Se llevó a cabo una reunión de articulación con la Corporación Desarrollo y Paz Canal del Dique con el propósito de coordinar la participación de estudiantes de las Instituciones Educativas Oficiales en las actividades programadas para la Semana por la Paz y la Semana de la Juventud. Durante el encuentro se proyectó la vinculación de estudiantes a estrategias de expresión artística mediante la elaboración de obras pictóricas, la promoción de emprendimientos estudiantiles y la socialización de experiencias significativas orientadas al fortalecimiento del liderazgo juvenil y la construcción de paz.
Articulación con la Institución Universitaria Bellas Artes y Ciencias de Bolívar (UNIBAC)
Finalmente, se desarrollaron mesas de trabajo con la Institución Universitaria Bellas Artes y Ciencias de Bolívar (UNIBAC), orientadas a fortalecer los procesos de formación artística escolar, promover acciones de orientación vocacional y explorar nuevas oportunidades de cooperación para beneficio de las Instituciones Educativas Oficiales las cuales quedaron a revisión por parte de la Universidad.
</t>
  </si>
  <si>
    <t xml:space="preserve">Se desarrollaron assitencias tecnicas, talleres formativos y seguimeinto a las instituciones educativas focalizadas en el primer trimestre como parte del proceso de fortalecimiento institucional.
Asistidas:1. Institución Educativa Nuevo Bosque 
2. Institución Educativa San Lucas 
3. Institución Educativa Fernando de la Vega 
4. Institución Educativa Juan José Nieto 
5. Institución Educativa Antonia Santos
6. Institución Educativa Ambientalista de Cartagena
• Participación y acompañamiento en mesas de trabajo del Comité Técnico Interinstitucional de Educación Ambiental, para la construcción de la Política de Educación Ambiental del Distrito de Cartagena, en articulación con el EPA Cartagena y la Universidad de Cartagena. 
• Asistencia técnica y acompañamiento en la revisión, formulación y actualización del PGIRE de la Institución Educativa Oficial Mercedes Abrego. Socialización con directivos docentes y actores </t>
  </si>
  <si>
    <t xml:space="preserve">• Participación y acompañamiento en mesas de trabajo del Comité Técnico Interinstitucional de Educación Ambiental, para la construcción de la Política de Educación Ambiental del Distrito de Cartagena, en articulación con el EPA Cartagena y la Universidad de Cartagena. 
• Asistencia técnica y acompañamiento en la revisión, formulación y actualización del PGIRE de la Institución Educativa Oficial Mercedes Abrego. Socialización con directivos docentes y actores institucionales para la implementación de estrategias pedagógicas para el conocimiento del riesgo, prevención y control de éstos. Así mismo se promueve la educación ambiental para el manejo de residuos como una medida de prevención de inundaciones.
• Asistencia técnica para el diseño e implementación del PRAE de la Institución educativa oficial Cecilia Porras se hizo su socialización con el Bachillerato y una estrategia pedagógica de reciclaje a través de una Pasarela Ambiental.
•  Mesa de trabajo articulado con Secretaría del Interior, DADIS, Participación ciudadana, Gestión del Riesgo, ICBF, UAGRD, Comisarías de familia y Secretaría de Educación, para la revisión de la ruta de atención para menores lesionados con pólvora del distrito de Cartagena. 
• Mesa de trabajo articulado con UNICOLOMBO, Escuela de Gobierno y Liderazgo en la IEO Fulgencio Lequerica para la ejecución del Proyecto de Autocuidado, para prevenir situaciones de inseguridad alrededor de la escuela y comunidad, así mismo, fortaleciendo el PGIRE, teniendo en cuenta que uno de los factores de riesgo del sector es la inseguridad del entorno.
• Mesa de trabajo articulado con UNICOLOMBO, Escuela de Gobierno y Liderazgo en la IEO Juan José Nieto para la realización de feria ecológica del Proyecto MI ESCUELA VERDE, que busca promover la adecuada separación de residuos desde la fuente como una medida importante para el cuidado del ambiente y el riesgo de inundaciones.
</t>
  </si>
  <si>
    <t>Nuevas alianzas :Fundación Magdalena s,  fundacion grupo social  , Fiscalia.</t>
  </si>
  <si>
    <t>• Participación del equipo de transversales en la planeación, logística, mesas reflexivas en el Foro Distrital 2026.
• Reuniones de planeación y seguimiento del equipo de transversales para el fortalecimiento de los procesos de acompañamiento de las instituciones educativas en temas de convivencia escolar y prevención de violencias basadas en género. Participar en el Foro Distrital 2026.
• Asesoría jurídica y acompañamiento técnico en el análisis de las temáticas relacionadas con la implementación del Acuerdo Distrital 113 de 2022  y en respuesta a derechos de peticiones de instituciones educativas, entidades o ciudadanos relacionadas con temas de convivencia escolar y/o violencias basadas en género.
• Seguimiento a la implementación de rutas y protocolos de convivencia escolar en instituciones educativas oficiales del distrito de Cartagena a partir de los casos reportados.
• Participación en  reuniones técnicas para ajustar y consolidar el proyecto de decreto de convivencia escolar.
• Hacer seguimiento al proceso  jurídico del decreto de creación del Comité Territorial de Convivencia Escolar del Distrito de Cartagena.
• Elaborar y revisar el oficio dirigido a la Secretaría Técnica del Consejo Distrital de Política Social, para el análisis del Decreto de conformación del comité. 
• Asistencia en la  mesa de trabajo para la atención de la problemática de convivencia escolar en la Institución Educativa de Tierra Bomba, brindando  asesoría jurídica sobre las actuaciones procedentes frente al caso expuesto por la rectoría de la institución.
• Asistencia técnica en el análisis y mediación de la problemáticas existente entre docentes y padres de familia en la Institución Educativa José de la Vega relacionadas con convivencia escolar-gobierno escolar (roles-límites y alcances).
• Participación en  la Mesa de Infancia, Adolescencia y Familia (MIAF).
• Socialización de las acciones desarrolladas por la Secretaría de Educación en  prevención del uso de la pólvora en las instituciones educativas del Distrito y las acciones futuras.
• Participación en la sesión extraordinaria del Comité Interinstitucional para la Prevención y Erradicación del Trabajo Infantil (CIETI), aportando las estrategias de acompañamiento de la Secretaria de Educación al Proceso, brindando aportes técnicos y jurídicos al análisis de la problemática del trabajo infantil.
• Participación en la jornada conmemorativa del Día Mundial contra el Trabajo Infantil en la Institución Educativa María Reina.
• Apoyar en  las actividades de sensibilización sobre prevención del trabajo infantil y prevención del uso de la pólvora.
• Articulación interinstitucional con el Departamento Administrativo Distrital de Salud (DADIS) y la Liga de Lucha contra el Cáncer.
• Coadyuvar en la gestión de alianzas interinstitucionales para fortalecer la atención oportuna de casos relacionados con violencias basadas en género y discriminación.
• Apoyar la socialización del Programa Ampliado de Inmunización (PAI) dirigido a las instituciones educativas oficiales.
• Asistir al Segundo Comité Ejecutivo del Consejo de Paz, Reconciliación, Convivencia y Derechos Humanos.
• Coadyuvar en el fortalecimiento de la articulación interinstitucional entre las entidades participantes.
• Realizar aportes jurídicos sobre el marco normativo que orienta el funcionamiento del Consejo.
• Articulación con la Fundación Grupo Social para la implementación de estrategias de fortalecimiento de habilidades socioemocionales en instituciones educativas oficiales de la Comuna 6.
• Participación en el Encuentro Distrital de Personeros de las Instituciones Educativas Oficiales para el fortalecimiento del liderazgo estudiantil, la participación democrática y la convivencia escolar.
Cecilia Porras, Camilo Torres, Luis Carlos Galan, Ararca, Jhon F. Kenedy, Foco Rojo, Madre Gabriela, Bertha Gedeon, Manuela Beltran, Maria Auxilia dora ,Villa Estrella , la milagrosa, Republica de argentina y nuestro esfuerzo</t>
  </si>
  <si>
    <t>Se desarrollaron assitencias tecnicas, talleres formativos y seguimeinto a las instituciones educativas focalizadas en el primer trimestre como parte del proceso de fortalecimiento institucional.</t>
  </si>
  <si>
    <t xml:space="preserve">• Participación del equipo de transversales en la planeación, logística, mesas reflexivas en el Foro Distrital 2026.
• Reuniones de planeación y seguimiento del equipo de transversales para el fortalecimiento de los procesos de acompañamiento de las instituciones educativas en temas de convivencia escolar y prevención de violencias basadas en género. Participar en el Foro Distrital 2026:
Cecilia Porras, Camilo Torres, Luis Carlos Galan, Ararca, Jhon F. Kenedy, Foco Rojo, Madre Gabriela, Bertha Gedeon, Manuela Beltran, Maria Auxilia dora ,Villa Estrella , la milagrosa, Republica de argentina y nuestro esfuerzo
• Asesoría jurídica y acompañamiento técnico en el análisis de las temáticas relacionadas con la implementación del Acuerdo Distrital 113 de 2022  y en respuesta a derechos de peticiones de instituciones educativas, entidades o ciudadanos relacionadas con temas de convivencia escolar y/o violencias basadas en género.
• Seguimiento a la implementación de rutas y protocolos de convivencia escolar en instituciones educativas oficiales del distrito de Cartagena a partir de los casos reportados.
• Participación en  reuniones técnicas para ajustar y consolidar el proyecto de decreto de convivencia escolar.
• Hacer seguimiento al proceso  jurídico del decreto de creación del Comité Territorial de Convivencia Escolar del Distrito de Cartagena.
• Elaborar y revisar el oficio dirigido a la Secretaría Técnica del Consejo Distrital de Política Social, para el análisis del Decreto de conformación del comité. 
• Asistencia en la  mesa de trabajo para la atención de la problemática de convivencia escolar en la Institución Educativa de Tierra Bomba, brindando  asesoría jurídica sobre las actuaciones procedentes frente al caso expuesto por la rectoría de la institución.
• Asistencia técnica en el análisis y mediación de la problemáticas existente entre docentes y padres de familia en la Institución Educativa José de la Vega relacionadas con convivencia escolar-gobierno escolar (roles-límites y alcances).
• Participación en  la Mesa de Infancia, Adolescencia y Familia (MIAF).
• Socialización de las acciones desarrolladas por la Secretaría de Educación en  prevención del uso de la pólvora en las instituciones educativas del Distrito y las acciones futuras.
• Participación en la sesión extraordinaria del Comité Interinstitucional para la Prevención y Erradicación del Trabajo Infantil (CIETI), aportando las estrategias de acompañamiento de la Secretaria de Educación al Proceso, brindando aportes técnicos y jurídicos al análisis de la problemática del trabajo infantil.
• Participación en la jornada conmemorativa del Día Mundial contra el Trabajo Infantil en la Institución Educativa María Reina.
• Apoyar en  las actividades de sensibilización sobre prevención del trabajo infantil y prevención del uso de la pólvora.
• Articulación interinstitucional con el Departamento Administrativo Distrital de Salud (DADIS) y la Liga de Lucha contra el Cáncer.
• Coadyuvar en la gestión de alianzas interinstitucionales para fortalecer la atención oportuna de casos relacionados con violencias basadas en género y discriminación.
• Apoyar la socialización del Programa Ampliado de Inmunización (PAI) dirigido a las instituciones educativas oficiales.
• Asistir al Segundo Comité Ejecutivo del Consejo de Paz, Reconciliación, Convivencia y Derechos Humanos.
• Coadyuvar en el fortalecimiento de la articulación interinstitucional entre las entidades participantes.
• Realizar aportes jurídicos sobre el marco normativo que orienta el funcionamiento del Consejo.
• Articulación con la Fundación Grupo Social para la implementación de estrategias de fortalecimiento de habilidades socioemocionales en instituciones educativas oficiales de la Comuna 6.
• Participación en el Encuentro Distrital de Personeros de las Instituciones Educativas Oficiales para el fortalecimiento del liderazgo estudiantil, la participación democrática y la convivencia escolar.
</t>
  </si>
  <si>
    <r>
      <t>·</t>
    </r>
    <r>
      <rPr>
        <sz val="7"/>
        <color theme="1"/>
        <rFont val="Times New Roman"/>
        <family val="1"/>
      </rPr>
      <t xml:space="preserve">         </t>
    </r>
    <r>
      <rPr>
        <sz val="11"/>
        <color theme="1"/>
        <rFont val="Arial"/>
        <family val="2"/>
      </rPr>
      <t>Articulación con la Institución Educativa Oficial Cecilia Porra para el acompañamiento con el SENA de los cursos virtuales.</t>
    </r>
  </si>
  <si>
    <t>Inscripciones de docentes (23)  y  estudiantes  (79) de la Institución educativa oficial Cecilia Porra, Manuel Rodríguez Torices, Milagrosa y Puerto Rey</t>
  </si>
  <si>
    <t>Se se realizo taller de formación a  79 docentes de las areas de lenguaje, matematicas  e ingles en coordinación con la caja de compensación comfenalco en semana de desarrollo institucional</t>
  </si>
  <si>
    <t>Se tramita convenio para  segundo semestre</t>
  </si>
  <si>
    <t xml:space="preserve">transferencia de los recursos destinados a la financiación del pago pruebas saber 11 de todos los estudiantes de las Instituciones Educativas oficiales del distrito de Cartagena, la cual fue aprobada mediante Resolución expedida por la Secretaria de Educación Distrital 3051 del 30 de marzo del 2026 por valor de          $695.520.000 </t>
  </si>
  <si>
    <t>Se prepara evento para tercer trimestre</t>
  </si>
  <si>
    <t>Se se realizo reunión con rectores para la orientación  sobre la aplicación y analisis de resultados de los simulacros aplicados a  6756   estudiantes de grado 11 de las  89 instituciones educativas oficiales del distrito con aportes de un aliado estrategico</t>
  </si>
  <si>
    <t xml:space="preserve">Se llevaron a cabo  asistencias técnicas dirigidas a las Instituciones Educativas Oficiales (IEO) focalizadas, con el propósito de orientar el diseño, ajuste e implementación de los Planes Institucionales de Lectura, Escritura y Oralidad (PILEO), así como su articulación con el Proyecto Educativo Institucional (PEI) y los Planes de Mejoramiento Institucional (PMI).
1 Institución Educativa Playas de Acapulco
2 Institución Educativa Foco Rojo
3 Institución Educativa Salim Bechara
4 Institución Educativa de Ternera
5 Institución Educativa Alberto Elías Fernández Baena
6 Institución Educativa 20 de Julio
7 Institución Educativa Luis Felipe Cabrera de Barú
8 Institución Etnoeducativa de La Boquilla
9 Institución Educativa Nuestra Señora del Carmen
10 Institución Educativa Olga González Arraut*
11 Institución Educativa Fulgencio Lequerica Vélez*
12 Institución Educativa San Francisco de Asís
13 Institución Educativa El Salvador*
14 Institución Educativa Mandela*
15 Institución Etnoeducativa de Pontezuela
16 Institución Educativa Liceo de Bolívar
17 Institución Educativa Fe y Alegría Las Américas
18 Institución Educativa Nuestro Esfuerzo
19 Institución Educativa Politécnico del Pozón
20 Institución Educativa 14 de Febrero
21 Institución Educativa Nueva Esperanza Arroyo Grande
22 Institución Educativa de Fredonia
23 Institución educativa Cecilia Porras
</t>
  </si>
  <si>
    <t>Durante el periodo de junio se realizaron veintiséis (26) asistencias técnicas de seguimiento a la implementación de los Planes Institucionales de Lectura, Escritura y Oralidad (PILEO), beneficiando a las veintidós (22) Instituciones Educativas Oficiales priorizadas en el marco de la estrategia. De estas, las Instituciones Educativas:
- Olga González Arraut,
- Fulgencio Lequerica Vélez, 
- El Salvador 
- Mandela 
Recibieron una segunda asistencia técnica, con el propósito de profundizar el acompañamiento en aspectos relacionados con el fortalecimiento, seguimiento y consolidación de sus PILEO, atendiendo necesidades específicas identificadas durante el proceso de implementación.
Las asistencias técnicas estuvieron orientadas a revisar el estado de avance de los PILEO en cada institución, brindar orientaciones para su fortalecimiento, identificar logros, necesidades y oportunidades de mejora, así como promover la articulación de las acciones de lectura, escritura y oralidad con los procesos curriculares, el Proyecto Educativo Institucional (PEI) y los Planes de Mejoramiento Institucional.
Durante los encuentros se acompañó a los equipos directivos y docentes en la revisión de las acciones ejecutadas, el análisis de evidencias de implementación, la definición de compromisos para la continuidad de los procesos y el establecimiento de estrategias que favorezcan la consolidación de una cultura institucional de lectura, escritura y oralidad.
Las instituciones educativas acompañadas fueron:
1 Institución Educativa Playas de Acapulco
2 Institución Educativa Foco Rojo
3 Institución Educativa Salim Bechara
4 Institución Educativa de Ternera
5 Institución Educativa Alberto Elías Fernández Baena
6 Institución Educativa 20 de Julio
7 Institución Educativa Luis Felipe Cabrera de Barú
8 Institución Etnoeducativa de La Boquilla
9 Institución Educativa Nuestra Señora del Carmen
10 Institución Educativa Olga González Arraut*
11 Institución Educativa Fulgencio Lequerica Vélez*
12 Institución Educativa San Francisco de Asís
13 Institución Educativa El Salvador*
14 Institución Educativa Mandela*
15 Institución Etnoeducativa de Pontezuela
16 Institución Educativa Liceo de Bolívar
17 Institución Educativa Fe y Alegría Las Américas
18 Institución Educativa Nuestro Esfuerzo
19 Institución Educativa Politécnico del Pozón
20 Institución Educativa 14 de Febrero
21 Institución Educativa Nueva Esperanza Arroyo Grande
22 Institución Educativa de Fredonia
23 Institución educativa Cecilia porras</t>
  </si>
  <si>
    <t>Se programa para segundo semestre</t>
  </si>
  <si>
    <t xml:space="preserve">
Durante el mes de febrero se trasfieron recursos a dos instituciones educativas para material bibliografico: Isla Fuerte y Olgagonzalez de Arrauth
Durante el mes de abril se realizó el cierre del proceso de dotación de material bibliográfico digital a las 22 Instituciones Educativas Oficiales focalizadas, mediante la entrega de pines de acceso a la biblioteca virtual del proyecto.
• Institución Educativa Playas de Acapulco 
• Institución Educativa Foco Rojo 
• Institución Educativa Salim Bechara 
• Institución Educativa de Ternera 
• Institución Educativa Alberto Elías Fernández Baena 
• Institución Educativa 20 de Julio 
• Institución Educativa Luis Felipe Cabrera de Barú 
• Institución Etnoeducativa de La Boquilla 
• Institución Educativa Nuestra Señora del Carmen 
• Institución Educativa Olga González Arraut 
• Institución Educativa Fulgencio Lequerica Vélez 
• Institución Educativa San Francisco de Asís 
• Institución Educativa El Salvador 
• Institución Educativa Mandela 
• Institución Etnoeducativa de Pontezuela 
• Institución Educativa Liceo de Bolívar 
• Institución Educativa Fe y Alegría Las Américas 
• Institución Educativa Nuestro Esfuerzo 
• Institución Educativa Politécnico del Pozón 
• Institución Educativa 14 de Febrero 
• Institución Educativa Nueva Esperanza Arroyo Grande 
• Institución Educativa de Fredonia
La distribución de los pines fue definida previamente en el marco de la primera asistencia técnica, de manera concertada con docentes, directivos docentes y asesoras de la Secretaría de Educación, atendiendo a las necesidades de cada institución.
Como parte del proceso de cierre, cada Institución Educativa recibió de manera oficial, a través de correo electrónico, los pines asignados junto con el instructivo de uso proporcionado por la editorial, garantizando su adecuada activación. Asimismo, las instituciones realizaron la confirmación de recibido por el mismo medio, asegurando la trazabilidad de la entrega.
</t>
  </si>
  <si>
    <t>Durante el periodo de junio se realizó un (1) encuentro de la Red de Bibliotecarios Escolares, con la participación de 17 bibliotecarios, orientado al fortalecimiento de capacidades en estrategias de mediación lectora. La jornada abordó la estrategia "Entre páginas y pantallas: Mediación L.E.O. para otras formas de leer y narrar", promoviendo el intercambio de experiencias y el diseño de propuestas pedagógicas que integran recursos impresos, audiovisuales y digitales para dinamizar los procesos de lectura en las bibliotecas escolares. Adicionalmente, se mantuvo comunicación permanente con los integrantes de la Red a través del grupo de WhatsApp, utilizado para compartir información de interés, convocatorias, recursos y orientaciones relacionadas con el fortalecimiento de las bibliotecas escolares.</t>
  </si>
  <si>
    <t xml:space="preserve">Durante el mes de abril se desarrolló la primera sesión del año 2026 del Comité Técnico Distrital de Lectura, Escritura y Oralidad, en el marco del proyecto ESPALEER, con la participación de entidades aliadas del orden distrital.
En este espacio se socializaron los principales avances del proyecto, así como la proyección y líneas estratégicas para la vigencia 2026, incluyendo el fortalecimiento de bibliotecas, el desarrollo de eventos de promoción de lectura y la implementación de estrategias en diferentes escenarios.
Asimismo, se promovió la articulación interinstitucional, identificando oportunidades de trabajo conjunto y definiendo compromisos concretos entre las entidades participantes. De igual manera, se avanzó en la consolidación de la Red Distrital de Bibliotecas y en la definición de mecanismos de seguimiento para dar continuidad a las acciones del comité.
</t>
  </si>
  <si>
    <t xml:space="preserve">En el marco de esta actividad: realización de eventos literarios en espacios no convencionales, se acompañó a la IE Olga González Arraú en el desarrollo de la actividad PICK UP LECTOR, una experiencia de promoción de lectura dirigida a estudiantes de primaria.
La jornada se llevó a cabo en la cacha de microfutbol del sector Alto Bosque, propiciando un escenario alternativo para el encuentro con la literatura. A partir de la puesta en escena del cuento clásico El flautista de Hamelin, el promotor de lectura y el personaje Cata Mía promovieron la participación activa de los estudiantes mediante la narración, la dramatización y la interacción con la historia.
La actividad contó con el acompañamiento del equipo de ESPALEER de la SED, docentes, bibliotecaria, fortaleciendo las acciones de mediación lectora y fomentando el gusto por la lectura en ambientes diferentes al aula de clase.
</t>
  </si>
  <si>
    <t>Programada para segundo semestre</t>
  </si>
  <si>
    <t xml:space="preserve">Se desarrolló la asistencia formativa titulada “Escuela Audiovisual, contenidos y plataformas digitales”, en la cual estudiantes y docentes recibieron orientación sobre los enfoques pertinentes para consolidar una radio escolar con estándares de excelencia y que estén a la vanguardia de las nuevas dinámicas que demanda el mundo digital y radial. 
Asimismo, se realizó una socialización de los principales conceptos y términos que conforman este universo comunicativo, con el propósito de que tanto el semillero como el equipo docente logren apropiarse de ellos y los conviertan en un instrumento efectivo de socialización, formación e implementación dentro del proyecto en las instituciones educativas:
1. Institución Educativa Manuela Beltran
2.Institución Educativa  Republica de Argentina
3. Soledad Roman de Nuñez.
4. Ambientalista
5. Republica del Libano
6. La Libertad
7. Manuela Vergara de Curi
8. Salim Bechara
9. Mercedes abrego
10. 20 de julio
11. CASD Manuela Beltran
12. Nuestro esfuerzo
13. Antonio Nariño
14. San Juan de damasco
15. Ascisclo de Avila
La Secretaría de Educación Distrital, a través de la Dirección Administrativa de Calidad Educativa y la Red de Radio Escolar, desarrolló el segundo taller formativo “Investigar e innovar para comunicar – Módulo 2”, un espacio que reunió a más de 90 participantes entre docentes y estudiantes líderes de los semilleros de radio escolar.
Es importante destacar que esta jornada contó con la participación de representantes de más de 23 instituciones educativas oficiales, fortaleciendo el trabajo colaborativo y el intercambio de experiencias alrededor de la comunicación, la investigación y la innovación.
Estas acciones formativas están orientadas a fortalecer las competencias de nuestras comunidades educativas, impulsando procesos de radio escolar integral que permitan crear, investigar y comunicar de manera significativa, aportando al desarrollo de nuevas experiencias pedagógicas dentro de las instituciones.
</t>
  </si>
  <si>
    <t>Se adjudica contrato  para dotación de equipos radiofonicos a   instituciones educativas : Fe y Alegria el progreso, Fe y Alegria las Americas, villa estrella, San Felipe Neri, Villas de Aranjuaz, Nuestra  señora del carmen, Playas de acapulco, Fernandez Baena, La Boquilla, Santa Ana, Santa Maria, Hijos de Maria, Francisco de paula santander, Ambientalista, Soledad roman de Nuñez, Cecilia Porras, Ascisclo de avila, San Juan de damasco, Ana maria Velez de trujillo.</t>
  </si>
  <si>
    <t xml:space="preserve">Durante el mes de junio se ejecutaron las siguientes actividades de acompañamiento metodológico y fortalecimiento de capacidades: 
- Asesorías metodológicas a grupos de investigación escolar. 
- Nodo Docente.
Asesorías metodológicas a grupos de investigación escolar. 
Durante el periodo reportado se desarrollaron 50 asesorías metodológicas presenciales dirigidas a los 42 grupos de investigación escolar, pertenecientes a 22 instituciones educativas vinculadas a la estrategia.
Los acompañamientos estuvieron orientados al fortalecimiento metodológico de los proyectos de investigación, de acuerdo con la etapa del método científico en la que se encuentra cada grupo. En este sentido, las asesorías se centraron en la orientación para la ejecución de las actividades de investigación, la construcción y ajuste de instrumentos de recolección de información, el desarrollo y validación de prototipos, el análisis preliminar de la información obtenida, el registro de evidencias y la resolución de inquietudes metodológicas propias del avance de cada proyecto.
En esta fase, los grupos se encuentran implementando las actividades contempladas en sus planes de trabajo, para lo cual cuentan con un apoyo económico de $500.000 por proyecto, destinado a fortalecer el desarrollo de las actividades investigativas y la construcción de los productos previstos.
Como parte del proceso de acompañamiento, en cada asesoría se actualiza el Informe de Investigación de cada grupo, documento técnico en el que se consignan de manera progresiva los avances metodológicos, las actividades ejecutadas, los resultados parciales obtenidos y las acciones proyectadas para la siguiente etapa. Este informe constituye el principal soporte del proceso investigativo y se encuentra alojado, junto con los demás documentos de seguimiento, en la carpeta digital de evidencias correspondiente a cada institución educativa.
Durante el periodo, los 42 grupos recibieron una asesoría metodológica presencial y, de acuerdo con las necesidades identificadas durante el seguimiento, 8 grupos recibieron un segundo acompañamiento metodológico, para un total de 50 asesorías metodológicas presenciales realizadas.
• IE REP DE ARGENTINA – Tec In Three 
• IE REP DE ARGENTINA – Tech-in-Three Bio 
• IE ANTONIA SANTOS – SIAC 2025 
• IE ANTONIA SANTOS – Los Sabios de San Luis 
• IE CIUDAD DE TUNJA – Niños Pilos 2021 
• IE LA BOQUILLA – RoboTic-Boquilla 
• IE LA BOQUILLA – CSI La Boquilla 
• IE MARIA AUXILIADORA – STEAMauxi 
• IE PUERTO REY – Amigos de la naturaleza 
• IE SOLEDAD ROMAN DE NUÑEZ – STEAM - INEDSOR TIMPRE ESCOLAR 
• IE SOLEDAD ROMAN DE NUÑEZ – BIODIVERSITY 
• IE SOLEDAD ROMAN DE NUÑEZ – ROBOTIC INEDSOR 
• IE SOLEDAD ROMAN DE NUÑEZ – CSI INEDSOR 
• IE Ana María Vélez de Trujillo – Etnobots 
• IE DE PROMOCION SOCIAL – Agentes Verdes 
• IE DE PROMOCION SOCIAL – Innovatech Inclusivo 
• IE DE PROMOCION SOCIAL – ECHOBOT 
• IE FUNDACIÓN PIES DESCALZOS VILLAS DE ARANJUEZ – EDUBOTS 
• IE JOHN F. KENNEDY – Guardianes Ambientales JFK 
• IE JOHN F. KENNEDY – Solar Car 
• IE JORGE ARTEL – Pepito Investiga 
• IE JUAN JOSÉ NIETO – BioTec Nietista 
• IE MERCEDES ÁBREGO – AFROINVESTIGADORES DEL INSEMA 
• IE MERCEDES ÁBREGO – Yo observo, vivo y produzco y ¿usted? 
• IE SAN LUCAS – Grupo de Investigación en Robótica Ecológica (GIRE) 
• IE ETNOEDUCATIVA PEDRO ROMERO – Romeristas: naturaleza y vida 
• IE ETNOEDUCATIVA PEDRO ROMERO – Creaentic 
• IE LA MILAGROSA – Cosmonautas de la historia y del patrimonio 
• IE LA MILAGROSA – Milagrotech IA 
• IE ETNOEDUCATIVA DE BAYUNCA – ECOHUERTA EL ZASÓN DE LA ABUELA 
• IE ETNOEDUCATIVA DE BAYUNCA – AYA EN MOVIMIENTO 
• IE ETNOEDUCATIVA DE BAYUNCA – RESCATANDO LOS SABERES 
• IE ETNOEDUCATIVA DE BAYUNCA – SEMILLERO TECNOLÓGICO 
• IE ETNOEDUCATIVA DE BAYUNCA – BAYUNSE 
• IE ETNOEDUCATIVA DE BAYUNCA (CEIBAL) – GUARDIANES DE LO ANCESTRAL 3.0 
• IE CAMILO TORRES – SEMBRANDO VIDA Y DEJANDO HUELLAS 
• IE CAMILO TORRES – CAMILO VERDE TECH 
• IE CLEMENTE ZABALA – TECNOLÓGICO TECNOMENTE 
• IE ETNOEDUCATIVA DE ARROYO DE PIEDRA (SP) – ESTUDIANTES RESILIENTES 
• IE ETNOEDUCATIVA DE ARROYO DE PIEDRA (AC) – HUELLAS DE ARROYO DE LAS CANOAS 
• IE ETNOEDUCATIVA DE PONTEZUELA – SENSORY PLAY 
• •  IE ETNOEDUCATIVA DE PONTEZUELA – MECHANICAL POWERT
Nodo Docente.
Durante el periodo reportado se realizó un (1) encuentro del Nodo Docente – Enfoque STEAM, con la participación de 34 docentes pertenecientes a 22 IE, orientado al fortalecimiento de capacidades de los docentes de las instituciones educativas participantes. La jornada incluyó la socialización de experiencias significativas, una sesión sobre el uso pedagógico de tecnologías emergentes (Inteligencia Artificial, Internet de las Cosas y programación básica), un recorrido por el laboratorio STEAM del Distrito y una actividad práctica para promover la apropiación de herramientas tecnológicas aplicables a los procesos de enseñanza e investigación escolar.
</t>
  </si>
  <si>
    <t>Se llevó a cabo el cubrimiento informativo en medios radiales, televisivos y redes sociales de las actividades relacionadas con las obras de mejoramiento de la infraestructura educativa en las instituciones educativas Cecilia Porras, Jorge Artel, Santa María, Mercedes Ábrego y Perpetuo Socorro.</t>
  </si>
  <si>
    <t>Pendiente segundo semestre</t>
  </si>
  <si>
    <t>En alianza con la fundación santo domingo se viene desarrollando la estrategia reto 1 OFFER  para mejoramiento de los aprendizajes de los estudiantes de  2 instituciones educativas Ararca y Ecológico Barbacoas en la que reciben formación 13 docentes de estas instituciones .</t>
  </si>
  <si>
    <t xml:space="preserve">Se llevó a cabo una reunión estratégica con el equipo de Offer y la Fundación Santo Domingo, con el propósito de gestionar y articular recursos técnicos, pedagógicos y financieros que permitan ampliar la cobertura de atención en las instituciones educativas.
Durante el encuentro se analizaron las principales necesidades relacionadas con el fortalecimiento de los aprendizajes básicos, especialmente en estudiantes de los grados 3.° y 5.°, quienes presentan rezagos significativos en áreas fundamentales como lectura, escritura y matemáticas. Asimismo, se exploraron posibles líneas de acción conjuntas orientadas al diseño e implementación de estrategias pedagógicas innovadoras, acompañamiento docente y seguimiento continuo al progreso académico de los estudiantes.
En el marco de esta alianza, se viene desarrollando un proceso de acompañamiento a las instituciones educativas de Ararca y Ecológico Barbacoas, enfocado en el fortalecimiento de los aprendizajes en lenguaje y matemáticas, con el fin de disminuir el rezago escolar en estudiantes de 2.°, 3.° y 5.° a través del Reto Offer 1. De igual manera, mediante el Reto Offer 2, se trabaja con estudiantes de grado 9.° para reducir las dificultades de aprendizaje en las áreas de lenguaje y matemáticas, incorporando además el componente socioemocional.
Como resultado de estas acciones, en el Reto Offer 1 se han beneficiado 252 estudiantes y 13 docentes de las instituciones educativas de Ararca y Ecológico Barbacoas.
</t>
  </si>
  <si>
    <t xml:space="preserve">Se desarrolló taller con docentes con el objetivo de fortalecer sus capacidades de innovación pedagógica el taller de 40 horas   ImpactoMaker, un programa de formación orientado a transformar ideas educativas en proyectos con impacto real mediante el uso estratégico de la inteligencia artificial.
Esta iniciativa buscó fortalecer las competencias del siglo XXI, promover el uso significativo de la tecnología en la educación y aportar a la implementación de la Política Nacional de Inteligencia Artificial. El proyecto contó con el respaldo de Google.org y estuvo orientado a consolidar una comunidad educativa que, mediante la inteligencia artificial generativa, la cultura maker y metodologías creativas, desarrollara soluciones innovadoras frente a problemáticas de los contextos escolares. La participación fue de 431 docentes 
</t>
  </si>
  <si>
    <t xml:space="preserve">Se llevó a cabo La conferencia titulada “Liderazgo Transformacional en Contextos Escolares” estuvo dirigida a directivos docentes y docentes de las Instituciones Educativas Oficiales del Distrito de Cartagena.
Este importante espacio académico contó con la participación del conferencista Juan Manuel Ocoro Cuenju, magíster en Educación con énfasis en Calidad y Mejora de la Educación por la Universidad Autónoma de Madrid, quien compartió reflexiones, experiencias y estrategias orientadas al fortalecimiento del liderazgo educativo y la transformación de las prácticas institucionales en nuestras comunidades escolares. La participación fue de 41 directivos docentes.
</t>
  </si>
  <si>
    <t xml:space="preserve">Foro Educativo Distrital 2026, cuyo propósito es fortalecer la reflexión
Pedagógica, el diálogo académico y la construcción colectiva de propuestas transformadoras para la educación en el territorio, conto con la participación de 325 docentes y directivos docentes en las mesas de trabajo del evento.
</t>
  </si>
  <si>
    <t xml:space="preserve">Continua el proceso  de formación y asesoría a docentes y directivos docentes, enfocados en el fortalecimiento de aspectos clave como: liderazgo educativo, mejoramiento institucional, desarrollo curricular, enriquecimiento de las prácticas pedagógicas de aula, especialmente en las áreas de Lenguaje y Matemáticas y el fortalecimiento del vínculo entre la familia y la escuela. en las instituciones educativas que hacen parte del programa Escuelas que aprenden fase 9 acompañadas por la fundación Terpel:
Institución Educativa Fredonia
Institución Educativa José de La Vega
Institución Educativa José María Córdoba
Institución Educativa Técnica de Pasacaballos
Institución Educativa Nuestra Señora del Buen Aire
Institución Educativa Politécnico del Pozón
Institución Educativa Rafael Nuñez
Institución Educativa Santa María
Institución Educativa Soledad Acosta de Samper
Institución Educativa Antonio Nariño
Institución Educativa maria Cano.
Se realizó  asistencia técnica  a de directivos y docentes adscritos a la estrategia “Escuelas que Aprenden” fase 10:
1. Institución  Educativa de Promoción Social
2. Institución Educativa 20 de Julio
3. Institución Educativa Foco Rojo
4. Institución Educativa Manuela Beltrán
5. Institución Educativa Manuela Vergara de Curí
6. Institución Educativa Nuestro Esfuerzo
7. Institución Educativa Olga González Arraut
8. Institución Educativa San Lucas
9. Institución Educativa San Francisco de Asís
10. Institución Educativa Omaira Sánchez Garzón
Atendieron la jornada de 07:00 a 13:00 de la tarde, cuarenta (40) directivos docentes entre rectores, coordinadores y algunos docentes de IE focalizada para este fortalecimiento de directivos y de la mejora de calidad educativa, planteada en la carta de navegación de la actual administración de Cartagena. Aliado en este proceso la Fundación Terpel con apoyo pedagógico de Visión Social y logístico de Fundación Barco.
</t>
  </si>
  <si>
    <t>Se trasfieren recursos a fondo educativo de la institución educativa Cecilia Porras para fortalecimiento de los ambientes de aprendizajes.</t>
  </si>
  <si>
    <t xml:space="preserve">1. Creación de equipo de trabajo (Profesionales de apoyo)
2. Focalización de las Instituciones Educativas oficiales con oferta en el segundo ciclo de Educación inicial 2026: 
I.E. Fe y Alegría las Américas
I.E. Foco Rojo
I.E. José De La Vega
I.E. Luis Carlos Galan Sarmiento
I.E. Francisco de Paula Santander 
I.E. Nueva Esperanza Arroyo Grande
I.E. De La Boquilla
I.E. Ambientalista 
I.E. San Juan de Damasco
I.E. Cecilia Porras
</t>
  </si>
  <si>
    <t xml:space="preserve">
2. Asistencia técnica integral fortalecimiento PEI o PEC en educación inicial orientada por el Ministerio de Educación Nacional a 15 Instituciones del distrito de Cartagena.
I.E. Fe y Alegría las Américas
I.E. Foco Rojo
I.E. José De La Vega
I.E. Luis Carlos Galan Sarmiento
I.E. Francisco de Paula Santander 
I.E. Nueva Esperanza Arroyo Grande
I.E. De La Boquilla
I.E. Ambientalista 
I.E. San Juan de Damasco
I.E. Cecilia Porras
I.E. Omaira sanches 
I.E. Nuevo Bosque 
I.E. Nuestra señora del Perpetuo socorro 
Implementación encuentro de acompañamiento grupal FORTALECIMIENTO DEL PEI O PEC EN LA EDUCACION INICIAL con los directivos docentes y docentes de las instituciones Focalizadas en el Proyecto de Educación Inicial (50 IEO)- socialización de la normativa y referentes técnicos de educación inicial con la finalidad de ajustes y fortalecimiento de los PEI o PEC de las Instituciones atendidas. 
1. LUIS CARLOS LOPEZ 
2. MANUELA VERGARA DE CURI 
3. SAN LUCAS
4. FE Y ALEGRIA EL PROGRESO 
5. SAN FRANSISCO DE ASIS
6. JHON F. KENNEDY 
7. COÑO DE ORO 
8. PUERTO REY 
9. 20 DE JULIO 
10. FRANSISCO DE PAULA SANTANDER
11. MARIA AUXILIADORA 
12. CIUDAD DE TUNJA
13. SOLEDAD ROMAN DE NUÑEZ
14. SAN JUAN DE DAMASCO 
15. MARIA REINA 
16. SANTA MARIA
17. CORAZON DE MARIA            
18. LICEO BOLIVAR                     
19. JOSE DE LA VEGA 
20. TIERRA BAJA
1. REPUBLICA ARGENTINA 
2. VILLA ESTRELLA 
3. CLEMENTE ZABALA 
4. CECILIA PORRAS 
5. POLITECNICO POZON
6. CAMILO TORRES 
7. LUIS CARLOS GALAN 
8. VILLAS DE ARANJUEZ 
9. NUEVA ESPERANZA ARROYO GRANDE 
10. AMBIENTALISTA
11. FREDONIA                 
12. MADRE GABRIELA              
13. FULGENCIO LEQUERITA 
14. FE Y ALEGRIA LAS AMERICAS 
15. OMAIRA SANCHEZ 
16. TENERA
17. PEDRO ROMERO 
18. FOCO ROJO 
19. REPUBLICA LIBANO
20. SAN FELIPE NERI 
1. SANTA ANA 
2. PASACABALLO 
3. ARARCA 
4. JOSE MARIA CORDOBA 
5. TIERRA BOMBA 
6. BOQUILLA 
7. NUEVO BOSQUE 
8. PERPETUO SOCORRO 
9. PUNTA CANOA 
10. ARROYO DE PIEDRA </t>
  </si>
  <si>
    <t xml:space="preserve">Durante el mes de abril se realizó el cierre del proceso de dotación de material bibliográfico digital a las 22 Instituciones Educativas Oficiales focalizadas, mediante la entrega de pines de acceso a la biblioteca virtual del proyecto.
• Institución Educativa Playas de Acapulco 
• Institución Educativa Foco Rojo 
• Institución Educativa Salim Bechara 
• Institución Educativa de Ternera 
• Institución Educativa Alberto Elías Fernández Baena 
• Institución Educativa 20 de Julio 
• Institución Educativa Luis Felipe Cabrera de Barú 
• Institución Etnoeducativa de La Boquilla 
• Institución Educativa Nuestra Señora del Carmen 
• Institución Educativa Olga González Arraut 
• Institución Educativa Fulgencio Lequerica Vélez 
• Institución Educativa San Francisco de Asís 
• Institución Educativa El Salvador 
• Institución Educativa Mandela 
• Institución Etnoeducativa de Pontezuela 
• Institución Educativa Liceo de Bolívar 
• Institución Educativa Fe y Alegría Las Américas 
• Institución Educativa Nuestro Esfuerzo 
• Institución Educativa Politécnico del Pozón 
• Institución Educativa 14 de Febrero 
• Institución Educativa Nueva Esperanza Arroyo Grande 
• Institución Educativa de Fredonia
La distribución de los pines fue definida previamente en el marco de la primera asistencia técnica, de manera concertada con docentes, directivos docentes y asesoras de la Secretaría de Educación, atendiendo a las necesidades de cada institución.
Como parte del proceso de cierre, cada Institución Educativa recibió de manera oficial, a través de correo electrónico, los pines asignados junto con el instructivo de uso proporcionado por la editorial, garantizando su adecuada activación. Asimismo, las instituciones realizaron la confirmación de recibido por el mismo medio, asegurando la trazabilidad de la entrega.
</t>
  </si>
  <si>
    <t xml:space="preserve">e llevó a cabo una reunión estratégica con el equipo de Offer y la Fundación Santo Domingo, con el propósito de gestionar y articular recursos técnicos, pedagógicos y financieros que permitan ampliar la cobertura de atención en las instituciones educativas.
Durante el encuentro se analizaron las principales necesidades relacionadas con el fortalecimiento de los aprendizajes básicos, especialmente en estudiantes de los grados 3.° y 5.°, quienes presentan rezagos significativos en áreas fundamentales como lectura, escritura y matemáticas. Asimismo, se exploraron posibles líneas de acción conjuntas orientadas al diseño e implementación de estrategias pedagógicas innovadoras, acompañamiento docente y seguimiento continuo al progreso académico de los estudiantes.
En el marco de esta alianza, se viene desarrollando un proceso de acompañamiento a las instituciones educativas de Ararca y Ecológico Barbacoas, enfocado en el fortalecimiento de los aprendizajes en lenguaje y matemáticas, con el fin de disminuir el rezago escolar en estudiantes de 2.°, 3.° y 5.° a través del Reto Offer 1. De igual manera, mediante el Reto Offer 2, se trabaja con estudiantes de grado 9.° para reducir las dificultades de aprendizaje en las áreas de lenguaje y matemáticas, incorporando además el componente socioemocional.
Como resultado de estas acciones, en el Reto Offer 1 se han beneficiado 252 estudiantes y 13 docentes de las instituciones educativas de Ararca y Ecológico Barbacoas.
</t>
  </si>
  <si>
    <t>Foro Educativo Distrital 2026, cuyo propósito es fortalecer la reflexión
Pedagógica, el diálogo académico y la construcción colectiva de propuestas transformadoras para la educación en el territorio, conto con la participación de 325 docentes y directivos docentes en las mesas de trabajo del evento.</t>
  </si>
  <si>
    <t>se desarrolla acompañamiento con el proyecto  CEPE con aliado colectivo trazo en dos estrategias trasformando futuro objetivo es: Fortalecer la calidad de la educación inicial en Cartagena mediante el desarrollo de capacidades en la Secretaría de Educación y la mejora de las prácticas pedagógicas en seis instituciones piloto, implementando un currículo flexible que promueva los aprendizajes fundamentales y el desarrollo integral de los niños y niñas.</t>
  </si>
  <si>
    <t xml:space="preserve">Se creo la unidad movil, la cual cuenta con un equipo interdisciplinario conformado por  5 profesionales. Actividad ejecutada al 100%             
</t>
  </si>
  <si>
    <t xml:space="preserve">Se diseño  la ruta de gestión, la cual permitira realizar todas las actividades propuestas durante la vigencia 2026.                                           
Anexo: Plan de trabajo (Ruta de gestión 2026).                           </t>
  </si>
  <si>
    <t>No se ha dado inicio a la actividad en mención.</t>
  </si>
  <si>
    <t>Se realizó cruce de bases de datos de las niñas y niños candidatos a transitar y se evidencia lo siguiente: de 5.103 niñas y niños que debieron transitar al sistema educativo a corte del 18 de junio del 2026, transitaron 4.357 niñas y niños. Como se relaciona anteriormente, 746 niñas y niños no realizaron su proceso de tránsito armónico.                                     
Anexo:  Analisis Base de datos.</t>
  </si>
  <si>
    <t>Teniendo en cuenta que la resolución a matricula no había sido expedida y en ella se dictan disposiciones importantes para ser abordadas en las asistencias técnicas, aun no se da inicio a estas. Sin embargo, ya se emitió la resolución 5657 del 16 de junio del 2026, se tiene previsto iniciar las asistencias técnicas al regreso del receso escolar de las instituciones educativas.                                                                                                                                 Anexo: Resolución a matricula(asistencia tecnica)</t>
  </si>
  <si>
    <t>Para el presente reporte se realizó seguimiento a la gestión de cobertura en las siguientes instituciones educativas: 	             
 Institución Educativa Corazón de María
Institución Educativa Fulgencio Lequerica
Institución Etnoeducativa de la Boquilla . Anexo: Plan de auditoría(Gestión de Cobertura a los establecimientos educativos focalizados)</t>
  </si>
  <si>
    <t>No aplica para el presente reporte.</t>
  </si>
  <si>
    <t>Se llevo a cabo transferencias de conocimientos con equipos psicosociales y coordinadores sobre la Estrategia de acogida, bienestar y permanencia.                                      Anexo:  Transferencia de conocimeintos(Oficio de invitación a la transferencia y fotografias de la actividad.</t>
  </si>
  <si>
    <t>No se han diseñado los planes RIA en las IEO</t>
  </si>
  <si>
    <r>
      <t xml:space="preserve">El proceso de Gestión de la Cobertura se encuentra estructurado en seis (6) hitos de cumplimiento: 1. Consolidación de matrícula, 2. Resolución de cobertura, 3. Proyección de cupos, 4. Estudio de insuficiencia, 5. Banco de oferentes, y 6. Plan anual de contratación.
Durante este periodo, se dio cumplimiento formal a lo proyectado para el Hito 1,2  y se avanzó en la fase de culminación del Hito 3 (Proyeccion de cupos), lo que equivale al 40% del cumplimiento de la meta anual y al 100% de lo planeado para la evaluación del Índice de Calidad (IQ).
</t>
    </r>
    <r>
      <rPr>
        <b/>
        <sz val="11"/>
        <color theme="1"/>
        <rFont val="Aptos Narrow"/>
        <scheme val="minor"/>
      </rPr>
      <t>Anexo 1: Soporte SIMAT con corte al 30 de junio de 2026.
Anexo 2: Resolución de  gestión de la cobertura
Anexo 3: Documento técnico de Proyección de Cupos.</t>
    </r>
  </si>
  <si>
    <r>
      <t xml:space="preserve">A la fecha se logró la suscripción 49.673 cupos, a traves de la suscripción de 53 contratos. distribuidos de la siguiente manera:
Banco de oferentes: 25.667 estudiantes, a traves de 45 contratos, que representan 45 instituciones educativas. 
Confesiones releigiosas: 24.006, estudiantes, a traves de 8 contratos, que representan 16 instituciones educativas. 
</t>
    </r>
    <r>
      <rPr>
        <b/>
        <sz val="11"/>
        <color theme="1"/>
        <rFont val="Aptos Narrow"/>
        <scheme val="minor"/>
      </rPr>
      <t>Anexo 4: FUC aprobado por el MEN para la contratación de cupos educativos.</t>
    </r>
  </si>
  <si>
    <t xml:space="preserve">Se contrató la póliza de seguro estudiantil con la Compañía de Seguros de Vida Aurora S.A., para la cobertura de 191.799 estudiantes en el período comprendido entre el 15 de agosto de 2025 hasta el 15 de agosto de 2026.
Es necesario adelantar las gestiones conducentes a la consecución de recursos para completar el calendario academico 2026.
</t>
  </si>
  <si>
    <r>
      <t xml:space="preserve">En este periodo, se realizo el primer pago correspondiente al cumplimiento del 100% de la primera auditoria. Actualmente se viene adelantando el 25% de adelanto de las auditorias por los 4 componentes, correspondiente al segundo pago. 
</t>
    </r>
    <r>
      <rPr>
        <b/>
        <sz val="11"/>
        <color theme="1"/>
        <rFont val="Aptos Narrow"/>
        <scheme val="minor"/>
      </rPr>
      <t xml:space="preserve">
Anexo 5: Reporte de cumplimiento primer pago 
Anexo 6: Procentaje de avance auditoria de permanencia de estudiantes</t>
    </r>
  </si>
  <si>
    <t xml:space="preserve">SE ALLEGA CITACIONES Y ACTAS DEL PRIMER COMITÉ TERRITORIAL DE PLANEACIÓN Y LA PRIMERA MESA PUBLICA </t>
  </si>
  <si>
    <t xml:space="preserve">SE ENTREGA PLAN DE LA ESTRAEGIA  COMUNICACIONAL DEL PROGRAMA DE ALIMENTACION ESCOALR Y LA PATRULLA PAE </t>
  </si>
  <si>
    <t xml:space="preserve">SE ALLEGAN LAS ACTAS DE CAMBIO DE MODLAIDAD DE LAS 4 INSTITUCIONES EDUCATIVAS </t>
  </si>
  <si>
    <r>
      <t xml:space="preserve">Se hace trámite contractual para suscribir una nueva orden de compra 165026 para darle continuidad a la prestación del servicio de transporte escolar y se adelantan gestiones ante el área de financiera para  requerir los recursos faltantes para atender a la población estudiantil focalizada por el resto del calendario escolar. como se ha reportado desde el inicio de la vigencia los recursos asignados para el transporte escolar son insuficientes.
</t>
    </r>
    <r>
      <rPr>
        <b/>
        <sz val="11"/>
        <color theme="1"/>
        <rFont val="Aptos Narrow"/>
        <scheme val="minor"/>
      </rPr>
      <t xml:space="preserve">
Se adjuntan evidencias contractuales y seguimiento a la implementación de transporte</t>
    </r>
  </si>
  <si>
    <r>
      <t xml:space="preserve">Se hicieron entrega de kits escolares beneficiando a mas de 9000 estudiantes con el apoyo de la empresa ecopetrol, llegando a impactar alredodor de 15 establecimientos educativos de la zona insular y urbana ubicados en la zona de influencia de dicha empresa. Así mismo se dio inicio a la implementación del programa de Jornada Escolar Complementaria con las cajas de compensación familiar comfamiliar y comfenalco.
</t>
    </r>
    <r>
      <rPr>
        <b/>
        <sz val="11"/>
        <color theme="1"/>
        <rFont val="Aptos Narrow"/>
        <scheme val="minor"/>
      </rPr>
      <t>Se adjuntan como evidencias las actas de entrega de kits escolares en la presente vigencia. y el seguimiento de implementación del programa en las Instituciones Educativas.</t>
    </r>
    <r>
      <rPr>
        <sz val="11"/>
        <color theme="1"/>
        <rFont val="Aptos Narrow"/>
        <family val="2"/>
        <scheme val="minor"/>
      </rPr>
      <t xml:space="preserve">
</t>
    </r>
  </si>
  <si>
    <r>
      <t xml:space="preserve">La unidad movil continua realizando el acompañamiento y seguimiento a la implementación de las estrategias de permanencia en las IEO focalizadas.
</t>
    </r>
    <r>
      <rPr>
        <b/>
        <sz val="11"/>
        <color theme="1"/>
        <rFont val="Aptos Narrow"/>
        <scheme val="minor"/>
      </rPr>
      <t>Se adjuntan como evidencias los informes de ejecución del contrato</t>
    </r>
    <r>
      <rPr>
        <sz val="11"/>
        <color theme="1"/>
        <rFont val="Aptos Narrow"/>
        <family val="2"/>
        <scheme val="minor"/>
      </rPr>
      <t xml:space="preserve">
</t>
    </r>
  </si>
  <si>
    <r>
      <t xml:space="preserve">Se hicieron asistencias técnicas en las Instituciones Educativas para hacer seguimiento a la implementación de las orientaciones dadas en la linea de construcción de planes institucionales de permanencia escolar, avanzando en la primera fase del proceso (Caracterización y priorización de situaciones que ponen en riesgo la permanencia).
</t>
    </r>
    <r>
      <rPr>
        <b/>
        <sz val="11"/>
        <color theme="1"/>
        <rFont val="Aptos Narrow"/>
        <scheme val="minor"/>
      </rPr>
      <t>Se adjuntan como evidencia los formatos de seguimiento realizados</t>
    </r>
  </si>
  <si>
    <r>
      <t xml:space="preserve">Se inicia el proceso de implementación de la estrategia PIPE con las asistencias técnicas en 7 de las 15 Instituciones Educativas focalizadas, en donde se inicio con la primera fase de la construcción del plan de permanencia, avanzando en la primera fase del proceso (Caracterización y priorización de situaciones que ponen en riesgo la permanencia).
</t>
    </r>
    <r>
      <rPr>
        <b/>
        <sz val="11"/>
        <color theme="1"/>
        <rFont val="Aptos Narrow"/>
        <scheme val="minor"/>
      </rPr>
      <t>Se adjuntan formatos de asistencias técnicas realizadas</t>
    </r>
  </si>
  <si>
    <t>Se hace el segundo ciclo de seguimiento a la caracterización de estudiantes en el SIMPADE y de orientaciones y asistencia técnica a los operadores de SIMAT en torno a la marcación de estrategias y caracterización de estudiantes en el SIMPADE, se solicita además una asistencia técnica por parte del MEN sobre el manejo de la plataforma SIMPADE para optimizar el procesamiento de información en la plataforma y el aprovechamiento de la información en pro de l seguimiento y monitoreo a la deserción escolar con miras en la prevención de este fenomeno. 
Se adjuntan como evidencia informe de seguimientos realizados y evidencias fotograficas.</t>
  </si>
  <si>
    <r>
      <t xml:space="preserve">Se hizo segundo ciclo de busqueda activa de estudiantes por fuera del sistema educativo, por medio de llamadas telefonicas para conocer su estado de vinculación al sistema y gestionar oportunidades de retorno, fortaleciendo los procesos de acceso y permanencia escolar.
</t>
    </r>
    <r>
      <rPr>
        <b/>
        <sz val="11"/>
        <color theme="1"/>
        <rFont val="Aptos Narrow"/>
        <scheme val="minor"/>
      </rPr>
      <t>Se adjuntan registro de llamadas e informe de esta fase</t>
    </r>
  </si>
  <si>
    <t xml:space="preserve">A corte de 30 de Junio se cuenta con 12 unidades de apoyo: 
Unidad de Apoyo Especializada Modelos Lingüísticos, 
Unidad de apoyo Interpretes Lengua de Señas.
Unidad de Apoyo Para Estudiantes Ciegos,  
Unidad de Apoyo Aula Hospitalaria, 
Unidad de Docentes de Apoyo pedagógico, 
Unidad de apoyo talentos excepcionales, 
unidad Líder de apoyo, 
Unidad de apoyo Localidad 1   
Unidad de Apoyo Rural, 
unidad de apoyo localidad 2. 
Unidad de apoyo localidad 3, 
unidad de apoyo domiciliaria. 
Unidad de Apoyo Jurídico.
Evidencia: Presentación Distribución de Equipo </t>
  </si>
  <si>
    <t xml:space="preserve">Se dio inicio a los espacios de transferencia de la Red de Maestros por la Inclusión, con la participación de 400 docentes en una jornada académica desarrollada en la Universidad de Cartagena, orientada al fbienestar integral de niñas, niños y adolescentes  que permitan fortalecer las practicas pedagógicas inclusivas y promover entornos protectores. 
En articulación con el Instituto Nacional para Sordos (INSOR), se llevó a cabo la cualificación de docentes bilingües durante el Encuentro de la Región Caribe para el fortalecimiento de la oferta educativa bilingüe-bicultural, promoviendo el intercambio de experiencias y la actualización de estrategias pedagógicas para la atención de estudiantes sordos.
Asimismo, se realizó la transferencia de la ruta para el diseño e implementación del Plan Individual de Ajustes Razonables (PIAR), beneficiando a 862 docentes, con el propósito de fortalecer sus competencias en la identificación de barreras para el aprendizaje y la participación, así como en la formulación de ajustes razonables y apoyos pedagógicos que garanticen una educación inclusiva y el ejercicio efectivo del derecho a la educación de los estudiantes con discapacidad. </t>
  </si>
  <si>
    <t>Se continúa con la ejecución del Plan de Asistencia Técnica para el fortalecimiento de la educación inclusiva en 64 establecimientos educativos focalizados con oferta de educación inclusiva, mediante acciones de acompañamiento en los componentes pedagógico, administrativo y comunitario, orientadas a garantizar el acceso, la permanencia, la participación y el aprendizaje de los estudiantes con discapacidad.
En el componente pedagógico, se brinda asistencia técnica para el análisis y estudio de casos, el diseño, implementación y seguimiento del Plan Individual de Ajustes Razonables (PIAR), así como el fortalecimiento de estrategias pedagógicas inclusivas y la eliminación de barreras para el aprendizaje y la participación.
En el componente administrativo, se acompaña a los establecimientos educativos en la actualización de la caracterización de los estudiantes con discapacidad y trastornos, el fortalecimiento de los procesos de registro y reporte en el Sistema Integrado de Matrícula (SIMAT) y la organización de la información necesaria para la planeación y seguimiento de la oferta educativa inclusiva.
En el componente comunitario, se desarrollan procesos de orientación y acompañamiento a las familias, fortaleciendo su participación en la trayectoria educativa de los estudiantes, así como el apoyo en los procesos de certificación de discapacidad y la articulación con las entidades del sector salud.
La asistencia técnica fortalece las diferentes modalidades de atención definidas por la Secretaría de Educación Distrital, entre ellas la oferta general de educación inclusiva, educación domiciliaria, educación hospitalaria, oferta bilingüe-bicultural para estudiantes sordos, atención educativa para estudiantes con discapacidad visual y estrategias para la identificación y atención de estudiantes con capacidades y talentos excepcionales.
Los establecimientos educativos focalizados son:
IE Juan José Nieto; IE Playas de Acapulco; IE Soledad Román de Núñez; IE Ciudad de Tunja; IE María Auxiliadora; IE Técnica de Pasacaballos; IE Santana; IE José María Córdoba; IE 20 de Julio; IE Villa de Aranjuez; IE Fulgencio Lequerica; IE Fredonia; IE Fe y Alegría; IE Ambientalista de Cartagena; IE Gabriel García Márquez; IE Puerto Rey; IE La Boquilla; IE Manzanillo del Mar; IE Bayunca; IE Nuevo Bosque; IE INEM José Manuel Rodríguez Torices; IE Fernández Baena; IE San Lucas; IE Fernando de la Vega; IE Nuestro Esfuerzo; IE La Milagrosa; IE Santa María; IE Ternera; IE Jorge Artel; IE Antonia Santos; IE San Felipe Neri; IE San Juan de Damasco; IE Camilo Torres; IE Líbano; IE Pontezuela; IE Arroyo Grande; IE Arroyo de Piedra; IE Tierra Baja; IE Liceo de Bolívar; IE Olga González Arraut; IE Madre Gabriela de San Martín; IE Clemente Manuel Zabala; IE Caño del Oro; IE Rafael Núñez; Escuela Normal Superior de Cartagena; IE Mercedes Ábrego; IE Soledad Acosta de Samper; IE Antonio Nariño; Colegio Naval de Crespo; CADS Manuela Beltrán; IE Foco Rojo; IE Tierra Bomba; IE Francisco de Paula Santander; IE Promoción Social; IE John F. Kennedy; IE Valores Unidos; IE Villa Estrella; IE La Libertad; IE Manuela Beltrán e IE Omaira Sánchez.</t>
  </si>
  <si>
    <t>Se continúa con la implementación de la oferta de atención educativa hospitalaria y domiciliaria, en articulación con la Fundación Universitaria Los Libertadores y la Universidad de San Buenaventura, garantizando la continuidad de los procesos educativos de estudiantes en condición de enfermedad. La estrategia se desarrolla en las Aulas Hospitalarias de Blas de Lezo, Casa del Niño, Clínica La Misericordia, Fundevida, Funvivir y Serena del Mar, fortaleciendo el acceso, la permanencia y el ejercicio efectivo del derecho a la educación mediante un trabajo articulado entre los sectores de educación y salud.</t>
  </si>
  <si>
    <t>Se fortalecieron las alianzas interinstitucionales para consolidar la oferta de educación inclusiva en el Distrito de Cartagena. En articulación con el Instituto Nacional para Ciegos (INCI), se acompañará al proceso de formación de docentes y dotación de recursos tiflológicos para 15 instituciones educativas oficiales que atienden estudiantes con discapacidad visual, fortaleciendo sus capacidades para la implementación de prácticas pedagógicas inclusivas.
De igual manera, en articulación con el Instituto Nacional para Sordos (INSOR), se avanzó en la cualificación de la oferta educativa bilingüe-bicultural (OBB), mediante procesos de fortalecimiento de competencias dirigidos a los equipos docentes que atienden a estudiantes sordos.
Asimismo, se consolidó una alianza con la Fundación Santa Fe de Bogotá para la implementación de la modalidad de atención educativa hospitalaria en el Hospital Serena del Mar, ampliando la cobertura de esta estrategia y garantizando la continuidad de las trayectorias educativas de estudiantes en condición de enfermedad.
Finalmente, se fortaleció la articulación con la Universidad de San Buenaventura, la Clínica La Misericordia y Coosalud, con el propósito de promover acciones conjuntas orientadas al fortalecimiento de la educación inclusiva, la atención educativa hospitalaria y domiciliaria, la formación de talento humano y la articulación entre los sectores de educación y salud para garantizar el derecho a la educación de la población con discapacidad y otras condiciones que requieren apoyos específicos.</t>
  </si>
  <si>
    <t>Se completó la caracterización de los estudiantes con capacidades y talentos excepcionales, consolidando la información necesaria para su atención educativa. De igual manera, se registra un avance del 50 % en la construcción de los portafolios, herramienta fundamental para el seguimiento, la planificación de apoyos y el fortalecimiento de sus capacidades.</t>
  </si>
  <si>
    <t xml:space="preserve">Corresponde al documento tècnico que se entrega al finalizar la vigencia. Actualmente el equipo se encuentra recopilando los insumos para la elaboraciòn del documento tècnico </t>
  </si>
  <si>
    <t xml:space="preserve">En el marco de la reorganizaciòn de la oferta, desde la Secretaria de Educaciòn se avanzò en la apertura de aulas con docentes de planta fija pasando de 48 a 56. lo cual representa una mejor capacidad de rrspuesta para la atenciòn de este grupo poblacional. </t>
  </si>
  <si>
    <t xml:space="preserve">en el marco del plan de formaciòn docente programado para la vigencia, durante este periodo se adelantò proceso de formaciòn conjunto con docentes de planta temporal que implementan MEF,  haciendo uso de una metodologìa room pedagogico.Del mismo modo, los equipos de profesionales han brindado asistencias tecnicas a traves de estrategias como un cafè con el profe, con el propofito de garantizar la correcta  implementaciòn de  los MEF en las aulas. </t>
  </si>
  <si>
    <t xml:space="preserve">Durante este periodo no se realizò pieza publicitaria. </t>
  </si>
  <si>
    <t xml:space="preserve">Sigue en tràmite el CDP para la transferencia de recursos a realizar a la s I.E con reporte de atenciòn de estudiantes del SRPA </t>
  </si>
  <si>
    <t xml:space="preserve">Se encuentra contratada hasta Julio del presente año, la unidad Movil conformada por planta temporal de 13 docentes y 4 profesionales de apoyo  con perfil social y pedagògico. </t>
  </si>
  <si>
    <t xml:space="preserve">El equipo de apoyo ha iniciado a travès de la implementaciòn de la estrategia un café con el profe, el proceso de orientaciòn de estrategias para disminuciòn de abandono Escolar. </t>
  </si>
  <si>
    <t xml:space="preserve">Se adelantò la planeaciòn para el regreso a clases de los docentes, administrativos  y psicosociales </t>
  </si>
  <si>
    <t xml:space="preserve">Durante este periodo se adelantò encuentro de operadores SIMAT, en las cuales se realizò el fortalecimiento de capacidades en el uso y monitoreo de plataformas para la disminuciòn del riesgo de abandono escolar. </t>
  </si>
  <si>
    <t xml:space="preserve">El area de inspecciòn y vigilancia ha planeado la comisiòn para revisiòn tecnica de la posibilidad de apertura de oferta de la I.E Manzanillo del mar. </t>
  </si>
  <si>
    <t>Se planea desarrollar en Julio 2026</t>
  </si>
  <si>
    <t>Se desarrolla la estrategia un café con el profe, a traves de la cual de fortalecen las capacidades de los docentes, especialmente quienes implementan MEF para alfabetizaciòn.</t>
  </si>
  <si>
    <t xml:space="preserve">Se encuentra contratada la Unidad Movil, conformada por 6 profesionales con perfil psicosocial y pedagogico, quienes brindan asistencias tecnicas en las I.E que oferta la educaciòn para jovenes y adultos, en especial, quienes implementan el ciclo I de Alfabetizaciòn. </t>
  </si>
  <si>
    <t xml:space="preserve">No se ha adelantado Actividad Comunicacional </t>
  </si>
  <si>
    <t xml:space="preserve">Se encuentra contratada una planta temporal conformada por 15 docentes, quienes implementan MEF A crecer para la vida, para alfabetizar a Jovenes y adultos que no habian iniciado su proceso de formaciòn o tenian muchos años por fuera del Sistema Educativo. </t>
  </si>
  <si>
    <t>Esta Actividad se encuentra en fase de planeaciòn. Se desarrolla al finalizar el año escolar al completar el ciclo de formaciòn correspondiente.</t>
  </si>
  <si>
    <t>Sigue en tràmite del CDP para la respectiva transferencia de recursos.</t>
  </si>
  <si>
    <t>La meta se encuentra cumplida.</t>
  </si>
  <si>
    <t xml:space="preserve">No se ha dado inicio, Teniendo en cuenta que la resolución a matricula no había sido expedida y en ella se dictan disposiciones importantes para ser abordadas en las asistencias técnicas, aun no se da inicio a estas. Sin embargo, ya se emitió la resolución 5657 del 16 de junio del 2026, se tiene previsto iniciar las asistencias técnicas al regreso del receso escolar de las instituciones educativas.     </t>
  </si>
  <si>
    <t>Se hizo entrega de kits escolares beneficiando a mas de 9000 estudiantes con el apoyo de la empresa ecopetrol, llegando a impactar alredodor de 15 establecimientos, educativos de la zona insular y urbana ubicados en la zona de influencia de dicha empresa.  Así mismo se inicio la implementación de Jornada Escolar Complementaria  en articulación con las cajas de compensación comfenalco y comfamiliar.</t>
  </si>
  <si>
    <t>Se inicia el proceso de implementación de la estrategia PIPE con las asistencias técnicas en 7 de las 15 Instituciones Educativas focalizadas, en donde se inicio con la primera fase de la construcción del plan de permanencia.</t>
  </si>
  <si>
    <t xml:space="preserve">Durante el periodo se mantiene la matricula de Niños niñas y adolescentes en extraedad, atendidos por la planta de docentes fija. Sin embargo, en comparaciòn con la matricula de planta temporal, èsta es significativamente mayor.  Este aumento en la matrìcula  e implementaciòn de MEF representa  una mejor capacidad de respuesta por parte de la ETC para garantizar los derechos de loas niños, niñas  con esta condiciòn. </t>
  </si>
  <si>
    <t xml:space="preserve">Se mantiene la planta temporal </t>
  </si>
  <si>
    <t>El proceso de búsqueda activa ha permitido incrementar la matrícula en la estrategia de alfabetización; sin embargo, persisten retos para identificar y vincular personas con la motivación suficiente para permanecer en el proceso. Aunque la articulación con la Secretaría de Participación y los Centros de Vida ha favorecido principalmente la matrícula de población adulta, se hace necesario fortalecer las estrategias de búsqueda activa para mejorar la identificación, captación y permanencia de la población objetivo.</t>
  </si>
  <si>
    <t>Validación de las políticas de: Gestión Presupuestal y Eficiencia del Gasto Público / Participación Ciudadana en la Gestión Pública Transparencia, acceso a la información y lucha contra la corrupción</t>
  </si>
  <si>
    <t>Se realizaron mesas de trabajo con responsables de liderar las poíticas de: 
Gestión Presupuestal y Eficiencia del Gasto Público
Fortalecimiento Organizacional y simplificación de procesos
Participación Ciudadana en la Gestión Pública
Transparencia, acdeso a la información y lucha contra la corrupción
Se realizó capacitación del Modelo Integrado de Planeación y GEstión 04/06/2026.
Validación de las políticas de: Gestión Presupuestal y Eficiencia del Gasto Público / Participación Ciudadana en la Gestión Pública Transparencia, acceso a la información y lucha contra la corrupción</t>
  </si>
  <si>
    <t>Asistencia Técnica realizada en: 14. Fe y Alegría la Américas 15. Madre Gabriela San Martín  16.San Francisco de Asís 17. Técnica de Pasacaballo 18.Bertha Gedeon 19.Acisclo de Ávila Torres 20.Ciudad de Tunja 21.San Felipe Neri
22.Cecilia Porras 23. Antonio Nariño 24.José de la vega 25.Luis Carlos Galan
AT a Procesos de la  SED: 
1, Insp y Vig (Revisión documental)
2, Cobertura (Revisión documental)</t>
  </si>
  <si>
    <t>Apoyo y acompañamiento a las insituciones educativas oficiales certificadas San Francisco de Asís y Técnica de Pasacaballos en la ejecución de las auditoría interna.
Apoyo y acompañamiento a la IEO Madre Gabriela de San Martín en la ejecución de su auditoría externa correspondiente al ciclo 1 de seguimiento</t>
  </si>
  <si>
    <t>Realización de mesas de trabajo para el seguimiento  y validación de indicadores tanto con los procesos/dependencias responsables al interior de la SED, como con las entidades corresponsables del Distrito</t>
  </si>
  <si>
    <t xml:space="preserve">Producción trimestre 5,5 metros lineales de archivos intervenidos en las dependencias:  Subdirección Técnica de Talento Humano - Subdirección Administrativa - Inspección y Vigilancia </t>
  </si>
  <si>
    <t>Con corte a junio 30 de 2026, en articulación con Computadores para Educar y la estrategia Tecnologías para Aprender, se avanzó en la gestión de los elementos tecnológicos requeridos para fortalecer los Centros de Interés e iniciativas escolares focalizadas en Cartagena. Se encuentran priorizadas 17 sedes educativas oficiales y se consolidó la relación de elementos definitivos para su dotación, entre ellos portátiles de 15 pulgadas, pantallas interactivas/Smart TV de 65 pulgadas, laboratorios de innovación maker, kits STEM, kits de sensores Arduino y Micro:bit, kits Raspberry Pi, filamentos, kit audiovisual, computador de escritorio y disco duro externo para apoyar el desarrollo de proyectos pedagógicos mediados por tecnología.</t>
  </si>
  <si>
    <t>Con corte a junio 30 de 2026, la adaptación de las aulas y espacios físicos se encuentra articulada al proceso de focalización y diagnóstico realizado en el marco de la estrategia Tecnologías para Aprender. En las 17 sedes beneficiadas se identificaron condiciones de madurez e infraestructura tecnológica, así como las necesidades asociadas a electricidad, ubicación de equipos, seguridad, conectividad interna y disposición de espacios para el funcionamiento de Centros de Interés, laboratorios de innovación, aulas mediadas por tecnología y ambientes STEAM.</t>
  </si>
  <si>
    <t>Con corte a junio 30 de 2026, la instalación y configuración del equipamiento se realizó en coordinación con Computadores para Educar, a partir de los elementos definidos para las sedes focalizadas y la entrega de kits tecnológicos de la estrategia. La dotación contempla equipos y recursos como portátiles, pantallas interactivas, Smart TV, laboratorios maker, kits STEM, sensores, Raspberry Pi y recursos audiovisuales, los cuales serán instalados y configurados conforme a las condiciones de cada sede y a los proyectos de innovación pedagógica formulados. La actividad se encuentra en fase de gestión, seguimiento y articulación para garantizar que los recursos sean incorporados a los procesos de enseñanza-aprendizaje.</t>
  </si>
  <si>
    <t>Con corte a junio 30 de 2026, en el marco de la estrategia Tecnologías para Aprender se implementaron acciones de formación y acompañamiento situado orientadas al fortalecimiento del uso pedagógico de tecnologías digitales, herramientas RTCi, pensamiento computacional, creatividad, colaboración, comunicación e innovación educativa. En Cartagena participaron 17 sedes educativas oficiales, con acompañamiento de mentores y rutas dirigidas a estudiantes, docentes, directivos docentes y familias. Como resultado, se reportan 72 docentes formados, 30 directivos docentes formados, 832 estudiantes formados y 63 familiares/acudientes formados, para un total de 997 actores de la comunidad educativa beneficiados en procesos de formación y acompañamiento.</t>
  </si>
  <si>
    <t xml:space="preserve">Adquirimos una póliza para asegurar la infraestructura tecnológica de 10 sedes educativas oficiales en el Distrito de Cartagena de Indias donde el tomador principal es la I.E Madre Gabriela de San Martin. Esta adquisición se respaldó con el Certificado de Disponibilidad Presupuestal (CDP) N° 26001174 y el Registro Presupuestal (RP) N° 8255 y Resolución de Transferencia de Fondos N° 4691.
Así mismo se adquirimos una póliza para asegurar la infraestructura tecnológica de la Institución Educativa Salim Bechara en el Distrito de Cartagena de Indias. Esta adquisición se respaldó con el Certificado de Disponibilidad Presupuestal (CDP) N° 26001290 y el Registro Presupuestal (RP) N° 9211 y Resolución de Transferencia de Fondos N° 5572.
</t>
  </si>
  <si>
    <t>La actividad se encuentra en fase de ejecución, en cumplimiento de los términos establecidos en la Orden de Compra No. 161882, con el propósito de garantizar la adecuada prestación del servicio de conectividad en las sedes educativas oficiales beneficiadas.</t>
  </si>
  <si>
    <t xml:space="preserve">Actualmente, esta iniciativa se encuentra en fase de ejecución, con los profesionales contratados desempeñando sus funciones para fortalecer la gestión del equipo y dar cumplimiento a los objetivos de los proyecto.
Contrato No. CD-SED-4034-2026
LINK:
https://community.secop.gov.co/Public/Tendering/OpportunityDetail/Index?noticeUID=CO1.NTC.9732947&amp;isFromPublicArea=True&amp;isModal=False
Contrato No. CD-SED-3298-2026
LINK:
https://community.secop.gov.co/Public/Tendering/OpportunityDetail/Index?noticeUID=CO1.NTC.9655726&amp;isFromPublicArea=True&amp;isModal=False
</t>
  </si>
  <si>
    <t xml:space="preserve">Actualmente, el Contrato No. CD-SED-055-2026 se encuentra en etapa de ejecución y nos encontramos en supervisión del mismo, garantizando la adecuada prestación del servicio de administración especializada y soporte para los sistemas de información de las instituciones educativas oficiales y de la Secretaría de Educación del Distrito de Cartagena.
Contrato No. CD-SED-055-2026
LINK:
https://community.secop.gov.co/Public/Tendering/OpportunityDetail/Index?noticeUID=CO1.NTC.9888584&amp;isFromPublicArea=True&amp;isModal=False
</t>
  </si>
  <si>
    <t xml:space="preserve">Con corte a junio 30 de 2026, en el marco de la estrategia Tecnologías para Aprender se implementaron acciones de formación y acompañamiento situado orientadas al fortalecimiento del uso pedagógico de tecnologías digitales, herramientas RTCi, pensamiento computacional, creatividad, colaboración, comunicación e innovación educativa. En Cartagena participaron 17 sedes educativas oficiales, con acompañamiento de mentores y rutas dirigidas a estudiantes, docentes, directivos docentes y familias. Como resultado, se reportan 72 docentes formados, 30 directivos docentes formados, 832 estudiantes formados y 63 familiares/acudientes formados, para un total de 997 actores de la comunidad educativa beneficiados en procesos de formación y acompañamiento.
Así mismo se capacitaron 3 sedes educativas más en el marco de los programas de formación orientados por la oficina de servicios informáticos de la Secretaría de Educación Distrital.
</t>
  </si>
  <si>
    <t>Con corte a junio 30 de 2026, la actividad se encuentra en fase de ejecución, conforme a la Orden de Compra No. 161882. Asimismo, se ha gestionado conectividad para 26 sedes mediante alianzas con CLARO y BBVA, 23 sedes a través del programa Centros Digitales y 120 sedes en el marco del programa de conectividad escolar del Ministerio de Educación Nacional.</t>
  </si>
  <si>
    <t>Con corte al 30 de junio de 2026, en articulación con Computadores para Educar y la estrategia Tecnologías para Aprender, se avanzó en la gestión de la dotación tecnológica destinada al fortalecimiento de los Centros de Interés e iniciativas escolares focalizadas en Cartagena. Para ello, se priorizaron 17 sedes educativas oficiales y se consolidó la relación definitiva de elementos tecnológicos, entre los que se incluyen portátiles, pantallas interactivas/Smart TV, laboratorios de innovación maker, kits STEM, sensores Arduino y Micro:bit, kits Raspberry Pi, filamentos, kit audiovisual, computador de escritorio y disco duro externo, orientados al desarrollo de proyectos pedagógicos mediados por tecnología.</t>
  </si>
  <si>
    <t>Con corte al 30 de junio de 2026, en el marco de la estrategia Tecnologías para Aprender, se desarrollaron acciones de formación y acompañamiento situado orientadas al fortalecimiento del uso pedagógico de tecnologías digitales, herramientas RTCi, pensamiento computacional e innovación educativa, con la participación de 17 sedes educativas oficiales de Cartagena y rutas dirigidas a estudiantes, docentes, directivos docentes y familias, beneficiando a 997 actores de la comunidad educativa: 72 docentes, 30 directivos docentes, 832 estudiantes y 63 familiares/acudientes; adicionalmente, desde la Oficina de Servicios Informáticos de la Secretaría de Educación Distrital, se realizaron procesos de capacitación en 3 sedes educativas adicionales, fortaleciendo las competencias digitales y el uso pedagógico de herramientas tecnológicas.</t>
  </si>
  <si>
    <t>Se reportan visitas e informes a 48 IE. Se registra un avance de 0,23 correspondiente a la inspección técnica de 48 sedes educativasde un total de 207 establecidas en el cronograma. A partir de estas visitas, se están consolidando los informes técnicos individuales que servirán como insumo base para la formulación del plan. Este proceso incluye la identificación de riesgos estructurales y no estructurales, así como la evaluación de condiciones de accesibilidad y evacuación, lo cual permitirá establecer estrategias diferenciadas de mitigación y respuesta ante emergencias, ajustadas a las condiciones particulares de cada sede.</t>
  </si>
  <si>
    <t>Se comparte link de redes sociales donde se difunde informacion concerniente al proyecto: https://www.instagram.com/seceducacionctg?utm_source=ig_web_button_share_sheet&amp;igsh=ZDNlZDc0MzIxNw==</t>
  </si>
  <si>
    <t xml:space="preserve">• Se reporta avance en cuanto a la formulación del plan el cual fue evaluado por parte del Ministerio de Educación obteniendo buenos comentarios.
En cuanto al aspecto técnico se ha adelantado la evaluación diagnostica de 6 instituciones  educativas.
</t>
  </si>
  <si>
    <t>No se reporta avance</t>
  </si>
  <si>
    <t xml:space="preserve">• IE Cecilia Porras inicia su funcionamiento y prestación del servicio. Se reporta  como completada en este trimestre.
• Se encuentra en ejecución el proceso LP-SED-001-2025, correspondiente a la complementación, ajuste, elaboración de estudios y diseños definitivos, y ejecución de la obra de construcción y dotación de cinco nuevas instituciones educativas oficiales en distintas Unidades Comuneras de Gobierno del Distrito de Cartagena contando con los siguientes avances de acuerdo a reporte de seguimiento semanal emitido por la interventoría:
1. Parque Heredia: 85,79% 
2. Ciudadela de la Paz: 82,81% 
3. Antonio Jose de Sucre: 80,81% 
4. Bayunca; 60,81% 
5. Pasacaballos 29,26%
</t>
  </si>
  <si>
    <t xml:space="preserve">• Se realizaron transferencias enfocadas en la ampliación de las siguientes IE por medio de aulas modulares:
1. San Francisco de Asís
2. Ararca
3. Archipiélago de San Bernardo (Fase2)
• IE FERNANDEZ BAENA: Se selecciona contratista y se adelantan trámites administrativos de contratación de la interventoría. A la fecha se cuenta con Licencia de Construcción.
• INEM: Las intervenciones en esta IE presentan al finalizar el trimestre un avance de 52.15%
</t>
  </si>
  <si>
    <t xml:space="preserve">• Por medio del proceso LP-SED-001-2026 cuyo alcance es OBRAS DE MEJORAMIENTO, MANTENIMIENTO Y ADECUACIÓN EN LAS INSTITUCIONES EDUCATIVAS OFICIALES DEL DISTRITO DE CARTAGENA se pretende intervenir 35 colegios. A 30 de Junio ya se designó contratista de obra y se espera en el mes de Julio contratar la interventoría 
• Proceso de mantenimientos 2025 culminado (Se reportan 2IE)
1. Jorge Artel 100% - Reportado trimestre anterior
2. Manuela Beltrán 100% - Reportado trimestre anterior
3. Maria Reina 100% - Reportado trimestre anterior 
4. Nuestra señora del Perpetuo Socorro 100% - Reportado trimestre anterior
5. Madre Laura Sede Castilla y Rada 100% - Reportado trimestre anterior
6. Santa Maria 100% - Reportado trimestre anterior
7. Liceo Bolívar (FASE 1)  100% - Reportado trimestre anterior
8. San Juan de Damasco 100%
9. 20 de Julio Sede Yira Castro 100%
• En el marco del convenio 1424 con el FFIE se encuentran en ejecución por medio del contrato 1380-2056-2025 las intervenciones a las instituciones: (Se reportan 2IE)
1. Maria Reina SAC 7 - 100% - Reportado trimestre anterior
2. Camilo Torres Sede Nuevo Horizonte: 100% - Reportado trimestre anterior
3. Valores Unidos: 61,42%
4. Luis Carlos Galán: 100%
5. Manuela Vergara de Curi: 100%
6. Nuestro Esfuerzo: 4,87%
7. Camilo Torres Principal: 49,35%
8. La Libertad: 8,59%
9. Antonia Santos sede Juan Salvador Gaviota: 2%
• Se realizaron transferencias enfocadas en mejoramientos de ambientes de aprendizaje en las instituciones educativas:
1. Fernando de la Vega
2. Pedro Romero
3. Cecilia Porras
• Contratación e inicio de ejecución del contrato MC-SED-PS-003-2026,  derivado del proceso de selección de mínima cuantía MC-SED-003-2026, cuyo objeto consiste en: "Contratar el mantenimiento preventivo y correctivo, así como la puesta en marcha de los ascensores y equipos elevadores de las Instituciones Educativas Oficiales Valores Unidos, Politécnico El Pozón, San Felipe Neri, Nuevo Bosque y Gabriel García Márquez, en el marco del proyecto de modernización de la infraestructura educativa del Distrito de Cartagena de Indias."
</t>
  </si>
  <si>
    <t xml:space="preserve">• Durante el periodo reportado se realizaron visitas de diagnóstico por necesidad de mobiliario en las instituciones:
1. Madre Gabriela de San Martin
2. Ambientalista de Cartagena
• Por medio de Orden de Compra No. 164451 se contrató la ADQUISICIÓN DE EQUIPOS DE VENTILACIÓN COMO VENTILADORES Y EQUIPOS DE AIRE ACONDICIONADO PARA MEJORAR Y/O ADECUAR AMBIENTES DE APRENDIZAJE suministrados a las instituciones educativas relacionadas a continuación: (Se reportan 101 aulas)
</t>
  </si>
  <si>
    <t xml:space="preserve">Las vecas reportadas no tienen costo teniendo en cuenta que esta fueron  entregadas por el sena </t>
  </si>
  <si>
    <t xml:space="preserve">no regista ejecucion </t>
  </si>
  <si>
    <t xml:space="preserve">no registra ejecucion </t>
  </si>
  <si>
    <t xml:space="preserve">se realiza apoyo psicorientacion OSO  </t>
  </si>
  <si>
    <t xml:space="preserve">Contratacion de equipo de trabajo </t>
  </si>
  <si>
    <t xml:space="preserve">Pago de contratos por prestacion de servicios </t>
  </si>
  <si>
    <t>Durante el segundo trimestre de 2026 se reportó un avance de 283 estudiantes beneficiados con becas de educación superior, de acuerdo con la información suministrada por el Servicio Nacional de Aprendizaje (SENA), correspondiente a egresados de Instituciones Educativas Oficiales y con matrícula contratada. Este reporte fue incorporado al seguimiento de la meta</t>
  </si>
  <si>
    <t xml:space="preserve">NO SE PRESENTAN AVANCES </t>
  </si>
  <si>
    <t>En relación con los estudiantes graduados con doble titulación, el avance de esta meta solo puede evidenciarse al cierre de la vigencia, dado que la obtención del título está sujeta a la culminación del proceso de formación académica y al cumplimiento de los requisitos de graduación establecidos por las instituciones educativas y las entidades formadoras</t>
  </si>
  <si>
    <t>Durante el trimestre reportado se adelantaron conversaciones y acciones de articulación con las Instituciones Educativas Oficiales Cecilia Porras e IE Pies Descalzos, con el propósito de evaluar su posible vinculación a la estrategia de Media Técnica en la siguiente vigencia. Es importante resaltar que la apertura de un programa de Media Técnica en una Institución Educativa Oficial responde a un proceso de planeación que se desarrolla durante el año, el cual comprende el análisis de la pertinencia de la oferta, la identificación de las necesidades del contexto, la definición de los programas de formación y la articulación con las entidades aliadas, previo al inicio de su implementación.</t>
  </si>
  <si>
    <t>No se registraron avances en el cumplimiento de la meta durante el período reportado, debido a que la entidad se encontraba en período de Ley de Garantías, lo cual limitó la continuidad del proceso de suscripción del convenio entre la Secretaría de Educación y el SENA. En consecuencia, el trámite quedó pendiente de revisión en la Secretaría General y se está a la espera de la culminación de las restricciones establecidas por la Ley de Garantías para retomar el proceso y continuar con las actuaciones correspondientes.</t>
  </si>
  <si>
    <t>Durante el segundo trimestre de 2026 no se reportan avances cuantitativos en el indicador, debido a que el componente concentró su gestión en el seguimiento técnico, administrativo, financiero y operativo de la convocatoria 2025-1, garantizando los procesos de legalización, permanencia, renovación y gestión de giros de los beneficiarios en articulación con ICETEX y las Instituciones de Formación para el Trabajo y el Desarrollo Humano. De manera paralela, se adelantó la estructuración técnica, operativa y presupuestal de la convocatoria 2026-2, incluyendo la consolidación de la oferta institucional, la definición de la ruta de trabajo y la actualización de los requerimientos presupuestales, así como el inicio de las acciones para el proceso de condonación de créditos. Estas actividades constituyen la fase preparatoria indispensable para la apertura de la nueva convocatoria y permitirán el reporte de avances cuantitativos en los próximos periodos, una vez se formalice la vinculación de los nuevos beneficiarios.</t>
  </si>
  <si>
    <t>Durante el segundo trimestre de 2026 no se reportan avances cuantitativos en el indicador, debido a que la vinculación de los voluntarios universitarios continúa supeditada a la definición del mecanismo jurídico y administrativo que permita garantizar la afiliación y el pago de la seguridad social. No obstante, se registraron avances significativos en la estructuración del proceso, mediante la realización de mesas de trabajo interinstitucionales y la elaboración del proyecto de decreto de delegación para habilitar la competencia de la Secretaría de Educación Distrital en materia de ordenación del gasto y actuaciones administrativas relacionadas con la cobertura de riesgos laborales. Dicho proyecto fue remitido a la Oficina Asesora Jurídica para su revisión y trámite, constituyéndose en un avance preparatorio que permitirá dar inicio a la vinculación de los voluntarios una vez se surtan las aprobaciones correspondientes.</t>
  </si>
  <si>
    <t>PRESUPUESTO EJECUTADO MARZO COMPROMISOS</t>
  </si>
  <si>
    <t>PORCENTAJE EJECUTADO MARZO SEGÚN COMPROMISOS</t>
  </si>
  <si>
    <t>PRESUPUESTO EJECUTADO MARZO OBLIGACIONES</t>
  </si>
  <si>
    <t>PORCENTAJE EJECUTADO MARZO SEGÚN OBLIGACIONES</t>
  </si>
  <si>
    <t>AVANCE PROYECTOS DE LA SECRETARÍA DE EDUCACIÓN JUNIO 2026</t>
  </si>
  <si>
    <t>Reuniones de planeación y seguimiento del equipo de transversales para el fortalecimiento de los procesos de acompañamiento de las instituciones educativas en temas de convivencia escolar y prevención de violencias basadas en género. Participar en el Foro Distrital 2026.
• Asesoría jurídica y acompañamiento técnico en el análisis de las temáticas relacionadas con la implementación del Acuerdo Distrital 113 de 2022  y en respuesta a derechos de peticiones de instituciones educativas, entidades o ciudadanos relacionadas con temas de convivencia escolar y/o violencias basadas en género.
• Seguimiento a la implementación de rutas y protocolos de convivencia escolar en instituciones educativas oficiales del distrito de Cartagena a partir de los casos reportados.
• Participación en  reuniones técnicas para ajustar y consolidar el proyecto de decreto de convivencia escolar.
• Hacer seguimiento al proceso  jurídico del decreto de creación del Comité Territorial de Convivencia Escolar del Distrito de Cartagena.
• Elaborar y revisar el oficio dirigido a la Secretaría Técnica del Consejo Distrital de Política Social, para el análisis del Decreto de conformación del comité. 
• Asistencia en la  mesa de trabajo para la atención de la problemática de convivencia escolar en la Institución Educativa de Tierra Bomba, brindando  asesoría jurídica sobre las actuaciones procedentes frente al caso expuesto por la rectoría de la institución.
• Asistencia técnica en el análisis y mediación de la problemáticas existente entre docentes y padres de familia en la Institución Educativa José de la Vega relacionadas con convivencia escolar-gobierno escolar (roles-límites y alcances).
• Participación en  la Mesa de Infancia, Adolescencia y Familia (MIAF).
• Socialización de las acciones desarrolladas por la Secretaría de Educación en  prevención del uso de la pólvora en las instituciones educativas del Distrito y las acciones futuras.
• Participación en la sesión extraordinaria del Comité Interinstitucional para la Prevención y Erradicación del Trabajo Infantil (CIETI), aportando las estrategias de acompañamiento de la Secretaria de Educación al Proceso, brindando aportes técnicos y jurídicos al análisis de la problemática del trabajo infantil.
• Participación en la jornada conmemorativa del Día Mundial contra el Trabajo Infantil en la Institución Educativa María Reina.
• Apoyar en  las actividades de sensibilización sobre prevención del trabajo infantil y prevención del uso de la pólvora.
• Articulación interinstitucional con el Departamento Administrativo Distrital de Salud (DADIS) y la Liga de Lucha contra el Cáncer.
• Coadyuvar en la gestión de alianzas interinstitucionales para fortalecer la atención oportuna de casos relacionados con violencias basadas en género y discriminación.
• Apoyar la socialización del Programa Ampliado de Inmunización (PAI) dirigido a las instituciones educativas oficiales.
• Asistir al Segundo Comité Ejecutivo del Consejo de Paz, Reconciliación, Convivencia y Derechos Humanos.
• Coadyuvar en el fortalecimiento de la articulación interinstitucional entre las entidades participantes.
• Realizar aportes jurídicos sobre el marco normativo que orienta el funcionamiento del Consejo.
• Articulación con la Fundación Grupo Social para la implementación de estrategias de fortalecimiento de habilidades socioemocionales en instituciones educativas oficiales de la Comuna 6.
• Participación en el Encuentro Distrital de Personeros de las Instituciones Educativas Oficiales para el fortalecimiento del liderazgo estudiantil, la participación democrática y la convivencia escolar.
Cecilia Porras, Camilo Torres, Luis Carlos Galan, Ararca, Jhon F. Kenedy, Foco Rojo, Madre Gabriela, Bertha Gedeon, Manuela Beltran, Maria Auxilia dora ,Villa Estrella , la milagrosa, Republica de argentina y nuestro esfuerzo</t>
  </si>
  <si>
    <t xml:space="preserve"> Reuniones de planeación y seguimiento del equipo de transversales para el fortalecimiento de los procesos de acompañamiento de las instituciones educativas en temas de convivencia escolar y prevención de violencias basadas en género. Participar en el Foro Distrital 2026:
Cecilia Porras, Camilo Torres, Luis Carlos Galan, Ararca, Jhon F. Kenedy, Foco Rojo, Madre Gabriela, Bertha Gedeon, Manuela Beltran, Maria Auxilia dora ,Villa Estrella , la milagrosa, Republica de argentina y nuestro esfuerzo
• Asesoría jurídica y acompañamiento técnico en el análisis de las temáticas relacionadas con la implementación del Acuerdo Distrital 113 de 2022  y en respuesta a derechos de peticiones de instituciones educativas, entidades o ciudadanos relacionadas con temas de convivencia escolar y/o violencias basadas en género.
• Seguimiento a la implementación de rutas y protocolos de convivencia escolar en instituciones educativas oficiales del distrito de Cartagena a partir de los casos reportados.
• Participación en  reuniones técnicas para ajustar y consolidar el proyecto de decreto de convivencia escolar.
• Hacer seguimiento al proceso  jurídico del decreto de creación del Comité Territorial de Convivencia Escolar del Distrito de Cartagena.
• Elaborar y revisar el oficio dirigido a la Secretaría Técnica del Consejo Distrital de Política Social, para el análisis del Decreto de conformación del comité. 
• Asistencia en la  mesa de trabajo para la atención de la problemática de convivencia escolar en la Institución Educativa de Tierra Bomba, brindando  asesoría jurídica sobre las actuaciones procedentes frente al caso expuesto por la rectoría de la institución.
• Asistencia técnica en el análisis y mediación de la problemáticas existente entre docentes y padres de familia en la Institución Educativa José de la Vega relacionadas con convivencia escolar-gobierno escolar (roles-límites y alcances).
• Participación en  la Mesa de Infancia, Adolescencia y Familia (MIAF).
• Socialización de las acciones desarrolladas por la Secretaría de Educación en  prevención del uso de la pólvora en las instituciones educativas del Distrito y las acciones futuras.
• Participación en la sesión extraordinaria del Comité Interinstitucional para la Prevención y Erradicación del Trabajo Infantil (CIETI), aportando las estrategias de acompañamiento de la Secretaria de Educación al Proceso, brindando aportes técnicos y jurídicos al análisis de la problemática del trabajo infantil.
• Participación en la jornada conmemorativa del Día Mundial contra el Trabajo Infantil en la Institución Educativa María Reina.
• Apoyar en  las actividades de sensibilización sobre prevención del trabajo infantil y prevención del uso de la pólvora.
• Articulación interinstitucional con el Departamento Administrativo Distrital de Salud (DADIS) y la Liga de Lucha contra el Cáncer.
• Coadyuvar en la gestión de alianzas interinstitucionales para fortalecer la atención oportuna de casos relacionados con violencias basadas en género y discriminación.
• Apoyar la socialización del Programa Ampliado de Inmunización (PAI) dirigido a las instituciones educativas oficiales.
• Asistir al Segundo Comité Ejecutivo del Consejo de Paz, Reconciliación, Convivencia y Derechos Humanos.
• Coadyuvar en el fortalecimiento de la articulación interinstitucional entre las entidades participantes.
• Realizar aportes jurídicos sobre el marco normativo que orienta el funcionamiento del Consejo.
• Articulación con la Fundación Grupo Social para la implementación de estrategias de fortalecimiento de habilidades socioemocionales en instituciones educativas oficiales de la Comuna 6.
• Participación en el Encuentro Distrital de Personeros de las Instituciones Educativas Oficiales para el fortalecimiento del liderazgo estudiantil, la participación democrática y la convivencia escolar.
</t>
  </si>
  <si>
    <t xml:space="preserve">Acompañamiento en la Institución Educativa Arroyo de Piedra,  Isla  Fuerte, Manzanillo del mar, Puerto Rey, Santa Ana, Jose maria cordoba de pasacaballos, San Jose caño del Oro, Islas del rosario , Ararca, con el propósito de socializar la ruta etnocurricular y la plantilla curricular dirigida a los docentes. Durante la jornada se presentaron los principales lineamientos y orientaciones para su implementación, promoviendo la articulación de los saberes propios, los enfoques pedagógicos institucionales y los referentes curriculares establecidos. 
Asimismo, se generó un espacio de diálogo con los docentes para resolver inquietudes y fortalecer la apropiación de la propuesta curricular, orientada a la consolidación del Proyecto Educativo Comunitario (PEC).
El pasado 5 de junio se realizó visita en la comunidad de bayunca    con el objetivo   de verificar   las condiciones del terreno propuesto para el desarrollo del Sistema Educativo Indígena Propio (SEIP) y evaluar posibles alternativas para su implementación, en cumplimiento de un compromiso de la Secretaría de Educación Distrital con la autoridad tradicional del Cabildo Indígena Caizeba.
El 30 de junio se realizó una reunión virtual con el Ministerio de Educación, en la que se revisaron los compromisos adquiridos durante la asistencia técnica relacionada con el Sistema Educativo Indígena Propio (SEIP).
</t>
  </si>
  <si>
    <t xml:space="preserve">Se realizó acompañamiento y asistencia a la I.E de Ana María Velez de Trujillo, en ella, se dejaron las inquietudes y retroalimentaciones de la construcción de ejes etnopedagogicos y confirmamos que en la segunda semana de mayo se procedería en la construcción del gobierno escolar con los lineamientos diferenciales. Para posterior, continuar con los procesos etnocurriculares, horizonte institucional y gobierno escolar han sido construido con la participación étnica del entorno por ser contexto urbano, pero, con fuerte incidencia de autorreconocimiento negro.
El pasado 27 de abril de 2026, se realizó acompañamiento y asistencia a la I.E Omaira Sánchez, en ella, quedo con el compromiso de parte de la secretaria de Educación sobre la urgencia interna de expedición del acto de reconocimiento. Los procesos etnocurriculares, horizonte institucional y gobierno escolar han sido construido con la participación étnica del entorno por ser contexto urbano, pero, con fuerte incidencia de autorreconocimiento negro. 
El 13 de mayo se realizo Reunión virtual con la IE Omaira sanches con el objetivo para coordinar esfuerzos para la realización del foro etnoeducactivo la candela es afro, que tiene como objetivo promover un espacio de dialogo reflexión y aprendizaje intercultural entre estudiantes e instituciones educativas, fortaleciendo la identidad cultural valorando la diversidad étnica y el fomentando practicas pedagógicas inclusivas y contextualizadas. 
El 20 de mayo Se realizo la revisión, concepto técnico de calidad y transferencia la I.E Omaira Sánchez a la dirección de inspección y vigilancia con miras a la entrega de acto administrativo de transición de Proyecto Educativo Institucional a Proyecto Etnoeducativo Intercultural Comunitario PEINC.
El pasado 29 de mayo se realizó la entrega del acto administrativo de tránsito de la Institución Etnoeducativa Omaira Sánchez.
El 12 de de mayo En articulación con el Programa de Asuntos Étnicos, se desarrolló la estrategia “África en Mí: Del África al Caribe”, mediante talleres en la institución educativa Manuela Vergara de Curi. Las actividades se enfocaron en la importancia cultural e histórica de las trenzas y los turbantes como expresiones de identidad, resistencia y herencia africana.
El 18 de mayo Se realizo la revisión del documento de la institución Etnoeducativa Manuela Vergara de Curi, junto a la rectoría
y demás miembros del consejo académico.
Se realizaron las siguientes
recomendaciones: i) Definir el modelo
pedagógico con base en los insumos del contexto multifactorial urbano ii) definir la caracterización para la cantidad deestudiantes que se auto reconocen como afrocolombianos y iv) articular con el
programa de asuntos étnicos dicho proceso de caracterización.
El pasado 23 de junio se llevó a cabo revisión del documentó PEINC de la IE mercedes Abrego, Durante la jornada se realizó una retroalimentación al componente de horizonte institucional, revisando aspectos relacionados con la misión, la visión, los principios, los valores y los objetivos institucionales.
https://drive.google.com/drive/u/0/folders/1HqsAsWLvIDf4WyXzEJskkYiZnvVG2vo3
</t>
  </si>
  <si>
    <t>• Por medio del proceso LP-SED-001-2026 cuyo alcance es OBRAS DE MEJORAMIENTO, MANTENIMIENTO Y ADECUACIÓN EN LAS INSTITUCIONES EDUCATIVAS OFICIALES DEL DISTRITO DE CARTAGENA se pretende intervenir 35 colegios. A 30 de Junio ya se designó contratista de obra y se espera en el mes de Julio contratar la interventoría 
• Proceso de mantenimientos 2025 culminado (Se reportan 2IE)
1. Jorge Artel 100% - Reportado trimestre anterior
2. Manuela Beltrán 100% - Reportado trimestre anterior
3. Maria Reina 100% - Reportado trimestre anterior 
4. Nuestra señora del Perpetuo Socorro 100% - Reportado trimestre anterior
5. Madre Laura Sede Castilla y Rada 100% - Reportado trimestre anterior
6. Santa Maria 100% - Reportado trimestre anterior
7. Liceo Bolívar (FASE 1)  100% - Reportado trimestre anterior
8. San Juan de Damasco 100%
9. 20 de Julio Sede Yira Castro 100%
• En el marco del convenio 1424 con el FFIE se encuentran en ejecución por medio del contrato 1380-2056-2025 las intervenciones a las instituciones: (Se reportan 2IE)
1. Maria Reina SAC 7 - 100% - Reportado trimestre anterior
2. Camilo Torres Sede Nuevo Horizonte: 100% - Reportado trimestre anterior
3. Valores Unidos: 61,42%
4. Luis Carlos Galán: 100%
5. Manuela Vergara de Curi: 100%
6. Nuestro Esfuerzo: 4,87%
7. Camilo Torres Principal: 49,35%
8. La Libertad: 8,59%
9. Antonia Santos sede Juan Salvador Gaviota: 2%
• Se realizaron transferencias enfocadas en mejoramientos de ambientes de aprendizaje en las instituciones educativas:
1. Fernando de la Vega
2. Pedro Romero
3. Cecilia Porras
• Contratación e inicio de ejecución del contrato MC-SED-PS-003-2026,  derivado del proceso de selección de mínima cuantía MC-SED-003-2026, cuyo objeto consiste en: "Contratar el mantenimiento preventivo y correctivo, así como la puesta en marcha de los ascensores y equipos elevadores de las Instituciones Educativas Oficiales Valores Unidos, Politécnico El Pozón, San Felipe Neri, Nuevo Bosque y Gabriel García Márquez, en el marco del proyecto de modernización de la infraestructura educativa del Distrito de Cartagena de Indias."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</si>
</sst>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3" formatCode="_-* #,##0.00_-;\-* #,##0.00_-;_-* &quot;-&quot;??_-;_-@_-"/>
    <numFmt numFmtId="164" formatCode="&quot;$&quot;\ #,##0;[Red]\-&quot;$&quot;\ #,##0"/>
    <numFmt numFmtId="165" formatCode="&quot;$&quot;\ #,##0.00;[Red]\-&quot;$&quot;\ #,##0.00"/>
    <numFmt numFmtId="166" formatCode="_-&quot;$&quot;\ * #,##0_-;\-&quot;$&quot;\ * #,##0_-;_-&quot;$&quot;\ * &quot;-&quot;_-;_-@_-"/>
    <numFmt numFmtId="167" formatCode="_-&quot;$&quot;\ * #,##0.00_-;\-&quot;$&quot;\ * #,##0.00_-;_-&quot;$&quot;\ * &quot;-&quot;??_-;_-@_-"/>
    <numFmt numFmtId="168" formatCode="&quot;$&quot;#,##0_);[Red]\(&quot;$&quot;#,##0\)"/>
    <numFmt numFmtId="169" formatCode="&quot;$&quot;#,##0;[Red]\-&quot;$&quot;#,##0"/>
    <numFmt numFmtId="170" formatCode="_-&quot;$&quot;* #,##0_-;\-&quot;$&quot;* #,##0_-;_-&quot;$&quot;* &quot;-&quot;_-;_-@_-"/>
    <numFmt numFmtId="171" formatCode="[$$-240A]\ #,##0"/>
    <numFmt numFmtId="172" formatCode="&quot;$&quot;\ #,##0.00"/>
    <numFmt numFmtId="173" formatCode="&quot;$&quot;\ #,##0"/>
    <numFmt numFmtId="174" formatCode="_-[$$-409]* #,##0.00_ ;_-[$$-409]* \-#,##0.00\ ;_-[$$-409]* &quot;-&quot;??_ ;_-@_ "/>
    <numFmt numFmtId="175" formatCode="\$\ #,##0.00"/>
    <numFmt numFmtId="176" formatCode="_-[$$-240A]\ * #,##0.00_-;\-[$$-240A]\ * #,##0.00_-;_-[$$-240A]\ * &quot;-&quot;??_-;_-@_-"/>
    <numFmt numFmtId="177" formatCode="_-* #,##0_-;\-* #,##0_-;_-* &quot;-&quot;??_-;_-@_-"/>
    <numFmt numFmtId="178" formatCode="_-[$$-409]* #,##0_ ;_-[$$-409]* \-#,##0\ ;_-[$$-409]* &quot;-&quot;??_ ;_-@_ "/>
    <numFmt numFmtId="179" formatCode="_-&quot;$&quot;\ * #,##0_-;\-&quot;$&quot;\ * #,##0_-;_-&quot;$&quot;\ * &quot;-&quot;??_-;_-@_-"/>
    <numFmt numFmtId="180" formatCode="&quot;$&quot;\ #,##0.0"/>
    <numFmt numFmtId="181" formatCode="\$\ #,##0"/>
    <numFmt numFmtId="182" formatCode="_([$$-409]* #,##0.00_);_([$$-409]* \(#,##0.00\);_([$$-409]* &quot;-&quot;??_);_(@_)"/>
    <numFmt numFmtId="183" formatCode="_([$$-409]* #,##0_);_([$$-409]* \(#,##0\);_([$$-409]* &quot;-&quot;??_);_(@_)"/>
    <numFmt numFmtId="184" formatCode="0.0"/>
    <numFmt numFmtId="185" formatCode="0.000%"/>
    <numFmt numFmtId="186" formatCode="_-[$$-240A]\ * #,##0_-;\-[$$-240A]\ * #,##0_-;_-[$$-240A]\ * &quot;-&quot;??_-;_-@_-"/>
    <numFmt numFmtId="187" formatCode="0.0%"/>
    <numFmt numFmtId="188" formatCode="&quot;$&quot;\ #,##0.0000"/>
  </numFmts>
  <fonts count="93">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tint="4.9989318521683403E-2"/>
      <name val="Aptos Narrow"/>
      <family val="2"/>
      <scheme val="minor"/>
    </font>
    <font>
      <sz val="12"/>
      <name val="Arial"/>
      <family val="2"/>
    </font>
    <font>
      <b/>
      <sz val="10"/>
      <color theme="1"/>
      <name val="Verdana"/>
      <family val="2"/>
    </font>
    <font>
      <sz val="10"/>
      <color theme="1"/>
      <name val="Verdana"/>
      <family val="2"/>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sz val="12"/>
      <color theme="1"/>
      <name val="Aptos Narrow"/>
      <family val="2"/>
      <scheme val="minor"/>
    </font>
    <font>
      <sz val="11"/>
      <name val="Aptos Narrow"/>
      <family val="2"/>
      <scheme val="minor"/>
    </font>
    <font>
      <sz val="11"/>
      <color rgb="FF000000"/>
      <name val="Aptos Narrow"/>
      <family val="2"/>
      <scheme val="minor"/>
    </font>
    <font>
      <b/>
      <sz val="20"/>
      <color theme="1"/>
      <name val="Aptos Narrow"/>
      <scheme val="minor"/>
    </font>
    <font>
      <b/>
      <sz val="14"/>
      <color theme="1"/>
      <name val="Arial"/>
      <family val="2"/>
    </font>
    <font>
      <b/>
      <sz val="11"/>
      <color theme="1"/>
      <name val="Aptos Narrow"/>
      <scheme val="minor"/>
    </font>
    <font>
      <sz val="11"/>
      <color theme="1"/>
      <name val="Calibri"/>
      <family val="2"/>
    </font>
    <font>
      <b/>
      <sz val="16"/>
      <color theme="1"/>
      <name val="Aptos Narrow"/>
      <family val="2"/>
      <scheme val="minor"/>
    </font>
    <font>
      <b/>
      <sz val="16"/>
      <color rgb="FFFF0000"/>
      <name val="Aptos Narrow"/>
      <scheme val="minor"/>
    </font>
    <font>
      <sz val="11"/>
      <color theme="1"/>
      <name val="Aptos Narrow"/>
      <scheme val="minor"/>
    </font>
    <font>
      <sz val="11"/>
      <name val="Arial"/>
      <family val="2"/>
    </font>
    <font>
      <sz val="11"/>
      <color rgb="FF000000"/>
      <name val="Segoe UI"/>
      <family val="2"/>
    </font>
    <font>
      <sz val="11"/>
      <color theme="1"/>
      <name val="Arial"/>
      <family val="2"/>
    </font>
    <font>
      <sz val="11"/>
      <color theme="1"/>
      <name val="Aptos Narrow"/>
    </font>
    <font>
      <sz val="11"/>
      <color rgb="FFFF0000"/>
      <name val="Aptos Narrow"/>
      <family val="2"/>
      <scheme val="minor"/>
    </font>
    <font>
      <b/>
      <sz val="16"/>
      <color rgb="FFFF0000"/>
      <name val="Aptos Narrow"/>
      <family val="2"/>
      <scheme val="minor"/>
    </font>
    <font>
      <b/>
      <sz val="11"/>
      <color rgb="FF0D0D0D"/>
      <name val="Aptos Narrow"/>
      <scheme val="minor"/>
    </font>
    <font>
      <b/>
      <sz val="18"/>
      <color rgb="FFFF0000"/>
      <name val="Aptos Narrow"/>
      <family val="2"/>
      <scheme val="minor"/>
    </font>
    <font>
      <b/>
      <sz val="11"/>
      <color theme="1"/>
      <name val="Aptos Narrow"/>
      <family val="2"/>
      <scheme val="minor"/>
    </font>
    <font>
      <sz val="11"/>
      <color rgb="FFFF0000"/>
      <name val="Aptos Narrow"/>
    </font>
    <font>
      <sz val="16"/>
      <color theme="1"/>
      <name val="Aptos Narrow"/>
      <family val="2"/>
      <scheme val="minor"/>
    </font>
    <font>
      <b/>
      <sz val="22"/>
      <color rgb="FFFF0000"/>
      <name val="Aptos Narrow"/>
      <scheme val="minor"/>
    </font>
    <font>
      <sz val="12"/>
      <color rgb="FF000000"/>
      <name val="Aptos Narrow"/>
      <family val="2"/>
    </font>
    <font>
      <b/>
      <sz val="11"/>
      <color theme="4"/>
      <name val="Aptos Narrow"/>
      <scheme val="minor"/>
    </font>
    <font>
      <sz val="9"/>
      <color theme="1"/>
      <name val="Aptos Narrow"/>
      <family val="2"/>
      <scheme val="minor"/>
    </font>
    <font>
      <sz val="8"/>
      <name val="Aptos Narrow"/>
      <family val="2"/>
      <scheme val="minor"/>
    </font>
    <font>
      <sz val="7"/>
      <color theme="1"/>
      <name val="Aptos Narrow"/>
      <family val="2"/>
      <scheme val="minor"/>
    </font>
    <font>
      <sz val="8"/>
      <color theme="1"/>
      <name val="Aptos Narrow"/>
      <family val="2"/>
      <scheme val="minor"/>
    </font>
    <font>
      <sz val="9"/>
      <name val="Aptos Narrow"/>
      <family val="2"/>
      <scheme val="minor"/>
    </font>
    <font>
      <sz val="10"/>
      <name val="Calibri"/>
      <family val="2"/>
    </font>
    <font>
      <b/>
      <sz val="16"/>
      <color theme="1"/>
      <name val="Aptos Narrow"/>
      <scheme val="minor"/>
    </font>
    <font>
      <b/>
      <sz val="11"/>
      <color theme="1"/>
      <name val="Aptos Narrow"/>
    </font>
    <font>
      <b/>
      <sz val="10"/>
      <color theme="1"/>
      <name val="Arial"/>
      <family val="2"/>
    </font>
    <font>
      <sz val="10"/>
      <color theme="1"/>
      <name val="Arial"/>
      <family val="2"/>
    </font>
    <font>
      <sz val="11"/>
      <color rgb="FF000000"/>
      <name val="Arial"/>
      <family val="2"/>
    </font>
    <font>
      <sz val="11"/>
      <color rgb="FFFF0000"/>
      <name val="Arial"/>
      <family val="2"/>
    </font>
    <font>
      <sz val="12"/>
      <color rgb="FF000000"/>
      <name val="Arial"/>
      <family val="2"/>
    </font>
    <font>
      <sz val="10"/>
      <color rgb="FF000000"/>
      <name val="Arial"/>
      <family val="2"/>
    </font>
    <font>
      <b/>
      <sz val="10"/>
      <color rgb="FF000000"/>
      <name val="Arial"/>
      <family val="2"/>
    </font>
    <font>
      <b/>
      <sz val="11"/>
      <color rgb="FFC00000"/>
      <name val="Arial"/>
      <family val="2"/>
    </font>
    <font>
      <sz val="11"/>
      <color rgb="FFC00000"/>
      <name val="Arial"/>
      <family val="2"/>
    </font>
    <font>
      <b/>
      <sz val="11"/>
      <color rgb="FF000000"/>
      <name val="Arial"/>
      <family val="2"/>
    </font>
    <font>
      <b/>
      <sz val="16"/>
      <color rgb="FFFF0000"/>
      <name val="Arial"/>
      <family val="2"/>
    </font>
    <font>
      <b/>
      <i/>
      <sz val="11"/>
      <color rgb="FFC00000"/>
      <name val="Arial"/>
      <family val="2"/>
    </font>
    <font>
      <b/>
      <sz val="11"/>
      <color rgb="FF0D0D0D"/>
      <name val="Arial"/>
      <family val="2"/>
    </font>
    <font>
      <sz val="14"/>
      <color theme="1"/>
      <name val="Arial"/>
      <family val="2"/>
    </font>
    <font>
      <sz val="16"/>
      <name val="Arial"/>
      <family val="2"/>
    </font>
    <font>
      <sz val="11"/>
      <color theme="1" tint="4.9989318521683403E-2"/>
      <name val="Arial"/>
      <family val="2"/>
    </font>
    <font>
      <b/>
      <sz val="12"/>
      <color rgb="FF0D0D0D"/>
      <name val="Arial"/>
      <family val="2"/>
    </font>
    <font>
      <b/>
      <sz val="11"/>
      <color rgb="FF0D0D0D"/>
      <name val="Arial 11"/>
    </font>
    <font>
      <sz val="12"/>
      <color theme="1"/>
      <name val="Aptos"/>
    </font>
    <font>
      <sz val="10"/>
      <color rgb="FFFF0000"/>
      <name val="Arial"/>
      <family val="2"/>
    </font>
    <font>
      <sz val="14"/>
      <color theme="1"/>
      <name val="Aptos Narrow"/>
      <family val="2"/>
      <scheme val="minor"/>
    </font>
    <font>
      <sz val="12"/>
      <color theme="1" tint="4.9989318521683403E-2"/>
      <name val="Aptos Narrow"/>
      <family val="2"/>
      <scheme val="minor"/>
    </font>
    <font>
      <sz val="9"/>
      <color indexed="81"/>
      <name val="Tahoma"/>
      <family val="2"/>
    </font>
    <font>
      <b/>
      <sz val="9"/>
      <color indexed="81"/>
      <name val="Tahoma"/>
      <family val="2"/>
    </font>
    <font>
      <b/>
      <sz val="12"/>
      <name val="Arial"/>
      <family val="2"/>
    </font>
    <font>
      <sz val="13"/>
      <name val="Arial"/>
      <family val="2"/>
    </font>
    <font>
      <sz val="11"/>
      <color rgb="FF242424"/>
      <name val="Aptos Narrow"/>
      <charset val="1"/>
    </font>
    <font>
      <b/>
      <sz val="12"/>
      <color rgb="FFC00000"/>
      <name val="Arial"/>
      <family val="2"/>
    </font>
    <font>
      <sz val="12"/>
      <name val="Aptos Narrow"/>
      <family val="2"/>
      <scheme val="minor"/>
    </font>
    <font>
      <sz val="11"/>
      <color indexed="81"/>
      <name val="Tahoma"/>
      <family val="2"/>
    </font>
    <font>
      <sz val="14"/>
      <color rgb="FFC00000"/>
      <name val="Arial"/>
      <family val="2"/>
    </font>
    <font>
      <b/>
      <sz val="11"/>
      <name val="Aptos"/>
      <family val="2"/>
    </font>
    <font>
      <sz val="11"/>
      <color rgb="FF0D0D0D"/>
      <name val="Aptos Narrow"/>
      <family val="2"/>
      <scheme val="minor"/>
    </font>
    <font>
      <b/>
      <sz val="16"/>
      <name val="Aptos Narrow"/>
      <family val="2"/>
      <scheme val="minor"/>
    </font>
    <font>
      <b/>
      <sz val="16"/>
      <name val="Aptos Narrow"/>
      <scheme val="minor"/>
    </font>
    <font>
      <sz val="11"/>
      <color rgb="FF0D0D0D"/>
      <name val="Arial"/>
      <family val="2"/>
    </font>
    <font>
      <b/>
      <sz val="24"/>
      <color theme="1"/>
      <name val="Aptos Narrow"/>
      <family val="2"/>
      <scheme val="minor"/>
    </font>
    <font>
      <b/>
      <sz val="16"/>
      <name val="Arial"/>
      <family val="2"/>
    </font>
    <font>
      <b/>
      <sz val="26"/>
      <color theme="1"/>
      <name val="Aptos Narrow"/>
      <family val="2"/>
      <scheme val="minor"/>
    </font>
    <font>
      <b/>
      <sz val="11"/>
      <color theme="4"/>
      <name val="Aptos Narrow"/>
      <family val="2"/>
      <scheme val="minor"/>
    </font>
    <font>
      <b/>
      <sz val="20"/>
      <color rgb="FFFF0000"/>
      <name val="Aptos Narrow"/>
      <scheme val="minor"/>
    </font>
    <font>
      <sz val="10"/>
      <color theme="1"/>
      <name val="Aptos Narrow"/>
      <family val="2"/>
      <scheme val="minor"/>
    </font>
    <font>
      <b/>
      <sz val="10"/>
      <color theme="1"/>
      <name val="Aptos Narrow"/>
      <family val="2"/>
      <scheme val="minor"/>
    </font>
    <font>
      <sz val="7"/>
      <color theme="1"/>
      <name val="Times New Roman"/>
      <family val="1"/>
    </font>
  </fonts>
  <fills count="4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DBE5F1"/>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rgb="FFCCCC00"/>
        <bgColor indexed="64"/>
      </patternFill>
    </fill>
    <fill>
      <patternFill patternType="solid">
        <fgColor rgb="FFFFFF99"/>
        <bgColor indexed="64"/>
      </patternFill>
    </fill>
    <fill>
      <patternFill patternType="solid">
        <fgColor rgb="FFCC6600"/>
        <bgColor indexed="64"/>
      </patternFill>
    </fill>
    <fill>
      <patternFill patternType="solid">
        <fgColor rgb="FF66FFFF"/>
        <bgColor indexed="64"/>
      </patternFill>
    </fill>
    <fill>
      <patternFill patternType="solid">
        <fgColor rgb="FF00CC00"/>
        <bgColor indexed="64"/>
      </patternFill>
    </fill>
    <fill>
      <patternFill patternType="solid">
        <fgColor rgb="FFCCFF33"/>
        <bgColor indexed="64"/>
      </patternFill>
    </fill>
    <fill>
      <patternFill patternType="solid">
        <fgColor rgb="FF0099FF"/>
        <bgColor indexed="64"/>
      </patternFill>
    </fill>
    <fill>
      <patternFill patternType="solid">
        <fgColor rgb="FFFF6699"/>
        <bgColor indexed="64"/>
      </patternFill>
    </fill>
    <fill>
      <patternFill patternType="solid">
        <fgColor rgb="FFFF9933"/>
        <bgColor indexed="64"/>
      </patternFill>
    </fill>
    <fill>
      <patternFill patternType="solid">
        <fgColor rgb="FFFFCCFF"/>
        <bgColor indexed="64"/>
      </patternFill>
    </fill>
    <fill>
      <patternFill patternType="solid">
        <fgColor rgb="FFFF0000"/>
        <bgColor indexed="64"/>
      </patternFill>
    </fill>
    <fill>
      <patternFill patternType="solid">
        <fgColor theme="2"/>
        <bgColor indexed="64"/>
      </patternFill>
    </fill>
    <fill>
      <patternFill patternType="solid">
        <fgColor theme="5"/>
        <bgColor indexed="64"/>
      </patternFill>
    </fill>
    <fill>
      <patternFill patternType="solid">
        <fgColor theme="7" tint="0.79998168889431442"/>
        <bgColor indexed="64"/>
      </patternFill>
    </fill>
    <fill>
      <patternFill patternType="solid">
        <fgColor rgb="FF92D050"/>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rgb="FFFF9900"/>
        <bgColor indexed="64"/>
      </patternFill>
    </fill>
    <fill>
      <patternFill patternType="solid">
        <fgColor rgb="FF00B0F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rgb="FFFF7C80"/>
        <bgColor indexed="64"/>
      </patternFill>
    </fill>
    <fill>
      <patternFill patternType="solid">
        <fgColor rgb="FFFFFFCC"/>
        <bgColor indexed="64"/>
      </patternFill>
    </fill>
    <fill>
      <patternFill patternType="solid">
        <fgColor theme="0"/>
        <bgColor rgb="FF000000"/>
      </patternFill>
    </fill>
    <fill>
      <patternFill patternType="solid">
        <fgColor theme="3" tint="0.89999084444715716"/>
        <bgColor indexed="64"/>
      </patternFill>
    </fill>
    <fill>
      <patternFill patternType="solid">
        <fgColor theme="6" tint="0.79998168889431442"/>
        <bgColor indexed="64"/>
      </patternFill>
    </fill>
    <fill>
      <patternFill patternType="solid">
        <fgColor theme="0" tint="-4.9989318521683403E-2"/>
        <bgColor rgb="FF000000"/>
      </patternFill>
    </fill>
    <fill>
      <patternFill patternType="solid">
        <fgColor rgb="FFFFCC00"/>
        <bgColor indexed="64"/>
      </patternFill>
    </fill>
    <fill>
      <patternFill patternType="solid">
        <fgColor theme="0" tint="-4.9989318521683403E-2"/>
        <bgColor indexed="64"/>
      </patternFill>
    </fill>
    <fill>
      <patternFill patternType="solid">
        <fgColor rgb="FFFFFF00"/>
        <bgColor rgb="FF000000"/>
      </patternFill>
    </fill>
    <fill>
      <patternFill patternType="solid">
        <fgColor theme="5" tint="0.59999389629810485"/>
        <bgColor indexed="64"/>
      </patternFill>
    </fill>
    <fill>
      <patternFill patternType="solid">
        <fgColor theme="4" tint="0.79998168889431442"/>
        <bgColor theme="4" tint="0.79998168889431442"/>
      </patternFill>
    </fill>
    <fill>
      <patternFill patternType="solid">
        <fgColor theme="6" tint="0.39997558519241921"/>
        <bgColor indexed="64"/>
      </patternFill>
    </fill>
    <fill>
      <patternFill patternType="solid">
        <fgColor rgb="FF0070C0"/>
        <bgColor indexed="64"/>
      </patternFill>
    </fill>
    <fill>
      <patternFill patternType="solid">
        <fgColor theme="7" tint="-0.249977111117893"/>
        <bgColor indexed="64"/>
      </patternFill>
    </fill>
    <fill>
      <patternFill patternType="solid">
        <fgColor theme="2" tint="-0.249977111117893"/>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style="thin">
        <color rgb="FF000000"/>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rgb="FF000000"/>
      </top>
      <bottom/>
      <diagonal/>
    </border>
    <border>
      <left/>
      <right style="thin">
        <color indexed="64"/>
      </right>
      <top style="medium">
        <color indexed="64"/>
      </top>
      <bottom style="medium">
        <color indexed="64"/>
      </bottom>
      <diagonal/>
    </border>
    <border>
      <left/>
      <right/>
      <top style="thin">
        <color rgb="FF000000"/>
      </top>
      <bottom/>
      <diagonal/>
    </border>
    <border>
      <left/>
      <right/>
      <top style="thin">
        <color theme="4" tint="0.39997558519241921"/>
      </top>
      <bottom/>
      <diagonal/>
    </border>
    <border>
      <left style="thin">
        <color indexed="64"/>
      </left>
      <right/>
      <top style="medium">
        <color indexed="64"/>
      </top>
      <bottom style="medium">
        <color indexed="64"/>
      </bottom>
      <diagonal/>
    </border>
  </borders>
  <cellStyleXfs count="342">
    <xf numFmtId="0" fontId="0" fillId="0" borderId="0"/>
    <xf numFmtId="0" fontId="3" fillId="0" borderId="0"/>
    <xf numFmtId="167" fontId="1" fillId="0" borderId="0" applyFont="0" applyFill="0" applyBorder="0" applyAlignment="0" applyProtection="0"/>
    <xf numFmtId="43" fontId="1" fillId="0" borderId="0" applyFont="0" applyFill="0" applyBorder="0" applyAlignment="0" applyProtection="0"/>
    <xf numFmtId="0" fontId="9" fillId="5" borderId="0" applyNumberFormat="0" applyBorder="0" applyProtection="0">
      <alignment horizontal="center" vertical="center"/>
    </xf>
    <xf numFmtId="49" fontId="10" fillId="0" borderId="0" applyFill="0" applyBorder="0" applyProtection="0">
      <alignment horizontal="left" vertical="center"/>
    </xf>
    <xf numFmtId="3" fontId="10" fillId="0" borderId="0" applyFill="0" applyBorder="0" applyProtection="0">
      <alignment horizontal="right" vertical="center"/>
    </xf>
    <xf numFmtId="9" fontId="1" fillId="0" borderId="0" applyFont="0" applyFill="0" applyBorder="0" applyAlignment="0" applyProtection="0"/>
    <xf numFmtId="17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cellStyleXfs>
  <cellXfs count="1256">
    <xf numFmtId="0" fontId="0" fillId="0" borderId="0" xfId="0"/>
    <xf numFmtId="0" fontId="0" fillId="2" borderId="0" xfId="0" applyFill="1"/>
    <xf numFmtId="0" fontId="5" fillId="2" borderId="1" xfId="0" applyFont="1" applyFill="1" applyBorder="1" applyAlignment="1">
      <alignment horizontal="center" vertical="center" wrapText="1"/>
    </xf>
    <xf numFmtId="0" fontId="9" fillId="5" borderId="1" xfId="4" applyBorder="1" applyProtection="1">
      <alignment horizontal="center" vertical="center"/>
    </xf>
    <xf numFmtId="3" fontId="10" fillId="0" borderId="1" xfId="6" applyBorder="1" applyAlignment="1" applyProtection="1">
      <alignment horizontal="center" vertical="center"/>
    </xf>
    <xf numFmtId="49" fontId="10" fillId="0" borderId="1" xfId="5" applyBorder="1" applyProtection="1">
      <alignment horizontal="left" vertical="center"/>
    </xf>
    <xf numFmtId="0" fontId="11" fillId="0" borderId="0" xfId="0" applyFont="1" applyAlignment="1">
      <alignment horizontal="left"/>
    </xf>
    <xf numFmtId="0" fontId="11" fillId="0" borderId="0" xfId="0" applyFont="1" applyAlignment="1">
      <alignment horizontal="left" vertical="center" wrapText="1"/>
    </xf>
    <xf numFmtId="0" fontId="12" fillId="0" borderId="0" xfId="0" applyFont="1" applyAlignment="1">
      <alignment horizontal="left" vertical="center" wrapText="1"/>
    </xf>
    <xf numFmtId="0" fontId="8" fillId="0" borderId="0" xfId="0" applyFont="1" applyAlignment="1">
      <alignment horizontal="left" vertical="center" wrapText="1"/>
    </xf>
    <xf numFmtId="0" fontId="11" fillId="4" borderId="1" xfId="0" applyFont="1" applyFill="1" applyBorder="1" applyAlignment="1">
      <alignment horizontal="left" vertical="center" wrapText="1"/>
    </xf>
    <xf numFmtId="0" fontId="11"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1" fillId="0" borderId="0" xfId="0" applyFont="1" applyAlignment="1">
      <alignment horizontal="left" vertical="center"/>
    </xf>
    <xf numFmtId="0" fontId="6"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49" fontId="10" fillId="0" borderId="1" xfId="5" applyBorder="1" applyAlignment="1" applyProtection="1">
      <alignment vertical="center" wrapText="1"/>
    </xf>
    <xf numFmtId="0" fontId="9" fillId="5" borderId="1" xfId="4" applyBorder="1" applyAlignment="1" applyProtection="1">
      <alignment vertical="center"/>
    </xf>
    <xf numFmtId="0" fontId="16" fillId="2" borderId="1" xfId="1" applyFont="1" applyFill="1" applyBorder="1" applyAlignment="1">
      <alignment horizontal="left" vertical="center"/>
    </xf>
    <xf numFmtId="0" fontId="5" fillId="2" borderId="1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horizontal="center" vertical="center"/>
    </xf>
    <xf numFmtId="0" fontId="18" fillId="0" borderId="1" xfId="0" applyFont="1" applyBorder="1" applyAlignment="1">
      <alignment horizontal="center" vertical="center" wrapText="1"/>
    </xf>
    <xf numFmtId="0" fontId="0" fillId="11" borderId="1" xfId="0" applyFill="1" applyBorder="1" applyAlignment="1">
      <alignment horizontal="center" vertical="center" wrapText="1"/>
    </xf>
    <xf numFmtId="0" fontId="0" fillId="0" borderId="0" xfId="0" applyAlignment="1">
      <alignment vertical="center" wrapText="1"/>
    </xf>
    <xf numFmtId="1" fontId="0" fillId="0" borderId="1" xfId="0" applyNumberFormat="1" applyBorder="1" applyAlignment="1">
      <alignment horizontal="center" vertical="center"/>
    </xf>
    <xf numFmtId="0" fontId="0" fillId="2" borderId="0" xfId="0" applyFill="1" applyAlignment="1">
      <alignment horizontal="center" vertical="center" wrapText="1"/>
    </xf>
    <xf numFmtId="9" fontId="0" fillId="0" borderId="1" xfId="7" applyFont="1" applyBorder="1" applyAlignment="1">
      <alignment horizontal="center" vertical="center"/>
    </xf>
    <xf numFmtId="0" fontId="0" fillId="0" borderId="0" xfId="0" applyAlignment="1">
      <alignment horizontal="center" vertical="center"/>
    </xf>
    <xf numFmtId="9" fontId="0" fillId="0" borderId="1" xfId="7"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applyAlignment="1">
      <alignment vertical="center"/>
    </xf>
    <xf numFmtId="0" fontId="5" fillId="2" borderId="1" xfId="1" applyFont="1" applyFill="1" applyBorder="1" applyAlignment="1">
      <alignment horizontal="left" vertical="center"/>
    </xf>
    <xf numFmtId="170" fontId="0" fillId="0" borderId="1" xfId="8" applyFont="1" applyBorder="1" applyAlignment="1">
      <alignment horizontal="center" vertical="center" wrapText="1"/>
    </xf>
    <xf numFmtId="170" fontId="0" fillId="0" borderId="1" xfId="8" applyFont="1" applyFill="1" applyBorder="1" applyAlignment="1">
      <alignment horizontal="center" vertical="center" wrapText="1"/>
    </xf>
    <xf numFmtId="14" fontId="0" fillId="0" borderId="1" xfId="0" applyNumberFormat="1" applyBorder="1" applyAlignment="1">
      <alignment horizontal="center" vertical="center" wrapText="1"/>
    </xf>
    <xf numFmtId="0" fontId="22" fillId="33" borderId="12" xfId="0" applyFont="1" applyFill="1" applyBorder="1" applyAlignment="1">
      <alignment horizontal="center" vertical="center" wrapText="1"/>
    </xf>
    <xf numFmtId="0" fontId="31" fillId="34" borderId="1" xfId="0" applyFont="1" applyFill="1" applyBorder="1" applyAlignment="1">
      <alignment horizontal="center" vertical="center"/>
    </xf>
    <xf numFmtId="172" fontId="31" fillId="2" borderId="1" xfId="0" applyNumberFormat="1" applyFont="1" applyFill="1" applyBorder="1" applyAlignment="1">
      <alignment horizontal="center" vertical="center" wrapText="1"/>
    </xf>
    <xf numFmtId="0" fontId="34" fillId="2" borderId="0" xfId="0" applyFont="1" applyFill="1" applyAlignment="1">
      <alignment horizontal="center" vertical="center" wrapText="1"/>
    </xf>
    <xf numFmtId="0" fontId="0" fillId="0" borderId="0" xfId="0" applyAlignment="1">
      <alignment vertical="center"/>
    </xf>
    <xf numFmtId="0" fontId="0" fillId="2" borderId="0" xfId="0" applyFill="1" applyAlignment="1">
      <alignment vertical="center"/>
    </xf>
    <xf numFmtId="170" fontId="31" fillId="0" borderId="13" xfId="8" applyFont="1" applyFill="1" applyBorder="1" applyAlignment="1">
      <alignment horizontal="center" vertical="center"/>
    </xf>
    <xf numFmtId="170" fontId="31" fillId="0" borderId="13" xfId="8" applyFont="1" applyFill="1" applyBorder="1" applyAlignment="1">
      <alignment horizontal="center" vertical="center" wrapText="1"/>
    </xf>
    <xf numFmtId="167" fontId="31" fillId="0" borderId="1" xfId="12" applyFont="1" applyFill="1" applyBorder="1" applyAlignment="1">
      <alignment horizontal="center" vertical="center" wrapText="1"/>
    </xf>
    <xf numFmtId="0" fontId="40" fillId="2" borderId="0" xfId="0" applyFont="1" applyFill="1" applyAlignment="1">
      <alignment horizontal="center" vertical="center" wrapText="1"/>
    </xf>
    <xf numFmtId="0" fontId="35" fillId="2" borderId="1" xfId="0" applyFont="1" applyFill="1" applyBorder="1" applyAlignment="1">
      <alignment horizontal="center" vertical="center" wrapText="1"/>
    </xf>
    <xf numFmtId="0" fontId="0" fillId="2" borderId="0" xfId="0" applyFill="1" applyAlignment="1">
      <alignment horizontal="center"/>
    </xf>
    <xf numFmtId="0" fontId="41" fillId="3" borderId="1" xfId="0" applyFont="1" applyFill="1" applyBorder="1" applyAlignment="1">
      <alignment vertical="center" wrapText="1"/>
    </xf>
    <xf numFmtId="0" fontId="41" fillId="0" borderId="1" xfId="0" applyFont="1" applyBorder="1" applyAlignment="1">
      <alignment vertical="center" wrapText="1"/>
    </xf>
    <xf numFmtId="0" fontId="42" fillId="0" borderId="1" xfId="0" applyFont="1" applyBorder="1" applyAlignment="1">
      <alignment vertical="center" wrapText="1"/>
    </xf>
    <xf numFmtId="0" fontId="43" fillId="0" borderId="1" xfId="0" applyFont="1" applyBorder="1" applyAlignment="1">
      <alignment vertical="center" wrapText="1"/>
    </xf>
    <xf numFmtId="0" fontId="44" fillId="0" borderId="1" xfId="0" applyFont="1" applyBorder="1" applyAlignment="1">
      <alignment vertical="center" wrapText="1"/>
    </xf>
    <xf numFmtId="0" fontId="41"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3" fillId="0" borderId="1" xfId="0" applyFont="1" applyBorder="1" applyAlignment="1">
      <alignment wrapText="1"/>
    </xf>
    <xf numFmtId="0" fontId="41" fillId="8" borderId="1" xfId="0" applyFont="1" applyFill="1" applyBorder="1" applyAlignment="1">
      <alignment vertical="center" wrapText="1"/>
    </xf>
    <xf numFmtId="0" fontId="45" fillId="0" borderId="1" xfId="0" applyFont="1" applyBorder="1" applyAlignment="1">
      <alignment horizontal="center" vertical="center" wrapText="1"/>
    </xf>
    <xf numFmtId="0" fontId="41" fillId="0" borderId="1" xfId="0" applyFont="1" applyBorder="1" applyAlignment="1">
      <alignment horizontal="center" vertical="center"/>
    </xf>
    <xf numFmtId="0" fontId="44" fillId="0" borderId="1" xfId="0" applyFont="1" applyBorder="1" applyAlignment="1">
      <alignment horizontal="center" vertical="center"/>
    </xf>
    <xf numFmtId="0" fontId="41" fillId="31" borderId="1" xfId="0" applyFont="1" applyFill="1" applyBorder="1" applyAlignment="1">
      <alignment vertical="center" wrapText="1"/>
    </xf>
    <xf numFmtId="10" fontId="46" fillId="0" borderId="1" xfId="7" applyNumberFormat="1" applyFont="1" applyFill="1" applyBorder="1" applyAlignment="1">
      <alignment horizontal="center" vertical="center" wrapText="1"/>
    </xf>
    <xf numFmtId="0" fontId="41" fillId="38" borderId="1" xfId="0" applyFont="1" applyFill="1" applyBorder="1" applyAlignment="1">
      <alignment vertical="center" wrapText="1"/>
    </xf>
    <xf numFmtId="0" fontId="41" fillId="25" borderId="1" xfId="0" applyFont="1" applyFill="1" applyBorder="1" applyAlignment="1">
      <alignment vertical="center" wrapText="1"/>
    </xf>
    <xf numFmtId="0" fontId="41" fillId="10" borderId="1" xfId="0" applyFont="1" applyFill="1" applyBorder="1" applyAlignment="1">
      <alignment horizontal="left" vertical="center" wrapText="1"/>
    </xf>
    <xf numFmtId="0" fontId="41" fillId="26" borderId="1" xfId="0" applyFont="1" applyFill="1" applyBorder="1" applyAlignment="1">
      <alignment vertical="center" wrapText="1"/>
    </xf>
    <xf numFmtId="0" fontId="41" fillId="11" borderId="1" xfId="0" applyFont="1" applyFill="1" applyBorder="1" applyAlignment="1">
      <alignment vertical="center" wrapText="1"/>
    </xf>
    <xf numFmtId="10" fontId="0" fillId="0" borderId="1" xfId="7" applyNumberFormat="1" applyFont="1" applyBorder="1" applyAlignment="1">
      <alignment horizontal="center" vertical="center"/>
    </xf>
    <xf numFmtId="0" fontId="41" fillId="22" borderId="1" xfId="0" applyFont="1" applyFill="1" applyBorder="1" applyAlignment="1">
      <alignment horizontal="center" vertical="center" wrapText="1"/>
    </xf>
    <xf numFmtId="0" fontId="41" fillId="13" borderId="1" xfId="0" applyFont="1" applyFill="1" applyBorder="1" applyAlignment="1">
      <alignment horizontal="left" vertical="center" wrapText="1"/>
    </xf>
    <xf numFmtId="0" fontId="41" fillId="28" borderId="1" xfId="0" applyFont="1" applyFill="1" applyBorder="1" applyAlignment="1">
      <alignment vertical="center" wrapText="1"/>
    </xf>
    <xf numFmtId="0" fontId="41" fillId="20" borderId="1" xfId="0" applyFont="1" applyFill="1" applyBorder="1" applyAlignment="1">
      <alignment vertical="center" wrapText="1"/>
    </xf>
    <xf numFmtId="0" fontId="41" fillId="27" borderId="1" xfId="0" applyFont="1" applyFill="1" applyBorder="1" applyAlignment="1">
      <alignment horizontal="center" vertical="center" wrapText="1"/>
    </xf>
    <xf numFmtId="0" fontId="41" fillId="14" borderId="1" xfId="0" applyFont="1" applyFill="1" applyBorder="1" applyAlignment="1">
      <alignment horizontal="center" vertical="center" wrapText="1"/>
    </xf>
    <xf numFmtId="0" fontId="41" fillId="15" borderId="1" xfId="0" applyFont="1" applyFill="1" applyBorder="1" applyAlignment="1">
      <alignment horizontal="center" vertical="center" wrapText="1"/>
    </xf>
    <xf numFmtId="0" fontId="41" fillId="16" borderId="1" xfId="0" applyFont="1" applyFill="1" applyBorder="1" applyAlignment="1">
      <alignment horizontal="center" vertical="center" wrapText="1"/>
    </xf>
    <xf numFmtId="0" fontId="41" fillId="17" borderId="1" xfId="0" applyFont="1" applyFill="1" applyBorder="1" applyAlignment="1">
      <alignment horizontal="center" vertical="center" wrapText="1"/>
    </xf>
    <xf numFmtId="0" fontId="41" fillId="18" borderId="1" xfId="0" applyFont="1" applyFill="1" applyBorder="1" applyAlignment="1">
      <alignment horizontal="center" vertical="center" wrapText="1"/>
    </xf>
    <xf numFmtId="0" fontId="41" fillId="19" borderId="1" xfId="0" applyFont="1" applyFill="1" applyBorder="1" applyAlignment="1">
      <alignment horizontal="center" vertical="center" wrapText="1"/>
    </xf>
    <xf numFmtId="0" fontId="41" fillId="29" borderId="1" xfId="0" applyFont="1" applyFill="1" applyBorder="1" applyAlignment="1">
      <alignment horizontal="center" vertical="center" wrapText="1"/>
    </xf>
    <xf numFmtId="0" fontId="41" fillId="11" borderId="1" xfId="0" applyFont="1" applyFill="1" applyBorder="1" applyAlignment="1">
      <alignment horizontal="center" vertical="center" wrapText="1"/>
    </xf>
    <xf numFmtId="0" fontId="44" fillId="0" borderId="1" xfId="0" applyFont="1" applyBorder="1"/>
    <xf numFmtId="0" fontId="41" fillId="30" borderId="1" xfId="0" applyFont="1" applyFill="1" applyBorder="1" applyAlignment="1">
      <alignment horizontal="center" vertical="center" wrapText="1"/>
    </xf>
    <xf numFmtId="0" fontId="41" fillId="13" borderId="1" xfId="0" applyFont="1" applyFill="1" applyBorder="1" applyAlignment="1">
      <alignment horizontal="center" vertical="center" wrapText="1"/>
    </xf>
    <xf numFmtId="0" fontId="41" fillId="24" borderId="1" xfId="0" applyFont="1" applyFill="1" applyBorder="1" applyAlignment="1">
      <alignment horizontal="center" vertical="center" wrapText="1"/>
    </xf>
    <xf numFmtId="9" fontId="0" fillId="0" borderId="1" xfId="7" applyFont="1" applyBorder="1" applyAlignment="1">
      <alignment horizontal="center" vertical="center" wrapText="1"/>
    </xf>
    <xf numFmtId="0" fontId="41" fillId="31" borderId="1" xfId="0" applyFont="1" applyFill="1" applyBorder="1" applyAlignment="1">
      <alignment horizontal="center" vertical="center" wrapText="1"/>
    </xf>
    <xf numFmtId="10" fontId="0" fillId="0" borderId="1" xfId="7" applyNumberFormat="1" applyFont="1" applyBorder="1" applyAlignment="1">
      <alignment horizontal="center" vertical="center" wrapText="1"/>
    </xf>
    <xf numFmtId="0" fontId="44" fillId="0" borderId="0" xfId="0" applyFont="1" applyAlignment="1">
      <alignment vertical="center" wrapText="1"/>
    </xf>
    <xf numFmtId="9" fontId="35" fillId="0" borderId="28" xfId="0" applyNumberFormat="1" applyFont="1" applyBorder="1" applyAlignment="1">
      <alignment horizontal="center" vertical="center"/>
    </xf>
    <xf numFmtId="0" fontId="0" fillId="0" borderId="5" xfId="0" applyBorder="1" applyAlignment="1">
      <alignment vertical="center" wrapText="1"/>
    </xf>
    <xf numFmtId="0" fontId="0" fillId="0" borderId="0" xfId="0" applyAlignment="1">
      <alignment wrapText="1"/>
    </xf>
    <xf numFmtId="9" fontId="0" fillId="0" borderId="1" xfId="7" applyFont="1" applyBorder="1"/>
    <xf numFmtId="0" fontId="25" fillId="2" borderId="4" xfId="0" applyFont="1" applyFill="1" applyBorder="1" applyAlignment="1">
      <alignment horizontal="center" vertical="center" wrapText="1"/>
    </xf>
    <xf numFmtId="0" fontId="32" fillId="2" borderId="0" xfId="0" applyFont="1" applyFill="1" applyAlignment="1">
      <alignment horizontal="center" vertical="center" wrapText="1"/>
    </xf>
    <xf numFmtId="0" fontId="0" fillId="2" borderId="2" xfId="0" applyFill="1" applyBorder="1" applyAlignment="1">
      <alignment vertical="center"/>
    </xf>
    <xf numFmtId="10" fontId="31" fillId="2" borderId="11" xfId="7" applyNumberFormat="1" applyFont="1" applyFill="1" applyBorder="1" applyAlignment="1">
      <alignment horizontal="center" vertical="center" wrapText="1"/>
    </xf>
    <xf numFmtId="10" fontId="31" fillId="2" borderId="12" xfId="7" applyNumberFormat="1" applyFont="1" applyFill="1" applyBorder="1" applyAlignment="1">
      <alignment horizontal="center" vertical="center" wrapText="1"/>
    </xf>
    <xf numFmtId="0" fontId="31" fillId="0" borderId="11" xfId="0" applyFont="1" applyBorder="1" applyAlignment="1">
      <alignment horizontal="center" vertical="center"/>
    </xf>
    <xf numFmtId="0" fontId="31" fillId="0" borderId="13" xfId="0" applyFont="1" applyBorder="1" applyAlignment="1">
      <alignment horizontal="center" vertical="center"/>
    </xf>
    <xf numFmtId="0" fontId="31" fillId="0" borderId="12" xfId="0" applyFont="1" applyBorder="1" applyAlignment="1">
      <alignment horizontal="center" vertical="center"/>
    </xf>
    <xf numFmtId="0" fontId="33" fillId="34" borderId="1" xfId="0" applyFont="1" applyFill="1" applyBorder="1" applyAlignment="1">
      <alignment horizontal="center" vertical="center" wrapText="1"/>
    </xf>
    <xf numFmtId="0" fontId="5" fillId="35" borderId="19" xfId="0" applyFont="1" applyFill="1" applyBorder="1" applyAlignment="1">
      <alignment horizontal="center" vertical="center" wrapText="1"/>
    </xf>
    <xf numFmtId="3" fontId="0" fillId="2" borderId="1" xfId="7" applyNumberFormat="1" applyFont="1" applyFill="1" applyBorder="1" applyAlignment="1">
      <alignment horizontal="center" vertical="center" wrapText="1"/>
    </xf>
    <xf numFmtId="0" fontId="32" fillId="2" borderId="23" xfId="0" applyFont="1" applyFill="1" applyBorder="1" applyAlignment="1">
      <alignment horizontal="center" vertical="center"/>
    </xf>
    <xf numFmtId="1" fontId="19"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71" fontId="0" fillId="2" borderId="13" xfId="0" applyNumberFormat="1" applyFill="1" applyBorder="1" applyAlignment="1">
      <alignment horizontal="center" vertical="center"/>
    </xf>
    <xf numFmtId="0" fontId="0" fillId="2" borderId="4" xfId="0" applyFill="1" applyBorder="1" applyAlignment="1">
      <alignment horizontal="center" vertical="center"/>
    </xf>
    <xf numFmtId="10" fontId="38" fillId="2" borderId="0" xfId="7" applyNumberFormat="1" applyFont="1" applyFill="1" applyBorder="1" applyAlignment="1">
      <alignment horizontal="center" vertical="center"/>
    </xf>
    <xf numFmtId="0" fontId="0" fillId="0" borderId="2" xfId="0" applyBorder="1" applyAlignment="1">
      <alignment vertical="center"/>
    </xf>
    <xf numFmtId="171" fontId="22" fillId="2" borderId="1" xfId="0" applyNumberFormat="1" applyFont="1" applyFill="1" applyBorder="1" applyAlignment="1">
      <alignment vertical="center"/>
    </xf>
    <xf numFmtId="171" fontId="47" fillId="9" borderId="20" xfId="0" applyNumberFormat="1" applyFont="1" applyFill="1" applyBorder="1" applyAlignment="1">
      <alignment horizontal="center" vertical="center"/>
    </xf>
    <xf numFmtId="177" fontId="22" fillId="34" borderId="1" xfId="0" applyNumberFormat="1" applyFont="1" applyFill="1" applyBorder="1" applyAlignment="1">
      <alignment horizontal="center" vertical="center"/>
    </xf>
    <xf numFmtId="172" fontId="22" fillId="2" borderId="1" xfId="0" applyNumberFormat="1" applyFont="1" applyFill="1" applyBorder="1" applyAlignment="1">
      <alignment horizontal="center" vertical="center" wrapText="1"/>
    </xf>
    <xf numFmtId="170" fontId="22" fillId="0" borderId="13" xfId="8" applyFont="1" applyFill="1" applyBorder="1" applyAlignment="1">
      <alignment horizontal="center" vertical="center"/>
    </xf>
    <xf numFmtId="170" fontId="22" fillId="0" borderId="13" xfId="8" applyFont="1" applyFill="1" applyBorder="1" applyAlignment="1">
      <alignment horizontal="center" vertical="center" wrapText="1"/>
    </xf>
    <xf numFmtId="178" fontId="47" fillId="2" borderId="18" xfId="0" applyNumberFormat="1" applyFont="1" applyFill="1" applyBorder="1" applyAlignment="1">
      <alignment horizontal="center" vertical="center"/>
    </xf>
    <xf numFmtId="178" fontId="47" fillId="2" borderId="19" xfId="0" applyNumberFormat="1" applyFont="1" applyFill="1" applyBorder="1" applyAlignment="1">
      <alignment horizontal="center" vertical="center"/>
    </xf>
    <xf numFmtId="0" fontId="26" fillId="2" borderId="1" xfId="0" applyFont="1" applyFill="1" applyBorder="1" applyAlignment="1">
      <alignment vertical="center"/>
    </xf>
    <xf numFmtId="0" fontId="26" fillId="34" borderId="1" xfId="0" applyFont="1" applyFill="1" applyBorder="1" applyAlignment="1">
      <alignment horizontal="center" vertical="center"/>
    </xf>
    <xf numFmtId="0" fontId="26" fillId="2" borderId="1" xfId="0" applyFont="1" applyFill="1" applyBorder="1" applyAlignment="1">
      <alignment vertical="center" wrapText="1"/>
    </xf>
    <xf numFmtId="172" fontId="26" fillId="2" borderId="1" xfId="0" applyNumberFormat="1" applyFont="1" applyFill="1" applyBorder="1" applyAlignment="1">
      <alignment horizontal="center" vertical="center" wrapText="1"/>
    </xf>
    <xf numFmtId="170" fontId="26" fillId="0" borderId="13" xfId="8" applyFont="1" applyFill="1" applyBorder="1" applyAlignment="1">
      <alignment horizontal="center" vertical="center"/>
    </xf>
    <xf numFmtId="170" fontId="26" fillId="0" borderId="13" xfId="8" applyFont="1" applyFill="1" applyBorder="1" applyAlignment="1">
      <alignment horizontal="center" vertical="center" wrapText="1"/>
    </xf>
    <xf numFmtId="167" fontId="26" fillId="0" borderId="1" xfId="12" applyFont="1" applyFill="1" applyBorder="1" applyAlignment="1">
      <alignment horizontal="center" vertical="center" wrapText="1"/>
    </xf>
    <xf numFmtId="0" fontId="22" fillId="25"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3" borderId="1" xfId="0" applyFont="1" applyFill="1" applyBorder="1" applyAlignment="1">
      <alignment horizontal="center" vertical="center" wrapText="1"/>
    </xf>
    <xf numFmtId="1" fontId="29" fillId="2" borderId="1" xfId="0" applyNumberFormat="1" applyFont="1" applyFill="1" applyBorder="1" applyAlignment="1">
      <alignment horizontal="center" vertical="center" wrapText="1"/>
    </xf>
    <xf numFmtId="0" fontId="29" fillId="0" borderId="1" xfId="0" applyFont="1" applyBorder="1" applyAlignment="1">
      <alignment horizontal="center" vertical="center" wrapText="1"/>
    </xf>
    <xf numFmtId="9" fontId="29" fillId="2" borderId="1" xfId="7" applyFont="1" applyFill="1" applyBorder="1" applyAlignment="1">
      <alignment horizontal="center" vertical="center"/>
    </xf>
    <xf numFmtId="0" fontId="27" fillId="2" borderId="1" xfId="0" applyFont="1" applyFill="1" applyBorder="1" applyAlignment="1">
      <alignment horizontal="center" vertical="center" wrapText="1"/>
    </xf>
    <xf numFmtId="0" fontId="51" fillId="2" borderId="1" xfId="0" applyFont="1" applyFill="1" applyBorder="1" applyAlignment="1">
      <alignment horizontal="center" vertical="center" wrapText="1"/>
    </xf>
    <xf numFmtId="0" fontId="29" fillId="2" borderId="1" xfId="0" applyFont="1" applyFill="1" applyBorder="1" applyAlignment="1">
      <alignment horizontal="center" vertical="center"/>
    </xf>
    <xf numFmtId="10" fontId="52" fillId="34" borderId="11" xfId="7" applyNumberFormat="1" applyFont="1" applyFill="1" applyBorder="1" applyAlignment="1">
      <alignment horizontal="center" vertical="center"/>
    </xf>
    <xf numFmtId="1" fontId="29" fillId="0" borderId="1" xfId="0" applyNumberFormat="1" applyFont="1" applyBorder="1" applyAlignment="1">
      <alignment horizontal="center" vertical="center" wrapText="1"/>
    </xf>
    <xf numFmtId="9" fontId="29" fillId="0" borderId="1" xfId="7" applyFont="1" applyBorder="1" applyAlignment="1">
      <alignment horizontal="center" vertical="center"/>
    </xf>
    <xf numFmtId="0" fontId="27" fillId="0" borderId="1" xfId="0" applyFont="1" applyBorder="1" applyAlignment="1">
      <alignment horizontal="center" vertical="center" wrapText="1"/>
    </xf>
    <xf numFmtId="0" fontId="51" fillId="34" borderId="1" xfId="0" applyFont="1" applyFill="1" applyBorder="1" applyAlignment="1">
      <alignment horizontal="center" vertical="center" wrapText="1"/>
    </xf>
    <xf numFmtId="0" fontId="29" fillId="0" borderId="1" xfId="0" applyFont="1" applyBorder="1" applyAlignment="1">
      <alignment horizontal="center" vertical="center"/>
    </xf>
    <xf numFmtId="10" fontId="52" fillId="34" borderId="13" xfId="7" applyNumberFormat="1" applyFont="1" applyFill="1" applyBorder="1" applyAlignment="1">
      <alignment horizontal="center" vertical="center"/>
    </xf>
    <xf numFmtId="1" fontId="29" fillId="0" borderId="1" xfId="0" applyNumberFormat="1" applyFont="1" applyBorder="1" applyAlignment="1">
      <alignment horizontal="center" vertical="center"/>
    </xf>
    <xf numFmtId="49" fontId="29" fillId="0" borderId="1" xfId="0" applyNumberFormat="1" applyFont="1" applyBorder="1" applyAlignment="1">
      <alignment vertical="center" wrapText="1"/>
    </xf>
    <xf numFmtId="10" fontId="52" fillId="34" borderId="12" xfId="7" applyNumberFormat="1" applyFont="1" applyFill="1" applyBorder="1" applyAlignment="1">
      <alignment horizontal="center" vertical="center"/>
    </xf>
    <xf numFmtId="0" fontId="29" fillId="8" borderId="1" xfId="0" applyFont="1" applyFill="1" applyBorder="1" applyAlignment="1">
      <alignment horizontal="center" vertical="center" wrapText="1"/>
    </xf>
    <xf numFmtId="0" fontId="51" fillId="34" borderId="12" xfId="0" applyFont="1" applyFill="1" applyBorder="1" applyAlignment="1">
      <alignment horizontal="center" vertical="center" wrapText="1"/>
    </xf>
    <xf numFmtId="0" fontId="29" fillId="0" borderId="1" xfId="0" applyFont="1" applyBorder="1" applyAlignment="1">
      <alignment vertical="center" wrapText="1"/>
    </xf>
    <xf numFmtId="0" fontId="29" fillId="19" borderId="1" xfId="0" applyFont="1" applyFill="1" applyBorder="1" applyAlignment="1">
      <alignment horizontal="center" vertical="center" wrapText="1"/>
    </xf>
    <xf numFmtId="10" fontId="52" fillId="2" borderId="11" xfId="7" applyNumberFormat="1" applyFont="1" applyFill="1" applyBorder="1" applyAlignment="1">
      <alignment horizontal="center" vertical="center" wrapText="1"/>
    </xf>
    <xf numFmtId="10" fontId="52" fillId="2" borderId="13" xfId="7" applyNumberFormat="1" applyFont="1" applyFill="1" applyBorder="1" applyAlignment="1">
      <alignment horizontal="center" vertical="center" wrapText="1"/>
    </xf>
    <xf numFmtId="3" fontId="29" fillId="2" borderId="1" xfId="0" applyNumberFormat="1" applyFont="1" applyFill="1" applyBorder="1" applyAlignment="1">
      <alignment horizontal="center" vertical="center" wrapText="1"/>
    </xf>
    <xf numFmtId="2" fontId="51" fillId="2" borderId="1" xfId="0" applyNumberFormat="1" applyFont="1" applyFill="1" applyBorder="1" applyAlignment="1">
      <alignment horizontal="center" vertical="center" wrapText="1"/>
    </xf>
    <xf numFmtId="10" fontId="52" fillId="2" borderId="12" xfId="7" applyNumberFormat="1" applyFont="1" applyFill="1" applyBorder="1" applyAlignment="1">
      <alignment horizontal="center" vertical="center" wrapText="1"/>
    </xf>
    <xf numFmtId="0" fontId="29" fillId="9" borderId="1" xfId="0" applyFont="1" applyFill="1" applyBorder="1" applyAlignment="1">
      <alignment horizontal="center" vertical="center" wrapText="1"/>
    </xf>
    <xf numFmtId="1" fontId="51" fillId="2" borderId="1" xfId="0" applyNumberFormat="1" applyFont="1" applyFill="1" applyBorder="1" applyAlignment="1">
      <alignment horizontal="center" vertical="center" wrapText="1"/>
    </xf>
    <xf numFmtId="2" fontId="29" fillId="2" borderId="1" xfId="7" applyNumberFormat="1" applyFont="1" applyFill="1" applyBorder="1" applyAlignment="1">
      <alignment horizontal="center" vertical="center" wrapText="1"/>
    </xf>
    <xf numFmtId="1" fontId="51" fillId="34" borderId="12" xfId="0" applyNumberFormat="1" applyFont="1" applyFill="1" applyBorder="1" applyAlignment="1">
      <alignment horizontal="center" vertical="center" wrapText="1"/>
    </xf>
    <xf numFmtId="0" fontId="29" fillId="7" borderId="1" xfId="0" applyFont="1" applyFill="1" applyBorder="1" applyAlignment="1">
      <alignment horizontal="center" vertical="center" wrapText="1"/>
    </xf>
    <xf numFmtId="0" fontId="29" fillId="25" borderId="1" xfId="0" applyFont="1" applyFill="1" applyBorder="1" applyAlignment="1">
      <alignment horizontal="center" vertical="center" wrapText="1"/>
    </xf>
    <xf numFmtId="3" fontId="29" fillId="2" borderId="1" xfId="7" applyNumberFormat="1" applyFont="1" applyFill="1" applyBorder="1" applyAlignment="1">
      <alignment horizontal="center" vertical="center" wrapText="1"/>
    </xf>
    <xf numFmtId="0" fontId="29" fillId="10" borderId="1" xfId="0" applyFont="1" applyFill="1" applyBorder="1" applyAlignment="1">
      <alignment horizontal="center" vertical="center" wrapText="1"/>
    </xf>
    <xf numFmtId="10" fontId="29" fillId="2" borderId="1" xfId="7" applyNumberFormat="1" applyFont="1" applyFill="1" applyBorder="1" applyAlignment="1">
      <alignment horizontal="center" vertical="center" wrapText="1"/>
    </xf>
    <xf numFmtId="0" fontId="29" fillId="26" borderId="1" xfId="0" applyFont="1" applyFill="1" applyBorder="1" applyAlignment="1">
      <alignment horizontal="center" vertical="center" wrapText="1"/>
    </xf>
    <xf numFmtId="49" fontId="29" fillId="0" borderId="1" xfId="0" applyNumberFormat="1" applyFont="1" applyBorder="1" applyAlignment="1">
      <alignment horizontal="center" vertical="center"/>
    </xf>
    <xf numFmtId="0" fontId="29" fillId="11" borderId="1" xfId="0" applyFont="1" applyFill="1" applyBorder="1" applyAlignment="1">
      <alignment horizontal="center" vertical="center" wrapText="1"/>
    </xf>
    <xf numFmtId="0" fontId="29" fillId="0" borderId="1" xfId="0" applyFont="1" applyBorder="1" applyAlignment="1">
      <alignment horizontal="justify" vertical="center" wrapText="1"/>
    </xf>
    <xf numFmtId="9" fontId="29" fillId="0" borderId="1" xfId="7" applyFont="1" applyFill="1" applyBorder="1" applyAlignment="1">
      <alignment horizontal="center" vertical="center"/>
    </xf>
    <xf numFmtId="0" fontId="29" fillId="22" borderId="1" xfId="0" applyFont="1" applyFill="1" applyBorder="1" applyAlignment="1">
      <alignment horizontal="center" vertical="center" wrapText="1"/>
    </xf>
    <xf numFmtId="0" fontId="29" fillId="13" borderId="1" xfId="0" applyFont="1" applyFill="1" applyBorder="1" applyAlignment="1">
      <alignment horizontal="center" vertical="center" wrapText="1"/>
    </xf>
    <xf numFmtId="0" fontId="29" fillId="0" borderId="1" xfId="0" applyFont="1" applyBorder="1" applyAlignment="1">
      <alignment horizontal="justify" vertical="center"/>
    </xf>
    <xf numFmtId="0" fontId="27" fillId="0" borderId="8" xfId="0" applyFont="1" applyBorder="1" applyAlignment="1">
      <alignment horizontal="center" vertical="center" wrapText="1"/>
    </xf>
    <xf numFmtId="0" fontId="29" fillId="28" borderId="1" xfId="0" applyFont="1" applyFill="1" applyBorder="1" applyAlignment="1">
      <alignment vertical="center" wrapText="1"/>
    </xf>
    <xf numFmtId="0" fontId="29" fillId="28" borderId="1" xfId="0" applyFont="1" applyFill="1" applyBorder="1" applyAlignment="1">
      <alignment horizontal="center" vertical="center" wrapText="1"/>
    </xf>
    <xf numFmtId="0" fontId="29" fillId="32" borderId="1" xfId="0" applyFont="1" applyFill="1" applyBorder="1" applyAlignment="1">
      <alignment horizontal="center" vertical="center" wrapText="1"/>
    </xf>
    <xf numFmtId="10" fontId="52" fillId="2" borderId="13" xfId="7" applyNumberFormat="1" applyFont="1" applyFill="1" applyBorder="1" applyAlignment="1">
      <alignment horizontal="center" vertical="center"/>
    </xf>
    <xf numFmtId="0" fontId="29" fillId="27" borderId="1" xfId="0" applyFont="1" applyFill="1" applyBorder="1" applyAlignment="1">
      <alignment horizontal="center" vertical="center" wrapText="1"/>
    </xf>
    <xf numFmtId="0" fontId="29" fillId="14" borderId="1" xfId="0" applyFont="1" applyFill="1" applyBorder="1" applyAlignment="1">
      <alignment horizontal="center" vertical="center" wrapText="1"/>
    </xf>
    <xf numFmtId="0" fontId="29" fillId="15" borderId="1" xfId="0" applyFont="1" applyFill="1" applyBorder="1" applyAlignment="1">
      <alignment horizontal="center" vertical="center" wrapText="1"/>
    </xf>
    <xf numFmtId="0" fontId="29" fillId="6" borderId="1" xfId="0" applyFont="1" applyFill="1" applyBorder="1" applyAlignment="1">
      <alignment horizontal="center" vertical="center" wrapText="1"/>
    </xf>
    <xf numFmtId="0" fontId="29" fillId="16" borderId="1" xfId="0" applyFont="1" applyFill="1" applyBorder="1" applyAlignment="1">
      <alignment horizontal="center" vertical="center" wrapText="1"/>
    </xf>
    <xf numFmtId="0" fontId="29" fillId="17" borderId="1" xfId="0" applyFont="1" applyFill="1" applyBorder="1" applyAlignment="1">
      <alignment horizontal="center" vertical="center" wrapText="1"/>
    </xf>
    <xf numFmtId="10" fontId="52" fillId="2" borderId="11" xfId="7" applyNumberFormat="1" applyFont="1" applyFill="1" applyBorder="1" applyAlignment="1">
      <alignment horizontal="center" vertical="center"/>
    </xf>
    <xf numFmtId="10" fontId="52" fillId="2" borderId="12" xfId="7" applyNumberFormat="1" applyFont="1" applyFill="1" applyBorder="1" applyAlignment="1">
      <alignment horizontal="center" vertical="center"/>
    </xf>
    <xf numFmtId="0" fontId="29" fillId="18" borderId="1" xfId="0" applyFont="1" applyFill="1" applyBorder="1" applyAlignment="1">
      <alignment horizontal="center" vertical="center" wrapText="1"/>
    </xf>
    <xf numFmtId="0" fontId="51" fillId="34" borderId="1" xfId="0" applyFont="1" applyFill="1" applyBorder="1" applyAlignment="1">
      <alignment horizontal="center" vertical="center"/>
    </xf>
    <xf numFmtId="0" fontId="27" fillId="0" borderId="1" xfId="0" applyFont="1" applyBorder="1" applyAlignment="1">
      <alignment horizontal="center" vertical="center"/>
    </xf>
    <xf numFmtId="0" fontId="51" fillId="34" borderId="12" xfId="0" applyFont="1" applyFill="1" applyBorder="1" applyAlignment="1">
      <alignment horizontal="center" vertical="center"/>
    </xf>
    <xf numFmtId="0" fontId="29" fillId="0" borderId="6" xfId="0" applyFont="1" applyBorder="1" applyAlignment="1">
      <alignment horizontal="center" vertical="center" wrapText="1"/>
    </xf>
    <xf numFmtId="0" fontId="29" fillId="29" borderId="1" xfId="0" applyFont="1" applyFill="1" applyBorder="1" applyAlignment="1">
      <alignment horizontal="center" vertical="center" wrapText="1"/>
    </xf>
    <xf numFmtId="0" fontId="29" fillId="30" borderId="1" xfId="0" applyFont="1" applyFill="1" applyBorder="1" applyAlignment="1">
      <alignment horizontal="center" vertical="center" wrapText="1"/>
    </xf>
    <xf numFmtId="0" fontId="61" fillId="34" borderId="1" xfId="0" applyFont="1" applyFill="1" applyBorder="1" applyAlignment="1">
      <alignment horizontal="center" vertical="center"/>
    </xf>
    <xf numFmtId="0" fontId="61" fillId="34" borderId="12" xfId="0" applyFont="1" applyFill="1" applyBorder="1" applyAlignment="1">
      <alignment horizontal="center" vertical="center"/>
    </xf>
    <xf numFmtId="3" fontId="29" fillId="0" borderId="1" xfId="0" applyNumberFormat="1" applyFont="1" applyBorder="1" applyAlignment="1">
      <alignment horizontal="center" vertical="center" wrapText="1"/>
    </xf>
    <xf numFmtId="3" fontId="29" fillId="2" borderId="1" xfId="0" applyNumberFormat="1" applyFont="1" applyFill="1" applyBorder="1" applyAlignment="1">
      <alignment horizontal="center" vertical="center"/>
    </xf>
    <xf numFmtId="4" fontId="29" fillId="2" borderId="1" xfId="0" applyNumberFormat="1" applyFont="1" applyFill="1" applyBorder="1" applyAlignment="1">
      <alignment horizontal="center" vertical="center"/>
    </xf>
    <xf numFmtId="0" fontId="29" fillId="33" borderId="1" xfId="0" applyFont="1" applyFill="1" applyBorder="1" applyAlignment="1">
      <alignment horizontal="center" vertical="center" wrapText="1"/>
    </xf>
    <xf numFmtId="1" fontId="27" fillId="2" borderId="1" xfId="0" applyNumberFormat="1" applyFont="1" applyFill="1" applyBorder="1" applyAlignment="1">
      <alignment horizontal="center" vertical="center" wrapText="1"/>
    </xf>
    <xf numFmtId="0" fontId="59" fillId="2" borderId="1" xfId="0" applyFont="1" applyFill="1" applyBorder="1" applyAlignment="1">
      <alignment horizontal="center" vertical="center" wrapText="1"/>
    </xf>
    <xf numFmtId="0" fontId="63" fillId="2" borderId="5" xfId="0" applyFont="1" applyFill="1" applyBorder="1" applyAlignment="1">
      <alignment horizontal="center" vertical="center" wrapText="1"/>
    </xf>
    <xf numFmtId="0" fontId="62" fillId="2" borderId="1" xfId="7" applyNumberFormat="1" applyFont="1" applyFill="1" applyBorder="1" applyAlignment="1">
      <alignment horizontal="center" vertical="center" wrapText="1"/>
    </xf>
    <xf numFmtId="4" fontId="29" fillId="2" borderId="1" xfId="7" applyNumberFormat="1" applyFont="1" applyFill="1" applyBorder="1" applyAlignment="1">
      <alignment horizontal="center" vertical="center" wrapText="1"/>
    </xf>
    <xf numFmtId="1" fontId="27" fillId="0" borderId="1" xfId="0" applyNumberFormat="1" applyFont="1" applyBorder="1" applyAlignment="1">
      <alignment horizontal="center" vertical="center" wrapText="1"/>
    </xf>
    <xf numFmtId="0" fontId="63" fillId="0" borderId="5" xfId="0" applyFont="1" applyBorder="1" applyAlignment="1">
      <alignment horizontal="center" vertical="center" wrapText="1"/>
    </xf>
    <xf numFmtId="0" fontId="29" fillId="24" borderId="1" xfId="0" applyFont="1" applyFill="1" applyBorder="1" applyAlignment="1">
      <alignment horizontal="center" vertical="center" wrapText="1"/>
    </xf>
    <xf numFmtId="0" fontId="29" fillId="31" borderId="1" xfId="0" applyFont="1" applyFill="1" applyBorder="1" applyAlignment="1">
      <alignment horizontal="center" vertical="center" wrapText="1"/>
    </xf>
    <xf numFmtId="0" fontId="29" fillId="2" borderId="1" xfId="0" applyFont="1" applyFill="1" applyBorder="1" applyAlignment="1">
      <alignment vertical="top" wrapText="1"/>
    </xf>
    <xf numFmtId="49" fontId="29" fillId="2" borderId="1" xfId="0" applyNumberFormat="1" applyFont="1" applyFill="1" applyBorder="1" applyAlignment="1">
      <alignment horizontal="center" vertical="center" wrapText="1"/>
    </xf>
    <xf numFmtId="10" fontId="29" fillId="0" borderId="14" xfId="0" applyNumberFormat="1" applyFont="1" applyBorder="1" applyAlignment="1">
      <alignment horizontal="center" vertical="center" wrapText="1"/>
    </xf>
    <xf numFmtId="9" fontId="64" fillId="2" borderId="1" xfId="0" applyNumberFormat="1" applyFont="1" applyFill="1" applyBorder="1" applyAlignment="1">
      <alignment horizontal="center" vertical="center"/>
    </xf>
    <xf numFmtId="9" fontId="64" fillId="2" borderId="1" xfId="7" applyFont="1" applyFill="1" applyBorder="1" applyAlignment="1">
      <alignment horizontal="center" vertical="center"/>
    </xf>
    <xf numFmtId="0" fontId="13" fillId="2" borderId="1" xfId="7" applyNumberFormat="1" applyFont="1" applyFill="1" applyBorder="1" applyAlignment="1">
      <alignment horizontal="center" vertical="center"/>
    </xf>
    <xf numFmtId="0" fontId="64" fillId="2" borderId="1" xfId="0" applyFont="1" applyFill="1" applyBorder="1" applyAlignment="1">
      <alignment horizontal="center" vertical="center"/>
    </xf>
    <xf numFmtId="0" fontId="61" fillId="37" borderId="1" xfId="0" applyFont="1" applyFill="1" applyBorder="1" applyAlignment="1">
      <alignment horizontal="center" vertical="center"/>
    </xf>
    <xf numFmtId="0" fontId="29" fillId="2" borderId="1" xfId="0" applyFont="1" applyFill="1" applyBorder="1" applyAlignment="1">
      <alignment vertical="center" wrapText="1"/>
    </xf>
    <xf numFmtId="49" fontId="29" fillId="2" borderId="1" xfId="0" applyNumberFormat="1" applyFont="1" applyFill="1" applyBorder="1" applyAlignment="1">
      <alignment horizontal="center" vertical="center"/>
    </xf>
    <xf numFmtId="10" fontId="29" fillId="2" borderId="14" xfId="0" applyNumberFormat="1" applyFont="1" applyFill="1" applyBorder="1" applyAlignment="1">
      <alignment horizontal="center" vertical="center" wrapText="1"/>
    </xf>
    <xf numFmtId="0" fontId="64" fillId="2" borderId="1" xfId="0" applyFont="1" applyFill="1" applyBorder="1" applyAlignment="1">
      <alignment horizontal="center" vertical="center" wrapText="1"/>
    </xf>
    <xf numFmtId="0" fontId="61" fillId="34" borderId="1" xfId="0" applyFont="1" applyFill="1" applyBorder="1" applyAlignment="1">
      <alignment horizontal="center" vertical="center" wrapText="1"/>
    </xf>
    <xf numFmtId="0" fontId="61" fillId="34" borderId="12" xfId="0" applyFont="1" applyFill="1" applyBorder="1" applyAlignment="1">
      <alignment horizontal="center" vertical="center" wrapText="1"/>
    </xf>
    <xf numFmtId="0" fontId="29" fillId="23" borderId="1" xfId="0" applyFont="1" applyFill="1" applyBorder="1" applyAlignment="1">
      <alignment horizontal="center" vertical="center" wrapText="1"/>
    </xf>
    <xf numFmtId="0" fontId="64" fillId="0" borderId="1" xfId="0" applyFont="1" applyBorder="1" applyAlignment="1">
      <alignment horizontal="center" vertical="center"/>
    </xf>
    <xf numFmtId="0" fontId="13" fillId="2" borderId="1" xfId="0" applyFont="1" applyFill="1" applyBorder="1" applyAlignment="1">
      <alignment horizontal="center" vertical="center"/>
    </xf>
    <xf numFmtId="0" fontId="29" fillId="11" borderId="1" xfId="0" applyFont="1" applyFill="1" applyBorder="1" applyAlignment="1">
      <alignment horizontal="center" vertical="center"/>
    </xf>
    <xf numFmtId="0" fontId="29" fillId="19" borderId="1" xfId="0" applyFont="1" applyFill="1" applyBorder="1" applyAlignment="1">
      <alignment horizontal="center" vertical="center"/>
    </xf>
    <xf numFmtId="0" fontId="64"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65" fillId="34" borderId="1" xfId="0" applyFont="1" applyFill="1" applyBorder="1" applyAlignment="1">
      <alignment horizontal="center" vertical="center" wrapText="1"/>
    </xf>
    <xf numFmtId="0" fontId="62" fillId="2" borderId="1" xfId="0" applyFont="1" applyFill="1" applyBorder="1" applyAlignment="1">
      <alignment horizontal="center" vertical="center"/>
    </xf>
    <xf numFmtId="0" fontId="65" fillId="34" borderId="12" xfId="0" applyFont="1" applyFill="1" applyBorder="1" applyAlignment="1">
      <alignment horizontal="center" vertical="center" wrapText="1"/>
    </xf>
    <xf numFmtId="0" fontId="29" fillId="17" borderId="1" xfId="0" applyFont="1" applyFill="1" applyBorder="1" applyAlignment="1">
      <alignment horizontal="center" vertical="center"/>
    </xf>
    <xf numFmtId="0" fontId="29" fillId="21" borderId="1" xfId="0" applyFont="1" applyFill="1" applyBorder="1" applyAlignment="1">
      <alignment horizontal="center" vertical="center" wrapText="1"/>
    </xf>
    <xf numFmtId="0" fontId="29" fillId="13" borderId="1" xfId="0" applyFont="1" applyFill="1" applyBorder="1" applyAlignment="1">
      <alignment horizontal="center" vertical="center"/>
    </xf>
    <xf numFmtId="0" fontId="29" fillId="12" borderId="1" xfId="0" applyFont="1" applyFill="1" applyBorder="1" applyAlignment="1">
      <alignment horizontal="center" vertical="center" wrapText="1"/>
    </xf>
    <xf numFmtId="0" fontId="62" fillId="0" borderId="1" xfId="0" applyFont="1" applyBorder="1" applyAlignment="1">
      <alignment horizontal="center" vertical="center"/>
    </xf>
    <xf numFmtId="10" fontId="61" fillId="2" borderId="1" xfId="0" applyNumberFormat="1" applyFont="1" applyFill="1" applyBorder="1" applyAlignment="1">
      <alignment horizontal="center" vertical="center"/>
    </xf>
    <xf numFmtId="10" fontId="61" fillId="2" borderId="12" xfId="0" applyNumberFormat="1" applyFont="1" applyFill="1" applyBorder="1" applyAlignment="1">
      <alignment horizontal="center" vertical="center"/>
    </xf>
    <xf numFmtId="9" fontId="64" fillId="0" borderId="1" xfId="7" applyFont="1" applyFill="1" applyBorder="1" applyAlignment="1">
      <alignment horizontal="center" vertical="center"/>
    </xf>
    <xf numFmtId="10" fontId="61" fillId="34" borderId="12" xfId="0" applyNumberFormat="1" applyFont="1" applyFill="1" applyBorder="1" applyAlignment="1">
      <alignment horizontal="center" vertical="center"/>
    </xf>
    <xf numFmtId="0" fontId="29" fillId="36" borderId="1" xfId="0" applyFont="1" applyFill="1" applyBorder="1" applyAlignment="1">
      <alignment horizontal="center" vertical="center" wrapText="1"/>
    </xf>
    <xf numFmtId="10" fontId="29" fillId="0" borderId="16" xfId="0" applyNumberFormat="1" applyFont="1" applyBorder="1" applyAlignment="1">
      <alignment horizontal="center" vertical="center" wrapText="1"/>
    </xf>
    <xf numFmtId="9" fontId="29" fillId="2" borderId="11" xfId="0" applyNumberFormat="1" applyFont="1" applyFill="1" applyBorder="1" applyAlignment="1">
      <alignment horizontal="center" vertical="center"/>
    </xf>
    <xf numFmtId="0" fontId="5" fillId="22" borderId="1" xfId="0" applyFont="1" applyFill="1" applyBorder="1" applyAlignment="1">
      <alignment horizontal="center" vertical="center" wrapText="1"/>
    </xf>
    <xf numFmtId="0" fontId="22" fillId="6" borderId="1" xfId="0" applyFont="1" applyFill="1" applyBorder="1" applyAlignment="1">
      <alignment horizontal="center" vertical="center" wrapText="1"/>
    </xf>
    <xf numFmtId="9" fontId="51" fillId="34" borderId="1" xfId="7" applyFont="1" applyFill="1" applyBorder="1" applyAlignment="1">
      <alignment horizontal="center" vertical="center" wrapText="1"/>
    </xf>
    <xf numFmtId="9" fontId="51" fillId="34" borderId="12" xfId="0" applyNumberFormat="1" applyFont="1" applyFill="1" applyBorder="1" applyAlignment="1">
      <alignment horizontal="center" vertical="center" wrapText="1"/>
    </xf>
    <xf numFmtId="9" fontId="51" fillId="34" borderId="12" xfId="7" applyFont="1" applyFill="1" applyBorder="1" applyAlignment="1">
      <alignment horizontal="center" vertical="center" wrapText="1"/>
    </xf>
    <xf numFmtId="2" fontId="53" fillId="2" borderId="0" xfId="7" applyNumberFormat="1" applyFont="1" applyFill="1" applyAlignment="1">
      <alignment horizontal="center" vertical="center"/>
    </xf>
    <xf numFmtId="0" fontId="51" fillId="6" borderId="1" xfId="0" applyFont="1" applyFill="1" applyBorder="1" applyAlignment="1">
      <alignment horizontal="center" vertical="center" wrapText="1"/>
    </xf>
    <xf numFmtId="0" fontId="51" fillId="40" borderId="12" xfId="0" applyFont="1" applyFill="1" applyBorder="1" applyAlignment="1">
      <alignment horizontal="center" vertical="center" wrapText="1"/>
    </xf>
    <xf numFmtId="0" fontId="0" fillId="0" borderId="1" xfId="0" applyBorder="1" applyAlignment="1">
      <alignment horizontal="left" vertical="center" wrapText="1"/>
    </xf>
    <xf numFmtId="0" fontId="5" fillId="24" borderId="11" xfId="0" applyFont="1" applyFill="1" applyBorder="1" applyAlignment="1">
      <alignment horizontal="center" vertical="center" wrapText="1"/>
    </xf>
    <xf numFmtId="0" fontId="29" fillId="24" borderId="1" xfId="0" applyFont="1" applyFill="1" applyBorder="1" applyAlignment="1">
      <alignment horizontal="center" vertical="center"/>
    </xf>
    <xf numFmtId="9" fontId="64" fillId="24" borderId="1" xfId="7" applyFont="1" applyFill="1" applyBorder="1" applyAlignment="1">
      <alignment horizontal="center" vertical="center"/>
    </xf>
    <xf numFmtId="9" fontId="29" fillId="24" borderId="11" xfId="0" applyNumberFormat="1" applyFont="1" applyFill="1" applyBorder="1" applyAlignment="1">
      <alignment horizontal="center" vertical="center"/>
    </xf>
    <xf numFmtId="0" fontId="6" fillId="24" borderId="1" xfId="0" applyFont="1" applyFill="1" applyBorder="1" applyAlignment="1">
      <alignment horizontal="center" vertical="center" wrapText="1"/>
    </xf>
    <xf numFmtId="0" fontId="27" fillId="24" borderId="1" xfId="0" applyFont="1" applyFill="1" applyBorder="1" applyAlignment="1">
      <alignment horizontal="center" vertical="center" wrapText="1"/>
    </xf>
    <xf numFmtId="0" fontId="21" fillId="0" borderId="1" xfId="1" applyFont="1" applyBorder="1" applyAlignment="1">
      <alignment horizontal="left" vertical="center"/>
    </xf>
    <xf numFmtId="0" fontId="20" fillId="0" borderId="1" xfId="0" applyFont="1" applyBorder="1" applyAlignment="1">
      <alignment vertical="center"/>
    </xf>
    <xf numFmtId="0" fontId="21" fillId="0" borderId="1" xfId="0" applyFont="1" applyBorder="1" applyAlignment="1">
      <alignment horizontal="center" vertical="center"/>
    </xf>
    <xf numFmtId="0" fontId="33" fillId="0" borderId="1" xfId="0" applyFont="1" applyBorder="1" applyAlignment="1">
      <alignment horizontal="center" vertical="center" wrapText="1"/>
    </xf>
    <xf numFmtId="9" fontId="61" fillId="0" borderId="1" xfId="0" applyNumberFormat="1" applyFont="1" applyBorder="1" applyAlignment="1">
      <alignment horizontal="center" vertical="center"/>
    </xf>
    <xf numFmtId="0" fontId="61" fillId="0" borderId="1" xfId="0" applyFont="1" applyBorder="1" applyAlignment="1">
      <alignment horizontal="center" vertical="center"/>
    </xf>
    <xf numFmtId="0" fontId="32" fillId="0" borderId="0" xfId="0" applyFont="1" applyAlignment="1">
      <alignment horizontal="center" vertical="center" wrapText="1"/>
    </xf>
    <xf numFmtId="0" fontId="31" fillId="0" borderId="1" xfId="0" applyFont="1" applyBorder="1" applyAlignment="1">
      <alignment horizontal="center" vertical="center"/>
    </xf>
    <xf numFmtId="0" fontId="61"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61" fillId="0" borderId="12" xfId="0" applyFont="1" applyBorder="1" applyAlignment="1">
      <alignment horizontal="center" vertical="center" wrapText="1"/>
    </xf>
    <xf numFmtId="0" fontId="51" fillId="0" borderId="12" xfId="0" applyFont="1" applyBorder="1" applyAlignment="1">
      <alignment horizontal="center" vertical="center" wrapText="1"/>
    </xf>
    <xf numFmtId="0" fontId="61" fillId="0" borderId="12" xfId="0" applyFont="1" applyBorder="1" applyAlignment="1">
      <alignment horizontal="center" vertical="center"/>
    </xf>
    <xf numFmtId="0" fontId="54" fillId="0" borderId="1" xfId="0" applyFont="1" applyBorder="1" applyAlignment="1">
      <alignment horizontal="left" vertical="center" wrapText="1"/>
    </xf>
    <xf numFmtId="0" fontId="54" fillId="0" borderId="12" xfId="0" applyFont="1" applyBorder="1" applyAlignment="1">
      <alignment horizontal="left" vertical="center" wrapText="1"/>
    </xf>
    <xf numFmtId="0" fontId="53" fillId="0" borderId="12" xfId="0" applyFont="1" applyBorder="1" applyAlignment="1">
      <alignment horizontal="left" vertical="center" wrapText="1"/>
    </xf>
    <xf numFmtId="0" fontId="65" fillId="0" borderId="1" xfId="0" applyFont="1" applyBorder="1" applyAlignment="1">
      <alignment horizontal="center" vertical="center" wrapText="1"/>
    </xf>
    <xf numFmtId="0" fontId="65" fillId="0" borderId="12" xfId="0" applyFont="1" applyBorder="1" applyAlignment="1">
      <alignment horizontal="center" vertical="center" wrapText="1"/>
    </xf>
    <xf numFmtId="0" fontId="66" fillId="0" borderId="1" xfId="0" applyFont="1" applyBorder="1" applyAlignment="1">
      <alignment horizontal="center" vertical="center"/>
    </xf>
    <xf numFmtId="0" fontId="66" fillId="0" borderId="12" xfId="0" applyFont="1" applyBorder="1" applyAlignment="1">
      <alignment horizontal="center" vertical="center"/>
    </xf>
    <xf numFmtId="10" fontId="61" fillId="0" borderId="12" xfId="0" applyNumberFormat="1" applyFont="1" applyBorder="1" applyAlignment="1">
      <alignment horizontal="center" vertical="center"/>
    </xf>
    <xf numFmtId="0" fontId="11" fillId="0" borderId="1" xfId="0" applyFont="1" applyBorder="1" applyAlignment="1">
      <alignment vertical="center" wrapText="1"/>
    </xf>
    <xf numFmtId="0" fontId="13" fillId="0" borderId="1" xfId="0" applyFont="1" applyBorder="1" applyAlignment="1">
      <alignment horizontal="center" vertical="center"/>
    </xf>
    <xf numFmtId="0" fontId="34" fillId="0" borderId="0" xfId="0" applyFont="1" applyAlignment="1">
      <alignment horizontal="center" vertical="center" wrapText="1"/>
    </xf>
    <xf numFmtId="0" fontId="51" fillId="0" borderId="1" xfId="0" applyFon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top"/>
    </xf>
    <xf numFmtId="0" fontId="0" fillId="0" borderId="1" xfId="0" applyBorder="1" applyAlignment="1">
      <alignment horizontal="left" vertical="top"/>
    </xf>
    <xf numFmtId="0" fontId="51" fillId="0" borderId="1" xfId="0" applyFont="1" applyBorder="1" applyAlignment="1">
      <alignment horizontal="right" vertical="center"/>
    </xf>
    <xf numFmtId="10" fontId="52" fillId="0" borderId="1" xfId="7" applyNumberFormat="1" applyFont="1" applyFill="1" applyBorder="1" applyAlignment="1">
      <alignment horizontal="center" vertical="center"/>
    </xf>
    <xf numFmtId="0" fontId="51" fillId="0" borderId="1" xfId="0" applyFont="1" applyBorder="1" applyAlignment="1">
      <alignment vertical="center" wrapText="1"/>
    </xf>
    <xf numFmtId="0" fontId="51" fillId="0" borderId="12" xfId="0" applyFont="1" applyBorder="1" applyAlignment="1">
      <alignment vertical="center" wrapText="1"/>
    </xf>
    <xf numFmtId="0" fontId="19" fillId="0" borderId="1" xfId="0" applyFont="1" applyBorder="1" applyAlignment="1">
      <alignment horizontal="left" vertical="center" wrapText="1"/>
    </xf>
    <xf numFmtId="172" fontId="31" fillId="0" borderId="1" xfId="0" applyNumberFormat="1" applyFont="1" applyBorder="1" applyAlignment="1">
      <alignment horizontal="center" vertical="center" wrapText="1"/>
    </xf>
    <xf numFmtId="0" fontId="0" fillId="0" borderId="0" xfId="0" applyAlignment="1">
      <alignment horizontal="left" vertical="center" wrapText="1"/>
    </xf>
    <xf numFmtId="10" fontId="52" fillId="0" borderId="1" xfId="7" applyNumberFormat="1" applyFont="1" applyFill="1" applyBorder="1" applyAlignment="1">
      <alignment horizontal="center" vertical="center" wrapText="1"/>
    </xf>
    <xf numFmtId="0" fontId="57" fillId="0" borderId="12" xfId="0" applyFont="1" applyBorder="1" applyAlignment="1">
      <alignment horizontal="left" vertical="center" wrapText="1"/>
    </xf>
    <xf numFmtId="172" fontId="31" fillId="0" borderId="1" xfId="8" applyNumberFormat="1" applyFont="1" applyFill="1" applyBorder="1" applyAlignment="1">
      <alignment horizontal="center" vertical="center" wrapText="1"/>
    </xf>
    <xf numFmtId="0" fontId="17" fillId="0" borderId="1" xfId="0" applyFont="1" applyBorder="1" applyAlignment="1">
      <alignment horizontal="left" vertical="center"/>
    </xf>
    <xf numFmtId="168" fontId="51" fillId="0" borderId="8" xfId="0" applyNumberFormat="1" applyFont="1" applyBorder="1" applyAlignment="1">
      <alignment horizontal="center" vertical="center" wrapText="1"/>
    </xf>
    <xf numFmtId="0" fontId="53" fillId="0" borderId="1" xfId="0" applyFont="1" applyBorder="1" applyAlignment="1">
      <alignment horizontal="left" vertical="center" wrapText="1"/>
    </xf>
    <xf numFmtId="0" fontId="51" fillId="0" borderId="8" xfId="0" applyFont="1" applyBorder="1" applyAlignment="1">
      <alignment horizontal="center" vertical="center" wrapText="1"/>
    </xf>
    <xf numFmtId="0" fontId="3" fillId="0" borderId="8"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 xfId="0" applyFont="1" applyBorder="1" applyAlignment="1">
      <alignment horizontal="center" vertical="center" wrapText="1"/>
    </xf>
    <xf numFmtId="165" fontId="18" fillId="0" borderId="1" xfId="0" applyNumberFormat="1" applyFont="1" applyBorder="1" applyAlignment="1">
      <alignment horizontal="center" vertical="center"/>
    </xf>
    <xf numFmtId="10" fontId="52" fillId="0" borderId="11" xfId="7" applyNumberFormat="1" applyFont="1" applyFill="1" applyBorder="1" applyAlignment="1">
      <alignment horizontal="center" vertical="center" wrapText="1"/>
    </xf>
    <xf numFmtId="10" fontId="52" fillId="0" borderId="13" xfId="7" applyNumberFormat="1" applyFont="1" applyFill="1" applyBorder="1" applyAlignment="1">
      <alignment horizontal="center" vertical="center" wrapText="1"/>
    </xf>
    <xf numFmtId="10" fontId="52" fillId="0" borderId="12" xfId="7" applyNumberFormat="1" applyFont="1" applyFill="1" applyBorder="1" applyAlignment="1">
      <alignment horizontal="center" vertical="center" wrapText="1"/>
    </xf>
    <xf numFmtId="0" fontId="50" fillId="0" borderId="1" xfId="0" applyFont="1" applyBorder="1" applyAlignment="1">
      <alignment horizontal="left" vertical="center" wrapText="1"/>
    </xf>
    <xf numFmtId="172" fontId="31" fillId="0" borderId="11" xfId="8" applyNumberFormat="1" applyFont="1" applyFill="1" applyBorder="1" applyAlignment="1">
      <alignment horizontal="center" vertical="center" wrapText="1"/>
    </xf>
    <xf numFmtId="0" fontId="0" fillId="0" borderId="11" xfId="0" applyBorder="1" applyAlignment="1">
      <alignment horizontal="center" vertical="center" wrapText="1"/>
    </xf>
    <xf numFmtId="0" fontId="53" fillId="0" borderId="1" xfId="0" applyFont="1" applyBorder="1" applyAlignment="1">
      <alignment vertical="center" wrapText="1"/>
    </xf>
    <xf numFmtId="0" fontId="53" fillId="0" borderId="24" xfId="0" applyFont="1" applyBorder="1" applyAlignment="1">
      <alignment vertical="center" wrapText="1"/>
    </xf>
    <xf numFmtId="0" fontId="29" fillId="0" borderId="12" xfId="0" applyFont="1" applyBorder="1" applyAlignment="1">
      <alignment vertical="center" wrapText="1"/>
    </xf>
    <xf numFmtId="164" fontId="31" fillId="0" borderId="13" xfId="0" applyNumberFormat="1" applyFont="1" applyBorder="1" applyAlignment="1">
      <alignment horizontal="center" vertical="center" wrapText="1"/>
    </xf>
    <xf numFmtId="164" fontId="31" fillId="0" borderId="1" xfId="0" applyNumberFormat="1" applyFont="1" applyBorder="1" applyAlignment="1">
      <alignment horizontal="center" vertical="center" wrapText="1"/>
    </xf>
    <xf numFmtId="0" fontId="0" fillId="0" borderId="13" xfId="0" applyBorder="1" applyAlignment="1">
      <alignment vertical="center" wrapText="1"/>
    </xf>
    <xf numFmtId="0" fontId="53" fillId="0" borderId="11" xfId="0" applyFont="1" applyBorder="1" applyAlignment="1">
      <alignment vertical="center" wrapText="1"/>
    </xf>
    <xf numFmtId="0" fontId="29" fillId="0" borderId="1" xfId="0" applyFont="1" applyBorder="1" applyAlignment="1">
      <alignment horizontal="right" vertical="center"/>
    </xf>
    <xf numFmtId="0" fontId="52" fillId="0" borderId="1" xfId="0" applyFont="1" applyBorder="1" applyAlignment="1">
      <alignment horizontal="center" vertical="center"/>
    </xf>
    <xf numFmtId="0" fontId="11" fillId="0" borderId="12" xfId="0" applyFont="1" applyBorder="1" applyAlignment="1">
      <alignment horizontal="left" vertical="center" wrapText="1"/>
    </xf>
    <xf numFmtId="10" fontId="52" fillId="0" borderId="13" xfId="7" applyNumberFormat="1" applyFont="1" applyFill="1" applyBorder="1" applyAlignment="1">
      <alignment horizontal="center" vertical="center"/>
    </xf>
    <xf numFmtId="170" fontId="31" fillId="0" borderId="1" xfId="8" applyFont="1" applyFill="1" applyBorder="1" applyAlignment="1">
      <alignment horizontal="center" vertical="center"/>
    </xf>
    <xf numFmtId="170" fontId="31" fillId="0" borderId="1" xfId="8" applyFont="1" applyFill="1" applyBorder="1" applyAlignment="1">
      <alignment horizontal="center" vertical="center" wrapText="1"/>
    </xf>
    <xf numFmtId="0" fontId="23" fillId="0" borderId="13" xfId="0" applyFont="1" applyBorder="1" applyAlignment="1">
      <alignment horizontal="left" vertical="center" wrapText="1"/>
    </xf>
    <xf numFmtId="0" fontId="57" fillId="0" borderId="11" xfId="0" applyFont="1" applyBorder="1" applyAlignment="1">
      <alignment horizontal="left" vertical="center" wrapText="1"/>
    </xf>
    <xf numFmtId="0" fontId="27" fillId="0" borderId="11" xfId="0" applyFont="1" applyBorder="1" applyAlignment="1">
      <alignment horizontal="left" vertical="center" wrapText="1"/>
    </xf>
    <xf numFmtId="0" fontId="31" fillId="0" borderId="13" xfId="0" applyFont="1" applyBorder="1" applyAlignment="1">
      <alignment horizontal="center" vertical="center" wrapText="1"/>
    </xf>
    <xf numFmtId="164" fontId="31" fillId="0" borderId="12" xfId="0" applyNumberFormat="1" applyFont="1" applyBorder="1" applyAlignment="1">
      <alignment horizontal="center" vertical="center" wrapText="1"/>
    </xf>
    <xf numFmtId="0" fontId="53" fillId="0" borderId="12" xfId="0" applyFont="1" applyBorder="1" applyAlignment="1">
      <alignment horizontal="left" vertical="center"/>
    </xf>
    <xf numFmtId="10" fontId="52" fillId="0" borderId="2" xfId="7" applyNumberFormat="1" applyFont="1" applyFill="1" applyBorder="1" applyAlignment="1">
      <alignment horizontal="center" vertical="center" wrapText="1"/>
    </xf>
    <xf numFmtId="170" fontId="31" fillId="0" borderId="11" xfId="8" applyFont="1" applyFill="1" applyBorder="1" applyAlignment="1">
      <alignment horizontal="center" vertical="center" wrapText="1"/>
    </xf>
    <xf numFmtId="0" fontId="23" fillId="0" borderId="1" xfId="0" applyFont="1" applyBorder="1" applyAlignment="1">
      <alignment horizontal="left" vertical="center"/>
    </xf>
    <xf numFmtId="0" fontId="67" fillId="0" borderId="1" xfId="0" applyFont="1" applyBorder="1" applyAlignment="1">
      <alignment horizontal="left" vertical="center" wrapText="1"/>
    </xf>
    <xf numFmtId="167" fontId="51" fillId="0" borderId="12" xfId="12" applyFont="1" applyFill="1" applyBorder="1" applyAlignment="1">
      <alignment horizontal="right" vertical="center"/>
    </xf>
    <xf numFmtId="0" fontId="51" fillId="0" borderId="12" xfId="0" applyFont="1" applyBorder="1" applyAlignment="1">
      <alignment horizontal="right" vertical="center"/>
    </xf>
    <xf numFmtId="0" fontId="53" fillId="0" borderId="1" xfId="0" applyFont="1" applyBorder="1" applyAlignment="1">
      <alignment horizontal="left" vertical="center"/>
    </xf>
    <xf numFmtId="167" fontId="51" fillId="0" borderId="12" xfId="12" applyFont="1" applyFill="1" applyBorder="1" applyAlignment="1">
      <alignment horizontal="right" vertical="center" wrapText="1"/>
    </xf>
    <xf numFmtId="0" fontId="51" fillId="0" borderId="12" xfId="0" applyFont="1" applyBorder="1" applyAlignment="1">
      <alignment horizontal="right" vertical="center" wrapText="1"/>
    </xf>
    <xf numFmtId="1" fontId="0" fillId="0" borderId="1" xfId="7" applyNumberFormat="1" applyFont="1" applyFill="1" applyBorder="1" applyAlignment="1">
      <alignment horizontal="center" vertical="center" wrapText="1"/>
    </xf>
    <xf numFmtId="10" fontId="31" fillId="0" borderId="1" xfId="7" applyNumberFormat="1" applyFont="1" applyFill="1" applyBorder="1" applyAlignment="1">
      <alignment horizontal="center" vertical="center" wrapText="1"/>
    </xf>
    <xf numFmtId="0" fontId="39" fillId="0" borderId="1" xfId="0" applyFont="1" applyBorder="1" applyAlignment="1">
      <alignment horizontal="left" vertical="center" wrapText="1"/>
    </xf>
    <xf numFmtId="0" fontId="39" fillId="0" borderId="12" xfId="0" applyFont="1" applyBorder="1" applyAlignment="1">
      <alignment horizontal="left" vertical="center" wrapText="1"/>
    </xf>
    <xf numFmtId="173" fontId="31" fillId="0" borderId="1" xfId="0" applyNumberFormat="1" applyFont="1" applyBorder="1" applyAlignment="1">
      <alignment horizontal="center" vertical="center" wrapText="1"/>
    </xf>
    <xf numFmtId="0" fontId="53" fillId="0" borderId="12" xfId="0" applyFont="1" applyBorder="1" applyAlignment="1">
      <alignment horizontal="center" vertical="center"/>
    </xf>
    <xf numFmtId="0" fontId="11" fillId="0" borderId="1" xfId="0" applyFont="1" applyBorder="1" applyAlignment="1">
      <alignment horizontal="center" vertical="center"/>
    </xf>
    <xf numFmtId="179" fontId="51" fillId="0" borderId="12" xfId="12" applyNumberFormat="1" applyFont="1" applyFill="1" applyBorder="1" applyAlignment="1">
      <alignment horizontal="right" vertical="center" wrapText="1"/>
    </xf>
    <xf numFmtId="0" fontId="17" fillId="0" borderId="11" xfId="0" applyFont="1" applyBorder="1" applyAlignment="1">
      <alignment horizontal="left" vertical="center"/>
    </xf>
    <xf numFmtId="172" fontId="22" fillId="0" borderId="1" xfId="8" applyNumberFormat="1" applyFont="1" applyFill="1" applyBorder="1" applyAlignment="1">
      <alignment horizontal="center" vertical="center" wrapText="1"/>
    </xf>
    <xf numFmtId="172" fontId="26" fillId="0" borderId="1" xfId="8" applyNumberFormat="1" applyFont="1" applyFill="1" applyBorder="1" applyAlignment="1">
      <alignment horizontal="center" vertical="center" wrapText="1"/>
    </xf>
    <xf numFmtId="170" fontId="0" fillId="0" borderId="12" xfId="8" applyFont="1" applyFill="1" applyBorder="1" applyAlignment="1">
      <alignment vertical="center" wrapText="1"/>
    </xf>
    <xf numFmtId="177" fontId="22" fillId="0" borderId="12" xfId="0" applyNumberFormat="1" applyFont="1" applyBorder="1" applyAlignment="1">
      <alignment horizontal="center" vertical="center" wrapText="1"/>
    </xf>
    <xf numFmtId="0" fontId="26" fillId="0" borderId="12" xfId="0" applyFont="1" applyBorder="1" applyAlignment="1">
      <alignment horizontal="center" vertical="center" wrapText="1"/>
    </xf>
    <xf numFmtId="175" fontId="0" fillId="0" borderId="1" xfId="0" applyNumberFormat="1" applyBorder="1" applyAlignment="1">
      <alignment horizontal="center" vertical="center" wrapText="1"/>
    </xf>
    <xf numFmtId="172" fontId="22" fillId="0" borderId="1" xfId="0" applyNumberFormat="1" applyFont="1" applyBorder="1" applyAlignment="1">
      <alignment horizontal="center" vertical="center" wrapText="1"/>
    </xf>
    <xf numFmtId="172" fontId="26" fillId="0" borderId="1" xfId="0" applyNumberFormat="1" applyFont="1" applyBorder="1" applyAlignment="1">
      <alignment horizontal="center" vertical="center" wrapText="1"/>
    </xf>
    <xf numFmtId="165" fontId="30" fillId="0" borderId="11" xfId="0" applyNumberFormat="1" applyFont="1" applyBorder="1" applyAlignment="1">
      <alignment horizontal="center" vertical="center" wrapText="1"/>
    </xf>
    <xf numFmtId="165" fontId="23" fillId="0" borderId="1" xfId="0" applyNumberFormat="1" applyFont="1" applyBorder="1" applyAlignment="1">
      <alignment horizontal="right" vertical="center" wrapText="1"/>
    </xf>
    <xf numFmtId="172" fontId="22" fillId="0" borderId="11" xfId="8" applyNumberFormat="1" applyFont="1" applyFill="1" applyBorder="1" applyAlignment="1">
      <alignment horizontal="center" vertical="center" wrapText="1"/>
    </xf>
    <xf numFmtId="172" fontId="26" fillId="0" borderId="11" xfId="8" applyNumberFormat="1" applyFont="1" applyFill="1" applyBorder="1" applyAlignment="1">
      <alignment horizontal="center" vertical="center" wrapText="1"/>
    </xf>
    <xf numFmtId="164" fontId="22" fillId="0" borderId="13" xfId="0" applyNumberFormat="1" applyFont="1" applyBorder="1" applyAlignment="1">
      <alignment horizontal="center" vertical="center" wrapText="1"/>
    </xf>
    <xf numFmtId="164" fontId="26" fillId="0" borderId="13" xfId="0" applyNumberFormat="1" applyFont="1" applyBorder="1" applyAlignment="1">
      <alignment horizontal="center" vertical="center" wrapText="1"/>
    </xf>
    <xf numFmtId="0" fontId="0" fillId="0" borderId="13" xfId="0" applyBorder="1" applyAlignment="1">
      <alignment horizontal="center" vertical="center" wrapText="1"/>
    </xf>
    <xf numFmtId="177" fontId="22"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59" fillId="0" borderId="4" xfId="0" applyFont="1" applyBorder="1" applyAlignment="1">
      <alignment horizontal="center" vertical="center" wrapText="1"/>
    </xf>
    <xf numFmtId="14" fontId="29" fillId="0" borderId="1" xfId="0" applyNumberFormat="1" applyFont="1" applyBorder="1" applyAlignment="1">
      <alignment horizontal="center" vertical="center" wrapText="1"/>
    </xf>
    <xf numFmtId="177" fontId="5" fillId="0" borderId="13" xfId="0" applyNumberFormat="1" applyFont="1" applyBorder="1" applyAlignment="1">
      <alignment horizontal="center" vertical="center"/>
    </xf>
    <xf numFmtId="0" fontId="52" fillId="0" borderId="13" xfId="0" applyFont="1" applyBorder="1" applyAlignment="1">
      <alignment horizontal="center" vertical="center"/>
    </xf>
    <xf numFmtId="170" fontId="0" fillId="0" borderId="15" xfId="8" applyFont="1" applyFill="1" applyBorder="1" applyAlignment="1">
      <alignment horizontal="center" vertical="center" wrapText="1"/>
    </xf>
    <xf numFmtId="175" fontId="1" fillId="0" borderId="1" xfId="0" applyNumberFormat="1" applyFont="1" applyBorder="1" applyAlignment="1">
      <alignment vertical="center"/>
    </xf>
    <xf numFmtId="0" fontId="0" fillId="0" borderId="15" xfId="0" applyBorder="1" applyAlignment="1">
      <alignment horizontal="center" vertical="center" wrapText="1"/>
    </xf>
    <xf numFmtId="43" fontId="22" fillId="0" borderId="13" xfId="0" applyNumberFormat="1" applyFont="1" applyBorder="1" applyAlignment="1">
      <alignment horizontal="center" vertical="center" wrapText="1"/>
    </xf>
    <xf numFmtId="0" fontId="26" fillId="0" borderId="13" xfId="0" applyFont="1" applyBorder="1" applyAlignment="1">
      <alignment horizontal="center" vertical="center" wrapText="1"/>
    </xf>
    <xf numFmtId="170" fontId="0" fillId="0" borderId="1" xfId="8" applyFont="1" applyFill="1" applyBorder="1" applyAlignment="1">
      <alignment horizontal="center" vertical="center"/>
    </xf>
    <xf numFmtId="164" fontId="22" fillId="0" borderId="12" xfId="0" applyNumberFormat="1" applyFont="1" applyBorder="1" applyAlignment="1">
      <alignment horizontal="center" vertical="center" wrapText="1"/>
    </xf>
    <xf numFmtId="164" fontId="26" fillId="0" borderId="12" xfId="0" applyNumberFormat="1" applyFont="1" applyBorder="1" applyAlignment="1">
      <alignment horizontal="center" vertical="center" wrapText="1"/>
    </xf>
    <xf numFmtId="0" fontId="0" fillId="0" borderId="13" xfId="0" applyBorder="1" applyAlignment="1">
      <alignment horizontal="center" vertical="center"/>
    </xf>
    <xf numFmtId="177" fontId="22" fillId="0" borderId="1" xfId="0" applyNumberFormat="1" applyFont="1" applyBorder="1" applyAlignment="1">
      <alignment horizontal="center" vertical="center"/>
    </xf>
    <xf numFmtId="0" fontId="26" fillId="0" borderId="1" xfId="0" applyFont="1" applyBorder="1" applyAlignment="1">
      <alignment horizontal="center" vertical="center"/>
    </xf>
    <xf numFmtId="170" fontId="22" fillId="0" borderId="11" xfId="8" applyFont="1" applyFill="1" applyBorder="1" applyAlignment="1">
      <alignment horizontal="center" vertical="center" wrapText="1"/>
    </xf>
    <xf numFmtId="170" fontId="26" fillId="0" borderId="11" xfId="8" applyFont="1" applyFill="1" applyBorder="1" applyAlignment="1">
      <alignment horizontal="center" vertical="center" wrapText="1"/>
    </xf>
    <xf numFmtId="43" fontId="22" fillId="0" borderId="12" xfId="0" applyNumberFormat="1" applyFont="1" applyBorder="1" applyAlignment="1">
      <alignment horizontal="center" vertical="center" wrapText="1"/>
    </xf>
    <xf numFmtId="175" fontId="1" fillId="0" borderId="2" xfId="0" applyNumberFormat="1" applyFont="1" applyBorder="1" applyAlignment="1">
      <alignment vertical="center"/>
    </xf>
    <xf numFmtId="170" fontId="22" fillId="0" borderId="1" xfId="8" applyFont="1" applyFill="1" applyBorder="1" applyAlignment="1">
      <alignment horizontal="center" vertical="center" wrapText="1"/>
    </xf>
    <xf numFmtId="170" fontId="26" fillId="0" borderId="1" xfId="8" applyFont="1" applyFill="1" applyBorder="1" applyAlignment="1">
      <alignment horizontal="center" vertical="center" wrapText="1"/>
    </xf>
    <xf numFmtId="170" fontId="0" fillId="0" borderId="13" xfId="8" applyFont="1" applyFill="1" applyBorder="1" applyAlignment="1">
      <alignment horizontal="center" vertical="center"/>
    </xf>
    <xf numFmtId="173" fontId="22" fillId="0" borderId="1" xfId="0" applyNumberFormat="1" applyFont="1" applyBorder="1" applyAlignment="1">
      <alignment horizontal="center" vertical="center" wrapText="1"/>
    </xf>
    <xf numFmtId="173" fontId="26" fillId="0" borderId="1" xfId="0" applyNumberFormat="1" applyFont="1" applyBorder="1" applyAlignment="1">
      <alignment horizontal="center" vertical="center" wrapText="1"/>
    </xf>
    <xf numFmtId="0" fontId="0" fillId="0" borderId="2" xfId="0" applyBorder="1" applyAlignment="1">
      <alignment vertical="center" wrapText="1"/>
    </xf>
    <xf numFmtId="0" fontId="0" fillId="0" borderId="11" xfId="0" applyBorder="1" applyAlignment="1">
      <alignment horizontal="center" vertical="center"/>
    </xf>
    <xf numFmtId="0" fontId="22" fillId="41" borderId="1" xfId="0" applyFont="1" applyFill="1" applyBorder="1" applyAlignment="1">
      <alignment horizontal="center" vertical="center" wrapText="1"/>
    </xf>
    <xf numFmtId="0" fontId="16" fillId="2" borderId="1" xfId="0" applyFont="1" applyFill="1" applyBorder="1" applyAlignment="1">
      <alignment vertical="center" wrapText="1"/>
    </xf>
    <xf numFmtId="0" fontId="24" fillId="2" borderId="1" xfId="0" applyFont="1" applyFill="1" applyBorder="1" applyAlignment="1">
      <alignment vertical="center" wrapText="1"/>
    </xf>
    <xf numFmtId="0" fontId="21" fillId="2" borderId="5" xfId="0" applyFont="1" applyFill="1" applyBorder="1" applyAlignment="1">
      <alignment vertical="center"/>
    </xf>
    <xf numFmtId="0" fontId="21" fillId="2" borderId="1" xfId="0" applyFont="1" applyFill="1" applyBorder="1" applyAlignment="1">
      <alignment vertical="center"/>
    </xf>
    <xf numFmtId="0" fontId="21" fillId="2" borderId="9" xfId="0" applyFont="1" applyFill="1" applyBorder="1" applyAlignment="1">
      <alignment vertical="center"/>
    </xf>
    <xf numFmtId="0" fontId="21" fillId="2" borderId="10" xfId="0" applyFont="1" applyFill="1" applyBorder="1" applyAlignment="1">
      <alignment vertical="center"/>
    </xf>
    <xf numFmtId="0" fontId="21" fillId="2" borderId="8" xfId="0" applyFont="1" applyFill="1" applyBorder="1" applyAlignment="1">
      <alignment vertical="center" wrapText="1"/>
    </xf>
    <xf numFmtId="0" fontId="21" fillId="2" borderId="9" xfId="0" applyFont="1" applyFill="1" applyBorder="1" applyAlignment="1">
      <alignment vertical="center" wrapText="1"/>
    </xf>
    <xf numFmtId="0" fontId="6" fillId="2" borderId="2" xfId="0" applyFont="1" applyFill="1" applyBorder="1" applyAlignment="1">
      <alignment horizontal="center" vertical="center" wrapText="1"/>
    </xf>
    <xf numFmtId="9" fontId="27" fillId="2" borderId="2" xfId="0" applyNumberFormat="1" applyFont="1" applyFill="1" applyBorder="1" applyAlignment="1">
      <alignment horizontal="center" vertical="center" wrapText="1"/>
    </xf>
    <xf numFmtId="0" fontId="51"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9" fillId="2" borderId="2" xfId="0" applyFont="1" applyFill="1" applyBorder="1" applyAlignment="1">
      <alignment horizontal="center" vertical="center" wrapText="1"/>
    </xf>
    <xf numFmtId="3" fontId="29" fillId="2" borderId="2" xfId="0" applyNumberFormat="1" applyFont="1" applyFill="1" applyBorder="1" applyAlignment="1">
      <alignment horizontal="center" vertical="center" wrapText="1"/>
    </xf>
    <xf numFmtId="1" fontId="29"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57" fillId="0" borderId="2" xfId="0" applyFont="1" applyBorder="1" applyAlignment="1">
      <alignment horizontal="center" vertical="center"/>
    </xf>
    <xf numFmtId="9" fontId="29" fillId="0" borderId="2" xfId="0" applyNumberFormat="1" applyFont="1" applyBorder="1" applyAlignment="1">
      <alignment horizontal="center" vertical="center"/>
    </xf>
    <xf numFmtId="0" fontId="29" fillId="39" borderId="2" xfId="0" applyFont="1" applyFill="1" applyBorder="1" applyAlignment="1">
      <alignment horizontal="center" vertical="center"/>
    </xf>
    <xf numFmtId="0" fontId="29" fillId="39" borderId="2" xfId="0" applyFont="1" applyFill="1" applyBorder="1" applyAlignment="1">
      <alignment horizontal="center" vertical="center" wrapText="1"/>
    </xf>
    <xf numFmtId="0" fontId="32" fillId="0" borderId="23" xfId="0" applyFont="1" applyBorder="1" applyAlignment="1">
      <alignment vertical="center"/>
    </xf>
    <xf numFmtId="0" fontId="21" fillId="2" borderId="0" xfId="0" applyFont="1" applyFill="1" applyAlignment="1">
      <alignment vertical="center"/>
    </xf>
    <xf numFmtId="0" fontId="6" fillId="2" borderId="0" xfId="0" applyFont="1" applyFill="1" applyAlignment="1">
      <alignment horizontal="center" vertical="center" wrapText="1"/>
    </xf>
    <xf numFmtId="0" fontId="21" fillId="0" borderId="9" xfId="0" applyFont="1" applyBorder="1" applyAlignment="1">
      <alignment vertical="center"/>
    </xf>
    <xf numFmtId="0" fontId="21" fillId="2" borderId="17" xfId="0" applyFont="1" applyFill="1" applyBorder="1" applyAlignment="1">
      <alignment vertical="center" wrapText="1"/>
    </xf>
    <xf numFmtId="0" fontId="21" fillId="2" borderId="0" xfId="0" applyFont="1" applyFill="1" applyAlignment="1">
      <alignment vertical="center" wrapText="1"/>
    </xf>
    <xf numFmtId="0" fontId="21" fillId="2" borderId="12" xfId="0" applyFont="1" applyFill="1" applyBorder="1" applyAlignment="1">
      <alignment vertical="center"/>
    </xf>
    <xf numFmtId="0" fontId="21" fillId="0" borderId="0" xfId="0" applyFont="1" applyAlignment="1">
      <alignment vertical="center"/>
    </xf>
    <xf numFmtId="0" fontId="21" fillId="2" borderId="15" xfId="0" applyFont="1" applyFill="1" applyBorder="1" applyAlignment="1">
      <alignment vertical="center"/>
    </xf>
    <xf numFmtId="0" fontId="7" fillId="2" borderId="1" xfId="0" applyFont="1" applyFill="1" applyBorder="1" applyAlignment="1">
      <alignment horizontal="center" vertical="center"/>
    </xf>
    <xf numFmtId="9" fontId="7" fillId="2" borderId="1" xfId="7" applyFont="1" applyFill="1" applyBorder="1" applyAlignment="1">
      <alignment horizontal="center" vertical="center"/>
    </xf>
    <xf numFmtId="0" fontId="69"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3" fontId="6" fillId="24" borderId="1" xfId="0" applyNumberFormat="1" applyFont="1" applyFill="1" applyBorder="1" applyAlignment="1">
      <alignment horizontal="center" vertical="center" wrapText="1"/>
    </xf>
    <xf numFmtId="0" fontId="70" fillId="2" borderId="1" xfId="0" applyFont="1" applyFill="1" applyBorder="1" applyAlignment="1">
      <alignment horizontal="center" vertical="center" wrapText="1"/>
    </xf>
    <xf numFmtId="0" fontId="27" fillId="2" borderId="1" xfId="0" applyFont="1" applyFill="1" applyBorder="1" applyAlignment="1">
      <alignment horizontal="center" vertical="center"/>
    </xf>
    <xf numFmtId="9" fontId="6" fillId="24" borderId="1" xfId="0" applyNumberFormat="1" applyFont="1" applyFill="1" applyBorder="1" applyAlignment="1">
      <alignment horizontal="center" vertical="center" wrapText="1"/>
    </xf>
    <xf numFmtId="0" fontId="73" fillId="24" borderId="1" xfId="0" applyFont="1" applyFill="1" applyBorder="1" applyAlignment="1">
      <alignment horizontal="center" vertical="center" wrapText="1"/>
    </xf>
    <xf numFmtId="10" fontId="27" fillId="24" borderId="1" xfId="7" applyNumberFormat="1" applyFont="1" applyFill="1" applyBorder="1" applyAlignment="1">
      <alignment horizontal="center" vertical="center"/>
    </xf>
    <xf numFmtId="10" fontId="27" fillId="2" borderId="1" xfId="7" applyNumberFormat="1" applyFont="1" applyFill="1" applyBorder="1" applyAlignment="1">
      <alignment horizontal="center" vertical="center"/>
    </xf>
    <xf numFmtId="1" fontId="27" fillId="24" borderId="1" xfId="11" applyNumberFormat="1" applyFont="1" applyFill="1" applyBorder="1" applyAlignment="1">
      <alignment horizontal="center" vertical="center"/>
    </xf>
    <xf numFmtId="1" fontId="27" fillId="2" borderId="1" xfId="11" applyNumberFormat="1" applyFont="1" applyFill="1" applyBorder="1" applyAlignment="1">
      <alignment horizontal="center" vertical="center"/>
    </xf>
    <xf numFmtId="2" fontId="27" fillId="24" borderId="1" xfId="11" applyNumberFormat="1" applyFont="1" applyFill="1" applyBorder="1" applyAlignment="1">
      <alignment horizontal="center" vertical="center" wrapText="1"/>
    </xf>
    <xf numFmtId="1" fontId="27" fillId="2" borderId="1" xfId="11" applyNumberFormat="1" applyFont="1" applyFill="1" applyBorder="1" applyAlignment="1">
      <alignment horizontal="center" vertical="center" wrapText="1"/>
    </xf>
    <xf numFmtId="1" fontId="27" fillId="24" borderId="1" xfId="0" applyNumberFormat="1" applyFont="1" applyFill="1" applyBorder="1" applyAlignment="1">
      <alignment horizontal="center" vertical="center"/>
    </xf>
    <xf numFmtId="1" fontId="27" fillId="2" borderId="1" xfId="0" applyNumberFormat="1" applyFont="1" applyFill="1" applyBorder="1" applyAlignment="1">
      <alignment horizontal="center" vertical="center"/>
    </xf>
    <xf numFmtId="0" fontId="27" fillId="24" borderId="1" xfId="0" applyFont="1" applyFill="1" applyBorder="1" applyAlignment="1">
      <alignment horizontal="center" vertical="center"/>
    </xf>
    <xf numFmtId="0" fontId="0" fillId="0" borderId="12" xfId="0" applyBorder="1" applyAlignment="1">
      <alignment horizontal="center" vertical="center"/>
    </xf>
    <xf numFmtId="0" fontId="29" fillId="0" borderId="2" xfId="0" applyFont="1" applyBorder="1" applyAlignment="1">
      <alignment vertical="center" wrapText="1"/>
    </xf>
    <xf numFmtId="0" fontId="57" fillId="0" borderId="1" xfId="0" applyFont="1" applyBorder="1" applyAlignment="1">
      <alignment horizontal="center" vertical="center" wrapText="1"/>
    </xf>
    <xf numFmtId="0" fontId="62" fillId="35" borderId="1" xfId="0" applyFont="1" applyFill="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20" fillId="2" borderId="1" xfId="0" applyFont="1" applyFill="1" applyBorder="1" applyAlignment="1">
      <alignment horizontal="center" vertical="center"/>
    </xf>
    <xf numFmtId="0" fontId="49"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170" fontId="0" fillId="0" borderId="13" xfId="8" applyFont="1" applyFill="1" applyBorder="1" applyAlignment="1">
      <alignment horizontal="center" vertical="center" wrapText="1"/>
    </xf>
    <xf numFmtId="170" fontId="0" fillId="0" borderId="12" xfId="8" applyFont="1" applyFill="1" applyBorder="1" applyAlignment="1">
      <alignment horizontal="center" vertical="center" wrapText="1"/>
    </xf>
    <xf numFmtId="0" fontId="53" fillId="0" borderId="11" xfId="0" applyFont="1" applyBorder="1" applyAlignment="1">
      <alignment horizontal="left" vertical="center" wrapText="1"/>
    </xf>
    <xf numFmtId="0" fontId="53" fillId="0" borderId="13" xfId="0" applyFont="1" applyBorder="1" applyAlignment="1">
      <alignment horizontal="left" vertical="center" wrapText="1"/>
    </xf>
    <xf numFmtId="170" fontId="29" fillId="2" borderId="1" xfId="8" applyFont="1" applyFill="1" applyBorder="1" applyAlignment="1">
      <alignment horizontal="center" vertical="center" wrapText="1"/>
    </xf>
    <xf numFmtId="170" fontId="29" fillId="2" borderId="11" xfId="8" applyFont="1" applyFill="1" applyBorder="1" applyAlignment="1">
      <alignment horizontal="center" vertical="center" wrapText="1"/>
    </xf>
    <xf numFmtId="170" fontId="29" fillId="2" borderId="13" xfId="8" applyFont="1" applyFill="1" applyBorder="1" applyAlignment="1">
      <alignment horizontal="center" vertical="center" wrapText="1"/>
    </xf>
    <xf numFmtId="170" fontId="29" fillId="2" borderId="12" xfId="8" applyFont="1" applyFill="1" applyBorder="1" applyAlignment="1">
      <alignment horizontal="center" vertical="center" wrapText="1"/>
    </xf>
    <xf numFmtId="0" fontId="0" fillId="2" borderId="11" xfId="0" applyFill="1" applyBorder="1" applyAlignment="1">
      <alignment horizontal="center" vertical="center"/>
    </xf>
    <xf numFmtId="0" fontId="0" fillId="2" borderId="13" xfId="0" applyFill="1" applyBorder="1" applyAlignment="1">
      <alignment horizontal="center" vertical="center"/>
    </xf>
    <xf numFmtId="0" fontId="0" fillId="2" borderId="12" xfId="0" applyFill="1" applyBorder="1" applyAlignment="1">
      <alignment horizontal="center" vertical="center"/>
    </xf>
    <xf numFmtId="169" fontId="29" fillId="2" borderId="11" xfId="8" applyNumberFormat="1" applyFont="1" applyFill="1" applyBorder="1" applyAlignment="1">
      <alignment horizontal="center" vertical="center" wrapText="1"/>
    </xf>
    <xf numFmtId="169" fontId="29" fillId="2" borderId="13" xfId="8" applyNumberFormat="1" applyFont="1" applyFill="1" applyBorder="1" applyAlignment="1">
      <alignment horizontal="center" vertical="center" wrapText="1"/>
    </xf>
    <xf numFmtId="169" fontId="29" fillId="2" borderId="12" xfId="8" applyNumberFormat="1" applyFont="1" applyFill="1" applyBorder="1" applyAlignment="1">
      <alignment horizontal="center" vertical="center" wrapText="1"/>
    </xf>
    <xf numFmtId="170" fontId="0" fillId="2" borderId="11" xfId="8" applyFont="1" applyFill="1" applyBorder="1" applyAlignment="1">
      <alignment horizontal="center" vertical="center" wrapText="1"/>
    </xf>
    <xf numFmtId="170" fontId="0" fillId="2" borderId="12" xfId="8" applyFont="1" applyFill="1" applyBorder="1" applyAlignment="1">
      <alignment horizontal="center" vertical="center" wrapText="1"/>
    </xf>
    <xf numFmtId="170" fontId="29" fillId="2" borderId="11" xfId="8" applyFont="1" applyFill="1" applyBorder="1" applyAlignment="1">
      <alignment horizontal="center" vertical="center"/>
    </xf>
    <xf numFmtId="170" fontId="29" fillId="2" borderId="13" xfId="8" applyFont="1" applyFill="1" applyBorder="1" applyAlignment="1">
      <alignment horizontal="center" vertical="center"/>
    </xf>
    <xf numFmtId="170" fontId="29" fillId="2" borderId="12" xfId="8" applyFont="1" applyFill="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25" fillId="0" borderId="4"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4" xfId="0" applyFont="1" applyBorder="1" applyAlignment="1">
      <alignment horizontal="center" vertical="center" wrapText="1"/>
    </xf>
    <xf numFmtId="0" fontId="5" fillId="2" borderId="15" xfId="0" applyFont="1" applyFill="1" applyBorder="1" applyAlignment="1">
      <alignment horizontal="center" vertical="center" wrapText="1"/>
    </xf>
    <xf numFmtId="0" fontId="51" fillId="0" borderId="11" xfId="0" applyFont="1" applyBorder="1" applyAlignment="1">
      <alignment horizontal="left" vertical="center" wrapText="1"/>
    </xf>
    <xf numFmtId="0" fontId="51" fillId="0" borderId="12" xfId="0" applyFont="1" applyBorder="1" applyAlignment="1">
      <alignment horizontal="left" vertical="center" wrapText="1"/>
    </xf>
    <xf numFmtId="0" fontId="29" fillId="2" borderId="11" xfId="0" applyFont="1" applyFill="1" applyBorder="1" applyAlignment="1">
      <alignment horizontal="center" vertical="center" wrapText="1"/>
    </xf>
    <xf numFmtId="0" fontId="29" fillId="2" borderId="13" xfId="0" applyFont="1" applyFill="1" applyBorder="1" applyAlignment="1">
      <alignment horizontal="center" vertical="center" wrapText="1"/>
    </xf>
    <xf numFmtId="0" fontId="29" fillId="2" borderId="12" xfId="0" applyFont="1" applyFill="1" applyBorder="1" applyAlignment="1">
      <alignment horizontal="center" vertical="center" wrapText="1"/>
    </xf>
    <xf numFmtId="0" fontId="0" fillId="0" borderId="11" xfId="0"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lignment horizontal="left" vertical="center" wrapText="1"/>
    </xf>
    <xf numFmtId="0" fontId="29" fillId="0" borderId="1" xfId="0" applyFont="1" applyBorder="1" applyAlignment="1">
      <alignment horizontal="left" vertical="center" wrapText="1"/>
    </xf>
    <xf numFmtId="0" fontId="29" fillId="0" borderId="1" xfId="0" applyFont="1" applyBorder="1" applyAlignment="1">
      <alignment horizontal="left" vertical="center"/>
    </xf>
    <xf numFmtId="172" fontId="51" fillId="0" borderId="1" xfId="0" applyNumberFormat="1" applyFont="1" applyBorder="1" applyAlignment="1">
      <alignment horizontal="center" vertical="center" wrapText="1"/>
    </xf>
    <xf numFmtId="0" fontId="29" fillId="0" borderId="13" xfId="0" applyFont="1" applyBorder="1" applyAlignment="1">
      <alignment horizontal="center" vertical="center"/>
    </xf>
    <xf numFmtId="0" fontId="29" fillId="0" borderId="12" xfId="0" applyFont="1" applyBorder="1" applyAlignment="1">
      <alignment horizontal="center" vertical="center"/>
    </xf>
    <xf numFmtId="0" fontId="53" fillId="0" borderId="12" xfId="0" applyFont="1" applyBorder="1" applyAlignment="1">
      <alignment vertical="center" wrapText="1"/>
    </xf>
    <xf numFmtId="0" fontId="57" fillId="2" borderId="1" xfId="0" applyFont="1" applyFill="1" applyBorder="1" applyAlignment="1">
      <alignment horizontal="center" vertical="center" wrapText="1"/>
    </xf>
    <xf numFmtId="0" fontId="57" fillId="19" borderId="1" xfId="0" applyFont="1" applyFill="1" applyBorder="1" applyAlignment="1">
      <alignment horizontal="center" vertical="center" wrapText="1"/>
    </xf>
    <xf numFmtId="1" fontId="57" fillId="0" borderId="1" xfId="0" applyNumberFormat="1" applyFont="1" applyBorder="1" applyAlignment="1">
      <alignment horizontal="center" vertical="center"/>
    </xf>
    <xf numFmtId="9" fontId="57" fillId="0" borderId="1" xfId="7" applyFont="1" applyBorder="1" applyAlignment="1">
      <alignment horizontal="center" vertical="center"/>
    </xf>
    <xf numFmtId="0" fontId="57" fillId="0" borderId="6" xfId="0" applyFont="1" applyBorder="1" applyAlignment="1">
      <alignment horizontal="center" vertical="center" wrapText="1"/>
    </xf>
    <xf numFmtId="0" fontId="56" fillId="24" borderId="1" xfId="0" applyFont="1" applyFill="1" applyBorder="1" applyAlignment="1">
      <alignment horizontal="center" vertical="center" wrapText="1"/>
    </xf>
    <xf numFmtId="0" fontId="57" fillId="34" borderId="12" xfId="0" applyFont="1" applyFill="1" applyBorder="1" applyAlignment="1">
      <alignment horizontal="center" vertical="center"/>
    </xf>
    <xf numFmtId="1" fontId="57" fillId="2" borderId="12" xfId="0" applyNumberFormat="1" applyFont="1" applyFill="1" applyBorder="1" applyAlignment="1">
      <alignment horizontal="center" vertical="center" wrapText="1"/>
    </xf>
    <xf numFmtId="0" fontId="57" fillId="0" borderId="1" xfId="0" applyFont="1" applyBorder="1" applyAlignment="1">
      <alignment horizontal="center" vertical="center"/>
    </xf>
    <xf numFmtId="164" fontId="29" fillId="0" borderId="0" xfId="0" applyNumberFormat="1" applyFont="1" applyAlignment="1">
      <alignment horizontal="center" vertical="center" wrapText="1"/>
    </xf>
    <xf numFmtId="0" fontId="57" fillId="16" borderId="1" xfId="0" applyFont="1" applyFill="1" applyBorder="1" applyAlignment="1">
      <alignment horizontal="center" vertical="center" wrapText="1"/>
    </xf>
    <xf numFmtId="1" fontId="57" fillId="0" borderId="1" xfId="0" applyNumberFormat="1" applyFont="1" applyBorder="1" applyAlignment="1">
      <alignment horizontal="center" vertical="center" wrapText="1"/>
    </xf>
    <xf numFmtId="0" fontId="57" fillId="34" borderId="12" xfId="0" applyFont="1" applyFill="1" applyBorder="1" applyAlignment="1">
      <alignment horizontal="center" vertical="center" wrapText="1"/>
    </xf>
    <xf numFmtId="0" fontId="33" fillId="40" borderId="1"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0" fillId="6" borderId="1" xfId="0" applyFill="1" applyBorder="1" applyAlignment="1">
      <alignment vertical="center"/>
    </xf>
    <xf numFmtId="9" fontId="51" fillId="0" borderId="1" xfId="7" applyFont="1" applyFill="1" applyBorder="1" applyAlignment="1">
      <alignment horizontal="center" vertical="center" wrapText="1"/>
    </xf>
    <xf numFmtId="9" fontId="51" fillId="0" borderId="12" xfId="0" applyNumberFormat="1" applyFont="1" applyBorder="1" applyAlignment="1">
      <alignment horizontal="center" vertical="center" wrapText="1"/>
    </xf>
    <xf numFmtId="9" fontId="51" fillId="0" borderId="12" xfId="7" applyFont="1" applyFill="1" applyBorder="1" applyAlignment="1">
      <alignment horizontal="center" vertical="center" wrapText="1"/>
    </xf>
    <xf numFmtId="1" fontId="51" fillId="0" borderId="12" xfId="0" applyNumberFormat="1" applyFont="1" applyBorder="1" applyAlignment="1">
      <alignment horizontal="center" vertical="center" wrapText="1"/>
    </xf>
    <xf numFmtId="3" fontId="29" fillId="0" borderId="1" xfId="7" applyNumberFormat="1" applyFont="1" applyFill="1" applyBorder="1" applyAlignment="1">
      <alignment horizontal="center" vertical="center" wrapText="1"/>
    </xf>
    <xf numFmtId="0" fontId="57" fillId="0" borderId="12" xfId="0" applyFont="1" applyBorder="1" applyAlignment="1">
      <alignment horizontal="center" vertical="center" wrapText="1"/>
    </xf>
    <xf numFmtId="0" fontId="51" fillId="0" borderId="1" xfId="0" applyFont="1" applyBorder="1" applyAlignment="1">
      <alignment horizontal="center" vertical="center"/>
    </xf>
    <xf numFmtId="0" fontId="51" fillId="0" borderId="12" xfId="0" applyFont="1" applyBorder="1" applyAlignment="1">
      <alignment horizontal="center" vertical="center"/>
    </xf>
    <xf numFmtId="0" fontId="57" fillId="0" borderId="12" xfId="0" applyFont="1" applyBorder="1" applyAlignment="1">
      <alignment horizontal="center" vertical="center"/>
    </xf>
    <xf numFmtId="3" fontId="0" fillId="0" borderId="1" xfId="7" applyNumberFormat="1" applyFont="1" applyFill="1" applyBorder="1" applyAlignment="1">
      <alignment horizontal="center" vertical="center" wrapText="1"/>
    </xf>
    <xf numFmtId="0" fontId="53" fillId="0" borderId="1" xfId="0" applyFont="1" applyBorder="1" applyAlignment="1">
      <alignment horizontal="center" vertical="center"/>
    </xf>
    <xf numFmtId="3" fontId="29" fillId="0" borderId="1" xfId="0" applyNumberFormat="1" applyFont="1" applyBorder="1" applyAlignment="1">
      <alignment horizontal="center" vertical="center"/>
    </xf>
    <xf numFmtId="4" fontId="29" fillId="0" borderId="1" xfId="0" applyNumberFormat="1" applyFont="1" applyBorder="1" applyAlignment="1">
      <alignment horizontal="center" vertical="center"/>
    </xf>
    <xf numFmtId="10" fontId="29" fillId="0" borderId="1" xfId="7" applyNumberFormat="1" applyFont="1" applyFill="1" applyBorder="1" applyAlignment="1">
      <alignment horizontal="center" vertical="center" wrapText="1"/>
    </xf>
    <xf numFmtId="0" fontId="32" fillId="0" borderId="23" xfId="0" applyFont="1" applyBorder="1" applyAlignment="1">
      <alignment horizontal="center" vertical="center"/>
    </xf>
    <xf numFmtId="172" fontId="52" fillId="0" borderId="1" xfId="7" applyNumberFormat="1" applyFont="1" applyFill="1" applyBorder="1" applyAlignment="1">
      <alignment horizontal="center" vertical="center" wrapText="1"/>
    </xf>
    <xf numFmtId="0" fontId="31" fillId="0" borderId="2" xfId="0" applyFont="1" applyBorder="1" applyAlignment="1">
      <alignment horizontal="center" vertical="center" wrapText="1"/>
    </xf>
    <xf numFmtId="0" fontId="22" fillId="0" borderId="1" xfId="0" applyFont="1" applyBorder="1" applyAlignment="1">
      <alignment horizontal="center" vertical="center" wrapText="1"/>
    </xf>
    <xf numFmtId="1" fontId="51" fillId="2" borderId="2" xfId="0" applyNumberFormat="1" applyFont="1" applyFill="1" applyBorder="1" applyAlignment="1">
      <alignment horizontal="center" vertical="center" wrapText="1"/>
    </xf>
    <xf numFmtId="1" fontId="57" fillId="2" borderId="2" xfId="0" applyNumberFormat="1" applyFont="1" applyFill="1" applyBorder="1" applyAlignment="1">
      <alignment horizontal="center" vertical="center" wrapText="1"/>
    </xf>
    <xf numFmtId="164" fontId="29" fillId="0" borderId="6" xfId="0" applyNumberFormat="1" applyFont="1" applyBorder="1" applyAlignment="1">
      <alignment vertical="center"/>
    </xf>
    <xf numFmtId="0" fontId="29" fillId="0" borderId="4" xfId="0" applyFont="1" applyBorder="1" applyAlignment="1">
      <alignment vertical="center" wrapText="1"/>
    </xf>
    <xf numFmtId="0" fontId="29" fillId="0" borderId="4" xfId="0" applyFont="1" applyBorder="1" applyAlignment="1">
      <alignment horizontal="left" vertical="center" wrapText="1"/>
    </xf>
    <xf numFmtId="0" fontId="0" fillId="2" borderId="0" xfId="0" applyFill="1" applyAlignment="1">
      <alignment horizontal="left" vertical="center"/>
    </xf>
    <xf numFmtId="0" fontId="0" fillId="2" borderId="11" xfId="0" applyFill="1" applyBorder="1" applyAlignment="1">
      <alignment vertical="center"/>
    </xf>
    <xf numFmtId="0" fontId="0" fillId="0" borderId="0" xfId="0" applyAlignment="1">
      <alignment horizontal="left" vertical="center"/>
    </xf>
    <xf numFmtId="49" fontId="29" fillId="2" borderId="1" xfId="0" applyNumberFormat="1" applyFont="1" applyFill="1" applyBorder="1" applyAlignment="1">
      <alignment vertical="center" wrapText="1"/>
    </xf>
    <xf numFmtId="0" fontId="29" fillId="2" borderId="0" xfId="0" applyFont="1" applyFill="1" applyAlignment="1">
      <alignment vertical="center"/>
    </xf>
    <xf numFmtId="0" fontId="29" fillId="0" borderId="0" xfId="0" applyFont="1" applyAlignment="1">
      <alignment vertical="center"/>
    </xf>
    <xf numFmtId="0" fontId="75" fillId="0" borderId="0" xfId="0" applyFont="1" applyAlignment="1">
      <alignment vertical="center"/>
    </xf>
    <xf numFmtId="0" fontId="29" fillId="0" borderId="1" xfId="0" applyFont="1" applyBorder="1" applyAlignment="1">
      <alignment vertical="center"/>
    </xf>
    <xf numFmtId="0" fontId="51" fillId="0" borderId="1" xfId="0" applyFont="1" applyBorder="1" applyAlignment="1">
      <alignment horizontal="right" vertical="center" wrapText="1"/>
    </xf>
    <xf numFmtId="0" fontId="31" fillId="2" borderId="0" xfId="0" applyFont="1" applyFill="1" applyAlignment="1">
      <alignment vertical="center"/>
    </xf>
    <xf numFmtId="176" fontId="37" fillId="0" borderId="0" xfId="0" applyNumberFormat="1" applyFont="1" applyAlignment="1">
      <alignment vertical="center"/>
    </xf>
    <xf numFmtId="0" fontId="0" fillId="6" borderId="1" xfId="0" applyFill="1" applyBorder="1" applyAlignment="1">
      <alignment vertical="center" wrapText="1"/>
    </xf>
    <xf numFmtId="0" fontId="0" fillId="6" borderId="1" xfId="0" applyFill="1" applyBorder="1" applyAlignment="1">
      <alignment horizontal="left" vertical="center" wrapText="1"/>
    </xf>
    <xf numFmtId="0" fontId="0" fillId="6" borderId="11" xfId="0" applyFill="1" applyBorder="1" applyAlignment="1">
      <alignment vertical="center" wrapText="1"/>
    </xf>
    <xf numFmtId="0" fontId="76" fillId="24" borderId="1"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25" fillId="0" borderId="10" xfId="0" applyFont="1" applyBorder="1" applyAlignment="1">
      <alignment horizontal="center" vertical="center" wrapText="1"/>
    </xf>
    <xf numFmtId="0" fontId="0" fillId="0" borderId="12" xfId="0" applyBorder="1" applyAlignment="1">
      <alignment horizontal="center" vertical="center" wrapText="1"/>
    </xf>
    <xf numFmtId="0" fontId="0" fillId="0" borderId="12" xfId="0" applyBorder="1" applyAlignment="1">
      <alignment vertical="center" wrapText="1"/>
    </xf>
    <xf numFmtId="170" fontId="48" fillId="0" borderId="12" xfId="8" applyFont="1" applyFill="1" applyBorder="1" applyAlignment="1" applyProtection="1">
      <alignment horizontal="center" vertical="center" wrapText="1"/>
    </xf>
    <xf numFmtId="170" fontId="30" fillId="0" borderId="12" xfId="8" applyFont="1" applyFill="1" applyBorder="1" applyAlignment="1" applyProtection="1">
      <alignment horizontal="center" vertical="center" wrapText="1"/>
    </xf>
    <xf numFmtId="170" fontId="36" fillId="0" borderId="12" xfId="8" applyFont="1" applyFill="1" applyBorder="1" applyAlignment="1" applyProtection="1">
      <alignment horizontal="center" vertical="center" wrapText="1"/>
    </xf>
    <xf numFmtId="0" fontId="17" fillId="0" borderId="12" xfId="0" applyFont="1" applyBorder="1" applyAlignment="1">
      <alignment horizontal="left" vertical="center"/>
    </xf>
    <xf numFmtId="9" fontId="27" fillId="0" borderId="1" xfId="7" applyFont="1" applyBorder="1" applyAlignment="1">
      <alignment horizontal="center" vertical="center"/>
    </xf>
    <xf numFmtId="3" fontId="57" fillId="2" borderId="1" xfId="7" applyNumberFormat="1" applyFont="1" applyFill="1" applyBorder="1" applyAlignment="1">
      <alignment horizontal="center" vertical="center" wrapText="1"/>
    </xf>
    <xf numFmtId="3" fontId="57" fillId="0" borderId="1" xfId="7" applyNumberFormat="1" applyFont="1" applyFill="1" applyBorder="1" applyAlignment="1">
      <alignment horizontal="center" vertical="center" wrapText="1"/>
    </xf>
    <xf numFmtId="1" fontId="57" fillId="2" borderId="1" xfId="0" applyNumberFormat="1" applyFont="1" applyFill="1" applyBorder="1" applyAlignment="1">
      <alignment horizontal="center" vertical="center" wrapTex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0" fillId="6" borderId="1" xfId="0" applyFill="1" applyBorder="1" applyAlignment="1">
      <alignment vertical="top" wrapText="1"/>
    </xf>
    <xf numFmtId="0" fontId="0" fillId="6" borderId="1" xfId="0" applyFill="1" applyBorder="1" applyAlignment="1">
      <alignment horizontal="left" vertical="top" wrapText="1"/>
    </xf>
    <xf numFmtId="0" fontId="0" fillId="6" borderId="1" xfId="0" applyFill="1" applyBorder="1" applyAlignment="1">
      <alignment horizontal="left" vertical="center"/>
    </xf>
    <xf numFmtId="0" fontId="29" fillId="6" borderId="1" xfId="0" applyFont="1" applyFill="1" applyBorder="1" applyAlignment="1">
      <alignment horizontal="left" vertical="top" wrapText="1"/>
    </xf>
    <xf numFmtId="0" fontId="0" fillId="6" borderId="1" xfId="0" applyFill="1" applyBorder="1" applyAlignment="1">
      <alignment horizontal="left" vertical="top"/>
    </xf>
    <xf numFmtId="0" fontId="29" fillId="0" borderId="0" xfId="0" applyFont="1" applyAlignment="1">
      <alignment horizontal="center" vertical="center" wrapText="1"/>
    </xf>
    <xf numFmtId="0" fontId="27" fillId="0" borderId="3" xfId="0" applyFont="1" applyBorder="1" applyAlignment="1">
      <alignment horizontal="center" vertical="center" wrapText="1"/>
    </xf>
    <xf numFmtId="0" fontId="52" fillId="0" borderId="3" xfId="0" applyFont="1" applyBorder="1" applyAlignment="1">
      <alignment horizontal="center" vertical="center" wrapText="1"/>
    </xf>
    <xf numFmtId="0" fontId="51" fillId="0" borderId="0" xfId="0" applyFont="1" applyAlignment="1">
      <alignment horizontal="center" vertical="center" wrapText="1"/>
    </xf>
    <xf numFmtId="0" fontId="18" fillId="0" borderId="2" xfId="0" applyFont="1" applyBorder="1" applyAlignment="1">
      <alignment horizontal="center" vertical="center"/>
    </xf>
    <xf numFmtId="1" fontId="6" fillId="24" borderId="1" xfId="0" applyNumberFormat="1" applyFont="1" applyFill="1" applyBorder="1" applyAlignment="1">
      <alignment horizontal="center" vertical="center" wrapText="1"/>
    </xf>
    <xf numFmtId="184" fontId="6" fillId="24" borderId="1" xfId="0" applyNumberFormat="1" applyFont="1" applyFill="1" applyBorder="1" applyAlignment="1">
      <alignment horizontal="center" vertical="center" wrapText="1"/>
    </xf>
    <xf numFmtId="0" fontId="56" fillId="0" borderId="1" xfId="0" applyFont="1" applyBorder="1" applyAlignment="1">
      <alignment horizontal="center" vertical="center" wrapText="1"/>
    </xf>
    <xf numFmtId="0" fontId="77"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9" fillId="6" borderId="1" xfId="0" applyFont="1" applyFill="1" applyBorder="1" applyAlignment="1">
      <alignment vertical="center" wrapText="1"/>
    </xf>
    <xf numFmtId="0" fontId="29" fillId="6" borderId="1" xfId="0" applyFont="1" applyFill="1" applyBorder="1" applyAlignment="1">
      <alignment horizontal="center" vertical="center"/>
    </xf>
    <xf numFmtId="0" fontId="79" fillId="0" borderId="1" xfId="0" applyFont="1" applyBorder="1" applyAlignment="1">
      <alignment horizontal="center" vertical="center"/>
    </xf>
    <xf numFmtId="0" fontId="56" fillId="24" borderId="1" xfId="0" applyFont="1" applyFill="1" applyBorder="1" applyAlignment="1">
      <alignment horizontal="center" vertical="center"/>
    </xf>
    <xf numFmtId="0" fontId="56" fillId="0" borderId="1" xfId="0" applyFont="1" applyBorder="1" applyAlignment="1">
      <alignment horizontal="center" vertical="center"/>
    </xf>
    <xf numFmtId="0" fontId="64" fillId="2" borderId="1" xfId="7" applyNumberFormat="1" applyFont="1" applyFill="1" applyBorder="1" applyAlignment="1">
      <alignment horizontal="center" vertical="center"/>
    </xf>
    <xf numFmtId="10" fontId="64" fillId="2" borderId="1" xfId="7" applyNumberFormat="1" applyFont="1" applyFill="1" applyBorder="1" applyAlignment="1">
      <alignment horizontal="center" vertical="center"/>
    </xf>
    <xf numFmtId="0" fontId="80" fillId="24" borderId="1" xfId="0" applyFont="1" applyFill="1" applyBorder="1" applyAlignment="1">
      <alignment horizontal="center" vertical="center" wrapText="1"/>
    </xf>
    <xf numFmtId="10" fontId="81" fillId="34" borderId="1" xfId="0" applyNumberFormat="1" applyFont="1" applyFill="1" applyBorder="1" applyAlignment="1">
      <alignment horizontal="center" vertical="center"/>
    </xf>
    <xf numFmtId="0" fontId="29" fillId="35" borderId="1" xfId="0" applyFont="1" applyFill="1" applyBorder="1" applyAlignment="1">
      <alignment horizontal="center" vertical="center"/>
    </xf>
    <xf numFmtId="0" fontId="64" fillId="26" borderId="1" xfId="7" applyNumberFormat="1" applyFont="1" applyFill="1" applyBorder="1" applyAlignment="1">
      <alignment horizontal="center" vertical="center"/>
    </xf>
    <xf numFmtId="0" fontId="27" fillId="2" borderId="1" xfId="7" applyNumberFormat="1" applyFont="1" applyFill="1" applyBorder="1" applyAlignment="1">
      <alignment horizontal="center" vertical="center"/>
    </xf>
    <xf numFmtId="0" fontId="35" fillId="2" borderId="0" xfId="0" applyFont="1" applyFill="1" applyAlignment="1">
      <alignment vertical="center"/>
    </xf>
    <xf numFmtId="10" fontId="82" fillId="0" borderId="1" xfId="0" applyNumberFormat="1" applyFont="1" applyBorder="1" applyAlignment="1">
      <alignment horizontal="center" vertical="center" wrapText="1"/>
    </xf>
    <xf numFmtId="10" fontId="83" fillId="2" borderId="1" xfId="0" applyNumberFormat="1" applyFont="1" applyFill="1" applyBorder="1" applyAlignment="1">
      <alignment horizontal="center" vertical="center" wrapText="1"/>
    </xf>
    <xf numFmtId="10" fontId="83" fillId="2" borderId="1" xfId="7" applyNumberFormat="1" applyFont="1" applyFill="1" applyBorder="1" applyAlignment="1">
      <alignment horizontal="center" vertical="center" wrapText="1"/>
    </xf>
    <xf numFmtId="10" fontId="84" fillId="0" borderId="1" xfId="0" applyNumberFormat="1" applyFont="1" applyBorder="1" applyAlignment="1">
      <alignment horizontal="center" vertical="center"/>
    </xf>
    <xf numFmtId="10" fontId="85" fillId="0" borderId="1" xfId="7" applyNumberFormat="1" applyFont="1" applyBorder="1" applyAlignment="1">
      <alignment horizontal="center" vertical="center"/>
    </xf>
    <xf numFmtId="0" fontId="25" fillId="2" borderId="1" xfId="0" applyFont="1" applyFill="1" applyBorder="1" applyAlignment="1">
      <alignment vertical="center" wrapText="1"/>
    </xf>
    <xf numFmtId="0" fontId="25" fillId="0" borderId="1" xfId="0" applyFont="1" applyBorder="1" applyAlignment="1">
      <alignment vertical="center" wrapText="1"/>
    </xf>
    <xf numFmtId="0" fontId="5" fillId="35" borderId="30" xfId="0" applyFont="1" applyFill="1" applyBorder="1" applyAlignment="1">
      <alignment horizontal="center" vertical="center" wrapText="1"/>
    </xf>
    <xf numFmtId="9" fontId="5" fillId="35" borderId="19" xfId="7" applyFont="1" applyFill="1" applyBorder="1" applyAlignment="1">
      <alignment horizontal="center" vertical="center" wrapText="1"/>
    </xf>
    <xf numFmtId="10" fontId="51" fillId="2" borderId="1" xfId="7" applyNumberFormat="1" applyFont="1" applyFill="1" applyBorder="1" applyAlignment="1">
      <alignment horizontal="center" vertical="center" wrapText="1"/>
    </xf>
    <xf numFmtId="10" fontId="82" fillId="2" borderId="1" xfId="0" applyNumberFormat="1" applyFont="1" applyFill="1" applyBorder="1" applyAlignment="1">
      <alignment horizontal="center" vertical="center" wrapText="1"/>
    </xf>
    <xf numFmtId="10" fontId="82" fillId="2" borderId="4" xfId="0" applyNumberFormat="1" applyFont="1" applyFill="1" applyBorder="1" applyAlignment="1">
      <alignment horizontal="center" vertical="center" wrapText="1"/>
    </xf>
    <xf numFmtId="10" fontId="82" fillId="0" borderId="4" xfId="0" applyNumberFormat="1" applyFont="1" applyBorder="1" applyAlignment="1">
      <alignment horizontal="center" vertical="center" wrapText="1"/>
    </xf>
    <xf numFmtId="10" fontId="82" fillId="0" borderId="4" xfId="7" applyNumberFormat="1" applyFont="1" applyBorder="1" applyAlignment="1">
      <alignment horizontal="center" vertical="center" wrapText="1"/>
    </xf>
    <xf numFmtId="10" fontId="82" fillId="0" borderId="10" xfId="0" applyNumberFormat="1" applyFont="1" applyBorder="1" applyAlignment="1">
      <alignment horizontal="center" vertical="center" wrapText="1"/>
    </xf>
    <xf numFmtId="10" fontId="86" fillId="0" borderId="4" xfId="0" applyNumberFormat="1" applyFont="1" applyBorder="1" applyAlignment="1">
      <alignment horizontal="center" vertical="center" wrapText="1"/>
    </xf>
    <xf numFmtId="14" fontId="13" fillId="2" borderId="1" xfId="0" applyNumberFormat="1" applyFont="1" applyFill="1" applyBorder="1" applyAlignment="1">
      <alignment horizontal="center" vertical="center" wrapText="1"/>
    </xf>
    <xf numFmtId="14" fontId="29" fillId="2" borderId="1" xfId="0" applyNumberFormat="1" applyFont="1" applyFill="1" applyBorder="1" applyAlignment="1">
      <alignment horizontal="center" vertical="center"/>
    </xf>
    <xf numFmtId="0" fontId="18" fillId="2" borderId="1" xfId="0" applyFont="1" applyFill="1" applyBorder="1" applyAlignment="1">
      <alignment horizontal="center" vertical="center" wrapText="1"/>
    </xf>
    <xf numFmtId="14" fontId="74" fillId="2" borderId="1" xfId="0" applyNumberFormat="1" applyFont="1" applyFill="1" applyBorder="1" applyAlignment="1">
      <alignment horizontal="center" vertical="center"/>
    </xf>
    <xf numFmtId="0" fontId="74" fillId="2" borderId="1" xfId="0" applyFont="1" applyFill="1" applyBorder="1" applyAlignment="1">
      <alignment horizontal="center" vertical="center"/>
    </xf>
    <xf numFmtId="14" fontId="11" fillId="2" borderId="1" xfId="0" applyNumberFormat="1" applyFont="1" applyFill="1" applyBorder="1" applyAlignment="1">
      <alignment horizontal="center" vertical="center"/>
    </xf>
    <xf numFmtId="14" fontId="0" fillId="2" borderId="1" xfId="0" applyNumberFormat="1" applyFill="1" applyBorder="1" applyAlignment="1">
      <alignment horizontal="center" vertical="center"/>
    </xf>
    <xf numFmtId="0" fontId="11" fillId="2" borderId="1" xfId="0" applyFont="1" applyFill="1" applyBorder="1" applyAlignment="1">
      <alignment horizontal="center" vertical="center"/>
    </xf>
    <xf numFmtId="14"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14" fontId="0" fillId="2" borderId="12" xfId="0" applyNumberFormat="1" applyFill="1" applyBorder="1" applyAlignment="1">
      <alignment horizontal="center" vertical="center"/>
    </xf>
    <xf numFmtId="49" fontId="11" fillId="2" borderId="1" xfId="0" applyNumberFormat="1" applyFont="1" applyFill="1" applyBorder="1" applyAlignment="1">
      <alignment horizontal="center" vertical="center"/>
    </xf>
    <xf numFmtId="14" fontId="29" fillId="2" borderId="1" xfId="0" applyNumberFormat="1" applyFont="1" applyFill="1" applyBorder="1" applyAlignment="1">
      <alignment horizontal="center" vertical="center" wrapText="1"/>
    </xf>
    <xf numFmtId="14" fontId="0" fillId="2" borderId="1" xfId="0" applyNumberFormat="1" applyFill="1" applyBorder="1" applyAlignment="1">
      <alignment horizontal="center" vertical="center" wrapText="1"/>
    </xf>
    <xf numFmtId="14" fontId="29" fillId="2" borderId="4" xfId="0" applyNumberFormat="1" applyFont="1" applyFill="1" applyBorder="1" applyAlignment="1">
      <alignment horizontal="center" vertical="center" wrapText="1"/>
    </xf>
    <xf numFmtId="14" fontId="57" fillId="2" borderId="4" xfId="0" applyNumberFormat="1" applyFont="1" applyFill="1" applyBorder="1" applyAlignment="1">
      <alignment horizontal="center" vertical="center" wrapText="1"/>
    </xf>
    <xf numFmtId="14" fontId="57" fillId="2" borderId="1" xfId="0" applyNumberFormat="1" applyFont="1" applyFill="1" applyBorder="1" applyAlignment="1">
      <alignment horizontal="center" vertical="center" wrapText="1"/>
    </xf>
    <xf numFmtId="14" fontId="0" fillId="2" borderId="1" xfId="0" applyNumberFormat="1" applyFill="1" applyBorder="1" applyAlignment="1">
      <alignment vertical="center" wrapText="1"/>
    </xf>
    <xf numFmtId="14" fontId="0" fillId="2" borderId="0" xfId="0" applyNumberFormat="1" applyFill="1" applyAlignment="1">
      <alignment vertical="center"/>
    </xf>
    <xf numFmtId="10" fontId="47" fillId="0" borderId="4" xfId="0" applyNumberFormat="1" applyFont="1" applyBorder="1" applyAlignment="1">
      <alignment horizontal="center" vertical="center" wrapText="1"/>
    </xf>
    <xf numFmtId="10" fontId="47" fillId="0" borderId="4" xfId="7" applyNumberFormat="1" applyFont="1" applyBorder="1" applyAlignment="1">
      <alignment horizontal="center" vertical="center" wrapText="1"/>
    </xf>
    <xf numFmtId="10" fontId="19" fillId="2" borderId="1" xfId="7" applyNumberFormat="1" applyFont="1" applyFill="1" applyBorder="1" applyAlignment="1">
      <alignment horizontal="center" vertical="center" wrapText="1"/>
    </xf>
    <xf numFmtId="10" fontId="0" fillId="2" borderId="1" xfId="7" applyNumberFormat="1" applyFont="1" applyFill="1" applyBorder="1" applyAlignment="1">
      <alignment horizontal="center" vertical="center"/>
    </xf>
    <xf numFmtId="10" fontId="47" fillId="2" borderId="1" xfId="0" applyNumberFormat="1" applyFont="1" applyFill="1" applyBorder="1" applyAlignment="1">
      <alignment horizontal="center" vertical="center" wrapText="1"/>
    </xf>
    <xf numFmtId="14" fontId="0" fillId="2" borderId="1" xfId="0" applyNumberFormat="1" applyFill="1" applyBorder="1" applyAlignment="1">
      <alignment vertical="center"/>
    </xf>
    <xf numFmtId="0" fontId="0" fillId="2" borderId="1" xfId="0" applyFill="1" applyBorder="1" applyAlignment="1">
      <alignment vertical="center"/>
    </xf>
    <xf numFmtId="0" fontId="31" fillId="2" borderId="1" xfId="0" applyFont="1" applyFill="1" applyBorder="1" applyAlignment="1">
      <alignment vertical="center"/>
    </xf>
    <xf numFmtId="179" fontId="29" fillId="2" borderId="1" xfId="2" applyNumberFormat="1" applyFont="1" applyFill="1" applyBorder="1" applyAlignment="1">
      <alignment horizontal="center" vertical="center"/>
    </xf>
    <xf numFmtId="14" fontId="27" fillId="2" borderId="1" xfId="0" applyNumberFormat="1" applyFont="1" applyFill="1" applyBorder="1" applyAlignment="1">
      <alignment horizontal="center" vertical="center" wrapText="1"/>
    </xf>
    <xf numFmtId="179" fontId="29" fillId="2" borderId="1" xfId="0" applyNumberFormat="1" applyFont="1" applyFill="1" applyBorder="1" applyAlignment="1">
      <alignment horizontal="center" vertical="center"/>
    </xf>
    <xf numFmtId="167" fontId="29" fillId="2" borderId="1" xfId="2" applyFont="1" applyFill="1" applyBorder="1" applyAlignment="1">
      <alignment horizontal="center" vertical="center"/>
    </xf>
    <xf numFmtId="167" fontId="29" fillId="2" borderId="1" xfId="0" applyNumberFormat="1" applyFont="1" applyFill="1" applyBorder="1" applyAlignment="1">
      <alignment horizontal="center" vertical="center"/>
    </xf>
    <xf numFmtId="170" fontId="27" fillId="2" borderId="1" xfId="8" applyFont="1" applyFill="1" applyBorder="1" applyAlignment="1">
      <alignment horizontal="center" vertical="center" wrapText="1"/>
    </xf>
    <xf numFmtId="170" fontId="56" fillId="2" borderId="1" xfId="8" applyFont="1" applyFill="1" applyBorder="1" applyAlignment="1">
      <alignment horizontal="center" vertical="center" wrapText="1"/>
    </xf>
    <xf numFmtId="4" fontId="28" fillId="2" borderId="1" xfId="0" applyNumberFormat="1" applyFont="1" applyFill="1" applyBorder="1" applyAlignment="1">
      <alignment vertical="center" wrapText="1"/>
    </xf>
    <xf numFmtId="170" fontId="0" fillId="2" borderId="1" xfId="8" applyFont="1" applyFill="1" applyBorder="1" applyAlignment="1">
      <alignment horizontal="center" vertical="center" wrapText="1"/>
    </xf>
    <xf numFmtId="183" fontId="29" fillId="2" borderId="1" xfId="0" applyNumberFormat="1" applyFont="1" applyFill="1" applyBorder="1" applyAlignment="1">
      <alignment horizontal="center" vertical="center" wrapText="1"/>
    </xf>
    <xf numFmtId="177" fontId="11" fillId="2" borderId="1" xfId="8" applyNumberFormat="1" applyFont="1" applyFill="1" applyBorder="1" applyAlignment="1">
      <alignment horizontal="center" vertical="center" wrapText="1"/>
    </xf>
    <xf numFmtId="17" fontId="11" fillId="2" borderId="1" xfId="0" applyNumberFormat="1" applyFont="1" applyFill="1" applyBorder="1" applyAlignment="1">
      <alignment horizontal="center" vertical="center" wrapText="1"/>
    </xf>
    <xf numFmtId="177" fontId="11" fillId="2" borderId="1" xfId="0" applyNumberFormat="1" applyFont="1" applyFill="1" applyBorder="1" applyAlignment="1">
      <alignment horizontal="center" vertical="center" wrapText="1"/>
    </xf>
    <xf numFmtId="175" fontId="0" fillId="2" borderId="1" xfId="0" applyNumberFormat="1" applyFill="1" applyBorder="1" applyAlignment="1">
      <alignment horizontal="center" vertical="center" wrapText="1"/>
    </xf>
    <xf numFmtId="17" fontId="0" fillId="2" borderId="1" xfId="0" applyNumberFormat="1" applyFill="1" applyBorder="1" applyAlignment="1">
      <alignment horizontal="center" vertical="center" wrapText="1"/>
    </xf>
    <xf numFmtId="175" fontId="11" fillId="2" borderId="1" xfId="44" applyNumberFormat="1"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166" fontId="11" fillId="2" borderId="1" xfId="44" applyFont="1" applyFill="1" applyBorder="1" applyAlignment="1">
      <alignment horizontal="center" vertical="center" wrapText="1"/>
    </xf>
    <xf numFmtId="175" fontId="11" fillId="2" borderId="1" xfId="0" applyNumberFormat="1" applyFont="1" applyFill="1" applyBorder="1" applyAlignment="1">
      <alignment horizontal="center" vertical="center" wrapText="1"/>
    </xf>
    <xf numFmtId="172" fontId="11" fillId="2" borderId="1" xfId="0" applyNumberFormat="1" applyFont="1" applyFill="1" applyBorder="1" applyAlignment="1">
      <alignment horizontal="center" vertical="center" wrapText="1"/>
    </xf>
    <xf numFmtId="172" fontId="11" fillId="2" borderId="1" xfId="44" applyNumberFormat="1" applyFont="1" applyFill="1" applyBorder="1" applyAlignment="1">
      <alignment horizontal="center" vertical="center" wrapText="1"/>
    </xf>
    <xf numFmtId="0" fontId="0" fillId="2" borderId="12" xfId="0" applyFill="1" applyBorder="1" applyAlignment="1">
      <alignment horizontal="center" vertical="center" wrapText="1"/>
    </xf>
    <xf numFmtId="14" fontId="0" fillId="2" borderId="12" xfId="0" applyNumberFormat="1" applyFill="1" applyBorder="1" applyAlignment="1">
      <alignment horizontal="center" vertical="center" wrapText="1"/>
    </xf>
    <xf numFmtId="170" fontId="11" fillId="2" borderId="1" xfId="8" applyFont="1" applyFill="1" applyBorder="1" applyAlignment="1">
      <alignment horizontal="center" vertical="center" wrapText="1"/>
    </xf>
    <xf numFmtId="179" fontId="11" fillId="2" borderId="1" xfId="2" applyNumberFormat="1" applyFont="1" applyFill="1" applyBorder="1" applyAlignment="1">
      <alignment vertical="center"/>
    </xf>
    <xf numFmtId="179" fontId="11" fillId="2" borderId="1" xfId="2" applyNumberFormat="1" applyFont="1" applyFill="1" applyBorder="1" applyAlignment="1">
      <alignment horizontal="center" vertical="center" wrapText="1"/>
    </xf>
    <xf numFmtId="167" fontId="11" fillId="2" borderId="1" xfId="2"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11" xfId="0" applyFill="1" applyBorder="1" applyAlignment="1">
      <alignment horizontal="center" vertical="center" wrapText="1"/>
    </xf>
    <xf numFmtId="165" fontId="29" fillId="2" borderId="11" xfId="0" applyNumberFormat="1" applyFont="1" applyFill="1" applyBorder="1" applyAlignment="1">
      <alignment horizontal="center" vertical="center" wrapText="1"/>
    </xf>
    <xf numFmtId="165" fontId="29" fillId="2" borderId="14" xfId="0" applyNumberFormat="1" applyFont="1" applyFill="1" applyBorder="1" applyAlignment="1">
      <alignment vertical="center" wrapText="1"/>
    </xf>
    <xf numFmtId="165" fontId="29" fillId="2" borderId="12" xfId="0" applyNumberFormat="1" applyFont="1" applyFill="1" applyBorder="1" applyAlignment="1">
      <alignment horizontal="center" vertical="center" wrapText="1"/>
    </xf>
    <xf numFmtId="165" fontId="29" fillId="2" borderId="1" xfId="0" applyNumberFormat="1" applyFont="1" applyFill="1" applyBorder="1" applyAlignment="1">
      <alignment horizontal="center" vertical="center" wrapText="1"/>
    </xf>
    <xf numFmtId="0" fontId="29" fillId="2" borderId="4" xfId="0" applyFont="1" applyFill="1" applyBorder="1" applyAlignment="1">
      <alignment horizontal="center" vertical="center" wrapText="1"/>
    </xf>
    <xf numFmtId="165" fontId="30" fillId="2" borderId="11" xfId="0" applyNumberFormat="1" applyFont="1" applyFill="1" applyBorder="1" applyAlignment="1">
      <alignment horizontal="center" vertical="center" wrapText="1"/>
    </xf>
    <xf numFmtId="164" fontId="29" fillId="2" borderId="1" xfId="0" applyNumberFormat="1" applyFont="1" applyFill="1" applyBorder="1" applyAlignment="1">
      <alignment horizontal="center" vertical="center" wrapText="1"/>
    </xf>
    <xf numFmtId="165" fontId="23" fillId="2" borderId="1" xfId="0" applyNumberFormat="1" applyFont="1" applyFill="1" applyBorder="1" applyAlignment="1">
      <alignment horizontal="right" vertical="center" wrapText="1"/>
    </xf>
    <xf numFmtId="170" fontId="29" fillId="2" borderId="1" xfId="8" applyFont="1" applyFill="1" applyBorder="1" applyAlignment="1">
      <alignment vertical="center" wrapText="1"/>
    </xf>
    <xf numFmtId="0" fontId="29" fillId="2" borderId="14" xfId="0" applyFont="1" applyFill="1" applyBorder="1" applyAlignment="1">
      <alignment horizontal="center" vertical="center" wrapText="1"/>
    </xf>
    <xf numFmtId="181" fontId="29" fillId="2" borderId="14" xfId="0" applyNumberFormat="1" applyFont="1" applyFill="1" applyBorder="1" applyAlignment="1">
      <alignment vertical="center"/>
    </xf>
    <xf numFmtId="0" fontId="0" fillId="2" borderId="13" xfId="0" applyFill="1" applyBorder="1" applyAlignment="1">
      <alignment vertical="center"/>
    </xf>
    <xf numFmtId="181" fontId="29" fillId="2" borderId="1" xfId="0" applyNumberFormat="1" applyFont="1" applyFill="1" applyBorder="1" applyAlignment="1">
      <alignment vertical="center" wrapText="1"/>
    </xf>
    <xf numFmtId="0" fontId="29" fillId="2" borderId="12" xfId="0" applyFont="1" applyFill="1" applyBorder="1" applyAlignment="1">
      <alignment vertical="center"/>
    </xf>
    <xf numFmtId="181" fontId="29" fillId="2" borderId="13" xfId="0" applyNumberFormat="1" applyFont="1" applyFill="1" applyBorder="1" applyAlignment="1">
      <alignment vertical="center"/>
    </xf>
    <xf numFmtId="170" fontId="29" fillId="2" borderId="11" xfId="8" applyFont="1" applyFill="1" applyBorder="1" applyAlignment="1">
      <alignment vertical="center" wrapText="1"/>
    </xf>
    <xf numFmtId="175" fontId="1" fillId="2" borderId="0" xfId="0" applyNumberFormat="1" applyFont="1" applyFill="1" applyAlignment="1">
      <alignment vertical="center"/>
    </xf>
    <xf numFmtId="182" fontId="29" fillId="2" borderId="1" xfId="8" applyNumberFormat="1" applyFont="1" applyFill="1" applyBorder="1" applyAlignment="1">
      <alignment horizontal="right" vertical="center" wrapText="1"/>
    </xf>
    <xf numFmtId="0" fontId="29" fillId="2" borderId="14" xfId="0" applyFont="1" applyFill="1" applyBorder="1" applyAlignment="1">
      <alignment vertical="center"/>
    </xf>
    <xf numFmtId="170" fontId="0" fillId="2" borderId="12" xfId="8" applyFont="1" applyFill="1" applyBorder="1" applyAlignment="1">
      <alignment horizontal="center" vertical="center"/>
    </xf>
    <xf numFmtId="170" fontId="0" fillId="2" borderId="11" xfId="8" applyFont="1" applyFill="1" applyBorder="1" applyAlignment="1">
      <alignment horizontal="center" vertical="center"/>
    </xf>
    <xf numFmtId="0" fontId="0" fillId="2" borderId="13" xfId="0" applyFill="1" applyBorder="1" applyAlignment="1">
      <alignment horizontal="center" vertical="center" wrapText="1"/>
    </xf>
    <xf numFmtId="164" fontId="29" fillId="2" borderId="14" xfId="0" applyNumberFormat="1" applyFont="1" applyFill="1" applyBorder="1" applyAlignment="1">
      <alignment vertical="center"/>
    </xf>
    <xf numFmtId="170" fontId="29" fillId="2" borderId="1" xfId="8" applyFont="1" applyFill="1" applyBorder="1" applyAlignment="1">
      <alignment horizontal="right" vertical="center" wrapText="1"/>
    </xf>
    <xf numFmtId="181" fontId="29" fillId="2" borderId="11" xfId="0" applyNumberFormat="1" applyFont="1" applyFill="1" applyBorder="1" applyAlignment="1">
      <alignment vertical="center"/>
    </xf>
    <xf numFmtId="181" fontId="29" fillId="2" borderId="1" xfId="0" applyNumberFormat="1" applyFont="1" applyFill="1" applyBorder="1" applyAlignment="1">
      <alignment vertical="center"/>
    </xf>
    <xf numFmtId="181" fontId="29" fillId="2" borderId="12" xfId="0" applyNumberFormat="1" applyFont="1" applyFill="1" applyBorder="1" applyAlignment="1">
      <alignment vertical="center"/>
    </xf>
    <xf numFmtId="0" fontId="0" fillId="2" borderId="0" xfId="0" applyFill="1" applyAlignment="1">
      <alignment horizontal="center" vertical="center"/>
    </xf>
    <xf numFmtId="175" fontId="29" fillId="2" borderId="1" xfId="0" applyNumberFormat="1" applyFont="1" applyFill="1" applyBorder="1" applyAlignment="1">
      <alignment vertical="center"/>
    </xf>
    <xf numFmtId="175" fontId="1" fillId="2" borderId="2" xfId="0" applyNumberFormat="1" applyFont="1" applyFill="1" applyBorder="1" applyAlignment="1">
      <alignment vertical="center"/>
    </xf>
    <xf numFmtId="179" fontId="29" fillId="2" borderId="1" xfId="12" applyNumberFormat="1" applyFont="1" applyFill="1" applyBorder="1" applyAlignment="1">
      <alignment horizontal="center" vertical="center" wrapText="1"/>
    </xf>
    <xf numFmtId="17" fontId="29" fillId="2" borderId="1" xfId="0" applyNumberFormat="1" applyFont="1" applyFill="1" applyBorder="1" applyAlignment="1">
      <alignment vertical="center"/>
    </xf>
    <xf numFmtId="0" fontId="0" fillId="2" borderId="1" xfId="0" applyFill="1" applyBorder="1" applyAlignment="1">
      <alignment vertical="center" wrapText="1"/>
    </xf>
    <xf numFmtId="170" fontId="8" fillId="2" borderId="1" xfId="8"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10" fontId="87" fillId="2" borderId="20" xfId="0" applyNumberFormat="1" applyFont="1" applyFill="1" applyBorder="1" applyAlignment="1">
      <alignment horizontal="center" vertical="center"/>
    </xf>
    <xf numFmtId="0" fontId="29" fillId="2" borderId="1" xfId="0" applyFont="1" applyFill="1" applyBorder="1" applyAlignment="1">
      <alignment vertical="center"/>
    </xf>
    <xf numFmtId="186" fontId="35" fillId="42" borderId="32" xfId="0" applyNumberFormat="1" applyFont="1" applyFill="1" applyBorder="1"/>
    <xf numFmtId="186" fontId="0" fillId="0" borderId="0" xfId="0" applyNumberFormat="1" applyAlignment="1">
      <alignment vertical="center"/>
    </xf>
    <xf numFmtId="0" fontId="88" fillId="2" borderId="0" xfId="0" applyFont="1" applyFill="1" applyAlignment="1">
      <alignment horizontal="center" vertical="center" wrapText="1"/>
    </xf>
    <xf numFmtId="10" fontId="89" fillId="2" borderId="30" xfId="7" applyNumberFormat="1" applyFont="1" applyFill="1" applyBorder="1" applyAlignment="1">
      <alignment horizontal="center" vertical="center"/>
    </xf>
    <xf numFmtId="0" fontId="35" fillId="20" borderId="0" xfId="0" applyFont="1" applyFill="1" applyAlignment="1">
      <alignment vertical="center"/>
    </xf>
    <xf numFmtId="185" fontId="13" fillId="2" borderId="1" xfId="7" applyNumberFormat="1" applyFont="1" applyFill="1" applyBorder="1" applyAlignment="1">
      <alignment horizontal="center" vertical="center"/>
    </xf>
    <xf numFmtId="0" fontId="12" fillId="9" borderId="1" xfId="0" applyFont="1" applyFill="1" applyBorder="1" applyAlignment="1">
      <alignment horizontal="center" vertical="center" wrapText="1"/>
    </xf>
    <xf numFmtId="0" fontId="64" fillId="21" borderId="1" xfId="0" applyFont="1" applyFill="1" applyBorder="1" applyAlignment="1">
      <alignment horizontal="center" vertical="center"/>
    </xf>
    <xf numFmtId="0" fontId="0" fillId="0" borderId="9" xfId="0" applyBorder="1"/>
    <xf numFmtId="0" fontId="35" fillId="0" borderId="1" xfId="0" applyFont="1" applyBorder="1" applyAlignment="1">
      <alignment horizontal="center" vertical="center"/>
    </xf>
    <xf numFmtId="0" fontId="35" fillId="0" borderId="1" xfId="0" applyFont="1" applyBorder="1" applyAlignment="1">
      <alignment horizontal="center" vertical="center" wrapText="1"/>
    </xf>
    <xf numFmtId="0" fontId="35" fillId="0" borderId="9" xfId="0" applyFont="1" applyBorder="1" applyAlignment="1">
      <alignment horizontal="left"/>
    </xf>
    <xf numFmtId="0" fontId="35" fillId="0" borderId="9" xfId="0" applyFont="1" applyBorder="1" applyAlignment="1">
      <alignment horizontal="left" vertical="center"/>
    </xf>
    <xf numFmtId="187" fontId="0" fillId="0" borderId="0" xfId="0" applyNumberFormat="1" applyAlignment="1">
      <alignment horizontal="center"/>
    </xf>
    <xf numFmtId="187" fontId="0" fillId="0" borderId="9" xfId="0" applyNumberFormat="1" applyBorder="1" applyAlignment="1">
      <alignment horizontal="center"/>
    </xf>
    <xf numFmtId="187" fontId="0" fillId="0" borderId="1" xfId="0" applyNumberFormat="1" applyBorder="1" applyAlignment="1">
      <alignment horizontal="center"/>
    </xf>
    <xf numFmtId="0" fontId="90" fillId="2" borderId="1" xfId="0" applyFont="1" applyFill="1" applyBorder="1" applyAlignment="1">
      <alignment horizontal="center" vertical="center" wrapText="1"/>
    </xf>
    <xf numFmtId="187" fontId="90" fillId="2" borderId="12" xfId="0" applyNumberFormat="1" applyFont="1" applyFill="1" applyBorder="1" applyAlignment="1">
      <alignment horizontal="center" vertical="center"/>
    </xf>
    <xf numFmtId="187" fontId="90" fillId="2" borderId="1" xfId="0" applyNumberFormat="1" applyFont="1" applyFill="1" applyBorder="1" applyAlignment="1">
      <alignment horizontal="center" vertical="center"/>
    </xf>
    <xf numFmtId="0" fontId="91" fillId="0" borderId="1" xfId="0" applyFont="1" applyBorder="1" applyAlignment="1">
      <alignment horizontal="center"/>
    </xf>
    <xf numFmtId="0" fontId="90" fillId="0" borderId="1" xfId="0" applyFont="1" applyBorder="1"/>
    <xf numFmtId="187" fontId="90" fillId="0" borderId="1" xfId="7" applyNumberFormat="1" applyFont="1" applyBorder="1" applyAlignment="1">
      <alignment horizontal="center"/>
    </xf>
    <xf numFmtId="187" fontId="90" fillId="36" borderId="1" xfId="7" applyNumberFormat="1" applyFont="1" applyFill="1" applyBorder="1" applyAlignment="1">
      <alignment horizontal="center"/>
    </xf>
    <xf numFmtId="0" fontId="90" fillId="0" borderId="1" xfId="0" applyFont="1" applyBorder="1" applyAlignment="1">
      <alignment wrapText="1"/>
    </xf>
    <xf numFmtId="187" fontId="90" fillId="36" borderId="1" xfId="7" applyNumberFormat="1" applyFont="1" applyFill="1" applyBorder="1" applyAlignment="1">
      <alignment horizontal="center" vertical="center"/>
    </xf>
    <xf numFmtId="187" fontId="90" fillId="0" borderId="1" xfId="7" applyNumberFormat="1" applyFont="1" applyBorder="1" applyAlignment="1">
      <alignment horizontal="center" vertical="center"/>
    </xf>
    <xf numFmtId="0" fontId="35" fillId="43" borderId="1" xfId="0" applyFont="1" applyFill="1" applyBorder="1" applyAlignment="1">
      <alignment horizontal="center" vertical="center"/>
    </xf>
    <xf numFmtId="0" fontId="35" fillId="43" borderId="1" xfId="0" applyFont="1" applyFill="1" applyBorder="1" applyAlignment="1">
      <alignment horizontal="center" vertical="center" wrapText="1"/>
    </xf>
    <xf numFmtId="177" fontId="90" fillId="2" borderId="1" xfId="11" applyNumberFormat="1" applyFont="1" applyFill="1" applyBorder="1" applyAlignment="1">
      <alignment horizontal="center" vertical="center"/>
    </xf>
    <xf numFmtId="0" fontId="0" fillId="6" borderId="11" xfId="0" applyFill="1" applyBorder="1" applyAlignment="1">
      <alignment vertical="center" wrapText="1"/>
    </xf>
    <xf numFmtId="0" fontId="0" fillId="6" borderId="12" xfId="0" applyFill="1" applyBorder="1" applyAlignment="1">
      <alignment vertical="center" wrapText="1"/>
    </xf>
    <xf numFmtId="0" fontId="0" fillId="6" borderId="11" xfId="0" applyFill="1" applyBorder="1" applyAlignment="1">
      <alignment vertical="top" wrapText="1"/>
    </xf>
    <xf numFmtId="0" fontId="0" fillId="6" borderId="12" xfId="0" applyFill="1" applyBorder="1" applyAlignment="1">
      <alignment vertical="top" wrapText="1"/>
    </xf>
    <xf numFmtId="0" fontId="0" fillId="45" borderId="1" xfId="0" applyFill="1" applyBorder="1" applyAlignment="1">
      <alignment vertical="center"/>
    </xf>
    <xf numFmtId="0" fontId="22" fillId="45" borderId="1" xfId="0" applyFont="1" applyFill="1" applyBorder="1" applyAlignment="1">
      <alignment horizontal="center" vertical="center" wrapText="1"/>
    </xf>
    <xf numFmtId="0" fontId="6" fillId="45" borderId="1" xfId="0" applyFont="1" applyFill="1" applyBorder="1" applyAlignment="1">
      <alignment horizontal="center" vertical="center" wrapText="1"/>
    </xf>
    <xf numFmtId="10" fontId="52" fillId="45" borderId="1" xfId="7" applyNumberFormat="1" applyFont="1" applyFill="1" applyBorder="1" applyAlignment="1">
      <alignment horizontal="center" vertical="center"/>
    </xf>
    <xf numFmtId="10" fontId="52" fillId="45" borderId="12" xfId="7" applyNumberFormat="1" applyFont="1" applyFill="1" applyBorder="1" applyAlignment="1">
      <alignment horizontal="center" vertical="center"/>
    </xf>
    <xf numFmtId="164" fontId="29" fillId="45" borderId="1" xfId="7" applyNumberFormat="1" applyFont="1" applyFill="1" applyBorder="1" applyAlignment="1">
      <alignment horizontal="center" vertical="center" wrapText="1"/>
    </xf>
    <xf numFmtId="10" fontId="27" fillId="45" borderId="1" xfId="7" applyNumberFormat="1" applyFont="1" applyFill="1" applyBorder="1" applyAlignment="1">
      <alignment horizontal="center" vertical="center" wrapText="1"/>
    </xf>
    <xf numFmtId="173" fontId="27" fillId="45" borderId="1" xfId="11" applyNumberFormat="1" applyFont="1" applyFill="1" applyBorder="1" applyAlignment="1">
      <alignment horizontal="center" vertical="center"/>
    </xf>
    <xf numFmtId="3" fontId="27" fillId="45" borderId="1" xfId="7" applyNumberFormat="1" applyFont="1" applyFill="1" applyBorder="1" applyAlignment="1">
      <alignment horizontal="center" vertical="center" wrapText="1"/>
    </xf>
    <xf numFmtId="0" fontId="27" fillId="45" borderId="1" xfId="7" applyNumberFormat="1" applyFont="1" applyFill="1" applyBorder="1" applyAlignment="1">
      <alignment horizontal="center" vertical="center" wrapText="1"/>
    </xf>
    <xf numFmtId="4" fontId="27" fillId="45" borderId="1" xfId="7" applyNumberFormat="1" applyFont="1" applyFill="1" applyBorder="1" applyAlignment="1">
      <alignment horizontal="center" vertical="center" wrapText="1"/>
    </xf>
    <xf numFmtId="173" fontId="27" fillId="45" borderId="1" xfId="7" applyNumberFormat="1" applyFont="1" applyFill="1" applyBorder="1" applyAlignment="1">
      <alignment horizontal="center" vertical="center" wrapText="1"/>
    </xf>
    <xf numFmtId="172" fontId="27" fillId="45" borderId="1" xfId="7" applyNumberFormat="1" applyFont="1" applyFill="1" applyBorder="1" applyAlignment="1">
      <alignment horizontal="center" vertical="center" wrapText="1"/>
    </xf>
    <xf numFmtId="165" fontId="27" fillId="45" borderId="1" xfId="7" applyNumberFormat="1" applyFont="1" applyFill="1" applyBorder="1" applyAlignment="1">
      <alignment horizontal="center" vertical="center" wrapText="1"/>
    </xf>
    <xf numFmtId="10" fontId="52" fillId="45" borderId="1" xfId="7" applyNumberFormat="1" applyFont="1" applyFill="1" applyBorder="1" applyAlignment="1">
      <alignment horizontal="center" vertical="center" wrapText="1"/>
    </xf>
    <xf numFmtId="10" fontId="52" fillId="45" borderId="12" xfId="7" applyNumberFormat="1" applyFont="1" applyFill="1" applyBorder="1" applyAlignment="1">
      <alignment horizontal="center" vertical="center" wrapText="1"/>
    </xf>
    <xf numFmtId="164" fontId="29" fillId="45" borderId="1" xfId="0" applyNumberFormat="1" applyFont="1" applyFill="1" applyBorder="1" applyAlignment="1">
      <alignment horizontal="center" vertical="center" wrapText="1"/>
    </xf>
    <xf numFmtId="164" fontId="29" fillId="45" borderId="1" xfId="0" applyNumberFormat="1" applyFont="1" applyFill="1" applyBorder="1" applyAlignment="1">
      <alignment vertical="center"/>
    </xf>
    <xf numFmtId="164" fontId="27" fillId="45" borderId="1" xfId="0" applyNumberFormat="1" applyFont="1" applyFill="1" applyBorder="1" applyAlignment="1">
      <alignment horizontal="center" vertical="center" wrapText="1"/>
    </xf>
    <xf numFmtId="170" fontId="0" fillId="45" borderId="1" xfId="8" applyFont="1" applyFill="1" applyBorder="1" applyAlignment="1">
      <alignment horizontal="center" vertical="center" wrapText="1"/>
    </xf>
    <xf numFmtId="167" fontId="27" fillId="45" borderId="1" xfId="12" applyFont="1" applyFill="1" applyBorder="1" applyAlignment="1">
      <alignment horizontal="center" vertical="center"/>
    </xf>
    <xf numFmtId="167" fontId="18" fillId="45" borderId="1" xfId="12" applyFont="1" applyFill="1" applyBorder="1" applyAlignment="1">
      <alignment horizontal="center" vertical="center" wrapText="1"/>
    </xf>
    <xf numFmtId="179" fontId="27" fillId="45" borderId="1" xfId="12" applyNumberFormat="1" applyFont="1" applyFill="1" applyBorder="1" applyAlignment="1">
      <alignment horizontal="center" vertical="center" wrapText="1"/>
    </xf>
    <xf numFmtId="167" fontId="27" fillId="45" borderId="1" xfId="12" applyFont="1" applyFill="1" applyBorder="1" applyAlignment="1">
      <alignment horizontal="center" vertical="center" wrapText="1"/>
    </xf>
    <xf numFmtId="174" fontId="29" fillId="45" borderId="1" xfId="0" applyNumberFormat="1" applyFont="1" applyFill="1" applyBorder="1" applyAlignment="1">
      <alignment horizontal="right" vertical="center" wrapText="1"/>
    </xf>
    <xf numFmtId="179" fontId="29" fillId="45" borderId="1" xfId="12" applyNumberFormat="1" applyFont="1" applyFill="1" applyBorder="1" applyAlignment="1">
      <alignment horizontal="center" vertical="center" wrapText="1"/>
    </xf>
    <xf numFmtId="167" fontId="29" fillId="45" borderId="1" xfId="12" applyFont="1" applyFill="1" applyBorder="1" applyAlignment="1">
      <alignment horizontal="center" vertical="center" wrapText="1"/>
    </xf>
    <xf numFmtId="177" fontId="29" fillId="45" borderId="1" xfId="11" applyNumberFormat="1" applyFont="1" applyFill="1" applyBorder="1" applyAlignment="1">
      <alignment horizontal="center" vertical="center" wrapText="1"/>
    </xf>
    <xf numFmtId="0" fontId="31" fillId="45" borderId="1" xfId="0" applyFont="1" applyFill="1" applyBorder="1" applyAlignment="1">
      <alignment horizontal="center" vertical="center"/>
    </xf>
    <xf numFmtId="0" fontId="0" fillId="6" borderId="11" xfId="0" applyFill="1" applyBorder="1" applyAlignment="1">
      <alignment vertical="center"/>
    </xf>
    <xf numFmtId="0" fontId="0" fillId="6" borderId="13" xfId="0" applyFill="1" applyBorder="1" applyAlignment="1">
      <alignment vertical="center" wrapText="1"/>
    </xf>
    <xf numFmtId="0" fontId="18" fillId="6" borderId="11" xfId="0" applyFont="1" applyFill="1" applyBorder="1" applyAlignment="1">
      <alignment vertical="center" wrapText="1"/>
    </xf>
    <xf numFmtId="0" fontId="0" fillId="45" borderId="1" xfId="0" applyFill="1" applyBorder="1" applyAlignment="1">
      <alignment vertical="center" wrapText="1"/>
    </xf>
    <xf numFmtId="0" fontId="51" fillId="0" borderId="12" xfId="0" applyFont="1" applyBorder="1" applyAlignment="1">
      <alignment horizontal="center" vertical="center" wrapText="1"/>
    </xf>
    <xf numFmtId="187" fontId="29" fillId="45" borderId="1" xfId="7" applyNumberFormat="1" applyFont="1" applyFill="1" applyBorder="1" applyAlignment="1">
      <alignment vertical="center"/>
    </xf>
    <xf numFmtId="0" fontId="0" fillId="45" borderId="1" xfId="0" applyFill="1" applyBorder="1" applyAlignment="1">
      <alignment horizontal="left" vertical="center" wrapText="1"/>
    </xf>
    <xf numFmtId="2" fontId="27" fillId="45" borderId="1" xfId="7" applyNumberFormat="1" applyFont="1" applyFill="1" applyBorder="1" applyAlignment="1">
      <alignment horizontal="center" vertical="center" wrapText="1"/>
    </xf>
    <xf numFmtId="174" fontId="29" fillId="45" borderId="1" xfId="0" applyNumberFormat="1" applyFont="1" applyFill="1" applyBorder="1" applyAlignment="1">
      <alignment horizontal="center" vertical="center"/>
    </xf>
    <xf numFmtId="0" fontId="18" fillId="45" borderId="1" xfId="0" applyFont="1" applyFill="1" applyBorder="1" applyAlignment="1">
      <alignment vertical="center" wrapText="1"/>
    </xf>
    <xf numFmtId="0" fontId="18" fillId="45" borderId="1" xfId="0" applyFont="1" applyFill="1" applyBorder="1" applyAlignment="1">
      <alignment vertical="center"/>
    </xf>
    <xf numFmtId="10" fontId="27" fillId="0" borderId="12" xfId="7" applyNumberFormat="1" applyFont="1" applyFill="1" applyBorder="1" applyAlignment="1">
      <alignment horizontal="center" vertical="center" wrapText="1"/>
    </xf>
    <xf numFmtId="10" fontId="27" fillId="0" borderId="11" xfId="7" applyNumberFormat="1" applyFont="1" applyFill="1" applyBorder="1" applyAlignment="1">
      <alignment horizontal="center" vertical="center" wrapText="1"/>
    </xf>
    <xf numFmtId="172" fontId="18" fillId="45" borderId="1" xfId="0" applyNumberFormat="1" applyFont="1" applyFill="1" applyBorder="1" applyAlignment="1">
      <alignment horizontal="center" vertical="center"/>
    </xf>
    <xf numFmtId="10" fontId="27" fillId="0" borderId="13" xfId="7" applyNumberFormat="1" applyFont="1" applyFill="1" applyBorder="1" applyAlignment="1">
      <alignment horizontal="center" vertical="center" wrapText="1"/>
    </xf>
    <xf numFmtId="0" fontId="0" fillId="45" borderId="1" xfId="0" applyFill="1" applyBorder="1" applyAlignment="1">
      <alignment horizontal="center" vertical="center" wrapText="1"/>
    </xf>
    <xf numFmtId="10" fontId="52" fillId="2" borderId="11" xfId="7" applyNumberFormat="1" applyFont="1" applyFill="1" applyBorder="1" applyAlignment="1">
      <alignment horizontal="center" vertical="center" wrapText="1"/>
    </xf>
    <xf numFmtId="10" fontId="52" fillId="2" borderId="13" xfId="7" applyNumberFormat="1" applyFont="1" applyFill="1" applyBorder="1" applyAlignment="1">
      <alignment horizontal="center" vertical="center" wrapText="1"/>
    </xf>
    <xf numFmtId="10" fontId="52" fillId="2" borderId="12" xfId="7" applyNumberFormat="1" applyFont="1" applyFill="1" applyBorder="1" applyAlignment="1">
      <alignment horizontal="center" vertical="center" wrapText="1"/>
    </xf>
    <xf numFmtId="10" fontId="52" fillId="0" borderId="1" xfId="7" applyNumberFormat="1" applyFont="1" applyFill="1" applyBorder="1" applyAlignment="1">
      <alignment horizontal="center" vertical="center" wrapText="1"/>
    </xf>
    <xf numFmtId="0" fontId="29" fillId="0" borderId="1" xfId="0" applyFont="1" applyBorder="1" applyAlignment="1">
      <alignment horizontal="right" vertical="center" wrapText="1"/>
    </xf>
    <xf numFmtId="174" fontId="29" fillId="0" borderId="1" xfId="0" applyNumberFormat="1" applyFont="1" applyBorder="1" applyAlignment="1">
      <alignment horizontal="right" vertical="center" wrapText="1"/>
    </xf>
    <xf numFmtId="174" fontId="29" fillId="45" borderId="1" xfId="0" applyNumberFormat="1" applyFont="1" applyFill="1" applyBorder="1" applyAlignment="1">
      <alignment horizontal="right" vertical="center" wrapText="1"/>
    </xf>
    <xf numFmtId="179" fontId="29" fillId="45" borderId="1" xfId="173" applyNumberFormat="1" applyFont="1" applyFill="1" applyBorder="1" applyAlignment="1">
      <alignment horizontal="center" vertical="center" wrapText="1"/>
    </xf>
    <xf numFmtId="9" fontId="52" fillId="2" borderId="11" xfId="7" applyFont="1" applyFill="1" applyBorder="1" applyAlignment="1">
      <alignment horizontal="center" vertical="center" wrapText="1"/>
    </xf>
    <xf numFmtId="9" fontId="52" fillId="2" borderId="13" xfId="7" applyFont="1" applyFill="1" applyBorder="1" applyAlignment="1">
      <alignment horizontal="center" vertical="center" wrapText="1"/>
    </xf>
    <xf numFmtId="9" fontId="52" fillId="2" borderId="12" xfId="7" applyFont="1" applyFill="1" applyBorder="1" applyAlignment="1">
      <alignment horizontal="center" vertical="center" wrapText="1"/>
    </xf>
    <xf numFmtId="10" fontId="52" fillId="2" borderId="11" xfId="7" applyNumberFormat="1" applyFont="1" applyFill="1" applyBorder="1" applyAlignment="1">
      <alignment horizontal="center" vertical="center" wrapText="1"/>
    </xf>
    <xf numFmtId="10" fontId="52" fillId="2" borderId="13" xfId="7" applyNumberFormat="1" applyFont="1" applyFill="1" applyBorder="1" applyAlignment="1">
      <alignment horizontal="center" vertical="center" wrapText="1"/>
    </xf>
    <xf numFmtId="10" fontId="52" fillId="2" borderId="12" xfId="7" applyNumberFormat="1" applyFont="1" applyFill="1" applyBorder="1" applyAlignment="1">
      <alignment horizontal="center" vertical="center" wrapText="1"/>
    </xf>
    <xf numFmtId="10" fontId="52" fillId="2" borderId="11" xfId="7" applyNumberFormat="1" applyFont="1" applyFill="1" applyBorder="1" applyAlignment="1" applyProtection="1">
      <alignment horizontal="center" vertical="center" wrapText="1"/>
    </xf>
    <xf numFmtId="10" fontId="52" fillId="2" borderId="13" xfId="7" applyNumberFormat="1" applyFont="1" applyFill="1" applyBorder="1" applyAlignment="1" applyProtection="1">
      <alignment horizontal="center" vertical="center" wrapText="1"/>
    </xf>
    <xf numFmtId="10" fontId="52" fillId="2" borderId="12" xfId="7" applyNumberFormat="1" applyFont="1" applyFill="1" applyBorder="1" applyAlignment="1" applyProtection="1">
      <alignment horizontal="center" vertical="center" wrapText="1"/>
    </xf>
    <xf numFmtId="9" fontId="52" fillId="2" borderId="11" xfId="7" applyFont="1" applyFill="1" applyBorder="1" applyAlignment="1">
      <alignment horizontal="center" vertical="center"/>
    </xf>
    <xf numFmtId="9" fontId="52" fillId="2" borderId="13" xfId="7" applyFont="1" applyFill="1" applyBorder="1" applyAlignment="1">
      <alignment horizontal="center" vertical="center"/>
    </xf>
    <xf numFmtId="10" fontId="52" fillId="0" borderId="1" xfId="7" applyNumberFormat="1" applyFont="1" applyFill="1" applyBorder="1" applyAlignment="1">
      <alignment horizontal="center" vertical="center" wrapText="1"/>
    </xf>
    <xf numFmtId="172" fontId="27" fillId="0" borderId="1" xfId="7" applyNumberFormat="1" applyFont="1" applyFill="1" applyBorder="1" applyAlignment="1">
      <alignment horizontal="center" vertical="center" wrapText="1"/>
    </xf>
    <xf numFmtId="172" fontId="18" fillId="0" borderId="1" xfId="0" applyNumberFormat="1" applyFont="1" applyBorder="1" applyAlignment="1">
      <alignment horizontal="center" vertical="center"/>
    </xf>
    <xf numFmtId="170" fontId="51" fillId="0" borderId="1" xfId="8" applyFont="1" applyFill="1" applyBorder="1" applyAlignment="1" applyProtection="1">
      <alignment horizontal="right" vertical="center" wrapText="1"/>
    </xf>
    <xf numFmtId="10" fontId="52" fillId="0" borderId="1" xfId="7" applyNumberFormat="1" applyFont="1" applyFill="1" applyBorder="1" applyAlignment="1" applyProtection="1">
      <alignment horizontal="center" vertical="center" wrapText="1"/>
    </xf>
    <xf numFmtId="180" fontId="27" fillId="0" borderId="1" xfId="7" applyNumberFormat="1" applyFont="1" applyFill="1" applyBorder="1" applyAlignment="1">
      <alignment horizontal="center" vertical="center" wrapText="1"/>
    </xf>
    <xf numFmtId="10" fontId="27" fillId="0" borderId="1" xfId="7" applyNumberFormat="1" applyFont="1" applyFill="1" applyBorder="1" applyAlignment="1">
      <alignment horizontal="center" vertical="center" wrapText="1"/>
    </xf>
    <xf numFmtId="0" fontId="29" fillId="0" borderId="1" xfId="0" applyFont="1" applyBorder="1" applyAlignment="1">
      <alignment horizontal="right" vertical="center" wrapText="1"/>
    </xf>
    <xf numFmtId="0" fontId="29" fillId="0" borderId="1" xfId="0" applyFont="1" applyBorder="1" applyAlignment="1">
      <alignment horizontal="right" vertical="center"/>
    </xf>
    <xf numFmtId="9" fontId="52" fillId="0" borderId="1" xfId="7" applyFont="1" applyFill="1" applyBorder="1" applyAlignment="1">
      <alignment horizontal="center" vertical="center"/>
    </xf>
    <xf numFmtId="172" fontId="51" fillId="0" borderId="12" xfId="0" applyNumberFormat="1" applyFont="1" applyBorder="1" applyAlignment="1">
      <alignment horizontal="center" vertical="center" wrapText="1"/>
    </xf>
    <xf numFmtId="172" fontId="51" fillId="0" borderId="1" xfId="0" applyNumberFormat="1" applyFont="1" applyBorder="1" applyAlignment="1">
      <alignment horizontal="center" vertical="center" wrapText="1"/>
    </xf>
    <xf numFmtId="10" fontId="52" fillId="2" borderId="1" xfId="7" applyNumberFormat="1" applyFont="1" applyFill="1" applyBorder="1" applyAlignment="1" applyProtection="1">
      <alignment horizontal="center" vertical="center" wrapText="1"/>
    </xf>
    <xf numFmtId="0" fontId="0" fillId="44" borderId="1" xfId="0" applyFill="1" applyBorder="1" applyAlignment="1">
      <alignment vertical="center"/>
    </xf>
    <xf numFmtId="0" fontId="0" fillId="45" borderId="1" xfId="0" applyFill="1" applyBorder="1" applyAlignment="1">
      <alignment vertical="center"/>
    </xf>
    <xf numFmtId="10" fontId="27" fillId="45" borderId="1" xfId="7" applyNumberFormat="1" applyFont="1" applyFill="1" applyBorder="1" applyAlignment="1">
      <alignment horizontal="center" vertical="center" wrapText="1"/>
    </xf>
    <xf numFmtId="0" fontId="27" fillId="45" borderId="1" xfId="7" applyNumberFormat="1" applyFont="1" applyFill="1" applyBorder="1" applyAlignment="1">
      <alignment horizontal="center" vertical="center" wrapText="1"/>
    </xf>
    <xf numFmtId="173" fontId="27" fillId="45" borderId="1" xfId="7" applyNumberFormat="1" applyFont="1" applyFill="1" applyBorder="1" applyAlignment="1">
      <alignment horizontal="center" vertical="center" wrapText="1"/>
    </xf>
    <xf numFmtId="173" fontId="18" fillId="45" borderId="1" xfId="0" applyNumberFormat="1" applyFont="1" applyFill="1" applyBorder="1" applyAlignment="1">
      <alignment horizontal="center" vertical="center"/>
    </xf>
    <xf numFmtId="172" fontId="27" fillId="45" borderId="1" xfId="7" applyNumberFormat="1" applyFont="1" applyFill="1" applyBorder="1" applyAlignment="1">
      <alignment horizontal="center" vertical="center" wrapText="1"/>
    </xf>
    <xf numFmtId="170" fontId="51" fillId="45" borderId="1" xfId="8" applyFont="1" applyFill="1" applyBorder="1" applyAlignment="1" applyProtection="1">
      <alignment horizontal="right" vertical="center" wrapText="1"/>
    </xf>
    <xf numFmtId="172" fontId="51" fillId="45" borderId="1" xfId="0" applyNumberFormat="1" applyFont="1" applyFill="1" applyBorder="1" applyAlignment="1">
      <alignment horizontal="center" vertical="center" wrapText="1"/>
    </xf>
    <xf numFmtId="172" fontId="51" fillId="45" borderId="12" xfId="0" applyNumberFormat="1" applyFont="1" applyFill="1" applyBorder="1" applyAlignment="1">
      <alignment vertical="center" wrapText="1"/>
    </xf>
    <xf numFmtId="9" fontId="52" fillId="45" borderId="1" xfId="7" applyFont="1" applyFill="1" applyBorder="1" applyAlignment="1">
      <alignment horizontal="center" vertical="center"/>
    </xf>
    <xf numFmtId="0" fontId="0" fillId="44" borderId="11" xfId="0" applyFill="1" applyBorder="1" applyAlignment="1">
      <alignment vertical="center"/>
    </xf>
    <xf numFmtId="0" fontId="0" fillId="44" borderId="12" xfId="0" applyFill="1" applyBorder="1" applyAlignment="1">
      <alignment vertical="center"/>
    </xf>
    <xf numFmtId="0" fontId="0" fillId="45" borderId="1" xfId="0" applyFill="1" applyBorder="1" applyAlignment="1">
      <alignment vertical="center" wrapText="1"/>
    </xf>
    <xf numFmtId="0" fontId="0" fillId="45" borderId="1" xfId="0" applyFill="1" applyBorder="1" applyAlignment="1">
      <alignment horizontal="justify" vertical="center" wrapText="1"/>
    </xf>
    <xf numFmtId="0" fontId="0" fillId="6" borderId="12" xfId="0" applyFill="1" applyBorder="1" applyAlignment="1">
      <alignment vertical="center" wrapText="1"/>
    </xf>
    <xf numFmtId="0" fontId="29" fillId="0" borderId="13" xfId="0" applyFont="1" applyBorder="1" applyAlignment="1">
      <alignment horizontal="center" vertical="center"/>
    </xf>
    <xf numFmtId="0" fontId="0" fillId="6" borderId="11" xfId="0" applyFill="1" applyBorder="1" applyAlignment="1">
      <alignment vertical="center" wrapText="1"/>
    </xf>
    <xf numFmtId="0" fontId="29" fillId="45" borderId="1" xfId="0" applyFont="1" applyFill="1" applyBorder="1" applyAlignment="1">
      <alignment vertical="center" wrapText="1"/>
    </xf>
    <xf numFmtId="9" fontId="61" fillId="2" borderId="1" xfId="0" applyNumberFormat="1" applyFont="1" applyFill="1" applyBorder="1" applyAlignment="1">
      <alignment horizontal="center" vertical="center"/>
    </xf>
    <xf numFmtId="0" fontId="61" fillId="2" borderId="1" xfId="0" applyFont="1" applyFill="1" applyBorder="1" applyAlignment="1">
      <alignment horizontal="center" vertical="center"/>
    </xf>
    <xf numFmtId="0" fontId="61" fillId="2" borderId="1" xfId="0" applyFont="1" applyFill="1" applyBorder="1" applyAlignment="1">
      <alignment horizontal="center" vertical="center" wrapText="1"/>
    </xf>
    <xf numFmtId="0" fontId="61" fillId="2" borderId="12" xfId="0" applyFont="1" applyFill="1" applyBorder="1" applyAlignment="1">
      <alignment horizontal="center" vertical="center" wrapText="1"/>
    </xf>
    <xf numFmtId="0" fontId="61" fillId="2" borderId="12" xfId="0" applyFont="1" applyFill="1" applyBorder="1" applyAlignment="1">
      <alignment horizontal="center" vertical="center"/>
    </xf>
    <xf numFmtId="0" fontId="65" fillId="2" borderId="1" xfId="0" applyFont="1" applyFill="1" applyBorder="1" applyAlignment="1">
      <alignment horizontal="center" vertical="center" wrapText="1"/>
    </xf>
    <xf numFmtId="0" fontId="65" fillId="2" borderId="12" xfId="0" applyFont="1" applyFill="1" applyBorder="1" applyAlignment="1">
      <alignment horizontal="center" vertical="center" wrapText="1"/>
    </xf>
    <xf numFmtId="0" fontId="56" fillId="2" borderId="1" xfId="0" applyFont="1" applyFill="1" applyBorder="1" applyAlignment="1">
      <alignment horizontal="center" vertical="center" wrapText="1"/>
    </xf>
    <xf numFmtId="0" fontId="66" fillId="2" borderId="1" xfId="0" applyFont="1" applyFill="1" applyBorder="1" applyAlignment="1">
      <alignment horizontal="center" vertical="center"/>
    </xf>
    <xf numFmtId="0" fontId="66" fillId="2" borderId="12" xfId="0" applyFont="1" applyFill="1" applyBorder="1" applyAlignment="1">
      <alignment horizontal="center" vertical="center"/>
    </xf>
    <xf numFmtId="185" fontId="61" fillId="2" borderId="12" xfId="0" applyNumberFormat="1" applyFont="1" applyFill="1" applyBorder="1" applyAlignment="1">
      <alignment horizontal="center" vertical="center"/>
    </xf>
    <xf numFmtId="0" fontId="61" fillId="40" borderId="1" xfId="0" applyFont="1" applyFill="1" applyBorder="1" applyAlignment="1">
      <alignment horizontal="center" vertical="center"/>
    </xf>
    <xf numFmtId="0" fontId="61" fillId="40" borderId="1" xfId="0" applyFont="1" applyFill="1" applyBorder="1" applyAlignment="1">
      <alignment horizontal="center" vertical="center" wrapText="1"/>
    </xf>
    <xf numFmtId="0" fontId="61" fillId="40" borderId="12" xfId="0" applyFont="1" applyFill="1" applyBorder="1" applyAlignment="1">
      <alignment horizontal="center" vertical="center" wrapText="1"/>
    </xf>
    <xf numFmtId="0" fontId="61" fillId="40" borderId="12" xfId="0" applyFont="1" applyFill="1" applyBorder="1" applyAlignment="1">
      <alignment horizontal="center" vertical="center"/>
    </xf>
    <xf numFmtId="0" fontId="6" fillId="6" borderId="1" xfId="0" applyFont="1" applyFill="1" applyBorder="1" applyAlignment="1">
      <alignment horizontal="center" vertical="center"/>
    </xf>
    <xf numFmtId="10" fontId="61" fillId="40" borderId="12" xfId="0" applyNumberFormat="1" applyFont="1" applyFill="1" applyBorder="1" applyAlignment="1">
      <alignment horizontal="center" vertical="center"/>
    </xf>
    <xf numFmtId="0" fontId="0" fillId="6" borderId="0" xfId="0" applyFill="1" applyAlignment="1">
      <alignment vertical="center"/>
    </xf>
    <xf numFmtId="0" fontId="0" fillId="6" borderId="12" xfId="0" applyFill="1" applyBorder="1" applyAlignment="1">
      <alignment vertical="center"/>
    </xf>
    <xf numFmtId="0" fontId="0" fillId="6" borderId="1" xfId="0" applyFill="1" applyBorder="1" applyAlignment="1">
      <alignment wrapText="1"/>
    </xf>
    <xf numFmtId="0" fontId="18" fillId="6" borderId="12" xfId="0" applyFont="1" applyFill="1" applyBorder="1" applyAlignment="1">
      <alignment vertical="center" wrapText="1"/>
    </xf>
    <xf numFmtId="184" fontId="61" fillId="40" borderId="1" xfId="0" applyNumberFormat="1" applyFont="1" applyFill="1" applyBorder="1" applyAlignment="1">
      <alignment horizontal="center" vertical="center"/>
    </xf>
    <xf numFmtId="9" fontId="13" fillId="2" borderId="1" xfId="7" applyNumberFormat="1" applyFont="1" applyFill="1" applyBorder="1" applyAlignment="1">
      <alignment horizontal="center" vertical="center"/>
    </xf>
    <xf numFmtId="0" fontId="13" fillId="46" borderId="1" xfId="7" applyNumberFormat="1" applyFont="1" applyFill="1" applyBorder="1" applyAlignment="1">
      <alignment horizontal="center" vertical="center"/>
    </xf>
    <xf numFmtId="0" fontId="51" fillId="40" borderId="1" xfId="0" applyFont="1" applyFill="1" applyBorder="1" applyAlignment="1">
      <alignment horizontal="center" vertical="center" wrapText="1"/>
    </xf>
    <xf numFmtId="2" fontId="51" fillId="6" borderId="1" xfId="11" applyNumberFormat="1" applyFont="1" applyFill="1" applyBorder="1" applyAlignment="1">
      <alignment horizontal="center" vertical="center" wrapText="1"/>
    </xf>
    <xf numFmtId="172" fontId="22" fillId="2" borderId="1" xfId="0" applyNumberFormat="1" applyFont="1" applyFill="1" applyBorder="1" applyAlignment="1">
      <alignment vertical="center" wrapText="1"/>
    </xf>
    <xf numFmtId="173" fontId="22" fillId="2" borderId="1" xfId="0" applyNumberFormat="1" applyFont="1" applyFill="1" applyBorder="1" applyAlignment="1">
      <alignment vertical="center" wrapText="1"/>
    </xf>
    <xf numFmtId="0" fontId="26" fillId="2" borderId="12" xfId="0" applyFont="1" applyFill="1" applyBorder="1" applyAlignment="1">
      <alignment vertical="center" wrapText="1"/>
    </xf>
    <xf numFmtId="170" fontId="22" fillId="2" borderId="12" xfId="0" applyNumberFormat="1" applyFont="1" applyFill="1" applyBorder="1" applyAlignment="1">
      <alignment vertical="center" wrapText="1"/>
    </xf>
    <xf numFmtId="0" fontId="26" fillId="2" borderId="11" xfId="0" applyFont="1" applyFill="1" applyBorder="1" applyAlignment="1">
      <alignment vertical="center" wrapText="1"/>
    </xf>
    <xf numFmtId="164" fontId="22" fillId="2" borderId="1" xfId="0" applyNumberFormat="1" applyFont="1" applyFill="1" applyBorder="1" applyAlignment="1">
      <alignment vertical="center" wrapText="1"/>
    </xf>
    <xf numFmtId="0" fontId="26" fillId="2" borderId="13" xfId="0" applyFont="1" applyFill="1" applyBorder="1" applyAlignment="1">
      <alignment vertical="center" wrapText="1"/>
    </xf>
    <xf numFmtId="164" fontId="22" fillId="2" borderId="1" xfId="0" applyNumberFormat="1" applyFont="1" applyFill="1" applyBorder="1" applyAlignment="1">
      <alignment vertical="center"/>
    </xf>
    <xf numFmtId="164" fontId="5" fillId="2" borderId="1" xfId="0" applyNumberFormat="1" applyFont="1" applyFill="1" applyBorder="1" applyAlignment="1">
      <alignment vertical="center"/>
    </xf>
    <xf numFmtId="0" fontId="29" fillId="2" borderId="13" xfId="0" applyFont="1" applyFill="1" applyBorder="1" applyAlignment="1">
      <alignment vertical="center"/>
    </xf>
    <xf numFmtId="170" fontId="22" fillId="2" borderId="1" xfId="0" applyNumberFormat="1" applyFont="1" applyFill="1" applyBorder="1" applyAlignment="1">
      <alignment vertical="center"/>
    </xf>
    <xf numFmtId="0" fontId="26" fillId="2" borderId="13" xfId="0" applyFont="1" applyFill="1" applyBorder="1" applyAlignment="1">
      <alignment vertical="center"/>
    </xf>
    <xf numFmtId="170" fontId="22" fillId="2" borderId="1" xfId="0" applyNumberFormat="1" applyFont="1" applyFill="1" applyBorder="1" applyAlignment="1">
      <alignment vertical="center" wrapText="1"/>
    </xf>
    <xf numFmtId="0" fontId="26" fillId="2" borderId="12" xfId="0" applyFont="1" applyFill="1" applyBorder="1" applyAlignment="1">
      <alignment vertical="center"/>
    </xf>
    <xf numFmtId="0" fontId="22" fillId="2" borderId="1" xfId="0" applyFont="1" applyFill="1" applyBorder="1" applyAlignment="1">
      <alignment vertical="center"/>
    </xf>
    <xf numFmtId="167" fontId="22" fillId="2" borderId="1" xfId="0" applyNumberFormat="1" applyFont="1" applyFill="1" applyBorder="1" applyAlignment="1">
      <alignment vertical="center" wrapText="1"/>
    </xf>
    <xf numFmtId="167" fontId="22" fillId="2" borderId="1" xfId="0" applyNumberFormat="1" applyFont="1" applyFill="1" applyBorder="1" applyAlignment="1">
      <alignment vertical="center"/>
    </xf>
    <xf numFmtId="174" fontId="22" fillId="2" borderId="1" xfId="0" applyNumberFormat="1" applyFont="1" applyFill="1" applyBorder="1" applyAlignment="1">
      <alignment vertical="center" wrapText="1"/>
    </xf>
    <xf numFmtId="178" fontId="47" fillId="2" borderId="33"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171" fontId="0" fillId="2" borderId="1" xfId="0" applyNumberFormat="1" applyFill="1" applyBorder="1" applyAlignment="1">
      <alignment horizontal="center" vertical="center"/>
    </xf>
    <xf numFmtId="187" fontId="25" fillId="2" borderId="30" xfId="7" applyNumberFormat="1" applyFont="1" applyFill="1" applyBorder="1" applyAlignment="1">
      <alignment horizontal="center" vertical="center"/>
    </xf>
    <xf numFmtId="187" fontId="25" fillId="2" borderId="20" xfId="7" applyNumberFormat="1" applyFont="1" applyFill="1" applyBorder="1" applyAlignment="1">
      <alignment horizontal="center" vertical="center"/>
    </xf>
    <xf numFmtId="9" fontId="51" fillId="2" borderId="1" xfId="0" applyNumberFormat="1" applyFont="1" applyFill="1" applyBorder="1" applyAlignment="1">
      <alignment horizontal="center" vertical="center" wrapText="1"/>
    </xf>
    <xf numFmtId="9" fontId="51" fillId="40" borderId="1" xfId="0" applyNumberFormat="1" applyFont="1" applyFill="1" applyBorder="1" applyAlignment="1">
      <alignment horizontal="center" vertical="center" wrapText="1"/>
    </xf>
    <xf numFmtId="1" fontId="51" fillId="40" borderId="12" xfId="0" applyNumberFormat="1" applyFont="1" applyFill="1" applyBorder="1" applyAlignment="1">
      <alignment horizontal="center" vertical="center" wrapText="1"/>
    </xf>
    <xf numFmtId="3" fontId="29" fillId="6" borderId="1" xfId="7" applyNumberFormat="1" applyFont="1" applyFill="1" applyBorder="1" applyAlignment="1">
      <alignment horizontal="center" vertical="center" wrapText="1"/>
    </xf>
    <xf numFmtId="1" fontId="29" fillId="2" borderId="1" xfId="7" applyNumberFormat="1" applyFont="1" applyFill="1" applyBorder="1" applyAlignment="1">
      <alignment horizontal="center" vertical="center" wrapText="1"/>
    </xf>
    <xf numFmtId="3" fontId="27" fillId="6" borderId="1" xfId="7" applyNumberFormat="1" applyFont="1" applyFill="1" applyBorder="1" applyAlignment="1">
      <alignment horizontal="center" vertical="center" wrapText="1"/>
    </xf>
    <xf numFmtId="0" fontId="27" fillId="40" borderId="12" xfId="0" applyFont="1" applyFill="1" applyBorder="1" applyAlignment="1">
      <alignment horizontal="center" vertical="center" wrapText="1"/>
    </xf>
    <xf numFmtId="0" fontId="51" fillId="40" borderId="1" xfId="0" applyFont="1" applyFill="1" applyBorder="1" applyAlignment="1">
      <alignment horizontal="center" vertical="center"/>
    </xf>
    <xf numFmtId="0" fontId="51" fillId="40" borderId="12" xfId="0" applyFont="1" applyFill="1" applyBorder="1" applyAlignment="1">
      <alignment horizontal="center" vertical="center"/>
    </xf>
    <xf numFmtId="0" fontId="27" fillId="40" borderId="12" xfId="0" applyFont="1" applyFill="1" applyBorder="1" applyAlignment="1">
      <alignment horizontal="center" vertical="center"/>
    </xf>
    <xf numFmtId="3" fontId="0" fillId="6" borderId="1" xfId="7" applyNumberFormat="1" applyFont="1" applyFill="1" applyBorder="1" applyAlignment="1">
      <alignment horizontal="center" vertical="center" wrapText="1"/>
    </xf>
    <xf numFmtId="0" fontId="73" fillId="6" borderId="1" xfId="0" applyFont="1" applyFill="1" applyBorder="1" applyAlignment="1">
      <alignment horizontal="center" vertical="center"/>
    </xf>
    <xf numFmtId="3" fontId="6" fillId="6" borderId="1" xfId="0" applyNumberFormat="1" applyFont="1" applyFill="1" applyBorder="1" applyAlignment="1">
      <alignment horizontal="center" vertical="center"/>
    </xf>
    <xf numFmtId="4" fontId="6" fillId="6" borderId="1" xfId="0" applyNumberFormat="1" applyFont="1" applyFill="1" applyBorder="1" applyAlignment="1">
      <alignment horizontal="center" vertical="center"/>
    </xf>
    <xf numFmtId="3" fontId="6" fillId="6" borderId="1" xfId="7" applyNumberFormat="1" applyFont="1" applyFill="1" applyBorder="1" applyAlignment="1">
      <alignment horizontal="center" vertical="center" wrapText="1"/>
    </xf>
    <xf numFmtId="4" fontId="29" fillId="6" borderId="1" xfId="7" applyNumberFormat="1" applyFont="1" applyFill="1" applyBorder="1" applyAlignment="1">
      <alignment horizontal="center" vertical="center" wrapText="1"/>
    </xf>
    <xf numFmtId="2" fontId="58" fillId="2" borderId="1" xfId="0" applyNumberFormat="1" applyFont="1" applyFill="1" applyBorder="1" applyAlignment="1">
      <alignment horizontal="center" vertical="center" wrapText="1"/>
    </xf>
    <xf numFmtId="2" fontId="5" fillId="2" borderId="1" xfId="7" applyNumberFormat="1" applyFont="1" applyFill="1" applyBorder="1" applyAlignment="1">
      <alignment horizontal="center" vertical="center" wrapText="1"/>
    </xf>
    <xf numFmtId="1" fontId="58" fillId="2" borderId="1" xfId="0" applyNumberFormat="1" applyFont="1" applyFill="1" applyBorder="1" applyAlignment="1">
      <alignment horizontal="center" vertical="center" wrapText="1"/>
    </xf>
    <xf numFmtId="3" fontId="5" fillId="6" borderId="1" xfId="7" applyNumberFormat="1" applyFont="1" applyFill="1" applyBorder="1" applyAlignment="1">
      <alignment horizontal="center" vertical="center" wrapText="1"/>
    </xf>
    <xf numFmtId="0" fontId="0" fillId="6" borderId="1" xfId="0" applyFill="1" applyBorder="1" applyAlignment="1">
      <alignment vertical="center" wrapText="1"/>
    </xf>
    <xf numFmtId="0" fontId="0" fillId="6" borderId="12" xfId="0" applyFill="1" applyBorder="1" applyAlignment="1">
      <alignment vertical="center" wrapText="1"/>
    </xf>
    <xf numFmtId="0" fontId="0" fillId="6" borderId="1" xfId="0" applyFill="1" applyBorder="1" applyAlignment="1">
      <alignment vertical="center" wrapText="1"/>
    </xf>
    <xf numFmtId="0" fontId="0" fillId="6" borderId="11" xfId="0" applyFill="1" applyBorder="1" applyAlignment="1">
      <alignment vertical="center" wrapText="1"/>
    </xf>
    <xf numFmtId="0" fontId="0" fillId="6" borderId="12" xfId="0" applyFill="1" applyBorder="1" applyAlignment="1">
      <alignment vertical="center" wrapTex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4" fillId="3" borderId="1" xfId="0" applyFont="1" applyFill="1" applyBorder="1" applyAlignment="1">
      <alignment horizontal="left" vertical="center"/>
    </xf>
    <xf numFmtId="0" fontId="11" fillId="2" borderId="1" xfId="0" applyFont="1" applyFill="1" applyBorder="1" applyAlignment="1">
      <alignment horizontal="left" vertical="center" wrapText="1"/>
    </xf>
    <xf numFmtId="0" fontId="11" fillId="0" borderId="1" xfId="0" applyFont="1" applyBorder="1" applyAlignment="1">
      <alignment horizontal="left" vertical="top" wrapText="1"/>
    </xf>
    <xf numFmtId="0" fontId="11" fillId="0" borderId="1" xfId="0" applyFont="1" applyBorder="1" applyAlignment="1">
      <alignment horizontal="left" vertical="center" wrapText="1"/>
    </xf>
    <xf numFmtId="0" fontId="11" fillId="2" borderId="1" xfId="0" applyFont="1" applyFill="1" applyBorder="1" applyAlignment="1">
      <alignment horizontal="left" vertical="center"/>
    </xf>
    <xf numFmtId="0" fontId="8"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horizontal="left"/>
    </xf>
    <xf numFmtId="0" fontId="12" fillId="0" borderId="1"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3" xfId="0" applyFont="1" applyBorder="1" applyAlignment="1">
      <alignment horizont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4" fillId="0" borderId="1" xfId="0" applyFont="1" applyBorder="1" applyAlignment="1">
      <alignment horizontal="left" vertical="center" wrapText="1"/>
    </xf>
    <xf numFmtId="0" fontId="0" fillId="6" borderId="11" xfId="0" applyFill="1" applyBorder="1" applyAlignment="1">
      <alignment horizontal="center" vertical="center" wrapText="1"/>
    </xf>
    <xf numFmtId="0" fontId="0" fillId="6" borderId="12" xfId="0" applyFill="1" applyBorder="1" applyAlignment="1">
      <alignment horizontal="center" vertical="center" wrapText="1"/>
    </xf>
    <xf numFmtId="0" fontId="15" fillId="2" borderId="1" xfId="0" applyFont="1" applyFill="1" applyBorder="1" applyAlignment="1">
      <alignment horizontal="center" vertical="center"/>
    </xf>
    <xf numFmtId="0" fontId="49" fillId="2" borderId="1"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25" fillId="2" borderId="17" xfId="0" applyFont="1" applyFill="1" applyBorder="1" applyAlignment="1">
      <alignment horizontal="center" vertical="center" wrapText="1"/>
    </xf>
    <xf numFmtId="0" fontId="25" fillId="2" borderId="0" xfId="0" applyFont="1" applyFill="1" applyAlignment="1">
      <alignment horizontal="center" vertical="center" wrapText="1"/>
    </xf>
    <xf numFmtId="0" fontId="32"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0" fillId="6" borderId="13" xfId="0" applyFill="1" applyBorder="1" applyAlignment="1">
      <alignment vertical="center" wrapText="1"/>
    </xf>
    <xf numFmtId="0" fontId="0" fillId="6" borderId="11" xfId="0" applyFill="1" applyBorder="1" applyAlignment="1">
      <alignment vertical="top" wrapText="1"/>
    </xf>
    <xf numFmtId="0" fontId="0" fillId="6" borderId="12" xfId="0" applyFill="1" applyBorder="1" applyAlignment="1">
      <alignment vertical="top" wrapText="1"/>
    </xf>
    <xf numFmtId="0" fontId="0" fillId="6" borderId="12" xfId="0" applyFill="1" applyBorder="1" applyAlignment="1">
      <alignment vertical="center" wrapText="1"/>
    </xf>
    <xf numFmtId="0" fontId="32" fillId="2" borderId="1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5" fillId="2" borderId="6" xfId="0" applyFont="1" applyFill="1" applyBorder="1" applyAlignment="1">
      <alignment horizontal="center" vertical="center"/>
    </xf>
    <xf numFmtId="0" fontId="35" fillId="2" borderId="7" xfId="0" applyFont="1" applyFill="1" applyBorder="1" applyAlignment="1">
      <alignment horizontal="center" vertical="center"/>
    </xf>
    <xf numFmtId="0" fontId="35" fillId="2" borderId="8" xfId="0" applyFont="1" applyFill="1" applyBorder="1" applyAlignment="1">
      <alignment horizontal="center" vertical="center"/>
    </xf>
    <xf numFmtId="0" fontId="35" fillId="2" borderId="10" xfId="0" applyFont="1" applyFill="1" applyBorder="1" applyAlignment="1">
      <alignment horizontal="center" vertical="center"/>
    </xf>
    <xf numFmtId="0" fontId="35" fillId="0" borderId="25" xfId="0" applyFont="1" applyBorder="1" applyAlignment="1">
      <alignment horizontal="center" vertical="center"/>
    </xf>
    <xf numFmtId="0" fontId="35" fillId="0" borderId="26" xfId="0" applyFont="1" applyBorder="1" applyAlignment="1">
      <alignment horizontal="center" vertical="center"/>
    </xf>
    <xf numFmtId="0" fontId="35" fillId="0" borderId="27" xfId="0" applyFont="1" applyBorder="1" applyAlignment="1">
      <alignment horizontal="center" vertical="center"/>
    </xf>
    <xf numFmtId="0" fontId="15" fillId="2" borderId="6" xfId="0" applyFont="1" applyFill="1" applyBorder="1" applyAlignment="1">
      <alignment horizontal="center"/>
    </xf>
    <xf numFmtId="0" fontId="15" fillId="2" borderId="7" xfId="0" applyFont="1" applyFill="1" applyBorder="1" applyAlignment="1">
      <alignment horizontal="center"/>
    </xf>
    <xf numFmtId="0" fontId="15" fillId="2" borderId="17" xfId="0" applyFont="1" applyFill="1" applyBorder="1" applyAlignment="1">
      <alignment horizontal="center"/>
    </xf>
    <xf numFmtId="0" fontId="15" fillId="2" borderId="15" xfId="0" applyFont="1" applyFill="1" applyBorder="1" applyAlignment="1">
      <alignment horizontal="center"/>
    </xf>
    <xf numFmtId="0" fontId="15" fillId="2" borderId="8" xfId="0" applyFont="1" applyFill="1" applyBorder="1" applyAlignment="1">
      <alignment horizontal="center"/>
    </xf>
    <xf numFmtId="0" fontId="15" fillId="2" borderId="10" xfId="0" applyFont="1" applyFill="1" applyBorder="1" applyAlignment="1">
      <alignment horizont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10" fontId="29" fillId="2" borderId="11" xfId="7" applyNumberFormat="1" applyFont="1" applyFill="1" applyBorder="1" applyAlignment="1">
      <alignment horizontal="center" vertical="center" wrapText="1"/>
    </xf>
    <xf numFmtId="10" fontId="29" fillId="2" borderId="13" xfId="7" applyNumberFormat="1" applyFont="1" applyFill="1" applyBorder="1" applyAlignment="1">
      <alignment horizontal="center" vertical="center" wrapText="1"/>
    </xf>
    <xf numFmtId="10" fontId="29" fillId="2" borderId="12" xfId="7" applyNumberFormat="1" applyFont="1" applyFill="1" applyBorder="1" applyAlignment="1">
      <alignment horizontal="center" vertical="center" wrapText="1"/>
    </xf>
    <xf numFmtId="187" fontId="29" fillId="2" borderId="11" xfId="7" applyNumberFormat="1" applyFont="1" applyFill="1" applyBorder="1" applyAlignment="1">
      <alignment horizontal="center" vertical="center" wrapText="1"/>
    </xf>
    <xf numFmtId="187" fontId="29" fillId="2" borderId="13" xfId="7" applyNumberFormat="1" applyFont="1" applyFill="1" applyBorder="1" applyAlignment="1">
      <alignment horizontal="center" vertical="center" wrapText="1"/>
    </xf>
    <xf numFmtId="187" fontId="29" fillId="2" borderId="12" xfId="7" applyNumberFormat="1" applyFont="1" applyFill="1" applyBorder="1" applyAlignment="1">
      <alignment horizontal="center" vertical="center" wrapText="1"/>
    </xf>
    <xf numFmtId="173" fontId="51" fillId="45" borderId="11" xfId="0" applyNumberFormat="1" applyFont="1" applyFill="1" applyBorder="1" applyAlignment="1">
      <alignment horizontal="center" vertical="center" wrapText="1"/>
    </xf>
    <xf numFmtId="173" fontId="51" fillId="45" borderId="12" xfId="0" applyNumberFormat="1" applyFont="1" applyFill="1" applyBorder="1" applyAlignment="1">
      <alignment horizontal="center" vertical="center" wrapText="1"/>
    </xf>
    <xf numFmtId="0" fontId="0" fillId="6" borderId="11" xfId="0" applyFill="1" applyBorder="1" applyAlignment="1">
      <alignment horizontal="left" vertical="center" wrapText="1"/>
    </xf>
    <xf numFmtId="0" fontId="0" fillId="6" borderId="12" xfId="0" applyFill="1" applyBorder="1" applyAlignment="1">
      <alignment horizontal="left" vertical="center" wrapText="1"/>
    </xf>
    <xf numFmtId="0" fontId="53" fillId="0" borderId="11" xfId="0" applyFont="1" applyBorder="1" applyAlignment="1">
      <alignment horizontal="left" vertical="center" wrapText="1"/>
    </xf>
    <xf numFmtId="0" fontId="53" fillId="0" borderId="24" xfId="0" applyFont="1" applyBorder="1" applyAlignment="1">
      <alignment horizontal="left" vertical="center" wrapText="1"/>
    </xf>
    <xf numFmtId="0" fontId="53" fillId="0" borderId="13" xfId="0" applyFont="1" applyBorder="1" applyAlignment="1">
      <alignment horizontal="left" vertical="center" wrapText="1"/>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167" fontId="29" fillId="2" borderId="11" xfId="12" applyFont="1" applyFill="1" applyBorder="1" applyAlignment="1">
      <alignment horizontal="center" vertical="center" wrapText="1"/>
    </xf>
    <xf numFmtId="167" fontId="29" fillId="2" borderId="13" xfId="12" applyFont="1" applyFill="1" applyBorder="1" applyAlignment="1">
      <alignment horizontal="center" vertical="center" wrapText="1"/>
    </xf>
    <xf numFmtId="167" fontId="29" fillId="2" borderId="12" xfId="12" applyFont="1" applyFill="1" applyBorder="1" applyAlignment="1">
      <alignment horizontal="center" vertical="center" wrapText="1"/>
    </xf>
    <xf numFmtId="187" fontId="27" fillId="2" borderId="11" xfId="7" applyNumberFormat="1" applyFont="1" applyFill="1" applyBorder="1" applyAlignment="1">
      <alignment horizontal="center" vertical="center" wrapText="1"/>
    </xf>
    <xf numFmtId="187" fontId="27" fillId="2" borderId="13" xfId="7" applyNumberFormat="1" applyFont="1" applyFill="1" applyBorder="1" applyAlignment="1">
      <alignment horizontal="center" vertical="center" wrapText="1"/>
    </xf>
    <xf numFmtId="187" fontId="27" fillId="2" borderId="12" xfId="7" applyNumberFormat="1" applyFont="1" applyFill="1" applyBorder="1" applyAlignment="1">
      <alignment horizontal="center" vertical="center" wrapText="1"/>
    </xf>
    <xf numFmtId="10" fontId="27" fillId="2" borderId="11" xfId="7" applyNumberFormat="1" applyFont="1" applyFill="1" applyBorder="1" applyAlignment="1">
      <alignment horizontal="center" vertical="center" wrapText="1"/>
    </xf>
    <xf numFmtId="10" fontId="27" fillId="2" borderId="13" xfId="7" applyNumberFormat="1" applyFont="1" applyFill="1" applyBorder="1" applyAlignment="1">
      <alignment horizontal="center" vertical="center" wrapText="1"/>
    </xf>
    <xf numFmtId="10" fontId="27" fillId="2" borderId="12" xfId="7" applyNumberFormat="1" applyFont="1" applyFill="1" applyBorder="1" applyAlignment="1">
      <alignment horizontal="center" vertical="center" wrapText="1"/>
    </xf>
    <xf numFmtId="10" fontId="29" fillId="2" borderId="11" xfId="7" applyNumberFormat="1" applyFont="1" applyFill="1" applyBorder="1" applyAlignment="1">
      <alignment horizontal="center" vertical="center"/>
    </xf>
    <xf numFmtId="10" fontId="29" fillId="2" borderId="13" xfId="7" applyNumberFormat="1" applyFont="1" applyFill="1" applyBorder="1" applyAlignment="1">
      <alignment horizontal="center" vertical="center"/>
    </xf>
    <xf numFmtId="10" fontId="29" fillId="2" borderId="12" xfId="7" applyNumberFormat="1" applyFont="1" applyFill="1" applyBorder="1" applyAlignment="1">
      <alignment horizontal="center" vertical="center"/>
    </xf>
    <xf numFmtId="0" fontId="0" fillId="45" borderId="11" xfId="0" applyFill="1" applyBorder="1" applyAlignment="1">
      <alignment horizontal="left" vertical="center" wrapText="1"/>
    </xf>
    <xf numFmtId="0" fontId="0" fillId="45" borderId="12" xfId="0" applyFill="1" applyBorder="1" applyAlignment="1">
      <alignment horizontal="left" vertical="center" wrapText="1"/>
    </xf>
    <xf numFmtId="0" fontId="0" fillId="45" borderId="12" xfId="0" applyFill="1" applyBorder="1" applyAlignment="1">
      <alignment horizontal="left" vertical="center"/>
    </xf>
    <xf numFmtId="0" fontId="0" fillId="45" borderId="13" xfId="0" applyFill="1" applyBorder="1" applyAlignment="1">
      <alignment horizontal="left" vertical="center"/>
    </xf>
    <xf numFmtId="0" fontId="0" fillId="45" borderId="11" xfId="0" applyFill="1" applyBorder="1" applyAlignment="1">
      <alignment horizontal="center" vertical="center"/>
    </xf>
    <xf numFmtId="0" fontId="0" fillId="45" borderId="12" xfId="0" applyFill="1" applyBorder="1" applyAlignment="1">
      <alignment horizontal="center" vertical="center"/>
    </xf>
    <xf numFmtId="0" fontId="0" fillId="6" borderId="11" xfId="0" applyFill="1" applyBorder="1" applyAlignment="1">
      <alignment horizontal="left" vertical="top" wrapText="1"/>
    </xf>
    <xf numFmtId="0" fontId="0" fillId="6" borderId="12" xfId="0" applyFill="1" applyBorder="1" applyAlignment="1">
      <alignment horizontal="left" vertical="top" wrapText="1"/>
    </xf>
    <xf numFmtId="164" fontId="29" fillId="45" borderId="11" xfId="0" applyNumberFormat="1" applyFont="1" applyFill="1" applyBorder="1" applyAlignment="1">
      <alignment horizontal="center" vertical="center"/>
    </xf>
    <xf numFmtId="164" fontId="29" fillId="45" borderId="13" xfId="0" applyNumberFormat="1" applyFont="1" applyFill="1" applyBorder="1" applyAlignment="1">
      <alignment horizontal="center" vertical="center"/>
    </xf>
    <xf numFmtId="164" fontId="29" fillId="45" borderId="12" xfId="0" applyNumberFormat="1" applyFont="1" applyFill="1" applyBorder="1" applyAlignment="1">
      <alignment horizontal="center" vertical="center"/>
    </xf>
    <xf numFmtId="0" fontId="0" fillId="6" borderId="13" xfId="0" applyFill="1" applyBorder="1" applyAlignment="1">
      <alignment horizontal="left" vertical="center"/>
    </xf>
    <xf numFmtId="0" fontId="0" fillId="6" borderId="12" xfId="0" applyFill="1" applyBorder="1" applyAlignment="1">
      <alignment horizontal="left" vertical="center"/>
    </xf>
    <xf numFmtId="0" fontId="0" fillId="6" borderId="12" xfId="0" applyFill="1" applyBorder="1" applyAlignment="1">
      <alignment horizontal="left" vertical="top"/>
    </xf>
    <xf numFmtId="164" fontId="29" fillId="45" borderId="11" xfId="0" applyNumberFormat="1" applyFont="1" applyFill="1" applyBorder="1" applyAlignment="1">
      <alignment horizontal="center" vertical="center" wrapText="1"/>
    </xf>
    <xf numFmtId="164" fontId="29" fillId="45" borderId="13" xfId="0" applyNumberFormat="1" applyFont="1" applyFill="1" applyBorder="1" applyAlignment="1">
      <alignment horizontal="center" vertical="center" wrapText="1"/>
    </xf>
    <xf numFmtId="164" fontId="29" fillId="45" borderId="12" xfId="0" applyNumberFormat="1" applyFont="1" applyFill="1" applyBorder="1" applyAlignment="1">
      <alignment horizontal="center" vertical="center" wrapText="1"/>
    </xf>
    <xf numFmtId="0" fontId="29" fillId="0" borderId="11"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2" xfId="0" applyFont="1" applyBorder="1" applyAlignment="1">
      <alignment horizontal="center" vertical="center" wrapText="1"/>
    </xf>
    <xf numFmtId="170" fontId="29" fillId="2" borderId="11" xfId="8" applyFont="1" applyFill="1" applyBorder="1" applyAlignment="1">
      <alignment horizontal="center" vertical="center" wrapText="1"/>
    </xf>
    <xf numFmtId="170" fontId="29" fillId="2" borderId="13" xfId="8" applyFont="1" applyFill="1" applyBorder="1" applyAlignment="1">
      <alignment horizontal="center" vertical="center" wrapText="1"/>
    </xf>
    <xf numFmtId="170" fontId="29" fillId="2" borderId="12" xfId="8" applyFont="1" applyFill="1" applyBorder="1" applyAlignment="1">
      <alignment horizontal="center" vertical="center" wrapText="1"/>
    </xf>
    <xf numFmtId="182" fontId="29" fillId="2" borderId="11" xfId="8" applyNumberFormat="1" applyFont="1" applyFill="1" applyBorder="1" applyAlignment="1">
      <alignment horizontal="center" vertical="center" wrapText="1"/>
    </xf>
    <xf numFmtId="182" fontId="29" fillId="2" borderId="13" xfId="8" applyNumberFormat="1" applyFont="1" applyFill="1" applyBorder="1" applyAlignment="1">
      <alignment horizontal="center" vertical="center" wrapText="1"/>
    </xf>
    <xf numFmtId="182" fontId="29" fillId="2" borderId="12" xfId="8" applyNumberFormat="1" applyFont="1" applyFill="1" applyBorder="1" applyAlignment="1">
      <alignment horizontal="center" vertical="center" wrapText="1"/>
    </xf>
    <xf numFmtId="0" fontId="29" fillId="2" borderId="6" xfId="0" applyFont="1" applyFill="1" applyBorder="1" applyAlignment="1">
      <alignment horizontal="center" vertical="center" wrapText="1"/>
    </xf>
    <xf numFmtId="0" fontId="29" fillId="2" borderId="17" xfId="0" applyFont="1" applyFill="1" applyBorder="1" applyAlignment="1">
      <alignment horizontal="center" vertical="center"/>
    </xf>
    <xf numFmtId="0" fontId="29" fillId="2" borderId="0" xfId="0" applyFont="1" applyFill="1" applyAlignment="1">
      <alignment horizontal="center" vertical="center"/>
    </xf>
    <xf numFmtId="0" fontId="29" fillId="2" borderId="9" xfId="0" applyFont="1" applyFill="1" applyBorder="1" applyAlignment="1">
      <alignment horizontal="center" vertical="center"/>
    </xf>
    <xf numFmtId="14" fontId="29" fillId="2" borderId="7" xfId="0" applyNumberFormat="1" applyFont="1" applyFill="1" applyBorder="1" applyAlignment="1">
      <alignment horizontal="center" vertical="center" wrapText="1"/>
    </xf>
    <xf numFmtId="14" fontId="29" fillId="2" borderId="15" xfId="0" applyNumberFormat="1" applyFont="1" applyFill="1" applyBorder="1" applyAlignment="1">
      <alignment horizontal="center" vertical="center" wrapText="1"/>
    </xf>
    <xf numFmtId="14" fontId="29" fillId="2" borderId="10" xfId="0" applyNumberFormat="1" applyFont="1" applyFill="1" applyBorder="1" applyAlignment="1">
      <alignment horizontal="center" vertical="center" wrapText="1"/>
    </xf>
    <xf numFmtId="181" fontId="29" fillId="2" borderId="13" xfId="0" applyNumberFormat="1" applyFont="1" applyFill="1" applyBorder="1" applyAlignment="1">
      <alignment horizontal="center" vertical="center"/>
    </xf>
    <xf numFmtId="181" fontId="29" fillId="2" borderId="12" xfId="0" applyNumberFormat="1" applyFont="1" applyFill="1" applyBorder="1" applyAlignment="1">
      <alignment horizontal="center" vertical="center"/>
    </xf>
    <xf numFmtId="0" fontId="29" fillId="2" borderId="11" xfId="0" applyFont="1" applyFill="1" applyBorder="1" applyAlignment="1">
      <alignment horizontal="center" vertical="center"/>
    </xf>
    <xf numFmtId="0" fontId="29" fillId="2" borderId="13" xfId="0" applyFont="1" applyFill="1" applyBorder="1" applyAlignment="1">
      <alignment horizontal="center" vertical="center"/>
    </xf>
    <xf numFmtId="0" fontId="29" fillId="2" borderId="12" xfId="0" applyFont="1" applyFill="1" applyBorder="1" applyAlignment="1">
      <alignment horizontal="center" vertical="center"/>
    </xf>
    <xf numFmtId="0" fontId="29" fillId="2" borderId="11" xfId="0" applyFont="1" applyFill="1" applyBorder="1" applyAlignment="1">
      <alignment horizontal="center" vertical="center" wrapText="1"/>
    </xf>
    <xf numFmtId="0" fontId="29" fillId="2" borderId="13" xfId="0" applyFont="1" applyFill="1" applyBorder="1" applyAlignment="1">
      <alignment horizontal="center" vertical="center" wrapText="1"/>
    </xf>
    <xf numFmtId="0" fontId="29" fillId="2" borderId="12" xfId="0" applyFont="1" applyFill="1" applyBorder="1" applyAlignment="1">
      <alignment horizontal="center" vertical="center" wrapText="1"/>
    </xf>
    <xf numFmtId="14" fontId="29" fillId="2" borderId="11" xfId="0" applyNumberFormat="1" applyFont="1" applyFill="1" applyBorder="1" applyAlignment="1">
      <alignment horizontal="center" vertical="center" wrapText="1"/>
    </xf>
    <xf numFmtId="14" fontId="29" fillId="2" borderId="13" xfId="0" applyNumberFormat="1" applyFont="1" applyFill="1" applyBorder="1" applyAlignment="1">
      <alignment horizontal="center" vertical="center" wrapText="1"/>
    </xf>
    <xf numFmtId="14" fontId="29" fillId="2" borderId="12" xfId="0" applyNumberFormat="1" applyFont="1" applyFill="1" applyBorder="1" applyAlignment="1">
      <alignment horizontal="center" vertical="center" wrapText="1"/>
    </xf>
    <xf numFmtId="0" fontId="29" fillId="2" borderId="1" xfId="0" applyFont="1" applyFill="1" applyBorder="1" applyAlignment="1">
      <alignment horizontal="center" vertical="center" wrapText="1"/>
    </xf>
    <xf numFmtId="170" fontId="29" fillId="2" borderId="1" xfId="8" applyFont="1" applyFill="1" applyBorder="1" applyAlignment="1">
      <alignment horizontal="center" vertical="center" wrapText="1"/>
    </xf>
    <xf numFmtId="164" fontId="29" fillId="0" borderId="1" xfId="0" applyNumberFormat="1" applyFont="1" applyBorder="1" applyAlignment="1">
      <alignment horizontal="center" vertical="center" wrapText="1"/>
    </xf>
    <xf numFmtId="0" fontId="53" fillId="0" borderId="13" xfId="0" applyFont="1" applyBorder="1" applyAlignment="1">
      <alignment horizontal="left" vertical="center"/>
    </xf>
    <xf numFmtId="0" fontId="53" fillId="0" borderId="24" xfId="0" applyFont="1" applyBorder="1" applyAlignment="1">
      <alignment horizontal="left" vertical="center"/>
    </xf>
    <xf numFmtId="0" fontId="53" fillId="0" borderId="29" xfId="0" applyFont="1" applyBorder="1" applyAlignment="1">
      <alignment horizontal="left" vertical="center" wrapText="1"/>
    </xf>
    <xf numFmtId="164" fontId="29" fillId="0" borderId="6" xfId="0" applyNumberFormat="1" applyFont="1" applyBorder="1" applyAlignment="1">
      <alignment horizontal="center" vertical="center" wrapText="1"/>
    </xf>
    <xf numFmtId="164" fontId="29" fillId="0" borderId="17" xfId="0" applyNumberFormat="1" applyFont="1" applyBorder="1" applyAlignment="1">
      <alignment horizontal="center" vertical="center" wrapText="1"/>
    </xf>
    <xf numFmtId="164" fontId="29" fillId="0" borderId="11" xfId="0" applyNumberFormat="1" applyFont="1" applyBorder="1" applyAlignment="1">
      <alignment horizontal="center" vertical="center" wrapText="1"/>
    </xf>
    <xf numFmtId="164" fontId="29" fillId="0" borderId="13" xfId="0" applyNumberFormat="1" applyFont="1" applyBorder="1" applyAlignment="1">
      <alignment horizontal="center" vertical="center" wrapText="1"/>
    </xf>
    <xf numFmtId="164" fontId="29" fillId="0" borderId="12"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15" xfId="0" applyFont="1" applyBorder="1" applyAlignment="1">
      <alignment horizontal="left" vertical="center" wrapText="1"/>
    </xf>
    <xf numFmtId="0" fontId="29" fillId="0" borderId="10" xfId="0" applyFont="1" applyBorder="1" applyAlignment="1">
      <alignment horizontal="left" vertical="center" wrapText="1"/>
    </xf>
    <xf numFmtId="164" fontId="29" fillId="2" borderId="11" xfId="0" applyNumberFormat="1" applyFont="1" applyFill="1" applyBorder="1" applyAlignment="1">
      <alignment horizontal="center" vertical="center" wrapText="1"/>
    </xf>
    <xf numFmtId="164" fontId="29" fillId="2" borderId="13" xfId="0" applyNumberFormat="1" applyFont="1" applyFill="1" applyBorder="1" applyAlignment="1">
      <alignment horizontal="center" vertical="center" wrapText="1"/>
    </xf>
    <xf numFmtId="164" fontId="29" fillId="2" borderId="12" xfId="0" applyNumberFormat="1" applyFont="1" applyFill="1" applyBorder="1" applyAlignment="1">
      <alignment horizontal="center" vertical="center" wrapText="1"/>
    </xf>
    <xf numFmtId="170" fontId="29" fillId="2" borderId="1" xfId="8" applyFont="1" applyFill="1" applyBorder="1" applyAlignment="1">
      <alignment horizontal="center" vertical="center"/>
    </xf>
    <xf numFmtId="9" fontId="29" fillId="2" borderId="11" xfId="7" applyFont="1" applyFill="1" applyBorder="1" applyAlignment="1">
      <alignment horizontal="center" vertical="center" wrapText="1"/>
    </xf>
    <xf numFmtId="9" fontId="29" fillId="2" borderId="13" xfId="7" applyFont="1" applyFill="1" applyBorder="1" applyAlignment="1">
      <alignment horizontal="center" vertical="center" wrapText="1"/>
    </xf>
    <xf numFmtId="9" fontId="29" fillId="2" borderId="12" xfId="7" applyFont="1" applyFill="1" applyBorder="1" applyAlignment="1">
      <alignment horizontal="center" vertical="center" wrapText="1"/>
    </xf>
    <xf numFmtId="170" fontId="0" fillId="2" borderId="11" xfId="8" applyFont="1" applyFill="1" applyBorder="1" applyAlignment="1">
      <alignment horizontal="center" vertical="center" wrapText="1"/>
    </xf>
    <xf numFmtId="170" fontId="0" fillId="2" borderId="12" xfId="8" applyFont="1" applyFill="1" applyBorder="1" applyAlignment="1">
      <alignment horizontal="center"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170" fontId="29" fillId="2" borderId="11" xfId="8" applyFont="1" applyFill="1" applyBorder="1" applyAlignment="1">
      <alignment horizontal="center" vertical="center"/>
    </xf>
    <xf numFmtId="170" fontId="29" fillId="2" borderId="13" xfId="8" applyFont="1" applyFill="1" applyBorder="1" applyAlignment="1">
      <alignment horizontal="center" vertical="center"/>
    </xf>
    <xf numFmtId="170" fontId="29" fillId="2" borderId="12" xfId="8" applyFont="1" applyFill="1" applyBorder="1" applyAlignment="1">
      <alignment horizontal="center" vertical="center"/>
    </xf>
    <xf numFmtId="170" fontId="29" fillId="2" borderId="7" xfId="8" applyFont="1" applyFill="1" applyBorder="1" applyAlignment="1">
      <alignment horizontal="center" vertical="center"/>
    </xf>
    <xf numFmtId="170" fontId="29" fillId="2" borderId="15" xfId="8" applyFont="1" applyFill="1" applyBorder="1" applyAlignment="1">
      <alignment horizontal="center" vertical="center"/>
    </xf>
    <xf numFmtId="170" fontId="29" fillId="2" borderId="10" xfId="8" applyFont="1" applyFill="1" applyBorder="1" applyAlignment="1">
      <alignment horizontal="center" vertical="center"/>
    </xf>
    <xf numFmtId="0" fontId="32" fillId="2" borderId="21" xfId="0" applyFont="1" applyFill="1" applyBorder="1" applyAlignment="1">
      <alignment horizontal="center" vertical="center" wrapText="1"/>
    </xf>
    <xf numFmtId="0" fontId="32" fillId="2" borderId="22" xfId="0" applyFont="1" applyFill="1" applyBorder="1" applyAlignment="1">
      <alignment horizontal="center" vertical="center" wrapText="1"/>
    </xf>
    <xf numFmtId="0" fontId="32" fillId="2" borderId="23" xfId="0" applyFont="1" applyFill="1" applyBorder="1" applyAlignment="1">
      <alignment horizontal="center" vertical="center" wrapText="1"/>
    </xf>
    <xf numFmtId="0" fontId="0" fillId="2" borderId="13" xfId="0" applyFill="1" applyBorder="1" applyAlignment="1">
      <alignment horizontal="center" vertical="center"/>
    </xf>
    <xf numFmtId="0" fontId="26" fillId="2" borderId="11" xfId="0" applyFont="1" applyFill="1" applyBorder="1" applyAlignment="1">
      <alignment horizontal="center" vertical="center"/>
    </xf>
    <xf numFmtId="0" fontId="26" fillId="2" borderId="13" xfId="0" applyFont="1" applyFill="1" applyBorder="1" applyAlignment="1">
      <alignment horizontal="center" vertical="center"/>
    </xf>
    <xf numFmtId="0" fontId="26" fillId="2" borderId="12" xfId="0" applyFont="1" applyFill="1" applyBorder="1" applyAlignment="1">
      <alignment horizontal="center" vertical="center"/>
    </xf>
    <xf numFmtId="174" fontId="29" fillId="2" borderId="11" xfId="0" applyNumberFormat="1" applyFont="1" applyFill="1" applyBorder="1" applyAlignment="1">
      <alignment horizontal="center" vertical="center" wrapText="1"/>
    </xf>
    <xf numFmtId="174" fontId="29" fillId="2" borderId="13" xfId="0" applyNumberFormat="1" applyFont="1" applyFill="1" applyBorder="1" applyAlignment="1">
      <alignment horizontal="center" vertical="center" wrapText="1"/>
    </xf>
    <xf numFmtId="174" fontId="29" fillId="2" borderId="12"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170" fontId="29" fillId="2" borderId="7" xfId="8" applyFont="1" applyFill="1" applyBorder="1" applyAlignment="1">
      <alignment horizontal="center" vertical="center" wrapText="1"/>
    </xf>
    <xf numFmtId="170" fontId="29" fillId="2" borderId="15" xfId="8" applyFont="1" applyFill="1" applyBorder="1" applyAlignment="1">
      <alignment horizontal="center" vertical="center" wrapText="1"/>
    </xf>
    <xf numFmtId="170" fontId="29" fillId="2" borderId="10" xfId="8" applyFont="1" applyFill="1" applyBorder="1" applyAlignment="1">
      <alignment horizontal="center" vertical="center" wrapText="1"/>
    </xf>
    <xf numFmtId="170" fontId="29" fillId="0" borderId="1" xfId="8" applyFont="1" applyFill="1" applyBorder="1" applyAlignment="1">
      <alignment horizontal="center" vertical="center" wrapText="1"/>
    </xf>
    <xf numFmtId="0" fontId="29" fillId="2" borderId="17" xfId="0" applyFont="1" applyFill="1" applyBorder="1" applyAlignment="1">
      <alignment horizontal="center" vertical="center" wrapText="1"/>
    </xf>
    <xf numFmtId="0" fontId="29" fillId="2" borderId="8" xfId="0" applyFont="1" applyFill="1" applyBorder="1" applyAlignment="1">
      <alignment horizontal="center" vertical="center" wrapText="1"/>
    </xf>
    <xf numFmtId="164" fontId="29" fillId="2" borderId="11" xfId="0" applyNumberFormat="1" applyFont="1" applyFill="1" applyBorder="1" applyAlignment="1">
      <alignment horizontal="center" vertical="center"/>
    </xf>
    <xf numFmtId="0" fontId="29" fillId="2" borderId="6" xfId="0" applyFont="1" applyFill="1" applyBorder="1" applyAlignment="1">
      <alignment horizontal="center" vertical="center"/>
    </xf>
    <xf numFmtId="0" fontId="29" fillId="2" borderId="8" xfId="0" applyFont="1" applyFill="1" applyBorder="1" applyAlignment="1">
      <alignment horizontal="center" vertical="center"/>
    </xf>
    <xf numFmtId="181" fontId="29" fillId="2" borderId="31" xfId="0" applyNumberFormat="1" applyFont="1" applyFill="1" applyBorder="1" applyAlignment="1">
      <alignment horizontal="center" vertical="center"/>
    </xf>
    <xf numFmtId="181" fontId="29" fillId="2" borderId="0" xfId="0" applyNumberFormat="1" applyFont="1" applyFill="1" applyAlignment="1">
      <alignment horizontal="center" vertical="center"/>
    </xf>
    <xf numFmtId="181" fontId="29" fillId="2" borderId="9" xfId="0" applyNumberFormat="1" applyFont="1" applyFill="1" applyBorder="1" applyAlignment="1">
      <alignment horizontal="center" vertical="center"/>
    </xf>
    <xf numFmtId="0" fontId="29" fillId="2" borderId="7" xfId="0" applyFont="1" applyFill="1" applyBorder="1" applyAlignment="1">
      <alignment horizontal="center" vertical="center" wrapText="1"/>
    </xf>
    <xf numFmtId="0" fontId="29" fillId="2" borderId="15"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29" fillId="2" borderId="14" xfId="0" applyFont="1" applyFill="1" applyBorder="1" applyAlignment="1">
      <alignment horizontal="center" vertical="center" wrapText="1"/>
    </xf>
    <xf numFmtId="181" fontId="29" fillId="2" borderId="11" xfId="0" applyNumberFormat="1" applyFont="1" applyFill="1" applyBorder="1" applyAlignment="1">
      <alignment horizontal="center" vertical="center" wrapText="1"/>
    </xf>
    <xf numFmtId="181" fontId="29" fillId="2" borderId="13" xfId="0" applyNumberFormat="1" applyFont="1" applyFill="1" applyBorder="1" applyAlignment="1">
      <alignment horizontal="center" vertical="center" wrapText="1"/>
    </xf>
    <xf numFmtId="181" fontId="29" fillId="2" borderId="12" xfId="0" applyNumberFormat="1" applyFont="1" applyFill="1" applyBorder="1" applyAlignment="1">
      <alignment horizontal="center" vertical="center" wrapText="1"/>
    </xf>
    <xf numFmtId="0" fontId="29" fillId="2"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51" fillId="0" borderId="11" xfId="0" applyFont="1" applyBorder="1" applyAlignment="1">
      <alignment horizontal="left" vertical="center" wrapText="1"/>
    </xf>
    <xf numFmtId="0" fontId="51" fillId="0" borderId="13" xfId="0" applyFont="1" applyBorder="1" applyAlignment="1">
      <alignment horizontal="left" vertical="center" wrapText="1"/>
    </xf>
    <xf numFmtId="0" fontId="51" fillId="0" borderId="12" xfId="0" applyFont="1" applyBorder="1" applyAlignment="1">
      <alignment horizontal="left" vertical="center" wrapText="1"/>
    </xf>
    <xf numFmtId="0" fontId="32" fillId="0" borderId="21" xfId="0" applyFont="1" applyBorder="1" applyAlignment="1">
      <alignment horizontal="center" vertical="center"/>
    </xf>
    <xf numFmtId="0" fontId="32" fillId="0" borderId="22" xfId="0" applyFont="1" applyBorder="1" applyAlignment="1">
      <alignment horizontal="center" vertical="center"/>
    </xf>
    <xf numFmtId="0" fontId="32" fillId="0" borderId="23" xfId="0" applyFont="1" applyBorder="1" applyAlignment="1">
      <alignment horizontal="center" vertical="center"/>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171" fontId="29" fillId="2" borderId="11" xfId="0" applyNumberFormat="1" applyFont="1" applyFill="1" applyBorder="1" applyAlignment="1">
      <alignment horizontal="center" vertical="center"/>
    </xf>
    <xf numFmtId="171" fontId="29" fillId="2" borderId="13" xfId="0" applyNumberFormat="1" applyFont="1" applyFill="1" applyBorder="1" applyAlignment="1">
      <alignment horizontal="center" vertical="center"/>
    </xf>
    <xf numFmtId="171" fontId="29" fillId="2" borderId="12" xfId="0" applyNumberFormat="1" applyFont="1" applyFill="1" applyBorder="1" applyAlignment="1">
      <alignment horizontal="center" vertical="center"/>
    </xf>
    <xf numFmtId="172" fontId="29" fillId="2" borderId="11" xfId="12" applyNumberFormat="1" applyFont="1" applyFill="1" applyBorder="1" applyAlignment="1">
      <alignment horizontal="center" vertical="center" wrapText="1"/>
    </xf>
    <xf numFmtId="172" fontId="29" fillId="2" borderId="13" xfId="12" applyNumberFormat="1" applyFont="1" applyFill="1" applyBorder="1" applyAlignment="1">
      <alignment horizontal="center" vertical="center" wrapText="1"/>
    </xf>
    <xf numFmtId="172" fontId="29" fillId="2" borderId="12" xfId="12" applyNumberFormat="1" applyFont="1" applyFill="1" applyBorder="1" applyAlignment="1">
      <alignment horizontal="center" vertical="center" wrapText="1"/>
    </xf>
    <xf numFmtId="172" fontId="29" fillId="2" borderId="11" xfId="8" applyNumberFormat="1" applyFont="1" applyFill="1" applyBorder="1" applyAlignment="1">
      <alignment horizontal="center" vertical="center" wrapText="1"/>
    </xf>
    <xf numFmtId="172" fontId="29" fillId="2" borderId="13" xfId="8" applyNumberFormat="1" applyFont="1" applyFill="1" applyBorder="1" applyAlignment="1">
      <alignment horizontal="center" vertical="center" wrapText="1"/>
    </xf>
    <xf numFmtId="172" fontId="29" fillId="2" borderId="12" xfId="8" applyNumberFormat="1"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5" xfId="0" applyFont="1" applyFill="1" applyBorder="1" applyAlignment="1">
      <alignment horizontal="center" vertical="center" wrapText="1"/>
    </xf>
    <xf numFmtId="0" fontId="5" fillId="2" borderId="8" xfId="0" applyFont="1" applyFill="1" applyBorder="1" applyAlignment="1">
      <alignment horizontal="center" vertical="center" wrapText="1"/>
    </xf>
    <xf numFmtId="172" fontId="51" fillId="0" borderId="11" xfId="0" applyNumberFormat="1" applyFont="1" applyBorder="1" applyAlignment="1">
      <alignment horizontal="center" vertical="center" wrapText="1"/>
    </xf>
    <xf numFmtId="172" fontId="51" fillId="0" borderId="13" xfId="0" applyNumberFormat="1" applyFont="1" applyBorder="1" applyAlignment="1">
      <alignment horizontal="center" vertical="center" wrapText="1"/>
    </xf>
    <xf numFmtId="172" fontId="51" fillId="0" borderId="12" xfId="0" applyNumberFormat="1" applyFont="1" applyBorder="1" applyAlignment="1">
      <alignment horizontal="center" vertical="center" wrapText="1"/>
    </xf>
    <xf numFmtId="172" fontId="29" fillId="2" borderId="11" xfId="0" applyNumberFormat="1" applyFont="1" applyFill="1" applyBorder="1" applyAlignment="1">
      <alignment horizontal="center" vertical="center" wrapText="1"/>
    </xf>
    <xf numFmtId="172" fontId="29" fillId="2" borderId="13" xfId="0" applyNumberFormat="1" applyFont="1" applyFill="1" applyBorder="1" applyAlignment="1">
      <alignment horizontal="center" vertical="center" wrapText="1"/>
    </xf>
    <xf numFmtId="172" fontId="29" fillId="2" borderId="12" xfId="0" applyNumberFormat="1" applyFont="1" applyFill="1" applyBorder="1" applyAlignment="1">
      <alignment horizontal="center" vertical="center" wrapText="1"/>
    </xf>
    <xf numFmtId="173" fontId="29" fillId="2" borderId="11" xfId="0" applyNumberFormat="1" applyFont="1" applyFill="1" applyBorder="1" applyAlignment="1">
      <alignment horizontal="center" vertical="center" wrapText="1"/>
    </xf>
    <xf numFmtId="173" fontId="29" fillId="2" borderId="13" xfId="0" applyNumberFormat="1" applyFont="1" applyFill="1" applyBorder="1" applyAlignment="1">
      <alignment horizontal="center" vertical="center" wrapText="1"/>
    </xf>
    <xf numFmtId="173" fontId="29" fillId="2" borderId="12" xfId="0" applyNumberFormat="1" applyFont="1" applyFill="1" applyBorder="1" applyAlignment="1">
      <alignment horizontal="center" vertical="center" wrapText="1"/>
    </xf>
    <xf numFmtId="188" fontId="29" fillId="2" borderId="11" xfId="0" applyNumberFormat="1" applyFont="1" applyFill="1" applyBorder="1" applyAlignment="1">
      <alignment horizontal="center" vertical="center" wrapText="1"/>
    </xf>
    <xf numFmtId="188" fontId="29" fillId="2" borderId="13" xfId="0" applyNumberFormat="1" applyFont="1" applyFill="1" applyBorder="1" applyAlignment="1">
      <alignment horizontal="center" vertical="center" wrapText="1"/>
    </xf>
    <xf numFmtId="188" fontId="29" fillId="2" borderId="12" xfId="0" applyNumberFormat="1" applyFont="1" applyFill="1" applyBorder="1" applyAlignment="1">
      <alignment horizontal="center" vertical="center" wrapText="1"/>
    </xf>
    <xf numFmtId="10" fontId="29" fillId="2" borderId="11" xfId="7" applyNumberFormat="1" applyFont="1" applyFill="1" applyBorder="1" applyAlignment="1" applyProtection="1">
      <alignment horizontal="center" vertical="center" wrapText="1"/>
    </xf>
    <xf numFmtId="10" fontId="29" fillId="2" borderId="13" xfId="7" applyNumberFormat="1" applyFont="1" applyFill="1" applyBorder="1" applyAlignment="1" applyProtection="1">
      <alignment horizontal="center" vertical="center" wrapText="1"/>
    </xf>
    <xf numFmtId="10" fontId="29" fillId="2" borderId="12" xfId="7" applyNumberFormat="1" applyFont="1" applyFill="1" applyBorder="1" applyAlignment="1" applyProtection="1">
      <alignment horizontal="center" vertical="center" wrapText="1"/>
    </xf>
    <xf numFmtId="164" fontId="27" fillId="2" borderId="11" xfId="0" applyNumberFormat="1" applyFont="1" applyFill="1" applyBorder="1" applyAlignment="1">
      <alignment horizontal="center" vertical="center" wrapText="1"/>
    </xf>
    <xf numFmtId="164" fontId="27" fillId="2" borderId="12" xfId="0" applyNumberFormat="1" applyFont="1" applyFill="1" applyBorder="1" applyAlignment="1">
      <alignment horizontal="center" vertical="center" wrapText="1"/>
    </xf>
    <xf numFmtId="173" fontId="29" fillId="2" borderId="1" xfId="8" applyNumberFormat="1" applyFont="1" applyFill="1" applyBorder="1" applyAlignment="1">
      <alignment horizontal="center" vertical="center" wrapText="1"/>
    </xf>
    <xf numFmtId="170" fontId="29" fillId="2" borderId="11" xfId="8" applyFont="1" applyFill="1" applyBorder="1" applyAlignment="1" applyProtection="1">
      <alignment horizontal="center" vertical="center" wrapText="1"/>
    </xf>
    <xf numFmtId="170" fontId="29" fillId="2" borderId="13" xfId="8" applyFont="1" applyFill="1" applyBorder="1" applyAlignment="1" applyProtection="1">
      <alignment horizontal="center" vertical="center" wrapText="1"/>
    </xf>
    <xf numFmtId="170" fontId="29" fillId="2" borderId="12" xfId="8" applyFont="1" applyFill="1" applyBorder="1" applyAlignment="1" applyProtection="1">
      <alignment horizontal="center" vertical="center" wrapText="1"/>
    </xf>
    <xf numFmtId="167" fontId="27" fillId="2" borderId="11" xfId="2" applyFont="1" applyFill="1" applyBorder="1" applyAlignment="1">
      <alignment horizontal="center" vertical="center" wrapText="1"/>
    </xf>
    <xf numFmtId="167" fontId="27" fillId="2" borderId="13" xfId="2" applyFont="1" applyFill="1" applyBorder="1" applyAlignment="1">
      <alignment horizontal="center" vertical="center" wrapText="1"/>
    </xf>
    <xf numFmtId="167" fontId="27" fillId="2" borderId="12" xfId="2" applyFont="1" applyFill="1" applyBorder="1" applyAlignment="1">
      <alignment horizontal="center" vertical="center" wrapText="1"/>
    </xf>
    <xf numFmtId="43" fontId="29" fillId="2" borderId="11" xfId="11" applyFont="1" applyFill="1" applyBorder="1" applyAlignment="1">
      <alignment horizontal="center" vertical="center"/>
    </xf>
    <xf numFmtId="43" fontId="29" fillId="2" borderId="13" xfId="11" applyFont="1" applyFill="1" applyBorder="1" applyAlignment="1">
      <alignment horizontal="center" vertical="center"/>
    </xf>
    <xf numFmtId="43" fontId="29" fillId="2" borderId="12" xfId="11" applyFont="1" applyFill="1" applyBorder="1" applyAlignment="1">
      <alignment horizontal="center" vertical="center"/>
    </xf>
    <xf numFmtId="187" fontId="29" fillId="2" borderId="11" xfId="7" applyNumberFormat="1" applyFont="1" applyFill="1" applyBorder="1" applyAlignment="1">
      <alignment horizontal="center" vertical="center"/>
    </xf>
    <xf numFmtId="187" fontId="29" fillId="2" borderId="13" xfId="7" applyNumberFormat="1" applyFont="1" applyFill="1" applyBorder="1" applyAlignment="1">
      <alignment horizontal="center" vertical="center"/>
    </xf>
    <xf numFmtId="187" fontId="29" fillId="2" borderId="12" xfId="7" applyNumberFormat="1" applyFont="1" applyFill="1" applyBorder="1" applyAlignment="1">
      <alignment horizontal="center" vertical="center"/>
    </xf>
    <xf numFmtId="0" fontId="26" fillId="0" borderId="11"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169" fontId="29" fillId="2" borderId="11" xfId="8" applyNumberFormat="1" applyFont="1" applyFill="1" applyBorder="1" applyAlignment="1">
      <alignment horizontal="center" vertical="center" wrapText="1"/>
    </xf>
    <xf numFmtId="169" fontId="29" fillId="2" borderId="13" xfId="8" applyNumberFormat="1" applyFont="1" applyFill="1" applyBorder="1" applyAlignment="1">
      <alignment horizontal="center" vertical="center" wrapText="1"/>
    </xf>
    <xf numFmtId="169" fontId="29" fillId="2" borderId="12" xfId="8" applyNumberFormat="1" applyFont="1" applyFill="1" applyBorder="1" applyAlignment="1">
      <alignment horizontal="center" vertical="center" wrapText="1"/>
    </xf>
    <xf numFmtId="0" fontId="0" fillId="0" borderId="11" xfId="0"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lignment horizontal="left" vertical="center" wrapText="1"/>
    </xf>
    <xf numFmtId="0" fontId="29" fillId="0" borderId="1" xfId="0" applyFont="1" applyBorder="1" applyAlignment="1">
      <alignment horizontal="left" vertical="center" wrapText="1"/>
    </xf>
    <xf numFmtId="0" fontId="29" fillId="0" borderId="1" xfId="0" applyFont="1" applyBorder="1" applyAlignment="1">
      <alignment horizontal="left" vertical="center"/>
    </xf>
    <xf numFmtId="0" fontId="29" fillId="0" borderId="13" xfId="0" applyFont="1" applyBorder="1" applyAlignment="1">
      <alignment horizontal="left" vertical="center" wrapText="1"/>
    </xf>
    <xf numFmtId="170" fontId="0" fillId="0" borderId="11" xfId="8" applyFont="1" applyFill="1" applyBorder="1" applyAlignment="1">
      <alignment horizontal="center" vertical="center" wrapText="1"/>
    </xf>
    <xf numFmtId="170" fontId="0" fillId="0" borderId="13" xfId="8" applyFont="1" applyFill="1" applyBorder="1" applyAlignment="1">
      <alignment horizontal="center" vertical="center" wrapText="1"/>
    </xf>
    <xf numFmtId="170" fontId="0" fillId="0" borderId="12" xfId="8" applyFont="1" applyFill="1" applyBorder="1" applyAlignment="1">
      <alignment horizontal="center" vertical="center" wrapText="1"/>
    </xf>
    <xf numFmtId="0" fontId="29" fillId="0" borderId="11" xfId="0" applyFont="1" applyBorder="1" applyAlignment="1">
      <alignment horizontal="center" vertical="center"/>
    </xf>
    <xf numFmtId="0" fontId="29" fillId="0" borderId="13" xfId="0" applyFont="1" applyBorder="1" applyAlignment="1">
      <alignment horizontal="center" vertical="center"/>
    </xf>
    <xf numFmtId="0" fontId="29" fillId="0" borderId="12" xfId="0" applyFont="1" applyBorder="1" applyAlignment="1">
      <alignment horizontal="center" vertical="center"/>
    </xf>
    <xf numFmtId="170" fontId="29" fillId="0" borderId="11" xfId="8" applyFont="1" applyFill="1" applyBorder="1" applyAlignment="1">
      <alignment horizontal="center" vertical="center" wrapText="1"/>
    </xf>
    <xf numFmtId="170" fontId="29" fillId="0" borderId="13" xfId="8" applyFont="1" applyFill="1" applyBorder="1" applyAlignment="1">
      <alignment horizontal="center" vertical="center" wrapText="1"/>
    </xf>
    <xf numFmtId="170" fontId="29" fillId="0" borderId="12" xfId="8" applyFont="1" applyFill="1" applyBorder="1" applyAlignment="1">
      <alignment horizontal="center" vertical="center" wrapText="1"/>
    </xf>
    <xf numFmtId="164" fontId="29" fillId="0" borderId="8" xfId="0" applyNumberFormat="1" applyFont="1" applyBorder="1" applyAlignment="1">
      <alignment horizontal="center" vertical="center" wrapText="1"/>
    </xf>
    <xf numFmtId="172" fontId="51" fillId="0" borderId="24" xfId="0" applyNumberFormat="1" applyFont="1" applyBorder="1" applyAlignment="1">
      <alignment horizontal="center" vertical="center" wrapText="1"/>
    </xf>
    <xf numFmtId="177" fontId="29" fillId="0" borderId="11" xfId="11" applyNumberFormat="1" applyFont="1" applyFill="1" applyBorder="1" applyAlignment="1">
      <alignment horizontal="center" vertical="center" wrapText="1"/>
    </xf>
    <xf numFmtId="177" fontId="29" fillId="0" borderId="13" xfId="11" applyNumberFormat="1" applyFont="1" applyFill="1" applyBorder="1" applyAlignment="1">
      <alignment horizontal="center" vertical="center" wrapText="1"/>
    </xf>
    <xf numFmtId="177" fontId="29" fillId="0" borderId="12" xfId="11" applyNumberFormat="1" applyFont="1" applyFill="1" applyBorder="1" applyAlignment="1">
      <alignment horizontal="center" vertical="center" wrapText="1"/>
    </xf>
    <xf numFmtId="172" fontId="51" fillId="0" borderId="1" xfId="0" applyNumberFormat="1" applyFont="1" applyBorder="1" applyAlignment="1">
      <alignment horizontal="center" vertical="center" wrapText="1"/>
    </xf>
    <xf numFmtId="167" fontId="29" fillId="2" borderId="11" xfId="12" applyFont="1" applyFill="1" applyBorder="1" applyAlignment="1">
      <alignment horizontal="center" vertical="center"/>
    </xf>
    <xf numFmtId="167" fontId="29" fillId="2" borderId="13" xfId="12" applyFont="1" applyFill="1" applyBorder="1" applyAlignment="1">
      <alignment horizontal="center" vertical="center"/>
    </xf>
    <xf numFmtId="167" fontId="29" fillId="2" borderId="12" xfId="12" applyFont="1" applyFill="1" applyBorder="1" applyAlignment="1">
      <alignment horizontal="center" vertical="center"/>
    </xf>
    <xf numFmtId="173" fontId="26" fillId="2" borderId="11" xfId="0" applyNumberFormat="1" applyFont="1" applyFill="1" applyBorder="1" applyAlignment="1">
      <alignment horizontal="center" vertical="center" wrapText="1"/>
    </xf>
    <xf numFmtId="173" fontId="26" fillId="2" borderId="12" xfId="0" applyNumberFormat="1" applyFont="1" applyFill="1" applyBorder="1" applyAlignment="1">
      <alignment horizontal="center" vertical="center" wrapText="1"/>
    </xf>
    <xf numFmtId="0" fontId="0" fillId="6" borderId="11" xfId="0" applyFill="1" applyBorder="1" applyAlignment="1">
      <alignment vertical="center" wrapText="1"/>
    </xf>
    <xf numFmtId="181" fontId="29" fillId="2" borderId="11" xfId="0" applyNumberFormat="1" applyFont="1" applyFill="1" applyBorder="1" applyAlignment="1">
      <alignment horizontal="center" vertical="center"/>
    </xf>
    <xf numFmtId="165" fontId="29" fillId="2" borderId="11" xfId="0" applyNumberFormat="1" applyFont="1" applyFill="1" applyBorder="1" applyAlignment="1">
      <alignment horizontal="center" vertical="center" wrapText="1"/>
    </xf>
    <xf numFmtId="165" fontId="29" fillId="2" borderId="13" xfId="0" applyNumberFormat="1" applyFont="1" applyFill="1" applyBorder="1" applyAlignment="1">
      <alignment horizontal="center" vertical="center" wrapText="1"/>
    </xf>
    <xf numFmtId="165" fontId="29" fillId="2" borderId="12" xfId="0" applyNumberFormat="1" applyFont="1" applyFill="1" applyBorder="1" applyAlignment="1">
      <alignment horizontal="center" vertical="center" wrapText="1"/>
    </xf>
    <xf numFmtId="14" fontId="29" fillId="2" borderId="6" xfId="0" applyNumberFormat="1" applyFont="1" applyFill="1" applyBorder="1" applyAlignment="1">
      <alignment horizontal="center" vertical="center" wrapText="1"/>
    </xf>
    <xf numFmtId="14" fontId="29" fillId="2" borderId="17" xfId="0" applyNumberFormat="1" applyFont="1" applyFill="1" applyBorder="1" applyAlignment="1">
      <alignment horizontal="center" vertical="center" wrapText="1"/>
    </xf>
    <xf numFmtId="14" fontId="29" fillId="2" borderId="8" xfId="0" applyNumberFormat="1" applyFont="1" applyFill="1" applyBorder="1" applyAlignment="1">
      <alignment horizontal="center" vertical="center" wrapText="1"/>
    </xf>
    <xf numFmtId="0" fontId="51" fillId="0" borderId="11" xfId="0" applyFont="1" applyBorder="1" applyAlignment="1">
      <alignment horizontal="center" vertical="center"/>
    </xf>
    <xf numFmtId="0" fontId="51" fillId="0" borderId="13" xfId="0" applyFont="1" applyBorder="1" applyAlignment="1">
      <alignment horizontal="center" vertical="center"/>
    </xf>
    <xf numFmtId="0" fontId="51" fillId="0" borderId="12" xfId="0" applyFont="1" applyBorder="1" applyAlignment="1">
      <alignment horizontal="center" vertical="center"/>
    </xf>
    <xf numFmtId="10" fontId="52" fillId="0" borderId="11" xfId="7" applyNumberFormat="1" applyFont="1" applyFill="1" applyBorder="1" applyAlignment="1">
      <alignment horizontal="center" vertical="center"/>
    </xf>
    <xf numFmtId="10" fontId="52" fillId="0" borderId="13" xfId="7" applyNumberFormat="1" applyFont="1" applyFill="1" applyBorder="1" applyAlignment="1">
      <alignment horizontal="center" vertical="center"/>
    </xf>
    <xf numFmtId="10" fontId="52" fillId="0" borderId="12" xfId="7" applyNumberFormat="1" applyFont="1" applyFill="1" applyBorder="1" applyAlignment="1">
      <alignment horizontal="center" vertical="center"/>
    </xf>
    <xf numFmtId="9" fontId="52" fillId="0" borderId="11" xfId="7" applyFont="1" applyFill="1" applyBorder="1" applyAlignment="1">
      <alignment horizontal="center" vertical="center" wrapText="1"/>
    </xf>
    <xf numFmtId="9" fontId="52" fillId="0" borderId="13" xfId="7" applyFont="1" applyFill="1" applyBorder="1" applyAlignment="1">
      <alignment horizontal="center" vertical="center" wrapText="1"/>
    </xf>
    <xf numFmtId="9" fontId="52" fillId="0" borderId="12" xfId="7" applyFont="1" applyFill="1" applyBorder="1" applyAlignment="1">
      <alignment horizontal="center" vertical="center" wrapText="1"/>
    </xf>
    <xf numFmtId="0" fontId="51" fillId="0" borderId="11" xfId="0" applyFont="1" applyBorder="1" applyAlignment="1">
      <alignment horizontal="center" vertical="center" wrapText="1"/>
    </xf>
    <xf numFmtId="0" fontId="51" fillId="0" borderId="13" xfId="0" applyFont="1" applyBorder="1" applyAlignment="1">
      <alignment horizontal="center" vertical="center" wrapText="1"/>
    </xf>
    <xf numFmtId="0" fontId="51" fillId="0" borderId="12" xfId="0" applyFont="1" applyBorder="1" applyAlignment="1">
      <alignment horizontal="center" vertical="center" wrapText="1"/>
    </xf>
    <xf numFmtId="10" fontId="52" fillId="0" borderId="11" xfId="7" applyNumberFormat="1" applyFont="1" applyFill="1" applyBorder="1" applyAlignment="1">
      <alignment horizontal="center" vertical="center" wrapText="1"/>
    </xf>
    <xf numFmtId="10" fontId="52" fillId="0" borderId="13" xfId="7" applyNumberFormat="1" applyFont="1" applyFill="1" applyBorder="1" applyAlignment="1">
      <alignment horizontal="center" vertical="center" wrapText="1"/>
    </xf>
    <xf numFmtId="10" fontId="52" fillId="0" borderId="12" xfId="7" applyNumberFormat="1" applyFont="1" applyFill="1" applyBorder="1" applyAlignment="1">
      <alignment horizontal="center" vertical="center" wrapText="1"/>
    </xf>
    <xf numFmtId="4" fontId="27" fillId="0" borderId="11" xfId="7" applyNumberFormat="1" applyFont="1" applyFill="1" applyBorder="1" applyAlignment="1">
      <alignment horizontal="center" vertical="center" wrapText="1"/>
    </xf>
    <xf numFmtId="0" fontId="27" fillId="0" borderId="13" xfId="7" applyNumberFormat="1" applyFont="1" applyFill="1" applyBorder="1" applyAlignment="1">
      <alignment horizontal="center" vertical="center" wrapText="1"/>
    </xf>
    <xf numFmtId="0" fontId="27" fillId="0" borderId="12" xfId="7" applyNumberFormat="1" applyFont="1" applyFill="1" applyBorder="1" applyAlignment="1">
      <alignment horizontal="center" vertical="center" wrapText="1"/>
    </xf>
    <xf numFmtId="14" fontId="0" fillId="0" borderId="11" xfId="0" applyNumberFormat="1" applyBorder="1" applyAlignment="1">
      <alignment horizontal="center" vertical="center" wrapText="1"/>
    </xf>
    <xf numFmtId="14" fontId="0" fillId="0" borderId="13" xfId="0" applyNumberFormat="1" applyBorder="1" applyAlignment="1">
      <alignment horizontal="center" vertical="center" wrapText="1"/>
    </xf>
    <xf numFmtId="14" fontId="0" fillId="0" borderId="12" xfId="0" applyNumberFormat="1" applyBorder="1" applyAlignment="1">
      <alignment horizontal="center" vertical="center" wrapText="1"/>
    </xf>
    <xf numFmtId="10" fontId="26" fillId="2" borderId="11" xfId="7" applyNumberFormat="1" applyFont="1" applyFill="1" applyBorder="1" applyAlignment="1">
      <alignment horizontal="center" vertical="center" wrapText="1"/>
    </xf>
    <xf numFmtId="10" fontId="26" fillId="2" borderId="12" xfId="7" applyNumberFormat="1" applyFont="1" applyFill="1" applyBorder="1" applyAlignment="1">
      <alignment horizontal="center" vertical="center" wrapText="1"/>
    </xf>
    <xf numFmtId="0" fontId="91" fillId="0" borderId="1" xfId="0" applyFont="1" applyBorder="1" applyAlignment="1">
      <alignment horizontal="center" vertical="center"/>
    </xf>
    <xf numFmtId="0" fontId="91" fillId="0" borderId="1" xfId="0" applyFont="1" applyBorder="1" applyAlignment="1">
      <alignment horizontal="center"/>
    </xf>
    <xf numFmtId="173" fontId="29" fillId="2" borderId="11" xfId="8" applyNumberFormat="1" applyFont="1" applyFill="1" applyBorder="1" applyAlignment="1">
      <alignment horizontal="center" vertical="center" wrapText="1"/>
    </xf>
    <xf numFmtId="173" fontId="29" fillId="2" borderId="13" xfId="8" applyNumberFormat="1" applyFont="1" applyFill="1" applyBorder="1" applyAlignment="1">
      <alignment horizontal="center" vertical="center" wrapText="1"/>
    </xf>
    <xf numFmtId="173" fontId="29" fillId="2" borderId="12" xfId="8" applyNumberFormat="1" applyFont="1" applyFill="1" applyBorder="1" applyAlignment="1">
      <alignment horizontal="center" vertical="center" wrapText="1"/>
    </xf>
    <xf numFmtId="10" fontId="29" fillId="34" borderId="11" xfId="7" applyNumberFormat="1" applyFont="1" applyFill="1" applyBorder="1" applyAlignment="1">
      <alignment horizontal="center" vertical="center"/>
    </xf>
    <xf numFmtId="10" fontId="29" fillId="34" borderId="13" xfId="7" applyNumberFormat="1" applyFont="1" applyFill="1" applyBorder="1" applyAlignment="1">
      <alignment horizontal="center" vertical="center"/>
    </xf>
    <xf numFmtId="10" fontId="29" fillId="34" borderId="12" xfId="7" applyNumberFormat="1" applyFont="1" applyFill="1" applyBorder="1" applyAlignment="1">
      <alignment horizontal="center" vertical="center"/>
    </xf>
    <xf numFmtId="179" fontId="27" fillId="45" borderId="12" xfId="12" applyNumberFormat="1" applyFont="1" applyFill="1" applyBorder="1" applyAlignment="1">
      <alignment horizontal="center" vertical="center"/>
    </xf>
    <xf numFmtId="0" fontId="29" fillId="0" borderId="0" xfId="0" applyFont="1" applyAlignment="1">
      <alignment vertical="center" wrapText="1"/>
    </xf>
    <xf numFmtId="0" fontId="61" fillId="6" borderId="12" xfId="0" applyFont="1" applyFill="1" applyBorder="1" applyAlignment="1">
      <alignment horizontal="center" vertical="center"/>
    </xf>
    <xf numFmtId="0" fontId="65" fillId="40" borderId="12" xfId="0" applyFont="1" applyFill="1" applyBorder="1" applyAlignment="1">
      <alignment horizontal="center" vertical="center" wrapText="1"/>
    </xf>
    <xf numFmtId="0" fontId="65" fillId="40" borderId="1" xfId="0" applyFont="1" applyFill="1" applyBorder="1" applyAlignment="1">
      <alignment horizontal="center" vertical="center" wrapText="1"/>
    </xf>
  </cellXfs>
  <cellStyles count="342">
    <cellStyle name="BodyStyle" xfId="5" xr:uid="{00000000-0005-0000-0000-000000000000}"/>
    <cellStyle name="HeaderStyle" xfId="4" xr:uid="{00000000-0005-0000-0000-000001000000}"/>
    <cellStyle name="Millares" xfId="11" builtinId="3"/>
    <cellStyle name="Millares 2" xfId="3" xr:uid="{00000000-0005-0000-0000-000003000000}"/>
    <cellStyle name="Millares 2 2" xfId="10" xr:uid="{00000000-0005-0000-0000-000004000000}"/>
    <cellStyle name="Millares 2 2 2" xfId="14" xr:uid="{00000000-0005-0000-0000-000005000000}"/>
    <cellStyle name="Millares 2 2 2 2" xfId="23" xr:uid="{00000000-0005-0000-0000-000006000000}"/>
    <cellStyle name="Millares 2 2 2 2 2" xfId="41" xr:uid="{00000000-0005-0000-0000-000007000000}"/>
    <cellStyle name="Millares 2 2 2 2 2 2" xfId="81" xr:uid="{00000000-0005-0000-0000-000008000000}"/>
    <cellStyle name="Millares 2 2 2 2 2 2 2" xfId="163" xr:uid="{00000000-0005-0000-0000-000009000000}"/>
    <cellStyle name="Millares 2 2 2 2 2 2 2 2" xfId="330" xr:uid="{00000000-0005-0000-0000-00000A000000}"/>
    <cellStyle name="Millares 2 2 2 2 2 2 3" xfId="248" xr:uid="{00000000-0005-0000-0000-00000B000000}"/>
    <cellStyle name="Millares 2 2 2 2 2 3" xfId="123" xr:uid="{00000000-0005-0000-0000-00000C000000}"/>
    <cellStyle name="Millares 2 2 2 2 2 3 2" xfId="290" xr:uid="{00000000-0005-0000-0000-00000D000000}"/>
    <cellStyle name="Millares 2 2 2 2 2 4" xfId="208" xr:uid="{00000000-0005-0000-0000-00000E000000}"/>
    <cellStyle name="Millares 2 2 2 2 3" xfId="63" xr:uid="{00000000-0005-0000-0000-00000F000000}"/>
    <cellStyle name="Millares 2 2 2 2 3 2" xfId="145" xr:uid="{00000000-0005-0000-0000-000010000000}"/>
    <cellStyle name="Millares 2 2 2 2 3 2 2" xfId="312" xr:uid="{00000000-0005-0000-0000-000011000000}"/>
    <cellStyle name="Millares 2 2 2 2 3 3" xfId="230" xr:uid="{00000000-0005-0000-0000-000012000000}"/>
    <cellStyle name="Millares 2 2 2 2 4" xfId="105" xr:uid="{00000000-0005-0000-0000-000013000000}"/>
    <cellStyle name="Millares 2 2 2 2 4 2" xfId="272" xr:uid="{00000000-0005-0000-0000-000014000000}"/>
    <cellStyle name="Millares 2 2 2 2 5" xfId="190" xr:uid="{00000000-0005-0000-0000-000015000000}"/>
    <cellStyle name="Millares 2 2 2 3" xfId="32" xr:uid="{00000000-0005-0000-0000-000016000000}"/>
    <cellStyle name="Millares 2 2 2 3 2" xfId="72" xr:uid="{00000000-0005-0000-0000-000017000000}"/>
    <cellStyle name="Millares 2 2 2 3 2 2" xfId="154" xr:uid="{00000000-0005-0000-0000-000018000000}"/>
    <cellStyle name="Millares 2 2 2 3 2 2 2" xfId="321" xr:uid="{00000000-0005-0000-0000-000019000000}"/>
    <cellStyle name="Millares 2 2 2 3 2 3" xfId="239" xr:uid="{00000000-0005-0000-0000-00001A000000}"/>
    <cellStyle name="Millares 2 2 2 3 3" xfId="114" xr:uid="{00000000-0005-0000-0000-00001B000000}"/>
    <cellStyle name="Millares 2 2 2 3 3 2" xfId="281" xr:uid="{00000000-0005-0000-0000-00001C000000}"/>
    <cellStyle name="Millares 2 2 2 3 4" xfId="199" xr:uid="{00000000-0005-0000-0000-00001D000000}"/>
    <cellStyle name="Millares 2 2 2 4" xfId="54" xr:uid="{00000000-0005-0000-0000-00001E000000}"/>
    <cellStyle name="Millares 2 2 2 4 2" xfId="136" xr:uid="{00000000-0005-0000-0000-00001F000000}"/>
    <cellStyle name="Millares 2 2 2 4 2 2" xfId="303" xr:uid="{00000000-0005-0000-0000-000020000000}"/>
    <cellStyle name="Millares 2 2 2 4 3" xfId="221" xr:uid="{00000000-0005-0000-0000-000021000000}"/>
    <cellStyle name="Millares 2 2 2 5" xfId="96" xr:uid="{00000000-0005-0000-0000-000022000000}"/>
    <cellStyle name="Millares 2 2 2 5 2" xfId="263" xr:uid="{00000000-0005-0000-0000-000023000000}"/>
    <cellStyle name="Millares 2 2 2 6" xfId="181" xr:uid="{00000000-0005-0000-0000-000024000000}"/>
    <cellStyle name="Millares 2 2 3" xfId="19" xr:uid="{00000000-0005-0000-0000-000025000000}"/>
    <cellStyle name="Millares 2 2 3 2" xfId="37" xr:uid="{00000000-0005-0000-0000-000026000000}"/>
    <cellStyle name="Millares 2 2 3 2 2" xfId="77" xr:uid="{00000000-0005-0000-0000-000027000000}"/>
    <cellStyle name="Millares 2 2 3 2 2 2" xfId="159" xr:uid="{00000000-0005-0000-0000-000028000000}"/>
    <cellStyle name="Millares 2 2 3 2 2 2 2" xfId="326" xr:uid="{00000000-0005-0000-0000-000029000000}"/>
    <cellStyle name="Millares 2 2 3 2 2 3" xfId="244" xr:uid="{00000000-0005-0000-0000-00002A000000}"/>
    <cellStyle name="Millares 2 2 3 2 3" xfId="119" xr:uid="{00000000-0005-0000-0000-00002B000000}"/>
    <cellStyle name="Millares 2 2 3 2 3 2" xfId="286" xr:uid="{00000000-0005-0000-0000-00002C000000}"/>
    <cellStyle name="Millares 2 2 3 2 4" xfId="204" xr:uid="{00000000-0005-0000-0000-00002D000000}"/>
    <cellStyle name="Millares 2 2 3 3" xfId="59" xr:uid="{00000000-0005-0000-0000-00002E000000}"/>
    <cellStyle name="Millares 2 2 3 3 2" xfId="141" xr:uid="{00000000-0005-0000-0000-00002F000000}"/>
    <cellStyle name="Millares 2 2 3 3 2 2" xfId="308" xr:uid="{00000000-0005-0000-0000-000030000000}"/>
    <cellStyle name="Millares 2 2 3 3 3" xfId="226" xr:uid="{00000000-0005-0000-0000-000031000000}"/>
    <cellStyle name="Millares 2 2 3 4" xfId="101" xr:uid="{00000000-0005-0000-0000-000032000000}"/>
    <cellStyle name="Millares 2 2 3 4 2" xfId="268" xr:uid="{00000000-0005-0000-0000-000033000000}"/>
    <cellStyle name="Millares 2 2 3 5" xfId="186" xr:uid="{00000000-0005-0000-0000-000034000000}"/>
    <cellStyle name="Millares 2 2 4" xfId="28" xr:uid="{00000000-0005-0000-0000-000035000000}"/>
    <cellStyle name="Millares 2 2 4 2" xfId="68" xr:uid="{00000000-0005-0000-0000-000036000000}"/>
    <cellStyle name="Millares 2 2 4 2 2" xfId="150" xr:uid="{00000000-0005-0000-0000-000037000000}"/>
    <cellStyle name="Millares 2 2 4 2 2 2" xfId="317" xr:uid="{00000000-0005-0000-0000-000038000000}"/>
    <cellStyle name="Millares 2 2 4 2 3" xfId="235" xr:uid="{00000000-0005-0000-0000-000039000000}"/>
    <cellStyle name="Millares 2 2 4 3" xfId="110" xr:uid="{00000000-0005-0000-0000-00003A000000}"/>
    <cellStyle name="Millares 2 2 4 3 2" xfId="277" xr:uid="{00000000-0005-0000-0000-00003B000000}"/>
    <cellStyle name="Millares 2 2 4 4" xfId="195" xr:uid="{00000000-0005-0000-0000-00003C000000}"/>
    <cellStyle name="Millares 2 2 5" xfId="50" xr:uid="{00000000-0005-0000-0000-00003D000000}"/>
    <cellStyle name="Millares 2 2 5 2" xfId="132" xr:uid="{00000000-0005-0000-0000-00003E000000}"/>
    <cellStyle name="Millares 2 2 5 2 2" xfId="299" xr:uid="{00000000-0005-0000-0000-00003F000000}"/>
    <cellStyle name="Millares 2 2 5 3" xfId="217" xr:uid="{00000000-0005-0000-0000-000040000000}"/>
    <cellStyle name="Millares 2 2 6" xfId="92" xr:uid="{00000000-0005-0000-0000-000041000000}"/>
    <cellStyle name="Millares 2 2 6 2" xfId="259" xr:uid="{00000000-0005-0000-0000-000042000000}"/>
    <cellStyle name="Millares 2 2 7" xfId="177" xr:uid="{00000000-0005-0000-0000-000043000000}"/>
    <cellStyle name="Millares 2 3" xfId="13" xr:uid="{00000000-0005-0000-0000-000044000000}"/>
    <cellStyle name="Millares 2 3 2" xfId="22" xr:uid="{00000000-0005-0000-0000-000045000000}"/>
    <cellStyle name="Millares 2 3 2 2" xfId="40" xr:uid="{00000000-0005-0000-0000-000046000000}"/>
    <cellStyle name="Millares 2 3 2 2 2" xfId="80" xr:uid="{00000000-0005-0000-0000-000047000000}"/>
    <cellStyle name="Millares 2 3 2 2 2 2" xfId="162" xr:uid="{00000000-0005-0000-0000-000048000000}"/>
    <cellStyle name="Millares 2 3 2 2 2 2 2" xfId="329" xr:uid="{00000000-0005-0000-0000-000049000000}"/>
    <cellStyle name="Millares 2 3 2 2 2 3" xfId="247" xr:uid="{00000000-0005-0000-0000-00004A000000}"/>
    <cellStyle name="Millares 2 3 2 2 3" xfId="122" xr:uid="{00000000-0005-0000-0000-00004B000000}"/>
    <cellStyle name="Millares 2 3 2 2 3 2" xfId="289" xr:uid="{00000000-0005-0000-0000-00004C000000}"/>
    <cellStyle name="Millares 2 3 2 2 4" xfId="207" xr:uid="{00000000-0005-0000-0000-00004D000000}"/>
    <cellStyle name="Millares 2 3 2 3" xfId="62" xr:uid="{00000000-0005-0000-0000-00004E000000}"/>
    <cellStyle name="Millares 2 3 2 3 2" xfId="144" xr:uid="{00000000-0005-0000-0000-00004F000000}"/>
    <cellStyle name="Millares 2 3 2 3 2 2" xfId="311" xr:uid="{00000000-0005-0000-0000-000050000000}"/>
    <cellStyle name="Millares 2 3 2 3 3" xfId="229" xr:uid="{00000000-0005-0000-0000-000051000000}"/>
    <cellStyle name="Millares 2 3 2 4" xfId="104" xr:uid="{00000000-0005-0000-0000-000052000000}"/>
    <cellStyle name="Millares 2 3 2 4 2" xfId="271" xr:uid="{00000000-0005-0000-0000-000053000000}"/>
    <cellStyle name="Millares 2 3 2 5" xfId="189" xr:uid="{00000000-0005-0000-0000-000054000000}"/>
    <cellStyle name="Millares 2 3 3" xfId="31" xr:uid="{00000000-0005-0000-0000-000055000000}"/>
    <cellStyle name="Millares 2 3 3 2" xfId="71" xr:uid="{00000000-0005-0000-0000-000056000000}"/>
    <cellStyle name="Millares 2 3 3 2 2" xfId="153" xr:uid="{00000000-0005-0000-0000-000057000000}"/>
    <cellStyle name="Millares 2 3 3 2 2 2" xfId="320" xr:uid="{00000000-0005-0000-0000-000058000000}"/>
    <cellStyle name="Millares 2 3 3 2 3" xfId="238" xr:uid="{00000000-0005-0000-0000-000059000000}"/>
    <cellStyle name="Millares 2 3 3 3" xfId="113" xr:uid="{00000000-0005-0000-0000-00005A000000}"/>
    <cellStyle name="Millares 2 3 3 3 2" xfId="280" xr:uid="{00000000-0005-0000-0000-00005B000000}"/>
    <cellStyle name="Millares 2 3 3 4" xfId="198" xr:uid="{00000000-0005-0000-0000-00005C000000}"/>
    <cellStyle name="Millares 2 3 4" xfId="53" xr:uid="{00000000-0005-0000-0000-00005D000000}"/>
    <cellStyle name="Millares 2 3 4 2" xfId="135" xr:uid="{00000000-0005-0000-0000-00005E000000}"/>
    <cellStyle name="Millares 2 3 4 2 2" xfId="302" xr:uid="{00000000-0005-0000-0000-00005F000000}"/>
    <cellStyle name="Millares 2 3 4 3" xfId="220" xr:uid="{00000000-0005-0000-0000-000060000000}"/>
    <cellStyle name="Millares 2 3 5" xfId="95" xr:uid="{00000000-0005-0000-0000-000061000000}"/>
    <cellStyle name="Millares 2 3 5 2" xfId="262" xr:uid="{00000000-0005-0000-0000-000062000000}"/>
    <cellStyle name="Millares 2 3 6" xfId="180" xr:uid="{00000000-0005-0000-0000-000063000000}"/>
    <cellStyle name="Millares 2 4" xfId="17" xr:uid="{00000000-0005-0000-0000-000064000000}"/>
    <cellStyle name="Millares 2 4 2" xfId="35" xr:uid="{00000000-0005-0000-0000-000065000000}"/>
    <cellStyle name="Millares 2 4 2 2" xfId="75" xr:uid="{00000000-0005-0000-0000-000066000000}"/>
    <cellStyle name="Millares 2 4 2 2 2" xfId="157" xr:uid="{00000000-0005-0000-0000-000067000000}"/>
    <cellStyle name="Millares 2 4 2 2 2 2" xfId="324" xr:uid="{00000000-0005-0000-0000-000068000000}"/>
    <cellStyle name="Millares 2 4 2 2 3" xfId="242" xr:uid="{00000000-0005-0000-0000-000069000000}"/>
    <cellStyle name="Millares 2 4 2 3" xfId="117" xr:uid="{00000000-0005-0000-0000-00006A000000}"/>
    <cellStyle name="Millares 2 4 2 3 2" xfId="284" xr:uid="{00000000-0005-0000-0000-00006B000000}"/>
    <cellStyle name="Millares 2 4 2 4" xfId="202" xr:uid="{00000000-0005-0000-0000-00006C000000}"/>
    <cellStyle name="Millares 2 4 3" xfId="57" xr:uid="{00000000-0005-0000-0000-00006D000000}"/>
    <cellStyle name="Millares 2 4 3 2" xfId="139" xr:uid="{00000000-0005-0000-0000-00006E000000}"/>
    <cellStyle name="Millares 2 4 3 2 2" xfId="306" xr:uid="{00000000-0005-0000-0000-00006F000000}"/>
    <cellStyle name="Millares 2 4 3 3" xfId="224" xr:uid="{00000000-0005-0000-0000-000070000000}"/>
    <cellStyle name="Millares 2 4 4" xfId="99" xr:uid="{00000000-0005-0000-0000-000071000000}"/>
    <cellStyle name="Millares 2 4 4 2" xfId="266" xr:uid="{00000000-0005-0000-0000-000072000000}"/>
    <cellStyle name="Millares 2 4 5" xfId="184" xr:uid="{00000000-0005-0000-0000-000073000000}"/>
    <cellStyle name="Millares 2 5" xfId="26" xr:uid="{00000000-0005-0000-0000-000074000000}"/>
    <cellStyle name="Millares 2 5 2" xfId="66" xr:uid="{00000000-0005-0000-0000-000075000000}"/>
    <cellStyle name="Millares 2 5 2 2" xfId="148" xr:uid="{00000000-0005-0000-0000-000076000000}"/>
    <cellStyle name="Millares 2 5 2 2 2" xfId="315" xr:uid="{00000000-0005-0000-0000-000077000000}"/>
    <cellStyle name="Millares 2 5 2 3" xfId="233" xr:uid="{00000000-0005-0000-0000-000078000000}"/>
    <cellStyle name="Millares 2 5 3" xfId="108" xr:uid="{00000000-0005-0000-0000-000079000000}"/>
    <cellStyle name="Millares 2 5 3 2" xfId="275" xr:uid="{00000000-0005-0000-0000-00007A000000}"/>
    <cellStyle name="Millares 2 5 4" xfId="193" xr:uid="{00000000-0005-0000-0000-00007B000000}"/>
    <cellStyle name="Millares 2 6" xfId="47" xr:uid="{00000000-0005-0000-0000-00007C000000}"/>
    <cellStyle name="Millares 2 6 2" xfId="129" xr:uid="{00000000-0005-0000-0000-00007D000000}"/>
    <cellStyle name="Millares 2 6 2 2" xfId="296" xr:uid="{00000000-0005-0000-0000-00007E000000}"/>
    <cellStyle name="Millares 2 6 3" xfId="214" xr:uid="{00000000-0005-0000-0000-00007F000000}"/>
    <cellStyle name="Millares 2 7" xfId="90" xr:uid="{00000000-0005-0000-0000-000080000000}"/>
    <cellStyle name="Millares 2 7 2" xfId="257" xr:uid="{00000000-0005-0000-0000-000081000000}"/>
    <cellStyle name="Millares 2 8" xfId="175" xr:uid="{00000000-0005-0000-0000-000082000000}"/>
    <cellStyle name="Millares 3" xfId="15" xr:uid="{00000000-0005-0000-0000-000083000000}"/>
    <cellStyle name="Millares 3 2" xfId="24" xr:uid="{00000000-0005-0000-0000-000084000000}"/>
    <cellStyle name="Millares 3 2 2" xfId="42" xr:uid="{00000000-0005-0000-0000-000085000000}"/>
    <cellStyle name="Millares 3 2 2 2" xfId="82" xr:uid="{00000000-0005-0000-0000-000086000000}"/>
    <cellStyle name="Millares 3 2 2 2 2" xfId="164" xr:uid="{00000000-0005-0000-0000-000087000000}"/>
    <cellStyle name="Millares 3 2 2 2 2 2" xfId="331" xr:uid="{00000000-0005-0000-0000-000088000000}"/>
    <cellStyle name="Millares 3 2 2 2 3" xfId="249" xr:uid="{00000000-0005-0000-0000-000089000000}"/>
    <cellStyle name="Millares 3 2 2 3" xfId="124" xr:uid="{00000000-0005-0000-0000-00008A000000}"/>
    <cellStyle name="Millares 3 2 2 3 2" xfId="291" xr:uid="{00000000-0005-0000-0000-00008B000000}"/>
    <cellStyle name="Millares 3 2 2 4" xfId="209" xr:uid="{00000000-0005-0000-0000-00008C000000}"/>
    <cellStyle name="Millares 3 2 3" xfId="64" xr:uid="{00000000-0005-0000-0000-00008D000000}"/>
    <cellStyle name="Millares 3 2 3 2" xfId="146" xr:uid="{00000000-0005-0000-0000-00008E000000}"/>
    <cellStyle name="Millares 3 2 3 2 2" xfId="313" xr:uid="{00000000-0005-0000-0000-00008F000000}"/>
    <cellStyle name="Millares 3 2 3 3" xfId="231" xr:uid="{00000000-0005-0000-0000-000090000000}"/>
    <cellStyle name="Millares 3 2 4" xfId="106" xr:uid="{00000000-0005-0000-0000-000091000000}"/>
    <cellStyle name="Millares 3 2 4 2" xfId="273" xr:uid="{00000000-0005-0000-0000-000092000000}"/>
    <cellStyle name="Millares 3 2 5" xfId="191" xr:uid="{00000000-0005-0000-0000-000093000000}"/>
    <cellStyle name="Millares 3 3" xfId="33" xr:uid="{00000000-0005-0000-0000-000094000000}"/>
    <cellStyle name="Millares 3 3 2" xfId="73" xr:uid="{00000000-0005-0000-0000-000095000000}"/>
    <cellStyle name="Millares 3 3 2 2" xfId="155" xr:uid="{00000000-0005-0000-0000-000096000000}"/>
    <cellStyle name="Millares 3 3 2 2 2" xfId="322" xr:uid="{00000000-0005-0000-0000-000097000000}"/>
    <cellStyle name="Millares 3 3 2 3" xfId="240" xr:uid="{00000000-0005-0000-0000-000098000000}"/>
    <cellStyle name="Millares 3 3 3" xfId="115" xr:uid="{00000000-0005-0000-0000-000099000000}"/>
    <cellStyle name="Millares 3 3 3 2" xfId="282" xr:uid="{00000000-0005-0000-0000-00009A000000}"/>
    <cellStyle name="Millares 3 3 4" xfId="200" xr:uid="{00000000-0005-0000-0000-00009B000000}"/>
    <cellStyle name="Millares 3 4" xfId="55" xr:uid="{00000000-0005-0000-0000-00009C000000}"/>
    <cellStyle name="Millares 3 4 2" xfId="137" xr:uid="{00000000-0005-0000-0000-00009D000000}"/>
    <cellStyle name="Millares 3 4 2 2" xfId="304" xr:uid="{00000000-0005-0000-0000-00009E000000}"/>
    <cellStyle name="Millares 3 4 3" xfId="222" xr:uid="{00000000-0005-0000-0000-00009F000000}"/>
    <cellStyle name="Millares 3 5" xfId="97" xr:uid="{00000000-0005-0000-0000-0000A0000000}"/>
    <cellStyle name="Millares 3 5 2" xfId="264" xr:uid="{00000000-0005-0000-0000-0000A1000000}"/>
    <cellStyle name="Millares 3 6" xfId="182" xr:uid="{00000000-0005-0000-0000-0000A2000000}"/>
    <cellStyle name="Millares 4" xfId="20" xr:uid="{00000000-0005-0000-0000-0000A3000000}"/>
    <cellStyle name="Millares 4 2" xfId="38" xr:uid="{00000000-0005-0000-0000-0000A4000000}"/>
    <cellStyle name="Millares 4 2 2" xfId="78" xr:uid="{00000000-0005-0000-0000-0000A5000000}"/>
    <cellStyle name="Millares 4 2 2 2" xfId="160" xr:uid="{00000000-0005-0000-0000-0000A6000000}"/>
    <cellStyle name="Millares 4 2 2 2 2" xfId="327" xr:uid="{00000000-0005-0000-0000-0000A7000000}"/>
    <cellStyle name="Millares 4 2 2 3" xfId="245" xr:uid="{00000000-0005-0000-0000-0000A8000000}"/>
    <cellStyle name="Millares 4 2 3" xfId="120" xr:uid="{00000000-0005-0000-0000-0000A9000000}"/>
    <cellStyle name="Millares 4 2 3 2" xfId="287" xr:uid="{00000000-0005-0000-0000-0000AA000000}"/>
    <cellStyle name="Millares 4 2 4" xfId="205" xr:uid="{00000000-0005-0000-0000-0000AB000000}"/>
    <cellStyle name="Millares 4 3" xfId="60" xr:uid="{00000000-0005-0000-0000-0000AC000000}"/>
    <cellStyle name="Millares 4 3 2" xfId="142" xr:uid="{00000000-0005-0000-0000-0000AD000000}"/>
    <cellStyle name="Millares 4 3 2 2" xfId="309" xr:uid="{00000000-0005-0000-0000-0000AE000000}"/>
    <cellStyle name="Millares 4 3 3" xfId="227" xr:uid="{00000000-0005-0000-0000-0000AF000000}"/>
    <cellStyle name="Millares 4 4" xfId="102" xr:uid="{00000000-0005-0000-0000-0000B0000000}"/>
    <cellStyle name="Millares 4 4 2" xfId="269" xr:uid="{00000000-0005-0000-0000-0000B1000000}"/>
    <cellStyle name="Millares 4 5" xfId="187" xr:uid="{00000000-0005-0000-0000-0000B2000000}"/>
    <cellStyle name="Millares 5" xfId="29" xr:uid="{00000000-0005-0000-0000-0000B3000000}"/>
    <cellStyle name="Millares 5 2" xfId="69" xr:uid="{00000000-0005-0000-0000-0000B4000000}"/>
    <cellStyle name="Millares 5 2 2" xfId="151" xr:uid="{00000000-0005-0000-0000-0000B5000000}"/>
    <cellStyle name="Millares 5 2 2 2" xfId="318" xr:uid="{00000000-0005-0000-0000-0000B6000000}"/>
    <cellStyle name="Millares 5 2 3" xfId="236" xr:uid="{00000000-0005-0000-0000-0000B7000000}"/>
    <cellStyle name="Millares 5 3" xfId="111" xr:uid="{00000000-0005-0000-0000-0000B8000000}"/>
    <cellStyle name="Millares 5 3 2" xfId="278" xr:uid="{00000000-0005-0000-0000-0000B9000000}"/>
    <cellStyle name="Millares 5 4" xfId="196" xr:uid="{00000000-0005-0000-0000-0000BA000000}"/>
    <cellStyle name="Millares 6" xfId="43" xr:uid="{00000000-0005-0000-0000-0000BB000000}"/>
    <cellStyle name="Millares 6 2" xfId="83" xr:uid="{00000000-0005-0000-0000-0000BC000000}"/>
    <cellStyle name="Millares 6 2 2" xfId="165" xr:uid="{00000000-0005-0000-0000-0000BD000000}"/>
    <cellStyle name="Millares 6 2 2 2" xfId="332" xr:uid="{00000000-0005-0000-0000-0000BE000000}"/>
    <cellStyle name="Millares 6 2 3" xfId="250" xr:uid="{00000000-0005-0000-0000-0000BF000000}"/>
    <cellStyle name="Millares 6 3" xfId="125" xr:uid="{00000000-0005-0000-0000-0000C0000000}"/>
    <cellStyle name="Millares 6 3 2" xfId="292" xr:uid="{00000000-0005-0000-0000-0000C1000000}"/>
    <cellStyle name="Millares 6 4" xfId="210" xr:uid="{00000000-0005-0000-0000-0000C2000000}"/>
    <cellStyle name="Millares 7" xfId="51" xr:uid="{00000000-0005-0000-0000-0000C3000000}"/>
    <cellStyle name="Millares 7 2" xfId="133" xr:uid="{00000000-0005-0000-0000-0000C4000000}"/>
    <cellStyle name="Millares 7 2 2" xfId="300" xr:uid="{00000000-0005-0000-0000-0000C5000000}"/>
    <cellStyle name="Millares 7 3" xfId="218" xr:uid="{00000000-0005-0000-0000-0000C6000000}"/>
    <cellStyle name="Millares 8" xfId="93" xr:uid="{00000000-0005-0000-0000-0000C7000000}"/>
    <cellStyle name="Millares 8 2" xfId="260" xr:uid="{00000000-0005-0000-0000-0000C8000000}"/>
    <cellStyle name="Millares 9" xfId="178" xr:uid="{00000000-0005-0000-0000-0000C9000000}"/>
    <cellStyle name="Moneda" xfId="12" builtinId="4"/>
    <cellStyle name="Moneda [0]" xfId="8" builtinId="7"/>
    <cellStyle name="Moneda [0] 2" xfId="44" xr:uid="{00000000-0005-0000-0000-0000CC000000}"/>
    <cellStyle name="Moneda [0] 2 2" xfId="84" xr:uid="{00000000-0005-0000-0000-0000CD000000}"/>
    <cellStyle name="Moneda [0] 2 2 2" xfId="166" xr:uid="{00000000-0005-0000-0000-0000CE000000}"/>
    <cellStyle name="Moneda [0] 2 2 2 2" xfId="333" xr:uid="{00000000-0005-0000-0000-0000CF000000}"/>
    <cellStyle name="Moneda [0] 2 2 3" xfId="251" xr:uid="{00000000-0005-0000-0000-0000D0000000}"/>
    <cellStyle name="Moneda [0] 2 3" xfId="126" xr:uid="{00000000-0005-0000-0000-0000D1000000}"/>
    <cellStyle name="Moneda [0] 2 3 2" xfId="293" xr:uid="{00000000-0005-0000-0000-0000D2000000}"/>
    <cellStyle name="Moneda [0] 2 4" xfId="211" xr:uid="{00000000-0005-0000-0000-0000D3000000}"/>
    <cellStyle name="Moneda 10" xfId="45" xr:uid="{00000000-0005-0000-0000-0000D4000000}"/>
    <cellStyle name="Moneda 10 2" xfId="127" xr:uid="{00000000-0005-0000-0000-0000D5000000}"/>
    <cellStyle name="Moneda 10 2 2" xfId="294" xr:uid="{00000000-0005-0000-0000-0000D6000000}"/>
    <cellStyle name="Moneda 10 3" xfId="212" xr:uid="{00000000-0005-0000-0000-0000D7000000}"/>
    <cellStyle name="Moneda 11" xfId="48" xr:uid="{00000000-0005-0000-0000-0000D8000000}"/>
    <cellStyle name="Moneda 11 2" xfId="130" xr:uid="{00000000-0005-0000-0000-0000D9000000}"/>
    <cellStyle name="Moneda 11 2 2" xfId="297" xr:uid="{00000000-0005-0000-0000-0000DA000000}"/>
    <cellStyle name="Moneda 11 3" xfId="215" xr:uid="{00000000-0005-0000-0000-0000DB000000}"/>
    <cellStyle name="Moneda 12" xfId="94" xr:uid="{00000000-0005-0000-0000-0000DC000000}"/>
    <cellStyle name="Moneda 12 2" xfId="261" xr:uid="{00000000-0005-0000-0000-0000DD000000}"/>
    <cellStyle name="Moneda 13" xfId="171" xr:uid="{00000000-0005-0000-0000-0000DE000000}"/>
    <cellStyle name="Moneda 13 2" xfId="338" xr:uid="{00000000-0005-0000-0000-0000DF000000}"/>
    <cellStyle name="Moneda 14" xfId="173" xr:uid="{00000000-0005-0000-0000-0000E0000000}"/>
    <cellStyle name="Moneda 14 2" xfId="340" xr:uid="{00000000-0005-0000-0000-0000E1000000}"/>
    <cellStyle name="Moneda 15" xfId="172" xr:uid="{00000000-0005-0000-0000-0000E2000000}"/>
    <cellStyle name="Moneda 15 2" xfId="339" xr:uid="{00000000-0005-0000-0000-0000E3000000}"/>
    <cellStyle name="Moneda 16" xfId="179" xr:uid="{00000000-0005-0000-0000-0000E4000000}"/>
    <cellStyle name="Moneda 17" xfId="341" xr:uid="{00000000-0005-0000-0000-0000E5000000}"/>
    <cellStyle name="Moneda 2" xfId="2" xr:uid="{00000000-0005-0000-0000-0000E6000000}"/>
    <cellStyle name="Moneda 2 2" xfId="9" xr:uid="{00000000-0005-0000-0000-0000E7000000}"/>
    <cellStyle name="Moneda 2 2 2" xfId="18" xr:uid="{00000000-0005-0000-0000-0000E8000000}"/>
    <cellStyle name="Moneda 2 2 2 2" xfId="36" xr:uid="{00000000-0005-0000-0000-0000E9000000}"/>
    <cellStyle name="Moneda 2 2 2 2 2" xfId="76" xr:uid="{00000000-0005-0000-0000-0000EA000000}"/>
    <cellStyle name="Moneda 2 2 2 2 2 2" xfId="158" xr:uid="{00000000-0005-0000-0000-0000EB000000}"/>
    <cellStyle name="Moneda 2 2 2 2 2 2 2" xfId="325" xr:uid="{00000000-0005-0000-0000-0000EC000000}"/>
    <cellStyle name="Moneda 2 2 2 2 2 3" xfId="243" xr:uid="{00000000-0005-0000-0000-0000ED000000}"/>
    <cellStyle name="Moneda 2 2 2 2 3" xfId="118" xr:uid="{00000000-0005-0000-0000-0000EE000000}"/>
    <cellStyle name="Moneda 2 2 2 2 3 2" xfId="285" xr:uid="{00000000-0005-0000-0000-0000EF000000}"/>
    <cellStyle name="Moneda 2 2 2 2 4" xfId="203" xr:uid="{00000000-0005-0000-0000-0000F0000000}"/>
    <cellStyle name="Moneda 2 2 2 3" xfId="58" xr:uid="{00000000-0005-0000-0000-0000F1000000}"/>
    <cellStyle name="Moneda 2 2 2 3 2" xfId="140" xr:uid="{00000000-0005-0000-0000-0000F2000000}"/>
    <cellStyle name="Moneda 2 2 2 3 2 2" xfId="307" xr:uid="{00000000-0005-0000-0000-0000F3000000}"/>
    <cellStyle name="Moneda 2 2 2 3 3" xfId="225" xr:uid="{00000000-0005-0000-0000-0000F4000000}"/>
    <cellStyle name="Moneda 2 2 2 4" xfId="100" xr:uid="{00000000-0005-0000-0000-0000F5000000}"/>
    <cellStyle name="Moneda 2 2 2 4 2" xfId="267" xr:uid="{00000000-0005-0000-0000-0000F6000000}"/>
    <cellStyle name="Moneda 2 2 2 5" xfId="185" xr:uid="{00000000-0005-0000-0000-0000F7000000}"/>
    <cellStyle name="Moneda 2 2 3" xfId="27" xr:uid="{00000000-0005-0000-0000-0000F8000000}"/>
    <cellStyle name="Moneda 2 2 3 2" xfId="67" xr:uid="{00000000-0005-0000-0000-0000F9000000}"/>
    <cellStyle name="Moneda 2 2 3 2 2" xfId="149" xr:uid="{00000000-0005-0000-0000-0000FA000000}"/>
    <cellStyle name="Moneda 2 2 3 2 2 2" xfId="316" xr:uid="{00000000-0005-0000-0000-0000FB000000}"/>
    <cellStyle name="Moneda 2 2 3 2 3" xfId="234" xr:uid="{00000000-0005-0000-0000-0000FC000000}"/>
    <cellStyle name="Moneda 2 2 3 3" xfId="109" xr:uid="{00000000-0005-0000-0000-0000FD000000}"/>
    <cellStyle name="Moneda 2 2 3 3 2" xfId="276" xr:uid="{00000000-0005-0000-0000-0000FE000000}"/>
    <cellStyle name="Moneda 2 2 3 4" xfId="194" xr:uid="{00000000-0005-0000-0000-0000FF000000}"/>
    <cellStyle name="Moneda 2 2 4" xfId="49" xr:uid="{00000000-0005-0000-0000-000000010000}"/>
    <cellStyle name="Moneda 2 2 4 2" xfId="131" xr:uid="{00000000-0005-0000-0000-000001010000}"/>
    <cellStyle name="Moneda 2 2 4 2 2" xfId="298" xr:uid="{00000000-0005-0000-0000-000002010000}"/>
    <cellStyle name="Moneda 2 2 4 3" xfId="216" xr:uid="{00000000-0005-0000-0000-000003010000}"/>
    <cellStyle name="Moneda 2 2 5" xfId="91" xr:uid="{00000000-0005-0000-0000-000004010000}"/>
    <cellStyle name="Moneda 2 2 5 2" xfId="258" xr:uid="{00000000-0005-0000-0000-000005010000}"/>
    <cellStyle name="Moneda 2 2 6" xfId="176" xr:uid="{00000000-0005-0000-0000-000006010000}"/>
    <cellStyle name="Moneda 2 3" xfId="16" xr:uid="{00000000-0005-0000-0000-000007010000}"/>
    <cellStyle name="Moneda 2 3 2" xfId="34" xr:uid="{00000000-0005-0000-0000-000008010000}"/>
    <cellStyle name="Moneda 2 3 2 2" xfId="74" xr:uid="{00000000-0005-0000-0000-000009010000}"/>
    <cellStyle name="Moneda 2 3 2 2 2" xfId="156" xr:uid="{00000000-0005-0000-0000-00000A010000}"/>
    <cellStyle name="Moneda 2 3 2 2 2 2" xfId="323" xr:uid="{00000000-0005-0000-0000-00000B010000}"/>
    <cellStyle name="Moneda 2 3 2 2 3" xfId="241" xr:uid="{00000000-0005-0000-0000-00000C010000}"/>
    <cellStyle name="Moneda 2 3 2 3" xfId="116" xr:uid="{00000000-0005-0000-0000-00000D010000}"/>
    <cellStyle name="Moneda 2 3 2 3 2" xfId="283" xr:uid="{00000000-0005-0000-0000-00000E010000}"/>
    <cellStyle name="Moneda 2 3 2 4" xfId="201" xr:uid="{00000000-0005-0000-0000-00000F010000}"/>
    <cellStyle name="Moneda 2 3 3" xfId="56" xr:uid="{00000000-0005-0000-0000-000010010000}"/>
    <cellStyle name="Moneda 2 3 3 2" xfId="138" xr:uid="{00000000-0005-0000-0000-000011010000}"/>
    <cellStyle name="Moneda 2 3 3 2 2" xfId="305" xr:uid="{00000000-0005-0000-0000-000012010000}"/>
    <cellStyle name="Moneda 2 3 3 3" xfId="223" xr:uid="{00000000-0005-0000-0000-000013010000}"/>
    <cellStyle name="Moneda 2 3 4" xfId="98" xr:uid="{00000000-0005-0000-0000-000014010000}"/>
    <cellStyle name="Moneda 2 3 4 2" xfId="265" xr:uid="{00000000-0005-0000-0000-000015010000}"/>
    <cellStyle name="Moneda 2 3 5" xfId="183" xr:uid="{00000000-0005-0000-0000-000016010000}"/>
    <cellStyle name="Moneda 2 4" xfId="25" xr:uid="{00000000-0005-0000-0000-000017010000}"/>
    <cellStyle name="Moneda 2 4 2" xfId="65" xr:uid="{00000000-0005-0000-0000-000018010000}"/>
    <cellStyle name="Moneda 2 4 2 2" xfId="147" xr:uid="{00000000-0005-0000-0000-000019010000}"/>
    <cellStyle name="Moneda 2 4 2 2 2" xfId="314" xr:uid="{00000000-0005-0000-0000-00001A010000}"/>
    <cellStyle name="Moneda 2 4 2 3" xfId="232" xr:uid="{00000000-0005-0000-0000-00001B010000}"/>
    <cellStyle name="Moneda 2 4 3" xfId="107" xr:uid="{00000000-0005-0000-0000-00001C010000}"/>
    <cellStyle name="Moneda 2 4 3 2" xfId="274" xr:uid="{00000000-0005-0000-0000-00001D010000}"/>
    <cellStyle name="Moneda 2 4 4" xfId="192" xr:uid="{00000000-0005-0000-0000-00001E010000}"/>
    <cellStyle name="Moneda 2 5" xfId="46" xr:uid="{00000000-0005-0000-0000-00001F010000}"/>
    <cellStyle name="Moneda 2 5 2" xfId="128" xr:uid="{00000000-0005-0000-0000-000020010000}"/>
    <cellStyle name="Moneda 2 5 2 2" xfId="295" xr:uid="{00000000-0005-0000-0000-000021010000}"/>
    <cellStyle name="Moneda 2 5 3" xfId="213" xr:uid="{00000000-0005-0000-0000-000022010000}"/>
    <cellStyle name="Moneda 2 6" xfId="89" xr:uid="{00000000-0005-0000-0000-000023010000}"/>
    <cellStyle name="Moneda 2 6 2" xfId="256" xr:uid="{00000000-0005-0000-0000-000024010000}"/>
    <cellStyle name="Moneda 2 7" xfId="174" xr:uid="{00000000-0005-0000-0000-000025010000}"/>
    <cellStyle name="Moneda 3" xfId="21" xr:uid="{00000000-0005-0000-0000-000026010000}"/>
    <cellStyle name="Moneda 3 2" xfId="39" xr:uid="{00000000-0005-0000-0000-000027010000}"/>
    <cellStyle name="Moneda 3 2 2" xfId="79" xr:uid="{00000000-0005-0000-0000-000028010000}"/>
    <cellStyle name="Moneda 3 2 2 2" xfId="161" xr:uid="{00000000-0005-0000-0000-000029010000}"/>
    <cellStyle name="Moneda 3 2 2 2 2" xfId="328" xr:uid="{00000000-0005-0000-0000-00002A010000}"/>
    <cellStyle name="Moneda 3 2 2 3" xfId="246" xr:uid="{00000000-0005-0000-0000-00002B010000}"/>
    <cellStyle name="Moneda 3 2 3" xfId="121" xr:uid="{00000000-0005-0000-0000-00002C010000}"/>
    <cellStyle name="Moneda 3 2 3 2" xfId="288" xr:uid="{00000000-0005-0000-0000-00002D010000}"/>
    <cellStyle name="Moneda 3 2 4" xfId="206" xr:uid="{00000000-0005-0000-0000-00002E010000}"/>
    <cellStyle name="Moneda 3 3" xfId="61" xr:uid="{00000000-0005-0000-0000-00002F010000}"/>
    <cellStyle name="Moneda 3 3 2" xfId="143" xr:uid="{00000000-0005-0000-0000-000030010000}"/>
    <cellStyle name="Moneda 3 3 2 2" xfId="310" xr:uid="{00000000-0005-0000-0000-000031010000}"/>
    <cellStyle name="Moneda 3 3 3" xfId="228" xr:uid="{00000000-0005-0000-0000-000032010000}"/>
    <cellStyle name="Moneda 3 4" xfId="103" xr:uid="{00000000-0005-0000-0000-000033010000}"/>
    <cellStyle name="Moneda 3 4 2" xfId="270" xr:uid="{00000000-0005-0000-0000-000034010000}"/>
    <cellStyle name="Moneda 3 5" xfId="188" xr:uid="{00000000-0005-0000-0000-000035010000}"/>
    <cellStyle name="Moneda 4" xfId="30" xr:uid="{00000000-0005-0000-0000-000036010000}"/>
    <cellStyle name="Moneda 4 2" xfId="70" xr:uid="{00000000-0005-0000-0000-000037010000}"/>
    <cellStyle name="Moneda 4 2 2" xfId="152" xr:uid="{00000000-0005-0000-0000-000038010000}"/>
    <cellStyle name="Moneda 4 2 2 2" xfId="319" xr:uid="{00000000-0005-0000-0000-000039010000}"/>
    <cellStyle name="Moneda 4 2 3" xfId="237" xr:uid="{00000000-0005-0000-0000-00003A010000}"/>
    <cellStyle name="Moneda 4 3" xfId="112" xr:uid="{00000000-0005-0000-0000-00003B010000}"/>
    <cellStyle name="Moneda 4 3 2" xfId="279" xr:uid="{00000000-0005-0000-0000-00003C010000}"/>
    <cellStyle name="Moneda 4 4" xfId="197" xr:uid="{00000000-0005-0000-0000-00003D010000}"/>
    <cellStyle name="Moneda 5" xfId="52" xr:uid="{00000000-0005-0000-0000-00003E010000}"/>
    <cellStyle name="Moneda 5 2" xfId="134" xr:uid="{00000000-0005-0000-0000-00003F010000}"/>
    <cellStyle name="Moneda 5 2 2" xfId="301" xr:uid="{00000000-0005-0000-0000-000040010000}"/>
    <cellStyle name="Moneda 5 3" xfId="219" xr:uid="{00000000-0005-0000-0000-000041010000}"/>
    <cellStyle name="Moneda 6" xfId="85" xr:uid="{00000000-0005-0000-0000-000042010000}"/>
    <cellStyle name="Moneda 6 2" xfId="167" xr:uid="{00000000-0005-0000-0000-000043010000}"/>
    <cellStyle name="Moneda 6 2 2" xfId="334" xr:uid="{00000000-0005-0000-0000-000044010000}"/>
    <cellStyle name="Moneda 6 3" xfId="252" xr:uid="{00000000-0005-0000-0000-000045010000}"/>
    <cellStyle name="Moneda 7" xfId="86" xr:uid="{00000000-0005-0000-0000-000046010000}"/>
    <cellStyle name="Moneda 7 2" xfId="168" xr:uid="{00000000-0005-0000-0000-000047010000}"/>
    <cellStyle name="Moneda 7 2 2" xfId="335" xr:uid="{00000000-0005-0000-0000-000048010000}"/>
    <cellStyle name="Moneda 7 3" xfId="253" xr:uid="{00000000-0005-0000-0000-000049010000}"/>
    <cellStyle name="Moneda 8" xfId="87" xr:uid="{00000000-0005-0000-0000-00004A010000}"/>
    <cellStyle name="Moneda 8 2" xfId="169" xr:uid="{00000000-0005-0000-0000-00004B010000}"/>
    <cellStyle name="Moneda 8 2 2" xfId="336" xr:uid="{00000000-0005-0000-0000-00004C010000}"/>
    <cellStyle name="Moneda 8 3" xfId="254" xr:uid="{00000000-0005-0000-0000-00004D010000}"/>
    <cellStyle name="Moneda 9" xfId="88" xr:uid="{00000000-0005-0000-0000-00004E010000}"/>
    <cellStyle name="Moneda 9 2" xfId="170" xr:uid="{00000000-0005-0000-0000-00004F010000}"/>
    <cellStyle name="Moneda 9 2 2" xfId="337" xr:uid="{00000000-0005-0000-0000-000050010000}"/>
    <cellStyle name="Moneda 9 3" xfId="255" xr:uid="{00000000-0005-0000-0000-000051010000}"/>
    <cellStyle name="Normal" xfId="0" builtinId="0"/>
    <cellStyle name="Normal 2" xfId="1" xr:uid="{00000000-0005-0000-0000-000053010000}"/>
    <cellStyle name="Numeric" xfId="6" xr:uid="{00000000-0005-0000-0000-000054010000}"/>
    <cellStyle name="Porcentaje" xfId="7" builtinId="5"/>
  </cellStyles>
  <dxfs count="0"/>
  <tableStyles count="0" defaultTableStyle="TableStyleMedium2" defaultPivotStyle="PivotStyleLight16"/>
  <colors>
    <mruColors>
      <color rgb="FFCCFF33"/>
      <color rgb="FFFFFF99"/>
      <color rgb="FF66FFFF"/>
      <color rgb="FFFF9933"/>
      <color rgb="FFFFCCFF"/>
      <color rgb="FFCCFFCC"/>
      <color rgb="FFFFFFCC"/>
      <color rgb="FF99FF99"/>
      <color rgb="FFFF7C8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b="1"/>
              <a:t>Avances Secretaría de Educación Distrital</a:t>
            </a:r>
            <a:r>
              <a:rPr lang="es-CO" b="1" baseline="0"/>
              <a:t> </a:t>
            </a:r>
          </a:p>
          <a:p>
            <a:pPr>
              <a:defRPr b="1"/>
            </a:pPr>
            <a:r>
              <a:rPr lang="es-CO" b="1" baseline="0"/>
              <a:t>corte Marzo 2026 </a:t>
            </a:r>
            <a:endParaRPr lang="es-CO"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barChart>
        <c:barDir val="col"/>
        <c:grouping val="clustered"/>
        <c:varyColors val="0"/>
        <c:ser>
          <c:idx val="0"/>
          <c:order val="0"/>
          <c:tx>
            <c:strRef>
              <c:f>Hoja1!$C$2</c:f>
              <c:strCache>
                <c:ptCount val="1"/>
                <c:pt idx="0">
                  <c:v>Avance</c:v>
                </c:pt>
              </c:strCache>
            </c:strRef>
          </c:tx>
          <c:spPr>
            <a:solidFill>
              <a:schemeClr val="accent1"/>
            </a:solidFill>
            <a:ln>
              <a:noFill/>
            </a:ln>
            <a:effectLst/>
          </c:spPr>
          <c:invertIfNegative val="0"/>
          <c:dPt>
            <c:idx val="4"/>
            <c:invertIfNegative val="0"/>
            <c:bubble3D val="0"/>
            <c:spPr>
              <a:solidFill>
                <a:schemeClr val="accent1">
                  <a:lumMod val="50000"/>
                </a:schemeClr>
              </a:solidFill>
              <a:ln>
                <a:noFill/>
              </a:ln>
              <a:effectLst/>
            </c:spPr>
            <c:extLst>
              <c:ext xmlns:c16="http://schemas.microsoft.com/office/drawing/2014/chart" uri="{C3380CC4-5D6E-409C-BE32-E72D297353CC}">
                <c16:uniqueId val="{00000001-4122-495A-9A3A-F514ED8DF29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Hoja1!$B$3:$B$7</c:f>
              <c:strCache>
                <c:ptCount val="5"/>
                <c:pt idx="0">
                  <c:v>Plan de Desarrollo al año 2026</c:v>
                </c:pt>
                <c:pt idx="1">
                  <c:v>Ejecución de Proyectos</c:v>
                </c:pt>
                <c:pt idx="2">
                  <c:v>Ejecución Presupuestal por Compromisos</c:v>
                </c:pt>
                <c:pt idx="3">
                  <c:v>Ejecución Presupuestal por Obligaciones</c:v>
                </c:pt>
                <c:pt idx="4">
                  <c:v>Plan de Desarrollo al Cuatrienio</c:v>
                </c:pt>
              </c:strCache>
            </c:strRef>
          </c:cat>
          <c:val>
            <c:numRef>
              <c:f>Hoja1!$C$3:$C$7</c:f>
              <c:numCache>
                <c:formatCode>0.0%</c:formatCode>
                <c:ptCount val="5"/>
                <c:pt idx="0">
                  <c:v>0.3145</c:v>
                </c:pt>
                <c:pt idx="1">
                  <c:v>0.33100000000000002</c:v>
                </c:pt>
                <c:pt idx="2">
                  <c:v>0.4163</c:v>
                </c:pt>
                <c:pt idx="3">
                  <c:v>0.13600000000000001</c:v>
                </c:pt>
                <c:pt idx="4">
                  <c:v>0.55779999999999996</c:v>
                </c:pt>
              </c:numCache>
            </c:numRef>
          </c:val>
          <c:extLst>
            <c:ext xmlns:c16="http://schemas.microsoft.com/office/drawing/2014/chart" uri="{C3380CC4-5D6E-409C-BE32-E72D297353CC}">
              <c16:uniqueId val="{00000000-4122-495A-9A3A-F514ED8DF29D}"/>
            </c:ext>
          </c:extLst>
        </c:ser>
        <c:dLbls>
          <c:dLblPos val="outEnd"/>
          <c:showLegendKey val="0"/>
          <c:showVal val="1"/>
          <c:showCatName val="0"/>
          <c:showSerName val="0"/>
          <c:showPercent val="0"/>
          <c:showBubbleSize val="0"/>
        </c:dLbls>
        <c:gapWidth val="219"/>
        <c:overlap val="-27"/>
        <c:axId val="1085349536"/>
        <c:axId val="1085350016"/>
      </c:barChart>
      <c:catAx>
        <c:axId val="1085349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85350016"/>
        <c:crosses val="autoZero"/>
        <c:auto val="1"/>
        <c:lblAlgn val="ctr"/>
        <c:lblOffset val="100"/>
        <c:noMultiLvlLbl val="0"/>
      </c:catAx>
      <c:valAx>
        <c:axId val="108535001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8534953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b="1"/>
              <a:t>Resultados</a:t>
            </a:r>
            <a:r>
              <a:rPr lang="es-CO" b="1" baseline="0"/>
              <a:t> comparativos corte diciembre 2025 vs corte marzo 2026 SED</a:t>
            </a:r>
            <a:endParaRPr lang="es-CO"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barChart>
        <c:barDir val="col"/>
        <c:grouping val="clustered"/>
        <c:varyColors val="0"/>
        <c:ser>
          <c:idx val="0"/>
          <c:order val="0"/>
          <c:tx>
            <c:strRef>
              <c:f>Hoja1!$C$18</c:f>
              <c:strCache>
                <c:ptCount val="1"/>
                <c:pt idx="0">
                  <c:v>Avance Diciembre (2025)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Hoja1!$B$19:$B$23</c:f>
              <c:strCache>
                <c:ptCount val="5"/>
                <c:pt idx="0">
                  <c:v>Plan de Desarrollo al año 2026</c:v>
                </c:pt>
                <c:pt idx="1">
                  <c:v>Ejecución de Proyectos</c:v>
                </c:pt>
                <c:pt idx="2">
                  <c:v>Ejecución Presupuestal por Compromisos</c:v>
                </c:pt>
                <c:pt idx="3">
                  <c:v>Ejecución Presupuestal por Obligaciones</c:v>
                </c:pt>
                <c:pt idx="4">
                  <c:v>Plan de Desarrollo al Cuatrienio</c:v>
                </c:pt>
              </c:strCache>
            </c:strRef>
          </c:cat>
          <c:val>
            <c:numRef>
              <c:f>Hoja1!$C$19:$C$23</c:f>
              <c:numCache>
                <c:formatCode>0.0%</c:formatCode>
                <c:ptCount val="5"/>
                <c:pt idx="0">
                  <c:v>0.83560000000000001</c:v>
                </c:pt>
                <c:pt idx="1">
                  <c:v>0.86129999999999995</c:v>
                </c:pt>
                <c:pt idx="2">
                  <c:v>0.97799999999999998</c:v>
                </c:pt>
                <c:pt idx="3">
                  <c:v>0.81689999999999996</c:v>
                </c:pt>
                <c:pt idx="4">
                  <c:v>0.48970000000000002</c:v>
                </c:pt>
              </c:numCache>
            </c:numRef>
          </c:val>
          <c:extLst>
            <c:ext xmlns:c16="http://schemas.microsoft.com/office/drawing/2014/chart" uri="{C3380CC4-5D6E-409C-BE32-E72D297353CC}">
              <c16:uniqueId val="{00000000-5DE9-4E39-BCA5-57349C63924B}"/>
            </c:ext>
          </c:extLst>
        </c:ser>
        <c:ser>
          <c:idx val="1"/>
          <c:order val="1"/>
          <c:tx>
            <c:strRef>
              <c:f>Hoja1!$D$18</c:f>
              <c:strCache>
                <c:ptCount val="1"/>
                <c:pt idx="0">
                  <c:v>Avance Marzo  (2026)</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Hoja1!$B$19:$B$23</c:f>
              <c:strCache>
                <c:ptCount val="5"/>
                <c:pt idx="0">
                  <c:v>Plan de Desarrollo al año 2026</c:v>
                </c:pt>
                <c:pt idx="1">
                  <c:v>Ejecución de Proyectos</c:v>
                </c:pt>
                <c:pt idx="2">
                  <c:v>Ejecución Presupuestal por Compromisos</c:v>
                </c:pt>
                <c:pt idx="3">
                  <c:v>Ejecución Presupuestal por Obligaciones</c:v>
                </c:pt>
                <c:pt idx="4">
                  <c:v>Plan de Desarrollo al Cuatrienio</c:v>
                </c:pt>
              </c:strCache>
            </c:strRef>
          </c:cat>
          <c:val>
            <c:numRef>
              <c:f>Hoja1!$D$19:$D$23</c:f>
              <c:numCache>
                <c:formatCode>0.0%</c:formatCode>
                <c:ptCount val="5"/>
                <c:pt idx="0">
                  <c:v>0.3145</c:v>
                </c:pt>
                <c:pt idx="1">
                  <c:v>0.33100000000000002</c:v>
                </c:pt>
                <c:pt idx="2">
                  <c:v>0.4163</c:v>
                </c:pt>
                <c:pt idx="3">
                  <c:v>0.13600000000000001</c:v>
                </c:pt>
                <c:pt idx="4">
                  <c:v>0.55779999999999996</c:v>
                </c:pt>
              </c:numCache>
            </c:numRef>
          </c:val>
          <c:extLst>
            <c:ext xmlns:c16="http://schemas.microsoft.com/office/drawing/2014/chart" uri="{C3380CC4-5D6E-409C-BE32-E72D297353CC}">
              <c16:uniqueId val="{00000001-5DE9-4E39-BCA5-57349C63924B}"/>
            </c:ext>
          </c:extLst>
        </c:ser>
        <c:dLbls>
          <c:dLblPos val="outEnd"/>
          <c:showLegendKey val="0"/>
          <c:showVal val="1"/>
          <c:showCatName val="0"/>
          <c:showSerName val="0"/>
          <c:showPercent val="0"/>
          <c:showBubbleSize val="0"/>
        </c:dLbls>
        <c:gapWidth val="219"/>
        <c:overlap val="-27"/>
        <c:axId val="950901472"/>
        <c:axId val="950899072"/>
      </c:barChart>
      <c:catAx>
        <c:axId val="950901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50899072"/>
        <c:crosses val="autoZero"/>
        <c:auto val="1"/>
        <c:lblAlgn val="ctr"/>
        <c:lblOffset val="100"/>
        <c:noMultiLvlLbl val="0"/>
      </c:catAx>
      <c:valAx>
        <c:axId val="9508990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50901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b="1"/>
              <a:t>Avance</a:t>
            </a:r>
            <a:r>
              <a:rPr lang="es-CO" b="1" baseline="0"/>
              <a:t> proyecto  SED marzo 2026</a:t>
            </a:r>
            <a:endParaRPr lang="es-CO"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barChart>
        <c:barDir val="bar"/>
        <c:grouping val="clustered"/>
        <c:varyColors val="0"/>
        <c:ser>
          <c:idx val="0"/>
          <c:order val="0"/>
          <c:tx>
            <c:v>Físico</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Hoja1!$B$33:$B$39</c:f>
              <c:strCache>
                <c:ptCount val="7"/>
                <c:pt idx="0">
                  <c:v>Modernización de la Infraestructura Educativa del Distrito Cartagena de Indias</c:v>
                </c:pt>
                <c:pt idx="1">
                  <c:v>Implementación de la estrategia Descubriendo Mi Escuela para la atención a la primera </c:v>
                </c:pt>
                <c:pt idx="2">
                  <c:v>Implementación del proyecto "La escuela nos espera" en el Distrito de Cartagena de Indias</c:v>
                </c:pt>
                <c:pt idx="3">
                  <c:v>Implementación De La Estrategia  Alimentando Sueños Y Conocimientos", Alimentación Escolar En Cartagena de Indias</c:v>
                </c:pt>
                <c:pt idx="4">
                  <c:v>Implementación Del Proyecto "Todos por la Permanencia" Cartagena de Indias</c:v>
                </c:pt>
                <c:pt idx="5">
                  <c:v>Optimización De La Operación De Las Instituciones Educativas Oficiales del distrito de Cartagena de Indias</c:v>
                </c:pt>
                <c:pt idx="6">
                  <c:v>Administración del Talento Humano del Servicio Educativo Oficial Docentes, Directivos Docentes y </c:v>
                </c:pt>
              </c:strCache>
            </c:strRef>
          </c:cat>
          <c:val>
            <c:numRef>
              <c:f>Hoja1!$C$33:$C$39</c:f>
              <c:numCache>
                <c:formatCode>0.0%</c:formatCode>
                <c:ptCount val="7"/>
                <c:pt idx="0">
                  <c:v>0.15659999999999999</c:v>
                </c:pt>
                <c:pt idx="1">
                  <c:v>0.373</c:v>
                </c:pt>
                <c:pt idx="2">
                  <c:v>0.36199999999999999</c:v>
                </c:pt>
                <c:pt idx="3">
                  <c:v>0.437</c:v>
                </c:pt>
                <c:pt idx="4">
                  <c:v>0.35799999999999998</c:v>
                </c:pt>
                <c:pt idx="5">
                  <c:v>0.54200000000000004</c:v>
                </c:pt>
                <c:pt idx="6">
                  <c:v>0.41199999999999998</c:v>
                </c:pt>
              </c:numCache>
            </c:numRef>
          </c:val>
          <c:extLst>
            <c:ext xmlns:c16="http://schemas.microsoft.com/office/drawing/2014/chart" uri="{C3380CC4-5D6E-409C-BE32-E72D297353CC}">
              <c16:uniqueId val="{00000000-FE07-4B7D-BE68-F0C087B9C751}"/>
            </c:ext>
          </c:extLst>
        </c:ser>
        <c:ser>
          <c:idx val="1"/>
          <c:order val="1"/>
          <c:tx>
            <c:v>Compromisos</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Hoja1!$B$33:$B$39</c:f>
              <c:strCache>
                <c:ptCount val="7"/>
                <c:pt idx="0">
                  <c:v>Modernización de la Infraestructura Educativa del Distrito Cartagena de Indias</c:v>
                </c:pt>
                <c:pt idx="1">
                  <c:v>Implementación de la estrategia Descubriendo Mi Escuela para la atención a la primera </c:v>
                </c:pt>
                <c:pt idx="2">
                  <c:v>Implementación del proyecto "La escuela nos espera" en el Distrito de Cartagena de Indias</c:v>
                </c:pt>
                <c:pt idx="3">
                  <c:v>Implementación De La Estrategia  Alimentando Sueños Y Conocimientos", Alimentación Escolar En Cartagena de Indias</c:v>
                </c:pt>
                <c:pt idx="4">
                  <c:v>Implementación Del Proyecto "Todos por la Permanencia" Cartagena de Indias</c:v>
                </c:pt>
                <c:pt idx="5">
                  <c:v>Optimización De La Operación De Las Instituciones Educativas Oficiales del distrito de Cartagena de Indias</c:v>
                </c:pt>
                <c:pt idx="6">
                  <c:v>Administración del Talento Humano del Servicio Educativo Oficial Docentes, Directivos Docentes y </c:v>
                </c:pt>
              </c:strCache>
            </c:strRef>
          </c:cat>
          <c:val>
            <c:numRef>
              <c:f>Hoja1!$D$33:$D$39</c:f>
              <c:numCache>
                <c:formatCode>0.0%</c:formatCode>
                <c:ptCount val="7"/>
                <c:pt idx="0">
                  <c:v>7.6999999999999999E-2</c:v>
                </c:pt>
                <c:pt idx="1">
                  <c:v>0.8</c:v>
                </c:pt>
                <c:pt idx="2">
                  <c:v>0.99199999999999999</c:v>
                </c:pt>
                <c:pt idx="3">
                  <c:v>0.999</c:v>
                </c:pt>
                <c:pt idx="4">
                  <c:v>0.56899999999999995</c:v>
                </c:pt>
                <c:pt idx="5">
                  <c:v>0.74399999999999999</c:v>
                </c:pt>
                <c:pt idx="6">
                  <c:v>0.17199999999999999</c:v>
                </c:pt>
              </c:numCache>
            </c:numRef>
          </c:val>
          <c:extLst>
            <c:ext xmlns:c16="http://schemas.microsoft.com/office/drawing/2014/chart" uri="{C3380CC4-5D6E-409C-BE32-E72D297353CC}">
              <c16:uniqueId val="{00000001-FE07-4B7D-BE68-F0C087B9C751}"/>
            </c:ext>
          </c:extLst>
        </c:ser>
        <c:ser>
          <c:idx val="2"/>
          <c:order val="2"/>
          <c:tx>
            <c:v>Obligaciones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Hoja1!$B$33:$B$39</c:f>
              <c:strCache>
                <c:ptCount val="7"/>
                <c:pt idx="0">
                  <c:v>Modernización de la Infraestructura Educativa del Distrito Cartagena de Indias</c:v>
                </c:pt>
                <c:pt idx="1">
                  <c:v>Implementación de la estrategia Descubriendo Mi Escuela para la atención a la primera </c:v>
                </c:pt>
                <c:pt idx="2">
                  <c:v>Implementación del proyecto "La escuela nos espera" en el Distrito de Cartagena de Indias</c:v>
                </c:pt>
                <c:pt idx="3">
                  <c:v>Implementación De La Estrategia  Alimentando Sueños Y Conocimientos", Alimentación Escolar En Cartagena de Indias</c:v>
                </c:pt>
                <c:pt idx="4">
                  <c:v>Implementación Del Proyecto "Todos por la Permanencia" Cartagena de Indias</c:v>
                </c:pt>
                <c:pt idx="5">
                  <c:v>Optimización De La Operación De Las Instituciones Educativas Oficiales del distrito de Cartagena de Indias</c:v>
                </c:pt>
                <c:pt idx="6">
                  <c:v>Administración del Talento Humano del Servicio Educativo Oficial Docentes, Directivos Docentes y </c:v>
                </c:pt>
              </c:strCache>
            </c:strRef>
          </c:cat>
          <c:val>
            <c:numRef>
              <c:f>Hoja1!$E$33:$E$39</c:f>
              <c:numCache>
                <c:formatCode>0.0%</c:formatCode>
                <c:ptCount val="7"/>
                <c:pt idx="0">
                  <c:v>3.9E-2</c:v>
                </c:pt>
                <c:pt idx="1">
                  <c:v>0.183</c:v>
                </c:pt>
                <c:pt idx="2">
                  <c:v>4.0000000000000001E-3</c:v>
                </c:pt>
                <c:pt idx="3">
                  <c:v>0.127</c:v>
                </c:pt>
                <c:pt idx="4">
                  <c:v>0.129</c:v>
                </c:pt>
                <c:pt idx="5">
                  <c:v>0.161</c:v>
                </c:pt>
                <c:pt idx="6">
                  <c:v>0.156</c:v>
                </c:pt>
              </c:numCache>
            </c:numRef>
          </c:val>
          <c:extLst>
            <c:ext xmlns:c16="http://schemas.microsoft.com/office/drawing/2014/chart" uri="{C3380CC4-5D6E-409C-BE32-E72D297353CC}">
              <c16:uniqueId val="{00000002-FE07-4B7D-BE68-F0C087B9C751}"/>
            </c:ext>
          </c:extLst>
        </c:ser>
        <c:dLbls>
          <c:dLblPos val="outEnd"/>
          <c:showLegendKey val="0"/>
          <c:showVal val="1"/>
          <c:showCatName val="0"/>
          <c:showSerName val="0"/>
          <c:showPercent val="0"/>
          <c:showBubbleSize val="0"/>
        </c:dLbls>
        <c:gapWidth val="182"/>
        <c:axId val="1281466207"/>
        <c:axId val="1281452671"/>
      </c:barChart>
      <c:catAx>
        <c:axId val="12814662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ES"/>
          </a:p>
        </c:txPr>
        <c:crossAx val="1281452671"/>
        <c:crosses val="autoZero"/>
        <c:auto val="1"/>
        <c:lblAlgn val="ctr"/>
        <c:lblOffset val="100"/>
        <c:noMultiLvlLbl val="0"/>
      </c:catAx>
      <c:valAx>
        <c:axId val="1281452671"/>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281466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Físico</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Hoja1!$B$40:$B$46</c:f>
              <c:strCache>
                <c:ptCount val="7"/>
                <c:pt idx="0">
                  <c:v>Implementación de la estrategia Una Escuela Transformadora para la Inclusión y Diversidad, en Cartagena de Indias</c:v>
                </c:pt>
                <c:pt idx="1">
                  <c:v>Implementación de la Estrategia "Educación Sin Edad" Para la Atención a la Población en Extraedad en Cartagena de Indias. Cartagena de Indias</c:v>
                </c:pt>
                <c:pt idx="2">
                  <c:v> Estrategia de implementación Llego, me quedo y me supero; “atención a jóvenes, adultos y mayores en el distrito de Cartagena de indias”</c:v>
                </c:pt>
                <c:pt idx="3">
                  <c:v> Implementacion Potenciarte Cartagena de Indias </c:v>
                </c:pt>
                <c:pt idx="4">
                  <c:v>Implementación "La Escuela generadoras de bienestar y ciudadanía en acción" en instituciones educativas oficiales del Distrito Cartagena de Indias</c:v>
                </c:pt>
                <c:pt idx="5">
                  <c:v>Fortalecimiento de la educación integral desde las habilidades socioemocionales, la convivencia y la participación, para vivir en paz en las Instituciones Educativas Oficiales Cartagena de Indias</c:v>
                </c:pt>
                <c:pt idx="6">
                  <c:v>Formación en derechos humanos, prevencion de las violencias basadas en genero y todo tipo de discriminación en las instutuciones educativas oficiales del distrito Cartagena de Indias</c:v>
                </c:pt>
              </c:strCache>
            </c:strRef>
          </c:cat>
          <c:val>
            <c:numRef>
              <c:f>Hoja1!$C$40:$C$46</c:f>
              <c:numCache>
                <c:formatCode>0.0%</c:formatCode>
                <c:ptCount val="7"/>
                <c:pt idx="0">
                  <c:v>0.5</c:v>
                </c:pt>
                <c:pt idx="1">
                  <c:v>0.222</c:v>
                </c:pt>
                <c:pt idx="2">
                  <c:v>0.25900000000000001</c:v>
                </c:pt>
                <c:pt idx="3">
                  <c:v>0.88900000000000001</c:v>
                </c:pt>
                <c:pt idx="4">
                  <c:v>0.73299999999999998</c:v>
                </c:pt>
                <c:pt idx="5">
                  <c:v>0.66069999999999995</c:v>
                </c:pt>
                <c:pt idx="6">
                  <c:v>0.45200000000000001</c:v>
                </c:pt>
              </c:numCache>
            </c:numRef>
          </c:val>
          <c:extLst>
            <c:ext xmlns:c16="http://schemas.microsoft.com/office/drawing/2014/chart" uri="{C3380CC4-5D6E-409C-BE32-E72D297353CC}">
              <c16:uniqueId val="{00000000-8812-4761-AA41-88FBF4ACABE4}"/>
            </c:ext>
          </c:extLst>
        </c:ser>
        <c:ser>
          <c:idx val="1"/>
          <c:order val="1"/>
          <c:tx>
            <c:v>Compromisos</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Hoja1!$B$40:$B$46</c:f>
              <c:strCache>
                <c:ptCount val="7"/>
                <c:pt idx="0">
                  <c:v>Implementación de la estrategia Una Escuela Transformadora para la Inclusión y Diversidad, en Cartagena de Indias</c:v>
                </c:pt>
                <c:pt idx="1">
                  <c:v>Implementación de la Estrategia "Educación Sin Edad" Para la Atención a la Población en Extraedad en Cartagena de Indias. Cartagena de Indias</c:v>
                </c:pt>
                <c:pt idx="2">
                  <c:v> Estrategia de implementación Llego, me quedo y me supero; “atención a jóvenes, adultos y mayores en el distrito de Cartagena de indias”</c:v>
                </c:pt>
                <c:pt idx="3">
                  <c:v> Implementacion Potenciarte Cartagena de Indias </c:v>
                </c:pt>
                <c:pt idx="4">
                  <c:v>Implementación "La Escuela generadoras de bienestar y ciudadanía en acción" en instituciones educativas oficiales del Distrito Cartagena de Indias</c:v>
                </c:pt>
                <c:pt idx="5">
                  <c:v>Fortalecimiento de la educación integral desde las habilidades socioemocionales, la convivencia y la participación, para vivir en paz en las Instituciones Educativas Oficiales Cartagena de Indias</c:v>
                </c:pt>
                <c:pt idx="6">
                  <c:v>Formación en derechos humanos, prevencion de las violencias basadas en genero y todo tipo de discriminación en las instutuciones educativas oficiales del distrito Cartagena de Indias</c:v>
                </c:pt>
              </c:strCache>
            </c:strRef>
          </c:cat>
          <c:val>
            <c:numRef>
              <c:f>Hoja1!$D$40:$D$46</c:f>
              <c:numCache>
                <c:formatCode>0.0%</c:formatCode>
                <c:ptCount val="7"/>
                <c:pt idx="0">
                  <c:v>0.373</c:v>
                </c:pt>
                <c:pt idx="1">
                  <c:v>0.28499999999999998</c:v>
                </c:pt>
                <c:pt idx="2">
                  <c:v>0.24199999999999999</c:v>
                </c:pt>
                <c:pt idx="3">
                  <c:v>1</c:v>
                </c:pt>
                <c:pt idx="4">
                  <c:v>0.50800000000000001</c:v>
                </c:pt>
                <c:pt idx="5">
                  <c:v>0</c:v>
                </c:pt>
                <c:pt idx="6">
                  <c:v>0.97699999999999998</c:v>
                </c:pt>
              </c:numCache>
            </c:numRef>
          </c:val>
          <c:extLst>
            <c:ext xmlns:c16="http://schemas.microsoft.com/office/drawing/2014/chart" uri="{C3380CC4-5D6E-409C-BE32-E72D297353CC}">
              <c16:uniqueId val="{00000001-8812-4761-AA41-88FBF4ACABE4}"/>
            </c:ext>
          </c:extLst>
        </c:ser>
        <c:ser>
          <c:idx val="2"/>
          <c:order val="2"/>
          <c:tx>
            <c:v>Obligaciones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Hoja1!$B$40:$B$46</c:f>
              <c:strCache>
                <c:ptCount val="7"/>
                <c:pt idx="0">
                  <c:v>Implementación de la estrategia Una Escuela Transformadora para la Inclusión y Diversidad, en Cartagena de Indias</c:v>
                </c:pt>
                <c:pt idx="1">
                  <c:v>Implementación de la Estrategia "Educación Sin Edad" Para la Atención a la Población en Extraedad en Cartagena de Indias. Cartagena de Indias</c:v>
                </c:pt>
                <c:pt idx="2">
                  <c:v> Estrategia de implementación Llego, me quedo y me supero; “atención a jóvenes, adultos y mayores en el distrito de Cartagena de indias”</c:v>
                </c:pt>
                <c:pt idx="3">
                  <c:v> Implementacion Potenciarte Cartagena de Indias </c:v>
                </c:pt>
                <c:pt idx="4">
                  <c:v>Implementación "La Escuela generadoras de bienestar y ciudadanía en acción" en instituciones educativas oficiales del Distrito Cartagena de Indias</c:v>
                </c:pt>
                <c:pt idx="5">
                  <c:v>Fortalecimiento de la educación integral desde las habilidades socioemocionales, la convivencia y la participación, para vivir en paz en las Instituciones Educativas Oficiales Cartagena de Indias</c:v>
                </c:pt>
                <c:pt idx="6">
                  <c:v>Formación en derechos humanos, prevencion de las violencias basadas en genero y todo tipo de discriminación en las instutuciones educativas oficiales del distrito Cartagena de Indias</c:v>
                </c:pt>
              </c:strCache>
            </c:strRef>
          </c:cat>
          <c:val>
            <c:numRef>
              <c:f>Hoja1!$E$40:$E$46</c:f>
              <c:numCache>
                <c:formatCode>0.0%</c:formatCode>
                <c:ptCount val="7"/>
                <c:pt idx="0">
                  <c:v>0.126</c:v>
                </c:pt>
                <c:pt idx="1">
                  <c:v>0.186</c:v>
                </c:pt>
                <c:pt idx="2">
                  <c:v>0.121</c:v>
                </c:pt>
                <c:pt idx="3">
                  <c:v>0.5</c:v>
                </c:pt>
                <c:pt idx="4">
                  <c:v>0.16900000000000001</c:v>
                </c:pt>
                <c:pt idx="5">
                  <c:v>0</c:v>
                </c:pt>
                <c:pt idx="6">
                  <c:v>0.32600000000000001</c:v>
                </c:pt>
              </c:numCache>
            </c:numRef>
          </c:val>
          <c:extLst>
            <c:ext xmlns:c16="http://schemas.microsoft.com/office/drawing/2014/chart" uri="{C3380CC4-5D6E-409C-BE32-E72D297353CC}">
              <c16:uniqueId val="{00000002-8812-4761-AA41-88FBF4ACABE4}"/>
            </c:ext>
          </c:extLst>
        </c:ser>
        <c:dLbls>
          <c:dLblPos val="outEnd"/>
          <c:showLegendKey val="0"/>
          <c:showVal val="1"/>
          <c:showCatName val="0"/>
          <c:showSerName val="0"/>
          <c:showPercent val="0"/>
          <c:showBubbleSize val="0"/>
        </c:dLbls>
        <c:gapWidth val="182"/>
        <c:axId val="1280911759"/>
        <c:axId val="1280912239"/>
      </c:barChart>
      <c:catAx>
        <c:axId val="128091175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ES"/>
          </a:p>
        </c:txPr>
        <c:crossAx val="1280912239"/>
        <c:crosses val="autoZero"/>
        <c:auto val="1"/>
        <c:lblAlgn val="ctr"/>
        <c:lblOffset val="100"/>
        <c:noMultiLvlLbl val="0"/>
      </c:catAx>
      <c:valAx>
        <c:axId val="1280912239"/>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2809117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Físico</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Hoja1!$B$47:$B$54</c:f>
              <c:strCache>
                <c:ptCount val="8"/>
                <c:pt idx="0">
                  <c:v>Asistencia Revitalización de las prácticas etnoeducativas y respeto a la diversidad. </c:v>
                </c:pt>
                <c:pt idx="1">
                  <c:v>Implementación "La escuela un espacio para la diversidad lingüística" Cartagena de Indias</c:v>
                </c:pt>
                <c:pt idx="2">
                  <c:v>Formación en competencias a docentes y estudiantes de las instituciones educativas Cartagena de Indias</c:v>
                </c:pt>
                <c:pt idx="3">
                  <c:v>Fortaleciminto del Plan de Lectura,Escritura y Oralidad ESPALEER, Escucha, Parlamenta, Lee. Redacta, en las Instituciones  educativas de Cartagena de Indias</c:v>
                </c:pt>
                <c:pt idx="4">
                  <c:v>Mejoramiento de la calidad educativa para el cierre de brechas Cartagena de Indias</c:v>
                </c:pt>
                <c:pt idx="5">
                  <c:v> Fortalecimientode los Procesos formativos que favorezcan los procesos pedagógicos de los docentes y estudiantes de las instituciones educativas oficiales. Cartagena de Indias</c:v>
                </c:pt>
                <c:pt idx="6">
                  <c:v>Fortalecimiento , implementación y seguimiento de la gestión escolar en las IEO, a través de la actualización de los modelos pedagógicos y curriculares declarados en los Proyectos Educativos Institucionales PEI, para mejorar los índices de calidad educativ</c:v>
                </c:pt>
                <c:pt idx="7">
                  <c:v>Implementación del ecosistemas de infancias en clave de derechos en el Distrito de Cartagena de Indias</c:v>
                </c:pt>
              </c:strCache>
            </c:strRef>
          </c:cat>
          <c:val>
            <c:numRef>
              <c:f>Hoja1!$C$47:$C$54</c:f>
              <c:numCache>
                <c:formatCode>0.0%</c:formatCode>
                <c:ptCount val="8"/>
                <c:pt idx="0">
                  <c:v>0.875</c:v>
                </c:pt>
                <c:pt idx="1">
                  <c:v>0</c:v>
                </c:pt>
                <c:pt idx="2">
                  <c:v>0.26900000000000002</c:v>
                </c:pt>
                <c:pt idx="3">
                  <c:v>0.41299999999999998</c:v>
                </c:pt>
                <c:pt idx="4">
                  <c:v>0</c:v>
                </c:pt>
                <c:pt idx="5">
                  <c:v>0.159</c:v>
                </c:pt>
                <c:pt idx="6">
                  <c:v>0.47599999999999998</c:v>
                </c:pt>
                <c:pt idx="7">
                  <c:v>0.33329999999999999</c:v>
                </c:pt>
              </c:numCache>
            </c:numRef>
          </c:val>
          <c:extLst>
            <c:ext xmlns:c16="http://schemas.microsoft.com/office/drawing/2014/chart" uri="{C3380CC4-5D6E-409C-BE32-E72D297353CC}">
              <c16:uniqueId val="{00000000-37A8-4C40-82BF-AF97C33823EB}"/>
            </c:ext>
          </c:extLst>
        </c:ser>
        <c:ser>
          <c:idx val="1"/>
          <c:order val="1"/>
          <c:tx>
            <c:v>Compromisos</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Hoja1!$B$47:$B$54</c:f>
              <c:strCache>
                <c:ptCount val="8"/>
                <c:pt idx="0">
                  <c:v>Asistencia Revitalización de las prácticas etnoeducativas y respeto a la diversidad. </c:v>
                </c:pt>
                <c:pt idx="1">
                  <c:v>Implementación "La escuela un espacio para la diversidad lingüística" Cartagena de Indias</c:v>
                </c:pt>
                <c:pt idx="2">
                  <c:v>Formación en competencias a docentes y estudiantes de las instituciones educativas Cartagena de Indias</c:v>
                </c:pt>
                <c:pt idx="3">
                  <c:v>Fortaleciminto del Plan de Lectura,Escritura y Oralidad ESPALEER, Escucha, Parlamenta, Lee. Redacta, en las Instituciones  educativas de Cartagena de Indias</c:v>
                </c:pt>
                <c:pt idx="4">
                  <c:v>Mejoramiento de la calidad educativa para el cierre de brechas Cartagena de Indias</c:v>
                </c:pt>
                <c:pt idx="5">
                  <c:v> Fortalecimientode los Procesos formativos que favorezcan los procesos pedagógicos de los docentes y estudiantes de las instituciones educativas oficiales. Cartagena de Indias</c:v>
                </c:pt>
                <c:pt idx="6">
                  <c:v>Fortalecimiento , implementación y seguimiento de la gestión escolar en las IEO, a través de la actualización de los modelos pedagógicos y curriculares declarados en los Proyectos Educativos Institucionales PEI, para mejorar los índices de calidad educativ</c:v>
                </c:pt>
                <c:pt idx="7">
                  <c:v>Implementación del ecosistemas de infancias en clave de derechos en el Distrito de Cartagena de Indias</c:v>
                </c:pt>
              </c:strCache>
            </c:strRef>
          </c:cat>
          <c:val>
            <c:numRef>
              <c:f>Hoja1!$D$47:$D$54</c:f>
              <c:numCache>
                <c:formatCode>0.0%</c:formatCode>
                <c:ptCount val="8"/>
                <c:pt idx="0">
                  <c:v>0.50800000000000001</c:v>
                </c:pt>
                <c:pt idx="1">
                  <c:v>0</c:v>
                </c:pt>
                <c:pt idx="2">
                  <c:v>0.55400000000000005</c:v>
                </c:pt>
                <c:pt idx="3">
                  <c:v>0.626</c:v>
                </c:pt>
                <c:pt idx="4">
                  <c:v>0</c:v>
                </c:pt>
                <c:pt idx="5">
                  <c:v>0</c:v>
                </c:pt>
                <c:pt idx="6">
                  <c:v>0</c:v>
                </c:pt>
                <c:pt idx="7">
                  <c:v>0.90900000000000003</c:v>
                </c:pt>
              </c:numCache>
            </c:numRef>
          </c:val>
          <c:extLst>
            <c:ext xmlns:c16="http://schemas.microsoft.com/office/drawing/2014/chart" uri="{C3380CC4-5D6E-409C-BE32-E72D297353CC}">
              <c16:uniqueId val="{00000001-37A8-4C40-82BF-AF97C33823EB}"/>
            </c:ext>
          </c:extLst>
        </c:ser>
        <c:ser>
          <c:idx val="2"/>
          <c:order val="2"/>
          <c:tx>
            <c:v>Obligaciones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Hoja1!$B$47:$B$54</c:f>
              <c:strCache>
                <c:ptCount val="8"/>
                <c:pt idx="0">
                  <c:v>Asistencia Revitalización de las prácticas etnoeducativas y respeto a la diversidad. </c:v>
                </c:pt>
                <c:pt idx="1">
                  <c:v>Implementación "La escuela un espacio para la diversidad lingüística" Cartagena de Indias</c:v>
                </c:pt>
                <c:pt idx="2">
                  <c:v>Formación en competencias a docentes y estudiantes de las instituciones educativas Cartagena de Indias</c:v>
                </c:pt>
                <c:pt idx="3">
                  <c:v>Fortaleciminto del Plan de Lectura,Escritura y Oralidad ESPALEER, Escucha, Parlamenta, Lee. Redacta, en las Instituciones  educativas de Cartagena de Indias</c:v>
                </c:pt>
                <c:pt idx="4">
                  <c:v>Mejoramiento de la calidad educativa para el cierre de brechas Cartagena de Indias</c:v>
                </c:pt>
                <c:pt idx="5">
                  <c:v> Fortalecimientode los Procesos formativos que favorezcan los procesos pedagógicos de los docentes y estudiantes de las instituciones educativas oficiales. Cartagena de Indias</c:v>
                </c:pt>
                <c:pt idx="6">
                  <c:v>Fortalecimiento , implementación y seguimiento de la gestión escolar en las IEO, a través de la actualización de los modelos pedagógicos y curriculares declarados en los Proyectos Educativos Institucionales PEI, para mejorar los índices de calidad educativ</c:v>
                </c:pt>
                <c:pt idx="7">
                  <c:v>Implementación del ecosistemas de infancias en clave de derechos en el Distrito de Cartagena de Indias</c:v>
                </c:pt>
              </c:strCache>
            </c:strRef>
          </c:cat>
          <c:val>
            <c:numRef>
              <c:f>Hoja1!$E$47:$E$54</c:f>
              <c:numCache>
                <c:formatCode>0.0%</c:formatCode>
                <c:ptCount val="8"/>
                <c:pt idx="0">
                  <c:v>0.16900000000000001</c:v>
                </c:pt>
                <c:pt idx="1">
                  <c:v>0</c:v>
                </c:pt>
                <c:pt idx="2">
                  <c:v>0.02</c:v>
                </c:pt>
                <c:pt idx="3">
                  <c:v>0.34</c:v>
                </c:pt>
                <c:pt idx="4">
                  <c:v>0</c:v>
                </c:pt>
                <c:pt idx="5">
                  <c:v>0</c:v>
                </c:pt>
                <c:pt idx="6">
                  <c:v>0</c:v>
                </c:pt>
                <c:pt idx="7">
                  <c:v>0.153</c:v>
                </c:pt>
              </c:numCache>
            </c:numRef>
          </c:val>
          <c:extLst>
            <c:ext xmlns:c16="http://schemas.microsoft.com/office/drawing/2014/chart" uri="{C3380CC4-5D6E-409C-BE32-E72D297353CC}">
              <c16:uniqueId val="{00000002-37A8-4C40-82BF-AF97C33823EB}"/>
            </c:ext>
          </c:extLst>
        </c:ser>
        <c:dLbls>
          <c:dLblPos val="outEnd"/>
          <c:showLegendKey val="0"/>
          <c:showVal val="1"/>
          <c:showCatName val="0"/>
          <c:showSerName val="0"/>
          <c:showPercent val="0"/>
          <c:showBubbleSize val="0"/>
        </c:dLbls>
        <c:gapWidth val="182"/>
        <c:axId val="1286337599"/>
        <c:axId val="1286336639"/>
      </c:barChart>
      <c:catAx>
        <c:axId val="128633759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ES"/>
          </a:p>
        </c:txPr>
        <c:crossAx val="1286336639"/>
        <c:crosses val="autoZero"/>
        <c:auto val="1"/>
        <c:lblAlgn val="ctr"/>
        <c:lblOffset val="100"/>
        <c:noMultiLvlLbl val="0"/>
      </c:catAx>
      <c:valAx>
        <c:axId val="1286336639"/>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2863375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Físico</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Hoja1!$B$55:$B$61</c:f>
              <c:strCache>
                <c:ptCount val="7"/>
                <c:pt idx="0">
                  <c:v>Fortalecimiento del Acceso y Permanencia a la Educación Superior para los Bachilleres del Distrito de Cartagena de Indias</c:v>
                </c:pt>
                <c:pt idx="1">
                  <c:v>Fortalecimiento de la Educación Media Técnica y su Articulación con la Educación Superior en el Distrito de Cartagena de Indias</c:v>
                </c:pt>
                <c:pt idx="2">
                  <c:v>Generación de Oportunidades de Acceso y Permanencia a la Educación para el Trabajo y el Desarrollo Humano para Egresados del Sistema</c:v>
                </c:pt>
                <c:pt idx="3">
                  <c:v>Fortalecimiento Institucional de la Secretaría de Educación de  Cartagena de Indias</c:v>
                </c:pt>
                <c:pt idx="4">
                  <c:v>Fortalecimiento de la calidad del servicio educativo a través de la función de Inspección y Vigilancia en las instituciones educativas de  Cartagena de Indias</c:v>
                </c:pt>
                <c:pt idx="5">
                  <c:v>Mejoramiento del bienestar y protección de los funcionarios de la sed para contribuir a una mejor calidad de vida en el distrito de Cartagena de Indias.</c:v>
                </c:pt>
                <c:pt idx="6">
                  <c:v>Fortalecimiento de las competencias Digitales mediante la integración de las TIC en los procesos de enseñanza aprendizaje de las Instituciones Educativas Oficiales de Cartagena de Indias</c:v>
                </c:pt>
              </c:strCache>
            </c:strRef>
          </c:cat>
          <c:val>
            <c:numRef>
              <c:f>Hoja1!$C$55:$C$61</c:f>
              <c:numCache>
                <c:formatCode>0.0%</c:formatCode>
                <c:ptCount val="7"/>
                <c:pt idx="0">
                  <c:v>0.188</c:v>
                </c:pt>
                <c:pt idx="1">
                  <c:v>1.2999999999999999E-2</c:v>
                </c:pt>
                <c:pt idx="2">
                  <c:v>0</c:v>
                </c:pt>
                <c:pt idx="3">
                  <c:v>0.129</c:v>
                </c:pt>
                <c:pt idx="4">
                  <c:v>0.05</c:v>
                </c:pt>
                <c:pt idx="5">
                  <c:v>0.22700000000000001</c:v>
                </c:pt>
                <c:pt idx="6">
                  <c:v>0.33300000000000002</c:v>
                </c:pt>
              </c:numCache>
            </c:numRef>
          </c:val>
          <c:extLst>
            <c:ext xmlns:c16="http://schemas.microsoft.com/office/drawing/2014/chart" uri="{C3380CC4-5D6E-409C-BE32-E72D297353CC}">
              <c16:uniqueId val="{00000000-40B6-4306-B502-E99C6EA94165}"/>
            </c:ext>
          </c:extLst>
        </c:ser>
        <c:ser>
          <c:idx val="1"/>
          <c:order val="1"/>
          <c:tx>
            <c:v>Compromisos</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Hoja1!$B$55:$B$61</c:f>
              <c:strCache>
                <c:ptCount val="7"/>
                <c:pt idx="0">
                  <c:v>Fortalecimiento del Acceso y Permanencia a la Educación Superior para los Bachilleres del Distrito de Cartagena de Indias</c:v>
                </c:pt>
                <c:pt idx="1">
                  <c:v>Fortalecimiento de la Educación Media Técnica y su Articulación con la Educación Superior en el Distrito de Cartagena de Indias</c:v>
                </c:pt>
                <c:pt idx="2">
                  <c:v>Generación de Oportunidades de Acceso y Permanencia a la Educación para el Trabajo y el Desarrollo Humano para Egresados del Sistema</c:v>
                </c:pt>
                <c:pt idx="3">
                  <c:v>Fortalecimiento Institucional de la Secretaría de Educación de  Cartagena de Indias</c:v>
                </c:pt>
                <c:pt idx="4">
                  <c:v>Fortalecimiento de la calidad del servicio educativo a través de la función de Inspección y Vigilancia en las instituciones educativas de  Cartagena de Indias</c:v>
                </c:pt>
                <c:pt idx="5">
                  <c:v>Mejoramiento del bienestar y protección de los funcionarios de la sed para contribuir a una mejor calidad de vida en el distrito de Cartagena de Indias.</c:v>
                </c:pt>
                <c:pt idx="6">
                  <c:v>Fortalecimiento de las competencias Digitales mediante la integración de las TIC en los procesos de enseñanza aprendizaje de las Instituciones Educativas Oficiales de Cartagena de Indias</c:v>
                </c:pt>
              </c:strCache>
            </c:strRef>
          </c:cat>
          <c:val>
            <c:numRef>
              <c:f>Hoja1!$D$55:$D$61</c:f>
              <c:numCache>
                <c:formatCode>0.0%</c:formatCode>
                <c:ptCount val="7"/>
                <c:pt idx="0">
                  <c:v>8.9999999999999993E-3</c:v>
                </c:pt>
                <c:pt idx="1">
                  <c:v>7.3999999999999996E-2</c:v>
                </c:pt>
                <c:pt idx="2">
                  <c:v>6.8199999999999997E-2</c:v>
                </c:pt>
                <c:pt idx="3">
                  <c:v>0.73699999999999999</c:v>
                </c:pt>
                <c:pt idx="4">
                  <c:v>0</c:v>
                </c:pt>
                <c:pt idx="5">
                  <c:v>8.7999999999999995E-2</c:v>
                </c:pt>
                <c:pt idx="6">
                  <c:v>0.6</c:v>
                </c:pt>
              </c:numCache>
            </c:numRef>
          </c:val>
          <c:extLst>
            <c:ext xmlns:c16="http://schemas.microsoft.com/office/drawing/2014/chart" uri="{C3380CC4-5D6E-409C-BE32-E72D297353CC}">
              <c16:uniqueId val="{00000001-40B6-4306-B502-E99C6EA94165}"/>
            </c:ext>
          </c:extLst>
        </c:ser>
        <c:ser>
          <c:idx val="2"/>
          <c:order val="2"/>
          <c:tx>
            <c:v>Obligaciones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Hoja1!$B$55:$B$61</c:f>
              <c:strCache>
                <c:ptCount val="7"/>
                <c:pt idx="0">
                  <c:v>Fortalecimiento del Acceso y Permanencia a la Educación Superior para los Bachilleres del Distrito de Cartagena de Indias</c:v>
                </c:pt>
                <c:pt idx="1">
                  <c:v>Fortalecimiento de la Educación Media Técnica y su Articulación con la Educación Superior en el Distrito de Cartagena de Indias</c:v>
                </c:pt>
                <c:pt idx="2">
                  <c:v>Generación de Oportunidades de Acceso y Permanencia a la Educación para el Trabajo y el Desarrollo Humano para Egresados del Sistema</c:v>
                </c:pt>
                <c:pt idx="3">
                  <c:v>Fortalecimiento Institucional de la Secretaría de Educación de  Cartagena de Indias</c:v>
                </c:pt>
                <c:pt idx="4">
                  <c:v>Fortalecimiento de la calidad del servicio educativo a través de la función de Inspección y Vigilancia en las instituciones educativas de  Cartagena de Indias</c:v>
                </c:pt>
                <c:pt idx="5">
                  <c:v>Mejoramiento del bienestar y protección de los funcionarios de la sed para contribuir a una mejor calidad de vida en el distrito de Cartagena de Indias.</c:v>
                </c:pt>
                <c:pt idx="6">
                  <c:v>Fortalecimiento de las competencias Digitales mediante la integración de las TIC en los procesos de enseñanza aprendizaje de las Instituciones Educativas Oficiales de Cartagena de Indias</c:v>
                </c:pt>
              </c:strCache>
            </c:strRef>
          </c:cat>
          <c:val>
            <c:numRef>
              <c:f>Hoja1!$E$55:$E$61</c:f>
              <c:numCache>
                <c:formatCode>0.0%</c:formatCode>
                <c:ptCount val="7"/>
                <c:pt idx="0">
                  <c:v>1.8E-3</c:v>
                </c:pt>
                <c:pt idx="1">
                  <c:v>1.7000000000000001E-2</c:v>
                </c:pt>
                <c:pt idx="2">
                  <c:v>2.3E-2</c:v>
                </c:pt>
                <c:pt idx="3">
                  <c:v>0.185</c:v>
                </c:pt>
                <c:pt idx="4">
                  <c:v>0</c:v>
                </c:pt>
                <c:pt idx="5">
                  <c:v>8.5000000000000006E-2</c:v>
                </c:pt>
                <c:pt idx="6">
                  <c:v>0.19800000000000001</c:v>
                </c:pt>
              </c:numCache>
            </c:numRef>
          </c:val>
          <c:extLst>
            <c:ext xmlns:c16="http://schemas.microsoft.com/office/drawing/2014/chart" uri="{C3380CC4-5D6E-409C-BE32-E72D297353CC}">
              <c16:uniqueId val="{00000002-40B6-4306-B502-E99C6EA94165}"/>
            </c:ext>
          </c:extLst>
        </c:ser>
        <c:dLbls>
          <c:dLblPos val="outEnd"/>
          <c:showLegendKey val="0"/>
          <c:showVal val="1"/>
          <c:showCatName val="0"/>
          <c:showSerName val="0"/>
          <c:showPercent val="0"/>
          <c:showBubbleSize val="0"/>
        </c:dLbls>
        <c:gapWidth val="182"/>
        <c:axId val="1281456031"/>
        <c:axId val="1281455551"/>
      </c:barChart>
      <c:catAx>
        <c:axId val="128145603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ES"/>
          </a:p>
        </c:txPr>
        <c:crossAx val="1281455551"/>
        <c:crosses val="autoZero"/>
        <c:auto val="1"/>
        <c:lblAlgn val="ctr"/>
        <c:lblOffset val="100"/>
        <c:noMultiLvlLbl val="0"/>
      </c:catAx>
      <c:valAx>
        <c:axId val="1281455551"/>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281456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0</xdr:col>
      <xdr:colOff>0</xdr:colOff>
      <xdr:row>6</xdr:row>
      <xdr:rowOff>147411</xdr:rowOff>
    </xdr:from>
    <xdr:ext cx="1413010" cy="1047750"/>
    <xdr:pic>
      <xdr:nvPicPr>
        <xdr:cNvPr id="2" name="Imagen 1">
          <a:extLst>
            <a:ext uri="{FF2B5EF4-FFF2-40B4-BE49-F238E27FC236}">
              <a16:creationId xmlns:a16="http://schemas.microsoft.com/office/drawing/2014/main" id="{9CCE53AD-F03B-4205-82E4-E6B13F0193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47411"/>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965809</xdr:colOff>
      <xdr:row>0</xdr:row>
      <xdr:rowOff>162622</xdr:rowOff>
    </xdr:from>
    <xdr:ext cx="1374321" cy="1114425"/>
    <xdr:pic>
      <xdr:nvPicPr>
        <xdr:cNvPr id="2" name="Imagen 1">
          <a:extLst>
            <a:ext uri="{FF2B5EF4-FFF2-40B4-BE49-F238E27FC236}">
              <a16:creationId xmlns:a16="http://schemas.microsoft.com/office/drawing/2014/main" id="{DF430268-A1A5-4FF2-89CA-A98789266A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5809" y="0"/>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437610</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7610" y="0"/>
          <a:ext cx="1339010" cy="120967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4</xdr:col>
      <xdr:colOff>438150</xdr:colOff>
      <xdr:row>1</xdr:row>
      <xdr:rowOff>0</xdr:rowOff>
    </xdr:from>
    <xdr:to>
      <xdr:col>10</xdr:col>
      <xdr:colOff>438150</xdr:colOff>
      <xdr:row>15</xdr:row>
      <xdr:rowOff>9525</xdr:rowOff>
    </xdr:to>
    <xdr:graphicFrame macro="">
      <xdr:nvGraphicFramePr>
        <xdr:cNvPr id="5" name="Gráfico 4">
          <a:extLst>
            <a:ext uri="{FF2B5EF4-FFF2-40B4-BE49-F238E27FC236}">
              <a16:creationId xmlns:a16="http://schemas.microsoft.com/office/drawing/2014/main" id="{8119803E-93B7-59D4-BB6C-225F39ABE1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638174</xdr:colOff>
      <xdr:row>16</xdr:row>
      <xdr:rowOff>185737</xdr:rowOff>
    </xdr:from>
    <xdr:to>
      <xdr:col>11</xdr:col>
      <xdr:colOff>190499</xdr:colOff>
      <xdr:row>30</xdr:row>
      <xdr:rowOff>114300</xdr:rowOff>
    </xdr:to>
    <xdr:graphicFrame macro="">
      <xdr:nvGraphicFramePr>
        <xdr:cNvPr id="9" name="Gráfico 8">
          <a:extLst>
            <a:ext uri="{FF2B5EF4-FFF2-40B4-BE49-F238E27FC236}">
              <a16:creationId xmlns:a16="http://schemas.microsoft.com/office/drawing/2014/main" id="{289616D5-9A04-F5B1-D7FE-485E7EC4E1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600074</xdr:colOff>
      <xdr:row>31</xdr:row>
      <xdr:rowOff>166686</xdr:rowOff>
    </xdr:from>
    <xdr:to>
      <xdr:col>13</xdr:col>
      <xdr:colOff>323849</xdr:colOff>
      <xdr:row>39</xdr:row>
      <xdr:rowOff>28575</xdr:rowOff>
    </xdr:to>
    <xdr:graphicFrame macro="">
      <xdr:nvGraphicFramePr>
        <xdr:cNvPr id="10" name="Gráfico 9">
          <a:extLst>
            <a:ext uri="{FF2B5EF4-FFF2-40B4-BE49-F238E27FC236}">
              <a16:creationId xmlns:a16="http://schemas.microsoft.com/office/drawing/2014/main" id="{66335B61-BB6A-1C18-6426-FCEC8BA493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609599</xdr:colOff>
      <xdr:row>39</xdr:row>
      <xdr:rowOff>166686</xdr:rowOff>
    </xdr:from>
    <xdr:to>
      <xdr:col>13</xdr:col>
      <xdr:colOff>504824</xdr:colOff>
      <xdr:row>46</xdr:row>
      <xdr:rowOff>38099</xdr:rowOff>
    </xdr:to>
    <xdr:graphicFrame macro="">
      <xdr:nvGraphicFramePr>
        <xdr:cNvPr id="11" name="Gráfico 10">
          <a:extLst>
            <a:ext uri="{FF2B5EF4-FFF2-40B4-BE49-F238E27FC236}">
              <a16:creationId xmlns:a16="http://schemas.microsoft.com/office/drawing/2014/main" id="{D0689E8A-6B6F-F9FA-E4CB-CBA4F5EB3A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609599</xdr:colOff>
      <xdr:row>46</xdr:row>
      <xdr:rowOff>166686</xdr:rowOff>
    </xdr:from>
    <xdr:to>
      <xdr:col>13</xdr:col>
      <xdr:colOff>504824</xdr:colOff>
      <xdr:row>53</xdr:row>
      <xdr:rowOff>247649</xdr:rowOff>
    </xdr:to>
    <xdr:graphicFrame macro="">
      <xdr:nvGraphicFramePr>
        <xdr:cNvPr id="12" name="Gráfico 11">
          <a:extLst>
            <a:ext uri="{FF2B5EF4-FFF2-40B4-BE49-F238E27FC236}">
              <a16:creationId xmlns:a16="http://schemas.microsoft.com/office/drawing/2014/main" id="{F114292A-B339-CB66-132F-17751EB5E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638175</xdr:colOff>
      <xdr:row>54</xdr:row>
      <xdr:rowOff>23812</xdr:rowOff>
    </xdr:from>
    <xdr:to>
      <xdr:col>14</xdr:col>
      <xdr:colOff>114300</xdr:colOff>
      <xdr:row>61</xdr:row>
      <xdr:rowOff>47626</xdr:rowOff>
    </xdr:to>
    <xdr:graphicFrame macro="">
      <xdr:nvGraphicFramePr>
        <xdr:cNvPr id="13" name="Gráfico 12">
          <a:extLst>
            <a:ext uri="{FF2B5EF4-FFF2-40B4-BE49-F238E27FC236}">
              <a16:creationId xmlns:a16="http://schemas.microsoft.com/office/drawing/2014/main" id="{E07670F2-2A49-736C-E238-F148FBA3D9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Downloads/PTDGI01-F001%20PLAN%20DE%20ACCI&#211;N%20INSTITUCIONAL%20V1_SED_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illa/OneDrive/Documentos/PLAN%20DE%20ACCION%202026/2do%20Trimestre%20plan%20de%20accion/infraestructura%20plan%20de%20accion%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1. ESTRATÉGICO"/>
      <sheetName val="3. INVERSIÓN"/>
      <sheetName val="CONTROL DE CAMBIOS "/>
      <sheetName val="ANEXO1"/>
    </sheetNames>
    <sheetDataSet>
      <sheetData sheetId="0"/>
      <sheetData sheetId="1">
        <row r="8">
          <cell r="E8" t="str">
            <v>Incrementar la tasa de cobertura neta sin extraedad global al 95%</v>
          </cell>
        </row>
        <row r="14">
          <cell r="E14" t="str">
            <v>Incrementar a 40% el porcentaje de las Instituciones Educativas Oficiales con oferta en Educación Inicial para la atención de la primera infancia</v>
          </cell>
        </row>
        <row r="16">
          <cell r="E16" t="str">
            <v>Reducir la tasa de deserción en educación preescolar, básica y media de Instituciones Educativas Oficiales a 2,47%</v>
          </cell>
        </row>
        <row r="17">
          <cell r="E17" t="str">
            <v>Reducir la tasa de deserción en educación preescolar, básica y media de Instituciones Educativas Oficiales a 2,47%</v>
          </cell>
        </row>
        <row r="18">
          <cell r="E18" t="str">
            <v>Reducir la tasa de deserción en educación preescolar, básica y media de Instituciones Educativas Oficiales a 2,47%</v>
          </cell>
        </row>
        <row r="19">
          <cell r="E19" t="str">
            <v>Reducir la tasa de deserción en educación preescolar, básica y media de Instituciones Educativas Oficiales a 2,47%</v>
          </cell>
        </row>
        <row r="23">
          <cell r="E23" t="str">
            <v>Incrementar a 67% el porcentaje de Instituciones Educativas Oficiales que cuentan con fortalecimiento de educación inclusiva</v>
          </cell>
        </row>
        <row r="26">
          <cell r="E26" t="str">
            <v>Reducir la tasa de extraedad en el Distrito al 9%</v>
          </cell>
        </row>
        <row r="27">
          <cell r="E27" t="str">
            <v>Reducir la tasa de extraedad en el Distrito al 9%</v>
          </cell>
        </row>
        <row r="30">
          <cell r="E30" t="str">
            <v>Incrementar a 67% el porcentaje de Instituciones Educativas Oficiales que cuentan con fortalecimiento de educación inclusiva</v>
          </cell>
        </row>
        <row r="31">
          <cell r="E31" t="str">
            <v>Incrementar a 67% el porcentaje de Instituciones Educativas Oficiales que cuentan con fortalecimiento de educación inclusiva</v>
          </cell>
        </row>
        <row r="32">
          <cell r="E32" t="str">
            <v>Incrementar a 67% el porcentaje de Instituciones Educativas Oficiales que cuentan con fortalecimiento de educación inclusiva</v>
          </cell>
        </row>
        <row r="33">
          <cell r="E33" t="str">
            <v>Incrementar a 67% el porcentaje de Instituciones Educativas Oficiales que cuentan con fortalecimiento de educación inclusiva</v>
          </cell>
        </row>
        <row r="34">
          <cell r="E34" t="str">
            <v>Incrementar a 67% el porcentaje de Instituciones Educativas Oficiales que cuentan con fortalecimiento de educación inclusiva</v>
          </cell>
        </row>
        <row r="35">
          <cell r="E35" t="str">
            <v>Incrementar a 67% el porcentaje de Instituciones Educativas Oficiales que cuentan con fortalecimiento de educación inclusiva</v>
          </cell>
        </row>
        <row r="38">
          <cell r="E38" t="str">
            <v>Incrementar a treinta y dos (32) el número de Instituciones Educativas Oficiales que mejoran su clasificación en Pruebas SABER 11</v>
          </cell>
        </row>
        <row r="41">
          <cell r="E41" t="str">
            <v>Reducir la tasa de deserción en educación preescolar, básica y media de Instituciones Educativas Oficiales a 2,47%</v>
          </cell>
        </row>
        <row r="46">
          <cell r="E46" t="str">
            <v>Incrementar la tasa de cobertura neta sin extraedad global al 95%</v>
          </cell>
        </row>
        <row r="48">
          <cell r="E48" t="str">
            <v>Reducir la tasa de deserción en educación preescolar, básica y media de Instituciones Educativas Oficiales a 2,47%</v>
          </cell>
        </row>
        <row r="49">
          <cell r="E49" t="str">
            <v>Reducir la tasa de deserción en educación preescolar, básica y media de Instituciones Educativas Oficiales a 2,47%</v>
          </cell>
        </row>
        <row r="53">
          <cell r="E53" t="str">
            <v>Incrementar a 40% el porcentaje de las Instituciones Educativas Oficiales con oferta en Educación Inicial para la atención de la primera infancia</v>
          </cell>
        </row>
        <row r="54">
          <cell r="E54" t="str">
            <v>Incrementar la participación de los egresados de las Instituciones Educativas Oficiales en la tasa de absorción de educación superior del Distrito a 30%</v>
          </cell>
        </row>
        <row r="55">
          <cell r="E55" t="str">
            <v>Incrementar a 67% el porcentaje de Instituciones Educativas Oficiales que cuentan con fortalecimiento de educación inclusiva</v>
          </cell>
        </row>
        <row r="57">
          <cell r="E57" t="str">
            <v>Incrementar a 67% el porcentaje de Instituciones Educativas Oficiales que cuentan con fortalecimiento de educación inclusiva</v>
          </cell>
        </row>
        <row r="58">
          <cell r="E58" t="str">
            <v>Incrementar a 67% el porcentaje de Instituciones Educativas Oficiales que cuentan con fortalecimiento de educación inclusiva</v>
          </cell>
        </row>
        <row r="59">
          <cell r="E59" t="str">
            <v>Incrementar a 67% el porcentaje de Instituciones Educativas Oficiales que cuentan con fortalecimiento de educación inclusiva</v>
          </cell>
        </row>
        <row r="61">
          <cell r="E61" t="str">
            <v>Reducir la tasa de deserción en educación preescolar, básica y media de Instituciones Educativas Oficiales a 2,47%</v>
          </cell>
        </row>
        <row r="62">
          <cell r="E62" t="str">
            <v>Reducir la tasa de deserción en educación preescolar, básica y media de Instituciones Educativas Oficiales a 2,47%</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ÉGICO"/>
      <sheetName val="2. GESTIÓN-MIPG"/>
      <sheetName val="INVERSIÓN"/>
      <sheetName val="Hoja1"/>
      <sheetName val="ANEXO1"/>
    </sheetNames>
    <sheetDataSet>
      <sheetData sheetId="0" refreshError="1"/>
      <sheetData sheetId="1" refreshError="1">
        <row r="9">
          <cell r="Z9">
            <v>0.2</v>
          </cell>
          <cell r="AI9" t="str">
            <v xml:space="preserve">• Se reporta avance en cuanto a la formulación del plan el cual fue evaluado por parte del Ministerio de Educación obteniendo buenos comentarios.
En cuanto al aspecto técnico se ha adelantado la evaluación diagnostica de 6 instituciones  educativas.
</v>
          </cell>
        </row>
        <row r="10">
          <cell r="Z10">
            <v>0</v>
          </cell>
          <cell r="AI10" t="str">
            <v>No se reporta avance</v>
          </cell>
        </row>
        <row r="11">
          <cell r="Z11">
            <v>0.01</v>
          </cell>
          <cell r="AI11" t="str">
            <v xml:space="preserve">• IE Cecilia Porras inicia su funcionamiento y prestación del servicio. Se reporta  como completada en este trimestre.
• Se encuentra en ejecución el proceso LP-SED-001-2025, correspondiente a la complementación, ajuste, elaboración de estudios y diseños definitivos, y ejecución de la obra de construcción y dotación de cinco nuevas instituciones educativas oficiales en distintas Unidades Comuneras de Gobierno del Distrito de Cartagena contando con los siguientes avances de acuerdo a reporte de seguimiento semanal emitido por la interventoría:
1. Parque Heredia: 85,79% 
2. Ciudadela de la Paz: 82,81% 
3. Antonio Jose de Sucre: 80,81% 
4. Bayunca; 60,81% 
5. Pasacaballos 29,26%
</v>
          </cell>
        </row>
        <row r="12">
          <cell r="Z12">
            <v>0</v>
          </cell>
          <cell r="AI12" t="str">
            <v xml:space="preserve">• Se realizaron transferencias enfocadas en la ampliación de las siguientes IE por medio de aulas modulares:
1. San Francisco de Asís
2. Ararca
3. Archipiélago de San Bernardo (Fase2)
• IE FERNANDEZ BAENA: Se selecciona contratista y se adelantan trámites administrativos de contratación de la interventoría. A la fecha se cuenta con Licencia de Construcción.
• INEM: Las intervenciones en esta IE presentan al finalizar el trimestre un avance de 52.15%
</v>
          </cell>
        </row>
        <row r="13">
          <cell r="Z13">
            <v>4</v>
          </cell>
          <cell r="AI13" t="str">
            <v xml:space="preserve">• Por medio del proceso LP-SED-001-2026 cuyo alcance es OBRAS DE MEJORAMIENTO, MANTENIMIENTO Y ADECUACIÓN EN LAS INSTITUCIONES EDUCATIVAS OFICIALES DEL DISTRITO DE CARTAGENA se pretende intervenir 35 colegios. A 30 de Junio ya se designó contratista de obra y se espera en el mes de Julio contratar la interventoría 
• Proceso de mantenimientos 2025 culminado (Se reportan 2IE)
1. Jorge Artel 100% - Reportado trimestre anterior
2. Manuela Beltrán 100% - Reportado trimestre anterior
3. Maria Reina 100% - Reportado trimestre anterior 
4. Nuestra señora del Perpetuo Socorro 100% - Reportado trimestre anterior
5. Madre Laura Sede Castilla y Rada 100% - Reportado trimestre anterior
6. Santa Maria 100% - Reportado trimestre anterior
7. Liceo Bolívar (FASE 1)  100% - Reportado trimestre anterior
8. San Juan de Damasco 100%
9. 20 de Julio Sede Yira Castro 100%
• En el marco del convenio 1424 con el FFIE se encuentran en ejecución por medio del contrato 1380-2056-2025 las intervenciones a las instituciones: (Se reportan 2IE)
1. Maria Reina SAC 7 - 100% - Reportado trimestre anterior
2. Camilo Torres Sede Nuevo Horizonte: 100% - Reportado trimestre anterior
3. Valores Unidos: 61,42%
4. Luis Carlos Galán: 100%
5. Manuela Vergara de Curi: 100%
6. Nuestro Esfuerzo: 4,87%
7. Camilo Torres Principal: 49,35%
8. La Libertad: 8,59%
9. Antonia Santos sede Juan Salvador Gaviota: 2%
• Se realizaron transferencias enfocadas en mejoramientos de ambientes de aprendizaje en las instituciones educativas:
1. Fernando de la Vega
2. Pedro Romero
3. Cecilia Porras
• Contratación e inicio de ejecución del contrato MC-SED-PS-003-2026,  derivado del proceso de selección de mínima cuantía MC-SED-003-2026, cuyo objeto consiste en: "Contratar el mantenimiento preventivo y correctivo, así como la puesta en marcha de los ascensores y equipos elevadores de las Instituciones Educativas Oficiales Valores Unidos, Politécnico El Pozón, San Felipe Neri, Nuevo Bosque y Gabriel García Márquez, en el marco del proyecto de modernización de la infraestructura educativa del Distrito de Cartagena de Indias."
</v>
          </cell>
        </row>
        <row r="14">
          <cell r="Z14">
            <v>101</v>
          </cell>
          <cell r="AI14" t="str">
            <v xml:space="preserve">• Durante el periodo reportado se realizaron visitas de diagnóstico por necesidad de mobiliario en las instituciones:
1. Madre Gabriela de San Martin
2. Ambientalista de Cartagena
• Por medio de Orden de Compra No. 164451 se contrató la ADQUISICIÓN DE EQUIPOS DE VENTILACIÓN COMO VENTILADORES Y EQUIPOS DE AIRE ACONDICIONADO PARA MEJORAR Y/O ADECUAR AMBIENTES DE APRENDIZAJE suministrados a las instituciones educativas relacionadas a continuación: (Se reportan 101 aulas)
</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Y87"/>
  <sheetViews>
    <sheetView zoomScale="60" zoomScaleNormal="60" workbookViewId="0">
      <selection activeCell="M4" sqref="M4"/>
    </sheetView>
  </sheetViews>
  <sheetFormatPr baseColWidth="10" defaultColWidth="10.875" defaultRowHeight="15"/>
  <cols>
    <col min="1" max="1" width="10.875" style="6"/>
    <col min="2" max="2" width="43.25" style="14" customWidth="1"/>
    <col min="3" max="3" width="10.875" style="6"/>
    <col min="4" max="4" width="28.25" style="6" customWidth="1"/>
    <col min="5" max="5" width="21.25" style="6" customWidth="1"/>
    <col min="6" max="6" width="19.25" style="6" customWidth="1"/>
    <col min="7" max="7" width="27.25" style="6" customWidth="1"/>
    <col min="8" max="8" width="17.25" style="6" customWidth="1"/>
    <col min="9" max="9" width="27.25" style="6" customWidth="1"/>
    <col min="10" max="10" width="15.25" style="6" customWidth="1"/>
    <col min="11" max="11" width="17.875" style="6" customWidth="1"/>
    <col min="12" max="12" width="19.25" style="6" customWidth="1"/>
    <col min="13" max="13" width="25.25" style="6" customWidth="1"/>
    <col min="14" max="14" width="20.75" style="6" customWidth="1"/>
    <col min="15" max="16" width="10.875" style="6"/>
    <col min="17" max="17" width="16.75" style="6" customWidth="1"/>
    <col min="18" max="18" width="20.25" style="6" customWidth="1"/>
    <col min="19" max="19" width="18.75" style="6" customWidth="1"/>
    <col min="20" max="20" width="22.875" style="6" customWidth="1"/>
    <col min="21" max="21" width="22.125" style="6" customWidth="1"/>
    <col min="22" max="22" width="25.25" style="6" customWidth="1"/>
    <col min="23" max="23" width="21.125" style="6" customWidth="1"/>
    <col min="24" max="24" width="19.125" style="6" customWidth="1"/>
    <col min="25" max="25" width="17.25" style="6" customWidth="1"/>
    <col min="26" max="27" width="16.25" style="6" customWidth="1"/>
    <col min="28" max="28" width="28.75" style="6" customWidth="1"/>
    <col min="29" max="29" width="19.25" style="6" customWidth="1"/>
    <col min="30" max="30" width="21.125" style="6" customWidth="1"/>
    <col min="31" max="31" width="21.875" style="6" customWidth="1"/>
    <col min="32" max="32" width="25.25" style="6" customWidth="1"/>
    <col min="33" max="33" width="22.25" style="6" customWidth="1"/>
    <col min="34" max="34" width="29.75" style="6" customWidth="1"/>
    <col min="35" max="35" width="18.75" style="6" customWidth="1"/>
    <col min="36" max="36" width="18.25" style="6" customWidth="1"/>
    <col min="37" max="37" width="22.25" style="6" customWidth="1"/>
    <col min="38" max="16384" width="10.875" style="6"/>
  </cols>
  <sheetData>
    <row r="1" spans="2:51" ht="54.75" customHeight="1">
      <c r="B1" s="935" t="s">
        <v>0</v>
      </c>
      <c r="C1" s="935"/>
      <c r="D1" s="935"/>
      <c r="E1" s="935"/>
      <c r="F1" s="935"/>
      <c r="G1" s="935"/>
      <c r="H1" s="935"/>
      <c r="I1" s="935"/>
    </row>
    <row r="2" spans="2:51" ht="33" customHeight="1">
      <c r="B2" s="918" t="s">
        <v>1</v>
      </c>
      <c r="C2" s="918"/>
      <c r="D2" s="918"/>
      <c r="E2" s="918"/>
      <c r="F2" s="918"/>
      <c r="G2" s="918"/>
      <c r="H2" s="918"/>
      <c r="I2" s="918"/>
      <c r="J2" s="7"/>
      <c r="K2" s="7"/>
      <c r="L2" s="7"/>
      <c r="M2" s="7"/>
      <c r="N2" s="7"/>
      <c r="O2" s="7"/>
      <c r="P2" s="7"/>
      <c r="Q2" s="7"/>
      <c r="R2" s="7"/>
      <c r="S2" s="7"/>
      <c r="T2" s="7"/>
      <c r="U2" s="7"/>
      <c r="V2" s="7"/>
      <c r="W2" s="7"/>
      <c r="X2" s="7"/>
      <c r="Y2" s="7"/>
      <c r="Z2" s="7"/>
      <c r="AA2" s="7"/>
      <c r="AB2" s="8"/>
      <c r="AC2" s="8"/>
      <c r="AD2" s="8"/>
      <c r="AE2" s="8"/>
      <c r="AF2" s="8"/>
      <c r="AG2" s="8"/>
      <c r="AH2" s="9"/>
      <c r="AI2" s="9"/>
      <c r="AJ2" s="9"/>
      <c r="AK2" s="9"/>
      <c r="AL2" s="9"/>
      <c r="AM2" s="9"/>
      <c r="AN2" s="9"/>
      <c r="AO2" s="9"/>
      <c r="AP2" s="9"/>
      <c r="AQ2" s="9"/>
      <c r="AR2" s="7"/>
      <c r="AS2" s="7"/>
      <c r="AT2" s="7"/>
      <c r="AU2" s="7"/>
      <c r="AV2" s="7"/>
      <c r="AW2" s="7"/>
      <c r="AX2" s="7"/>
      <c r="AY2" s="7"/>
    </row>
    <row r="3" spans="2:51" ht="48" customHeight="1">
      <c r="B3" s="10" t="s">
        <v>2</v>
      </c>
      <c r="C3" s="913" t="s">
        <v>3</v>
      </c>
      <c r="D3" s="913"/>
      <c r="E3" s="913"/>
      <c r="F3" s="913"/>
      <c r="G3" s="913"/>
      <c r="H3" s="913"/>
      <c r="I3" s="913"/>
    </row>
    <row r="4" spans="2:51" ht="48" customHeight="1">
      <c r="B4" s="10" t="s">
        <v>4</v>
      </c>
      <c r="C4" s="906" t="s">
        <v>5</v>
      </c>
      <c r="D4" s="907"/>
      <c r="E4" s="907"/>
      <c r="F4" s="907"/>
      <c r="G4" s="907"/>
      <c r="H4" s="907"/>
      <c r="I4" s="908"/>
    </row>
    <row r="5" spans="2:51" ht="31.5" customHeight="1">
      <c r="B5" s="10" t="s">
        <v>6</v>
      </c>
      <c r="C5" s="913" t="s">
        <v>7</v>
      </c>
      <c r="D5" s="913"/>
      <c r="E5" s="913"/>
      <c r="F5" s="913"/>
      <c r="G5" s="913"/>
      <c r="H5" s="913"/>
      <c r="I5" s="913"/>
    </row>
    <row r="6" spans="2:51" ht="40.5" customHeight="1">
      <c r="B6" s="10" t="s">
        <v>8</v>
      </c>
      <c r="C6" s="906" t="s">
        <v>9</v>
      </c>
      <c r="D6" s="907"/>
      <c r="E6" s="907"/>
      <c r="F6" s="907"/>
      <c r="G6" s="907"/>
      <c r="H6" s="907"/>
      <c r="I6" s="908"/>
    </row>
    <row r="7" spans="2:51" ht="41.1" customHeight="1">
      <c r="B7" s="10" t="s">
        <v>10</v>
      </c>
      <c r="C7" s="913" t="s">
        <v>11</v>
      </c>
      <c r="D7" s="913"/>
      <c r="E7" s="913"/>
      <c r="F7" s="913"/>
      <c r="G7" s="913"/>
      <c r="H7" s="913"/>
      <c r="I7" s="913"/>
    </row>
    <row r="8" spans="2:51" ht="48.95" customHeight="1">
      <c r="B8" s="10" t="s">
        <v>12</v>
      </c>
      <c r="C8" s="913" t="s">
        <v>13</v>
      </c>
      <c r="D8" s="913"/>
      <c r="E8" s="913"/>
      <c r="F8" s="913"/>
      <c r="G8" s="913"/>
      <c r="H8" s="913"/>
      <c r="I8" s="913"/>
    </row>
    <row r="9" spans="2:51">
      <c r="B9" s="10" t="s">
        <v>14</v>
      </c>
      <c r="C9" s="906" t="s">
        <v>15</v>
      </c>
      <c r="D9" s="907"/>
      <c r="E9" s="907"/>
      <c r="F9" s="907"/>
      <c r="G9" s="907"/>
      <c r="H9" s="907"/>
      <c r="I9" s="908"/>
    </row>
    <row r="10" spans="2:51">
      <c r="B10" s="10" t="s">
        <v>16</v>
      </c>
      <c r="C10" s="913" t="s">
        <v>17</v>
      </c>
      <c r="D10" s="913"/>
      <c r="E10" s="913"/>
      <c r="F10" s="913"/>
      <c r="G10" s="913"/>
      <c r="H10" s="913"/>
      <c r="I10" s="913"/>
    </row>
    <row r="11" spans="2:51" ht="30">
      <c r="B11" s="10" t="s">
        <v>18</v>
      </c>
      <c r="C11" s="913" t="s">
        <v>19</v>
      </c>
      <c r="D11" s="913"/>
      <c r="E11" s="913"/>
      <c r="F11" s="913"/>
      <c r="G11" s="913"/>
      <c r="H11" s="913"/>
      <c r="I11" s="913"/>
    </row>
    <row r="12" spans="2:51" ht="33.950000000000003" customHeight="1">
      <c r="B12" s="10" t="s">
        <v>20</v>
      </c>
      <c r="C12" s="913" t="s">
        <v>21</v>
      </c>
      <c r="D12" s="913"/>
      <c r="E12" s="913"/>
      <c r="F12" s="913"/>
      <c r="G12" s="913"/>
      <c r="H12" s="913"/>
      <c r="I12" s="913"/>
    </row>
    <row r="13" spans="2:51" ht="30">
      <c r="B13" s="10" t="s">
        <v>22</v>
      </c>
      <c r="C13" s="913" t="s">
        <v>23</v>
      </c>
      <c r="D13" s="913"/>
      <c r="E13" s="913"/>
      <c r="F13" s="913"/>
      <c r="G13" s="913"/>
      <c r="H13" s="913"/>
      <c r="I13" s="913"/>
    </row>
    <row r="14" spans="2:51">
      <c r="B14" s="10" t="s">
        <v>24</v>
      </c>
      <c r="C14" s="913" t="s">
        <v>25</v>
      </c>
      <c r="D14" s="913"/>
      <c r="E14" s="913"/>
      <c r="F14" s="913"/>
      <c r="G14" s="913"/>
      <c r="H14" s="913"/>
      <c r="I14" s="913"/>
    </row>
    <row r="15" spans="2:51">
      <c r="B15" s="10" t="s">
        <v>26</v>
      </c>
      <c r="C15" s="913" t="s">
        <v>27</v>
      </c>
      <c r="D15" s="913"/>
      <c r="E15" s="913"/>
      <c r="F15" s="913"/>
      <c r="G15" s="913"/>
      <c r="H15" s="913"/>
      <c r="I15" s="913"/>
    </row>
    <row r="16" spans="2:51" ht="45">
      <c r="B16" s="10" t="s">
        <v>28</v>
      </c>
      <c r="C16" s="913" t="s">
        <v>29</v>
      </c>
      <c r="D16" s="913"/>
      <c r="E16" s="913"/>
      <c r="F16" s="913"/>
      <c r="G16" s="913"/>
      <c r="H16" s="913"/>
      <c r="I16" s="913"/>
    </row>
    <row r="17" spans="2:9" ht="30">
      <c r="B17" s="10" t="s">
        <v>30</v>
      </c>
      <c r="C17" s="913" t="s">
        <v>31</v>
      </c>
      <c r="D17" s="913"/>
      <c r="E17" s="913"/>
      <c r="F17" s="913"/>
      <c r="G17" s="913"/>
      <c r="H17" s="913"/>
      <c r="I17" s="913"/>
    </row>
    <row r="18" spans="2:9" ht="30">
      <c r="B18" s="10" t="s">
        <v>32</v>
      </c>
      <c r="C18" s="913" t="s">
        <v>33</v>
      </c>
      <c r="D18" s="913"/>
      <c r="E18" s="913"/>
      <c r="F18" s="913"/>
      <c r="G18" s="913"/>
      <c r="H18" s="913"/>
      <c r="I18" s="913"/>
    </row>
    <row r="19" spans="2:9" ht="30" customHeight="1">
      <c r="B19" s="932"/>
      <c r="C19" s="933"/>
      <c r="D19" s="933"/>
      <c r="E19" s="933"/>
      <c r="F19" s="933"/>
      <c r="G19" s="933"/>
      <c r="H19" s="933"/>
      <c r="I19" s="934"/>
    </row>
    <row r="20" spans="2:9" ht="37.5" customHeight="1">
      <c r="B20" s="918" t="s">
        <v>34</v>
      </c>
      <c r="C20" s="918"/>
      <c r="D20" s="918"/>
      <c r="E20" s="918"/>
      <c r="F20" s="918"/>
      <c r="G20" s="918"/>
      <c r="H20" s="918"/>
      <c r="I20" s="918"/>
    </row>
    <row r="21" spans="2:9" ht="117" customHeight="1">
      <c r="B21" s="915" t="s">
        <v>35</v>
      </c>
      <c r="C21" s="915"/>
      <c r="D21" s="915"/>
      <c r="E21" s="915"/>
      <c r="F21" s="915"/>
      <c r="G21" s="915"/>
      <c r="H21" s="915"/>
      <c r="I21" s="915"/>
    </row>
    <row r="22" spans="2:9">
      <c r="B22" s="10" t="s">
        <v>10</v>
      </c>
      <c r="C22" s="913" t="s">
        <v>11</v>
      </c>
      <c r="D22" s="913"/>
      <c r="E22" s="913"/>
      <c r="F22" s="913"/>
      <c r="G22" s="913"/>
      <c r="H22" s="913"/>
      <c r="I22" s="913"/>
    </row>
    <row r="23" spans="2:9" ht="167.1" customHeight="1">
      <c r="B23" s="10" t="s">
        <v>36</v>
      </c>
      <c r="C23" s="915" t="s">
        <v>37</v>
      </c>
      <c r="D23" s="915"/>
      <c r="E23" s="915"/>
      <c r="F23" s="915"/>
      <c r="G23" s="915"/>
      <c r="H23" s="915"/>
      <c r="I23" s="915"/>
    </row>
    <row r="24" spans="2:9" ht="30">
      <c r="B24" s="10" t="s">
        <v>38</v>
      </c>
      <c r="C24" s="914" t="s">
        <v>39</v>
      </c>
      <c r="D24" s="914"/>
      <c r="E24" s="914"/>
      <c r="F24" s="914"/>
      <c r="G24" s="914"/>
      <c r="H24" s="914"/>
      <c r="I24" s="914"/>
    </row>
    <row r="25" spans="2:9" ht="30">
      <c r="B25" s="10" t="s">
        <v>40</v>
      </c>
      <c r="C25" s="914" t="s">
        <v>41</v>
      </c>
      <c r="D25" s="914"/>
      <c r="E25" s="914"/>
      <c r="F25" s="914"/>
      <c r="G25" s="914"/>
      <c r="H25" s="914"/>
      <c r="I25" s="914"/>
    </row>
    <row r="26" spans="2:9" ht="24.75" customHeight="1">
      <c r="B26" s="11" t="s">
        <v>42</v>
      </c>
      <c r="C26" s="916" t="s">
        <v>43</v>
      </c>
      <c r="D26" s="916"/>
      <c r="E26" s="916"/>
      <c r="F26" s="916"/>
      <c r="G26" s="916"/>
      <c r="H26" s="916"/>
      <c r="I26" s="916"/>
    </row>
    <row r="27" spans="2:9" ht="26.25" customHeight="1">
      <c r="B27" s="11" t="s">
        <v>44</v>
      </c>
      <c r="C27" s="916" t="s">
        <v>45</v>
      </c>
      <c r="D27" s="916"/>
      <c r="E27" s="916"/>
      <c r="F27" s="916"/>
      <c r="G27" s="916"/>
      <c r="H27" s="916"/>
      <c r="I27" s="916"/>
    </row>
    <row r="28" spans="2:9">
      <c r="B28" s="10" t="s">
        <v>46</v>
      </c>
      <c r="C28" s="915" t="s">
        <v>47</v>
      </c>
      <c r="D28" s="915"/>
      <c r="E28" s="915"/>
      <c r="F28" s="915"/>
      <c r="G28" s="915"/>
      <c r="H28" s="915"/>
      <c r="I28" s="915"/>
    </row>
    <row r="29" spans="2:9">
      <c r="B29" s="10" t="s">
        <v>48</v>
      </c>
      <c r="C29" s="909" t="s">
        <v>49</v>
      </c>
      <c r="D29" s="910"/>
      <c r="E29" s="910"/>
      <c r="F29" s="910"/>
      <c r="G29" s="910"/>
      <c r="H29" s="910"/>
      <c r="I29" s="911"/>
    </row>
    <row r="30" spans="2:9">
      <c r="B30" s="10" t="s">
        <v>50</v>
      </c>
      <c r="C30" s="909" t="s">
        <v>51</v>
      </c>
      <c r="D30" s="910"/>
      <c r="E30" s="910"/>
      <c r="F30" s="910"/>
      <c r="G30" s="910"/>
      <c r="H30" s="910"/>
      <c r="I30" s="911"/>
    </row>
    <row r="31" spans="2:9">
      <c r="B31" s="10" t="s">
        <v>52</v>
      </c>
      <c r="C31" s="909" t="s">
        <v>53</v>
      </c>
      <c r="D31" s="910"/>
      <c r="E31" s="910"/>
      <c r="F31" s="910"/>
      <c r="G31" s="910"/>
      <c r="H31" s="910"/>
      <c r="I31" s="911"/>
    </row>
    <row r="32" spans="2:9">
      <c r="B32" s="11" t="s">
        <v>54</v>
      </c>
      <c r="C32" s="915" t="s">
        <v>55</v>
      </c>
      <c r="D32" s="915"/>
      <c r="E32" s="915"/>
      <c r="F32" s="915"/>
      <c r="G32" s="915"/>
      <c r="H32" s="915"/>
      <c r="I32" s="915"/>
    </row>
    <row r="33" spans="2:9">
      <c r="B33" s="10" t="s">
        <v>56</v>
      </c>
      <c r="C33" s="916" t="s">
        <v>57</v>
      </c>
      <c r="D33" s="916"/>
      <c r="E33" s="916"/>
      <c r="F33" s="916"/>
      <c r="G33" s="916"/>
      <c r="H33" s="916"/>
      <c r="I33" s="916"/>
    </row>
    <row r="34" spans="2:9" ht="39" customHeight="1">
      <c r="B34" s="918" t="s">
        <v>58</v>
      </c>
      <c r="C34" s="918"/>
      <c r="D34" s="918"/>
      <c r="E34" s="918"/>
      <c r="F34" s="918"/>
      <c r="G34" s="918"/>
      <c r="H34" s="918"/>
      <c r="I34" s="918"/>
    </row>
    <row r="35" spans="2:9" ht="79.5" customHeight="1">
      <c r="B35" s="906" t="s">
        <v>59</v>
      </c>
      <c r="C35" s="907"/>
      <c r="D35" s="907"/>
      <c r="E35" s="907"/>
      <c r="F35" s="907"/>
      <c r="G35" s="907"/>
      <c r="H35" s="907"/>
      <c r="I35" s="908"/>
    </row>
    <row r="36" spans="2:9" ht="33" customHeight="1">
      <c r="B36" s="10" t="s">
        <v>60</v>
      </c>
      <c r="C36" s="915" t="s">
        <v>61</v>
      </c>
      <c r="D36" s="915"/>
      <c r="E36" s="915"/>
      <c r="F36" s="915"/>
      <c r="G36" s="915"/>
      <c r="H36" s="915"/>
      <c r="I36" s="915"/>
    </row>
    <row r="37" spans="2:9" ht="33" customHeight="1">
      <c r="B37" s="10" t="s">
        <v>62</v>
      </c>
      <c r="C37" s="915" t="s">
        <v>63</v>
      </c>
      <c r="D37" s="915"/>
      <c r="E37" s="915"/>
      <c r="F37" s="915"/>
      <c r="G37" s="915"/>
      <c r="H37" s="915"/>
      <c r="I37" s="915"/>
    </row>
    <row r="38" spans="2:9" ht="33" customHeight="1">
      <c r="B38" s="17"/>
      <c r="C38" s="18"/>
      <c r="D38" s="18"/>
      <c r="E38" s="18"/>
      <c r="F38" s="18"/>
      <c r="G38" s="18"/>
      <c r="H38" s="18"/>
      <c r="I38" s="19"/>
    </row>
    <row r="39" spans="2:9" ht="34.5" customHeight="1">
      <c r="B39" s="918" t="s">
        <v>64</v>
      </c>
      <c r="C39" s="918"/>
      <c r="D39" s="918"/>
      <c r="E39" s="918"/>
      <c r="F39" s="918"/>
      <c r="G39" s="918"/>
      <c r="H39" s="918"/>
      <c r="I39" s="918"/>
    </row>
    <row r="40" spans="2:9">
      <c r="B40" s="10" t="s">
        <v>65</v>
      </c>
      <c r="C40" s="915" t="s">
        <v>66</v>
      </c>
      <c r="D40" s="915"/>
      <c r="E40" s="915"/>
      <c r="F40" s="915"/>
      <c r="G40" s="915"/>
      <c r="H40" s="915"/>
      <c r="I40" s="915"/>
    </row>
    <row r="41" spans="2:9">
      <c r="B41" s="10" t="s">
        <v>67</v>
      </c>
      <c r="C41" s="915" t="s">
        <v>68</v>
      </c>
      <c r="D41" s="915"/>
      <c r="E41" s="915"/>
      <c r="F41" s="915"/>
      <c r="G41" s="915"/>
      <c r="H41" s="915"/>
      <c r="I41" s="915"/>
    </row>
    <row r="42" spans="2:9">
      <c r="B42" s="10" t="s">
        <v>69</v>
      </c>
      <c r="C42" s="915" t="s">
        <v>70</v>
      </c>
      <c r="D42" s="915"/>
      <c r="E42" s="915"/>
      <c r="F42" s="915"/>
      <c r="G42" s="915"/>
      <c r="H42" s="915"/>
      <c r="I42" s="915"/>
    </row>
    <row r="43" spans="2:9">
      <c r="B43" s="10" t="s">
        <v>71</v>
      </c>
      <c r="C43" s="909" t="s">
        <v>72</v>
      </c>
      <c r="D43" s="910"/>
      <c r="E43" s="910"/>
      <c r="F43" s="910"/>
      <c r="G43" s="910"/>
      <c r="H43" s="910"/>
      <c r="I43" s="911"/>
    </row>
    <row r="44" spans="2:9">
      <c r="B44" s="10" t="s">
        <v>73</v>
      </c>
      <c r="C44" s="909" t="s">
        <v>74</v>
      </c>
      <c r="D44" s="910"/>
      <c r="E44" s="910"/>
      <c r="F44" s="910"/>
      <c r="G44" s="910"/>
      <c r="H44" s="910"/>
      <c r="I44" s="911"/>
    </row>
    <row r="45" spans="2:9">
      <c r="B45" s="10" t="s">
        <v>75</v>
      </c>
      <c r="C45" s="909" t="s">
        <v>76</v>
      </c>
      <c r="D45" s="910"/>
      <c r="E45" s="910"/>
      <c r="F45" s="910"/>
      <c r="G45" s="910"/>
      <c r="H45" s="910"/>
      <c r="I45" s="911"/>
    </row>
    <row r="46" spans="2:9" ht="60">
      <c r="B46" s="12" t="s">
        <v>77</v>
      </c>
      <c r="C46" s="921" t="s">
        <v>78</v>
      </c>
      <c r="D46" s="921"/>
      <c r="E46" s="921"/>
      <c r="F46" s="921"/>
      <c r="G46" s="921"/>
      <c r="H46" s="921"/>
      <c r="I46" s="921"/>
    </row>
    <row r="47" spans="2:9">
      <c r="B47" s="12" t="s">
        <v>79</v>
      </c>
      <c r="C47" s="929" t="s">
        <v>80</v>
      </c>
      <c r="D47" s="930"/>
      <c r="E47" s="930"/>
      <c r="F47" s="930"/>
      <c r="G47" s="930"/>
      <c r="H47" s="930"/>
      <c r="I47" s="931"/>
    </row>
    <row r="48" spans="2:9">
      <c r="B48" s="12" t="s">
        <v>81</v>
      </c>
      <c r="C48" s="921" t="s">
        <v>82</v>
      </c>
      <c r="D48" s="921"/>
      <c r="E48" s="921"/>
      <c r="F48" s="921"/>
      <c r="G48" s="921"/>
      <c r="H48" s="921"/>
      <c r="I48" s="921"/>
    </row>
    <row r="49" spans="2:9" ht="30">
      <c r="B49" s="12" t="s">
        <v>83</v>
      </c>
      <c r="C49" s="921" t="s">
        <v>84</v>
      </c>
      <c r="D49" s="921"/>
      <c r="E49" s="921"/>
      <c r="F49" s="921"/>
      <c r="G49" s="921"/>
      <c r="H49" s="921"/>
      <c r="I49" s="921"/>
    </row>
    <row r="50" spans="2:9" ht="30">
      <c r="B50" s="12" t="s">
        <v>85</v>
      </c>
      <c r="C50" s="921" t="s">
        <v>86</v>
      </c>
      <c r="D50" s="921"/>
      <c r="E50" s="921"/>
      <c r="F50" s="921"/>
      <c r="G50" s="921"/>
      <c r="H50" s="921"/>
      <c r="I50" s="921"/>
    </row>
    <row r="51" spans="2:9" ht="30">
      <c r="B51" s="12" t="s">
        <v>87</v>
      </c>
      <c r="C51" s="921" t="s">
        <v>88</v>
      </c>
      <c r="D51" s="921"/>
      <c r="E51" s="921"/>
      <c r="F51" s="921"/>
      <c r="G51" s="921"/>
      <c r="H51" s="921"/>
      <c r="I51" s="921"/>
    </row>
    <row r="52" spans="2:9" ht="30">
      <c r="B52" s="13" t="s">
        <v>89</v>
      </c>
      <c r="C52" s="917" t="s">
        <v>90</v>
      </c>
      <c r="D52" s="917"/>
      <c r="E52" s="917"/>
      <c r="F52" s="917"/>
      <c r="G52" s="917"/>
      <c r="H52" s="917"/>
      <c r="I52" s="917"/>
    </row>
    <row r="53" spans="2:9">
      <c r="B53" s="13" t="s">
        <v>91</v>
      </c>
      <c r="C53" s="917" t="s">
        <v>92</v>
      </c>
      <c r="D53" s="917"/>
      <c r="E53" s="917"/>
      <c r="F53" s="917"/>
      <c r="G53" s="917"/>
      <c r="H53" s="917"/>
      <c r="I53" s="917"/>
    </row>
    <row r="54" spans="2:9" ht="30">
      <c r="B54" s="13" t="s">
        <v>93</v>
      </c>
      <c r="C54" s="917" t="s">
        <v>94</v>
      </c>
      <c r="D54" s="917"/>
      <c r="E54" s="917"/>
      <c r="F54" s="917"/>
      <c r="G54" s="917"/>
      <c r="H54" s="917"/>
      <c r="I54" s="917"/>
    </row>
    <row r="55" spans="2:9">
      <c r="B55" s="13" t="s">
        <v>95</v>
      </c>
      <c r="C55" s="917" t="s">
        <v>96</v>
      </c>
      <c r="D55" s="917"/>
      <c r="E55" s="917"/>
      <c r="F55" s="917"/>
      <c r="G55" s="917"/>
      <c r="H55" s="917"/>
      <c r="I55" s="917"/>
    </row>
    <row r="56" spans="2:9">
      <c r="B56" s="13" t="s">
        <v>97</v>
      </c>
      <c r="C56" s="917" t="s">
        <v>98</v>
      </c>
      <c r="D56" s="917"/>
      <c r="E56" s="917"/>
      <c r="F56" s="917"/>
      <c r="G56" s="917"/>
      <c r="H56" s="917"/>
      <c r="I56" s="917"/>
    </row>
    <row r="57" spans="2:9" ht="30">
      <c r="B57" s="13" t="s">
        <v>99</v>
      </c>
      <c r="C57" s="917" t="s">
        <v>100</v>
      </c>
      <c r="D57" s="917"/>
      <c r="E57" s="917"/>
      <c r="F57" s="917"/>
      <c r="G57" s="917"/>
      <c r="H57" s="917"/>
      <c r="I57" s="917"/>
    </row>
    <row r="58" spans="2:9" ht="33.75" customHeight="1">
      <c r="B58" s="922"/>
      <c r="C58" s="922"/>
      <c r="D58" s="922"/>
      <c r="E58" s="922"/>
      <c r="F58" s="922"/>
      <c r="G58" s="922"/>
      <c r="H58" s="922"/>
      <c r="I58" s="923"/>
    </row>
    <row r="59" spans="2:9" ht="32.25" customHeight="1">
      <c r="B59" s="912" t="s">
        <v>101</v>
      </c>
      <c r="C59" s="912"/>
      <c r="D59" s="912"/>
      <c r="E59" s="912"/>
      <c r="F59" s="912"/>
      <c r="G59" s="912"/>
      <c r="H59" s="912"/>
      <c r="I59" s="912"/>
    </row>
    <row r="60" spans="2:9">
      <c r="B60" s="10" t="s">
        <v>102</v>
      </c>
      <c r="C60" s="919" t="s">
        <v>103</v>
      </c>
      <c r="D60" s="919"/>
      <c r="E60" s="919"/>
      <c r="F60" s="919"/>
      <c r="G60" s="919"/>
      <c r="H60" s="919"/>
      <c r="I60" s="919"/>
    </row>
    <row r="61" spans="2:9" ht="30">
      <c r="B61" s="10" t="s">
        <v>104</v>
      </c>
      <c r="C61" s="928" t="s">
        <v>105</v>
      </c>
      <c r="D61" s="928"/>
      <c r="E61" s="928"/>
      <c r="F61" s="928"/>
      <c r="G61" s="928"/>
      <c r="H61" s="928"/>
      <c r="I61" s="928"/>
    </row>
    <row r="62" spans="2:9">
      <c r="B62" s="10" t="s">
        <v>106</v>
      </c>
      <c r="C62" s="925" t="s">
        <v>107</v>
      </c>
      <c r="D62" s="926"/>
      <c r="E62" s="926"/>
      <c r="F62" s="926"/>
      <c r="G62" s="926"/>
      <c r="H62" s="926"/>
      <c r="I62" s="927"/>
    </row>
    <row r="63" spans="2:9">
      <c r="B63" s="10" t="s">
        <v>108</v>
      </c>
      <c r="C63" s="915" t="s">
        <v>109</v>
      </c>
      <c r="D63" s="915"/>
      <c r="E63" s="915"/>
      <c r="F63" s="915"/>
      <c r="G63" s="915"/>
      <c r="H63" s="915"/>
      <c r="I63" s="915"/>
    </row>
    <row r="64" spans="2:9">
      <c r="B64" s="10" t="s">
        <v>110</v>
      </c>
      <c r="C64" s="919" t="s">
        <v>111</v>
      </c>
      <c r="D64" s="919"/>
      <c r="E64" s="919"/>
      <c r="F64" s="919"/>
      <c r="G64" s="919"/>
      <c r="H64" s="919"/>
      <c r="I64" s="919"/>
    </row>
    <row r="65" spans="2:9">
      <c r="B65" s="10" t="s">
        <v>112</v>
      </c>
      <c r="C65" s="919" t="s">
        <v>113</v>
      </c>
      <c r="D65" s="919"/>
      <c r="E65" s="919"/>
      <c r="F65" s="919"/>
      <c r="G65" s="919"/>
      <c r="H65" s="919"/>
      <c r="I65" s="919"/>
    </row>
    <row r="66" spans="2:9" ht="30.75" customHeight="1">
      <c r="B66" s="924"/>
      <c r="C66" s="924"/>
      <c r="D66" s="924"/>
      <c r="E66" s="924"/>
      <c r="F66" s="924"/>
      <c r="G66" s="924"/>
      <c r="H66" s="924"/>
      <c r="I66" s="924"/>
    </row>
    <row r="67" spans="2:9" ht="34.5" customHeight="1">
      <c r="B67" s="912" t="s">
        <v>114</v>
      </c>
      <c r="C67" s="912"/>
      <c r="D67" s="912"/>
      <c r="E67" s="912"/>
      <c r="F67" s="912"/>
      <c r="G67" s="912"/>
      <c r="H67" s="912"/>
      <c r="I67" s="912"/>
    </row>
    <row r="68" spans="2:9">
      <c r="B68" s="13" t="s">
        <v>115</v>
      </c>
      <c r="C68" s="919" t="s">
        <v>116</v>
      </c>
      <c r="D68" s="919"/>
      <c r="E68" s="919"/>
      <c r="F68" s="919"/>
      <c r="G68" s="919"/>
      <c r="H68" s="919"/>
      <c r="I68" s="919"/>
    </row>
    <row r="69" spans="2:9">
      <c r="B69" s="13" t="s">
        <v>117</v>
      </c>
      <c r="C69" s="919" t="s">
        <v>118</v>
      </c>
      <c r="D69" s="919"/>
      <c r="E69" s="919"/>
      <c r="F69" s="919"/>
      <c r="G69" s="919"/>
      <c r="H69" s="919"/>
      <c r="I69" s="919"/>
    </row>
    <row r="70" spans="2:9">
      <c r="B70" s="13" t="s">
        <v>119</v>
      </c>
      <c r="C70" s="917" t="s">
        <v>120</v>
      </c>
      <c r="D70" s="917"/>
      <c r="E70" s="917"/>
      <c r="F70" s="917"/>
      <c r="G70" s="917"/>
      <c r="H70" s="917"/>
      <c r="I70" s="917"/>
    </row>
    <row r="71" spans="2:9">
      <c r="B71" s="13" t="s">
        <v>121</v>
      </c>
      <c r="C71" s="919" t="s">
        <v>122</v>
      </c>
      <c r="D71" s="919"/>
      <c r="E71" s="919"/>
      <c r="F71" s="919"/>
      <c r="G71" s="919"/>
      <c r="H71" s="919"/>
      <c r="I71" s="919"/>
    </row>
    <row r="72" spans="2:9">
      <c r="B72" s="13" t="s">
        <v>123</v>
      </c>
      <c r="C72" s="919" t="s">
        <v>124</v>
      </c>
      <c r="D72" s="919"/>
      <c r="E72" s="919"/>
      <c r="F72" s="919"/>
      <c r="G72" s="919"/>
      <c r="H72" s="919"/>
      <c r="I72" s="919"/>
    </row>
    <row r="73" spans="2:9" ht="33.75" customHeight="1">
      <c r="B73" s="920"/>
      <c r="C73" s="920"/>
      <c r="D73" s="920"/>
      <c r="E73" s="920"/>
      <c r="F73" s="920"/>
      <c r="G73" s="920"/>
      <c r="H73" s="920"/>
      <c r="I73" s="920"/>
    </row>
    <row r="74" spans="2:9" ht="54.75" customHeight="1"/>
    <row r="76" spans="2:9" ht="134.44999999999999" customHeight="1"/>
    <row r="77" spans="2:9" ht="64.5" customHeight="1"/>
    <row r="78" spans="2:9" ht="49.5" customHeight="1"/>
    <row r="87" ht="40.5" customHeight="1"/>
  </sheetData>
  <mergeCells count="72">
    <mergeCell ref="C8:I8"/>
    <mergeCell ref="B1:I1"/>
    <mergeCell ref="C5:I5"/>
    <mergeCell ref="C6:I6"/>
    <mergeCell ref="C7:I7"/>
    <mergeCell ref="B2:I2"/>
    <mergeCell ref="C3:I3"/>
    <mergeCell ref="C4:I4"/>
    <mergeCell ref="C27:I27"/>
    <mergeCell ref="B19:I19"/>
    <mergeCell ref="C16:I16"/>
    <mergeCell ref="C17:I17"/>
    <mergeCell ref="B20:I20"/>
    <mergeCell ref="C23:I23"/>
    <mergeCell ref="C24:I24"/>
    <mergeCell ref="C22:I22"/>
    <mergeCell ref="C42:I42"/>
    <mergeCell ref="C46:I46"/>
    <mergeCell ref="C50:I50"/>
    <mergeCell ref="C51:I51"/>
    <mergeCell ref="C55:I55"/>
    <mergeCell ref="C47:I47"/>
    <mergeCell ref="C69:I69"/>
    <mergeCell ref="C68:I68"/>
    <mergeCell ref="C52:I52"/>
    <mergeCell ref="C53:I53"/>
    <mergeCell ref="C54:I54"/>
    <mergeCell ref="C71:I71"/>
    <mergeCell ref="C72:I72"/>
    <mergeCell ref="B73:I73"/>
    <mergeCell ref="C70:I70"/>
    <mergeCell ref="C48:I48"/>
    <mergeCell ref="B58:I58"/>
    <mergeCell ref="B66:I66"/>
    <mergeCell ref="B67:I67"/>
    <mergeCell ref="C62:I62"/>
    <mergeCell ref="C63:I63"/>
    <mergeCell ref="C64:I64"/>
    <mergeCell ref="C65:I65"/>
    <mergeCell ref="C60:I60"/>
    <mergeCell ref="C61:I61"/>
    <mergeCell ref="C57:I57"/>
    <mergeCell ref="C49:I49"/>
    <mergeCell ref="C28:I28"/>
    <mergeCell ref="C32:I32"/>
    <mergeCell ref="B39:I39"/>
    <mergeCell ref="C40:I40"/>
    <mergeCell ref="C41:I41"/>
    <mergeCell ref="C29:I29"/>
    <mergeCell ref="C30:I30"/>
    <mergeCell ref="C31:I31"/>
    <mergeCell ref="C33:I33"/>
    <mergeCell ref="B34:I34"/>
    <mergeCell ref="C36:I36"/>
    <mergeCell ref="C37:I37"/>
    <mergeCell ref="B35:I35"/>
    <mergeCell ref="C9:I9"/>
    <mergeCell ref="C43:I43"/>
    <mergeCell ref="C44:I44"/>
    <mergeCell ref="C45:I45"/>
    <mergeCell ref="B59:I59"/>
    <mergeCell ref="C15:I15"/>
    <mergeCell ref="C10:I10"/>
    <mergeCell ref="C11:I11"/>
    <mergeCell ref="C12:I12"/>
    <mergeCell ref="C13:I13"/>
    <mergeCell ref="C25:I25"/>
    <mergeCell ref="C18:I18"/>
    <mergeCell ref="B21:I21"/>
    <mergeCell ref="C26:I26"/>
    <mergeCell ref="C14:I14"/>
    <mergeCell ref="C56:I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pageSetUpPr fitToPage="1"/>
  </sheetPr>
  <dimension ref="A1:AI360"/>
  <sheetViews>
    <sheetView tabSelected="1" topLeftCell="Q8" zoomScale="60" zoomScaleNormal="60" workbookViewId="0">
      <pane ySplit="1" topLeftCell="A9" activePane="bottomLeft" state="frozen"/>
      <selection activeCell="A8" sqref="A8"/>
      <selection pane="bottomLeft" activeCell="Z33" sqref="Z33"/>
    </sheetView>
  </sheetViews>
  <sheetFormatPr baseColWidth="10" defaultColWidth="11.25" defaultRowHeight="15"/>
  <cols>
    <col min="1" max="1" width="15.25" style="51" customWidth="1"/>
    <col min="2" max="2" width="20.75" style="51" customWidth="1"/>
    <col min="3" max="4" width="12.25" style="51" customWidth="1"/>
    <col min="5" max="5" width="18" style="51" customWidth="1"/>
    <col min="6" max="6" width="17" style="51" customWidth="1"/>
    <col min="7" max="7" width="15.875" style="51" customWidth="1"/>
    <col min="8" max="8" width="25" style="51" customWidth="1"/>
    <col min="9" max="9" width="18" style="51" customWidth="1"/>
    <col min="10" max="10" width="22.25" style="51" customWidth="1"/>
    <col min="11" max="11" width="48.375" style="51" customWidth="1"/>
    <col min="12" max="12" width="13.75" style="51" customWidth="1"/>
    <col min="13" max="13" width="13.75" style="51" hidden="1" customWidth="1"/>
    <col min="14" max="14" width="22" style="51" hidden="1" customWidth="1"/>
    <col min="15" max="15" width="13.25" style="51" customWidth="1"/>
    <col min="16" max="16" width="17.125" style="51" customWidth="1"/>
    <col min="17" max="17" width="21.5" style="51" customWidth="1"/>
    <col min="18" max="18" width="19.75" style="51" customWidth="1"/>
    <col min="19" max="19" width="15.875" style="51" customWidth="1"/>
    <col min="20" max="21" width="16.875" style="52" customWidth="1"/>
    <col min="22" max="22" width="16.875" style="593" customWidth="1"/>
    <col min="23" max="23" width="16.875" style="52" customWidth="1"/>
    <col min="24" max="24" width="18.625" style="52" customWidth="1"/>
    <col min="25" max="25" width="20.75" style="52" customWidth="1"/>
    <col min="26" max="26" width="23.5" style="849" customWidth="1"/>
    <col min="27" max="27" width="19.125" style="52" hidden="1" customWidth="1"/>
    <col min="28" max="28" width="19.625" style="51" hidden="1" customWidth="1"/>
    <col min="29" max="32" width="20" style="51" customWidth="1"/>
    <col min="33" max="33" width="61.25" style="51" customWidth="1"/>
    <col min="34" max="34" width="38.125" style="51" hidden="1" customWidth="1"/>
    <col min="35" max="35" width="51.75" style="849" customWidth="1"/>
    <col min="36" max="16384" width="11.25" style="51"/>
  </cols>
  <sheetData>
    <row r="1" spans="1:35" ht="29.25" hidden="1" customHeight="1">
      <c r="A1" s="938"/>
      <c r="B1" s="938"/>
      <c r="C1" s="939" t="s">
        <v>125</v>
      </c>
      <c r="D1" s="939"/>
      <c r="E1" s="939"/>
      <c r="F1" s="939"/>
      <c r="G1" s="939"/>
      <c r="H1" s="939"/>
      <c r="I1" s="939"/>
      <c r="J1" s="939"/>
      <c r="K1" s="939"/>
      <c r="L1" s="939"/>
      <c r="M1" s="939"/>
      <c r="N1" s="939"/>
      <c r="O1" s="939"/>
      <c r="P1" s="939"/>
      <c r="Q1" s="939"/>
      <c r="R1" s="939"/>
      <c r="S1" s="939"/>
      <c r="T1" s="939"/>
      <c r="U1" s="939"/>
      <c r="V1" s="939"/>
      <c r="W1" s="939"/>
      <c r="X1" s="939"/>
      <c r="Y1" s="939"/>
      <c r="Z1" s="939"/>
      <c r="AA1" s="939"/>
      <c r="AB1" s="939"/>
      <c r="AC1" s="456"/>
      <c r="AD1" s="456"/>
      <c r="AE1" s="456"/>
      <c r="AF1" s="456"/>
      <c r="AG1" s="269" t="s">
        <v>126</v>
      </c>
    </row>
    <row r="2" spans="1:35" ht="28.5" hidden="1" customHeight="1">
      <c r="A2" s="938"/>
      <c r="B2" s="938"/>
      <c r="C2" s="939" t="s">
        <v>127</v>
      </c>
      <c r="D2" s="939"/>
      <c r="E2" s="939"/>
      <c r="F2" s="939"/>
      <c r="G2" s="939"/>
      <c r="H2" s="939"/>
      <c r="I2" s="939"/>
      <c r="J2" s="939"/>
      <c r="K2" s="939"/>
      <c r="L2" s="939"/>
      <c r="M2" s="939"/>
      <c r="N2" s="939"/>
      <c r="O2" s="939"/>
      <c r="P2" s="939"/>
      <c r="Q2" s="939"/>
      <c r="R2" s="939"/>
      <c r="S2" s="939"/>
      <c r="T2" s="939"/>
      <c r="U2" s="939"/>
      <c r="V2" s="939"/>
      <c r="W2" s="939"/>
      <c r="X2" s="939"/>
      <c r="Y2" s="939"/>
      <c r="Z2" s="939"/>
      <c r="AA2" s="939"/>
      <c r="AB2" s="939"/>
      <c r="AC2" s="456"/>
      <c r="AD2" s="456"/>
      <c r="AE2" s="456"/>
      <c r="AF2" s="456"/>
      <c r="AG2" s="269" t="s">
        <v>128</v>
      </c>
    </row>
    <row r="3" spans="1:35" ht="30.75" hidden="1" customHeight="1">
      <c r="A3" s="938"/>
      <c r="B3" s="938"/>
      <c r="C3" s="939" t="s">
        <v>129</v>
      </c>
      <c r="D3" s="939"/>
      <c r="E3" s="939"/>
      <c r="F3" s="939"/>
      <c r="G3" s="939"/>
      <c r="H3" s="939"/>
      <c r="I3" s="939"/>
      <c r="J3" s="939"/>
      <c r="K3" s="939"/>
      <c r="L3" s="939"/>
      <c r="M3" s="939"/>
      <c r="N3" s="939"/>
      <c r="O3" s="939"/>
      <c r="P3" s="939"/>
      <c r="Q3" s="939"/>
      <c r="R3" s="939"/>
      <c r="S3" s="939"/>
      <c r="T3" s="939"/>
      <c r="U3" s="939"/>
      <c r="V3" s="939"/>
      <c r="W3" s="939"/>
      <c r="X3" s="939"/>
      <c r="Y3" s="939"/>
      <c r="Z3" s="939"/>
      <c r="AA3" s="939"/>
      <c r="AB3" s="939"/>
      <c r="AC3" s="456"/>
      <c r="AD3" s="456"/>
      <c r="AE3" s="456"/>
      <c r="AF3" s="456"/>
      <c r="AG3" s="269" t="s">
        <v>130</v>
      </c>
    </row>
    <row r="4" spans="1:35" ht="23.25" hidden="1" customHeight="1">
      <c r="A4" s="938"/>
      <c r="B4" s="938"/>
      <c r="C4" s="939" t="s">
        <v>131</v>
      </c>
      <c r="D4" s="939"/>
      <c r="E4" s="939"/>
      <c r="F4" s="939"/>
      <c r="G4" s="939"/>
      <c r="H4" s="939"/>
      <c r="I4" s="939"/>
      <c r="J4" s="939"/>
      <c r="K4" s="939"/>
      <c r="L4" s="939"/>
      <c r="M4" s="939"/>
      <c r="N4" s="939"/>
      <c r="O4" s="939"/>
      <c r="P4" s="939"/>
      <c r="Q4" s="939"/>
      <c r="R4" s="939"/>
      <c r="S4" s="939"/>
      <c r="T4" s="939"/>
      <c r="U4" s="939"/>
      <c r="V4" s="939"/>
      <c r="W4" s="939"/>
      <c r="X4" s="939"/>
      <c r="Y4" s="939"/>
      <c r="Z4" s="939"/>
      <c r="AA4" s="939"/>
      <c r="AB4" s="939"/>
      <c r="AC4" s="456"/>
      <c r="AD4" s="456"/>
      <c r="AE4" s="456"/>
      <c r="AF4" s="456"/>
      <c r="AG4" s="269" t="s">
        <v>132</v>
      </c>
    </row>
    <row r="5" spans="1:35" ht="35.25" hidden="1" customHeight="1">
      <c r="A5" s="941" t="s">
        <v>133</v>
      </c>
      <c r="B5" s="941"/>
      <c r="C5" s="942" t="s">
        <v>134</v>
      </c>
      <c r="D5" s="942"/>
      <c r="E5" s="942"/>
      <c r="F5" s="942"/>
      <c r="G5" s="942"/>
      <c r="H5" s="942"/>
      <c r="I5" s="942"/>
      <c r="J5" s="942"/>
      <c r="K5" s="942"/>
      <c r="L5" s="942"/>
      <c r="M5" s="942"/>
      <c r="N5" s="942"/>
      <c r="O5" s="942"/>
      <c r="P5" s="942"/>
      <c r="Q5" s="942"/>
      <c r="R5" s="942"/>
      <c r="S5" s="942"/>
      <c r="T5" s="942"/>
      <c r="U5" s="942"/>
      <c r="V5" s="942"/>
      <c r="W5" s="942"/>
      <c r="X5" s="942"/>
      <c r="Y5" s="942"/>
      <c r="Z5" s="942"/>
      <c r="AA5" s="942"/>
      <c r="AB5" s="942"/>
      <c r="AC5" s="455"/>
      <c r="AD5" s="455"/>
      <c r="AE5" s="455"/>
      <c r="AF5" s="455"/>
      <c r="AG5" s="270"/>
    </row>
    <row r="6" spans="1:35" ht="30" hidden="1" customHeight="1">
      <c r="A6" s="948" t="s">
        <v>135</v>
      </c>
      <c r="B6" s="949"/>
      <c r="C6" s="949"/>
      <c r="D6" s="949"/>
      <c r="E6" s="949"/>
      <c r="F6" s="949"/>
      <c r="G6" s="949"/>
      <c r="H6" s="949"/>
      <c r="I6" s="949"/>
      <c r="J6" s="949"/>
      <c r="K6" s="949"/>
      <c r="L6" s="949"/>
      <c r="M6" s="949"/>
      <c r="N6" s="949"/>
      <c r="O6" s="949"/>
      <c r="P6" s="949"/>
      <c r="Q6" s="949"/>
      <c r="R6" s="949"/>
      <c r="S6" s="949"/>
      <c r="T6" s="949"/>
      <c r="U6" s="949"/>
      <c r="V6" s="949"/>
      <c r="W6" s="949"/>
      <c r="X6" s="949"/>
      <c r="Y6" s="949"/>
      <c r="Z6" s="949"/>
      <c r="AA6" s="949"/>
      <c r="AB6" s="949"/>
      <c r="AC6" s="949"/>
      <c r="AD6" s="949"/>
      <c r="AE6" s="949"/>
      <c r="AF6" s="949"/>
      <c r="AG6" s="950"/>
    </row>
    <row r="7" spans="1:35" ht="24.75" hidden="1" customHeight="1">
      <c r="A7" s="947" t="s">
        <v>136</v>
      </c>
      <c r="B7" s="947"/>
      <c r="C7" s="947"/>
      <c r="D7" s="947"/>
      <c r="E7" s="947"/>
      <c r="F7" s="947"/>
      <c r="G7" s="947"/>
      <c r="H7" s="947"/>
      <c r="I7" s="947"/>
      <c r="J7" s="947"/>
      <c r="K7" s="947"/>
      <c r="L7" s="947"/>
      <c r="M7" s="947"/>
      <c r="N7" s="947"/>
      <c r="O7" s="947"/>
      <c r="P7" s="947" t="s">
        <v>137</v>
      </c>
      <c r="Q7" s="947"/>
      <c r="R7" s="947"/>
      <c r="S7" s="947"/>
      <c r="T7" s="947" t="s">
        <v>138</v>
      </c>
      <c r="U7" s="947"/>
      <c r="V7" s="947"/>
      <c r="W7" s="947"/>
      <c r="X7" s="947"/>
      <c r="Y7" s="947" t="s">
        <v>139</v>
      </c>
      <c r="Z7" s="947"/>
      <c r="AA7" s="947"/>
      <c r="AB7" s="947"/>
      <c r="AC7" s="457"/>
      <c r="AD7" s="457"/>
      <c r="AE7" s="457"/>
      <c r="AF7" s="457"/>
      <c r="AG7" s="271"/>
    </row>
    <row r="8" spans="1:35" ht="84.75" customHeight="1">
      <c r="A8" s="23" t="s">
        <v>2</v>
      </c>
      <c r="B8" s="23" t="s">
        <v>4</v>
      </c>
      <c r="C8" s="23" t="s">
        <v>140</v>
      </c>
      <c r="D8" s="23" t="s">
        <v>141</v>
      </c>
      <c r="E8" s="23" t="s">
        <v>142</v>
      </c>
      <c r="F8" s="23" t="s">
        <v>143</v>
      </c>
      <c r="G8" s="23" t="s">
        <v>14</v>
      </c>
      <c r="H8" s="23" t="s">
        <v>16</v>
      </c>
      <c r="I8" s="23" t="s">
        <v>18</v>
      </c>
      <c r="J8" s="24" t="s">
        <v>144</v>
      </c>
      <c r="K8" s="23" t="s">
        <v>145</v>
      </c>
      <c r="L8" s="23" t="s">
        <v>146</v>
      </c>
      <c r="M8" s="23" t="s">
        <v>147</v>
      </c>
      <c r="N8" s="23" t="s">
        <v>28</v>
      </c>
      <c r="O8" s="23" t="s">
        <v>30</v>
      </c>
      <c r="P8" s="23" t="s">
        <v>148</v>
      </c>
      <c r="Q8" s="23" t="s">
        <v>149</v>
      </c>
      <c r="R8" s="263" t="s">
        <v>150</v>
      </c>
      <c r="S8" s="23" t="s">
        <v>151</v>
      </c>
      <c r="T8" s="2" t="s">
        <v>152</v>
      </c>
      <c r="U8" s="2" t="s">
        <v>153</v>
      </c>
      <c r="V8" s="254" t="s">
        <v>154</v>
      </c>
      <c r="W8" s="2" t="s">
        <v>155</v>
      </c>
      <c r="X8" s="254" t="s">
        <v>156</v>
      </c>
      <c r="Y8" s="112" t="s">
        <v>2075</v>
      </c>
      <c r="Z8" s="510" t="s">
        <v>2076</v>
      </c>
      <c r="AA8" s="112" t="s">
        <v>2077</v>
      </c>
      <c r="AB8" s="272" t="s">
        <v>2078</v>
      </c>
      <c r="AC8" s="588" t="s">
        <v>2079</v>
      </c>
      <c r="AD8" s="588" t="s">
        <v>2080</v>
      </c>
      <c r="AE8" s="588" t="s">
        <v>2081</v>
      </c>
      <c r="AF8" s="588" t="s">
        <v>2082</v>
      </c>
      <c r="AG8" s="511" t="s">
        <v>1877</v>
      </c>
      <c r="AI8" s="511" t="s">
        <v>2119</v>
      </c>
    </row>
    <row r="9" spans="1:35" ht="60" customHeight="1">
      <c r="A9" s="138" t="s">
        <v>157</v>
      </c>
      <c r="B9" s="217" t="s">
        <v>158</v>
      </c>
      <c r="C9" s="145" t="s">
        <v>159</v>
      </c>
      <c r="D9" s="145" t="s">
        <v>160</v>
      </c>
      <c r="E9" s="138" t="s">
        <v>161</v>
      </c>
      <c r="F9" s="139" t="s">
        <v>162</v>
      </c>
      <c r="G9" s="218" t="s">
        <v>163</v>
      </c>
      <c r="H9" s="138" t="s">
        <v>164</v>
      </c>
      <c r="I9" s="145" t="s">
        <v>165</v>
      </c>
      <c r="J9" s="138" t="s">
        <v>166</v>
      </c>
      <c r="K9" s="138" t="s">
        <v>167</v>
      </c>
      <c r="L9" s="219">
        <v>0.1</v>
      </c>
      <c r="M9" s="145" t="s">
        <v>168</v>
      </c>
      <c r="N9" s="138" t="s">
        <v>169</v>
      </c>
      <c r="O9" s="145">
        <v>1</v>
      </c>
      <c r="P9" s="431" t="s">
        <v>170</v>
      </c>
      <c r="Q9" s="220">
        <v>0.3</v>
      </c>
      <c r="R9" s="440">
        <v>0.7</v>
      </c>
      <c r="S9" s="441">
        <v>0.2</v>
      </c>
      <c r="T9" s="221">
        <v>0</v>
      </c>
      <c r="U9" s="221">
        <v>0.1</v>
      </c>
      <c r="V9" s="854">
        <f>+Y9+Z9+AA9+AB9</f>
        <v>0.2</v>
      </c>
      <c r="W9" s="221"/>
      <c r="X9" s="221">
        <f>+T9+U9+V9+W9</f>
        <v>0.30000000000000004</v>
      </c>
      <c r="Y9" s="832">
        <v>0</v>
      </c>
      <c r="Z9" s="853">
        <v>0.2</v>
      </c>
      <c r="AA9" s="202"/>
      <c r="AB9" s="273"/>
      <c r="AC9" s="589">
        <f t="shared" ref="AC9:AC14" si="0">(V9/R9)*L9</f>
        <v>2.8571428571428577E-2</v>
      </c>
      <c r="AD9" s="589">
        <f>(X9/O9)*L9</f>
        <v>3.0000000000000006E-2</v>
      </c>
      <c r="AE9" s="589">
        <f>V9/R9</f>
        <v>0.28571428571428575</v>
      </c>
      <c r="AF9" s="597">
        <f>X9/O9</f>
        <v>0.30000000000000004</v>
      </c>
      <c r="AG9" s="547" t="s">
        <v>1973</v>
      </c>
      <c r="AI9" s="547" t="s">
        <v>2247</v>
      </c>
    </row>
    <row r="10" spans="1:35" ht="60" customHeight="1">
      <c r="A10" s="138" t="s">
        <v>157</v>
      </c>
      <c r="B10" s="217" t="s">
        <v>158</v>
      </c>
      <c r="C10" s="145" t="s">
        <v>159</v>
      </c>
      <c r="D10" s="145" t="s">
        <v>160</v>
      </c>
      <c r="E10" s="138" t="s">
        <v>161</v>
      </c>
      <c r="F10" s="139" t="s">
        <v>162</v>
      </c>
      <c r="G10" s="218" t="s">
        <v>172</v>
      </c>
      <c r="H10" s="138" t="s">
        <v>173</v>
      </c>
      <c r="I10" s="437" t="s">
        <v>174</v>
      </c>
      <c r="J10" s="138" t="s">
        <v>166</v>
      </c>
      <c r="K10" s="138" t="s">
        <v>175</v>
      </c>
      <c r="L10" s="219">
        <v>0.1</v>
      </c>
      <c r="M10" s="145" t="s">
        <v>168</v>
      </c>
      <c r="N10" s="138" t="s">
        <v>176</v>
      </c>
      <c r="O10" s="145">
        <v>60</v>
      </c>
      <c r="P10" s="431">
        <v>5</v>
      </c>
      <c r="Q10" s="223">
        <v>17</v>
      </c>
      <c r="R10" s="442">
        <v>21</v>
      </c>
      <c r="S10" s="443">
        <v>21</v>
      </c>
      <c r="T10" s="223">
        <v>1</v>
      </c>
      <c r="U10" s="591">
        <v>3</v>
      </c>
      <c r="V10" s="222">
        <f t="shared" ref="V10:V14" si="1">+Y10+Z10+AA10+AB10</f>
        <v>0</v>
      </c>
      <c r="W10" s="223"/>
      <c r="X10" s="223">
        <f>+T10+U10+V10+W10</f>
        <v>4</v>
      </c>
      <c r="Y10" s="833">
        <v>0</v>
      </c>
      <c r="Z10" s="843">
        <v>0</v>
      </c>
      <c r="AA10" s="202"/>
      <c r="AB10" s="274"/>
      <c r="AC10" s="589">
        <f t="shared" si="0"/>
        <v>0</v>
      </c>
      <c r="AD10" s="589">
        <f t="shared" ref="AD10:AD73" si="2">(X10/O10)*L10</f>
        <v>6.6666666666666671E-3</v>
      </c>
      <c r="AE10" s="589">
        <f t="shared" ref="AE10:AE73" si="3">V10/R10</f>
        <v>0</v>
      </c>
      <c r="AF10" s="597">
        <f t="shared" ref="AF10:AF73" si="4">X10/O10</f>
        <v>6.6666666666666666E-2</v>
      </c>
      <c r="AG10" s="547" t="s">
        <v>1974</v>
      </c>
      <c r="AI10" s="512" t="s">
        <v>2248</v>
      </c>
    </row>
    <row r="11" spans="1:35" ht="60" customHeight="1">
      <c r="A11" s="138" t="s">
        <v>157</v>
      </c>
      <c r="B11" s="217" t="s">
        <v>179</v>
      </c>
      <c r="C11" s="145" t="s">
        <v>159</v>
      </c>
      <c r="D11" s="145" t="s">
        <v>160</v>
      </c>
      <c r="E11" s="138" t="s">
        <v>161</v>
      </c>
      <c r="F11" s="139" t="s">
        <v>162</v>
      </c>
      <c r="G11" s="218" t="s">
        <v>180</v>
      </c>
      <c r="H11" s="138" t="s">
        <v>181</v>
      </c>
      <c r="I11" s="437" t="s">
        <v>174</v>
      </c>
      <c r="J11" s="138" t="s">
        <v>166</v>
      </c>
      <c r="K11" s="138" t="s">
        <v>182</v>
      </c>
      <c r="L11" s="219">
        <v>0.2</v>
      </c>
      <c r="M11" s="145" t="s">
        <v>183</v>
      </c>
      <c r="N11" s="138" t="s">
        <v>184</v>
      </c>
      <c r="O11" s="145">
        <v>5</v>
      </c>
      <c r="P11" s="431">
        <v>1</v>
      </c>
      <c r="Q11" s="223">
        <v>1</v>
      </c>
      <c r="R11" s="444">
        <v>1.05</v>
      </c>
      <c r="S11" s="445">
        <v>1</v>
      </c>
      <c r="T11" s="223">
        <v>1</v>
      </c>
      <c r="U11" s="586">
        <v>0.95</v>
      </c>
      <c r="V11" s="222">
        <f t="shared" si="1"/>
        <v>0.05</v>
      </c>
      <c r="W11" s="223"/>
      <c r="X11" s="223">
        <f t="shared" ref="X11:X14" si="5">+T11+U11+V11+W11</f>
        <v>2</v>
      </c>
      <c r="Y11" s="833">
        <v>0.04</v>
      </c>
      <c r="Z11" s="843">
        <v>0.01</v>
      </c>
      <c r="AA11" s="202"/>
      <c r="AB11" s="274"/>
      <c r="AC11" s="589">
        <f t="shared" si="0"/>
        <v>9.5238095238095247E-3</v>
      </c>
      <c r="AD11" s="589">
        <f t="shared" si="2"/>
        <v>8.0000000000000016E-2</v>
      </c>
      <c r="AE11" s="589">
        <f t="shared" si="3"/>
        <v>4.7619047619047616E-2</v>
      </c>
      <c r="AF11" s="597">
        <f t="shared" si="4"/>
        <v>0.4</v>
      </c>
      <c r="AG11" s="547" t="s">
        <v>1975</v>
      </c>
      <c r="AI11" s="547" t="s">
        <v>2249</v>
      </c>
    </row>
    <row r="12" spans="1:35" ht="60" customHeight="1">
      <c r="A12" s="138" t="s">
        <v>157</v>
      </c>
      <c r="B12" s="217" t="s">
        <v>158</v>
      </c>
      <c r="C12" s="145" t="s">
        <v>159</v>
      </c>
      <c r="D12" s="145" t="s">
        <v>160</v>
      </c>
      <c r="E12" s="138" t="s">
        <v>161</v>
      </c>
      <c r="F12" s="139" t="s">
        <v>162</v>
      </c>
      <c r="G12" s="218" t="s">
        <v>186</v>
      </c>
      <c r="H12" s="138" t="s">
        <v>187</v>
      </c>
      <c r="I12" s="437" t="s">
        <v>174</v>
      </c>
      <c r="J12" s="138" t="s">
        <v>166</v>
      </c>
      <c r="K12" s="138" t="s">
        <v>188</v>
      </c>
      <c r="L12" s="219">
        <v>0.3</v>
      </c>
      <c r="M12" s="145" t="s">
        <v>183</v>
      </c>
      <c r="N12" s="138" t="s">
        <v>189</v>
      </c>
      <c r="O12" s="145">
        <v>15</v>
      </c>
      <c r="P12" s="431">
        <v>2</v>
      </c>
      <c r="Q12" s="223">
        <v>4</v>
      </c>
      <c r="R12" s="446">
        <v>5</v>
      </c>
      <c r="S12" s="447">
        <v>5</v>
      </c>
      <c r="T12" s="223">
        <v>1</v>
      </c>
      <c r="U12" s="586">
        <v>5</v>
      </c>
      <c r="V12" s="222">
        <f t="shared" si="1"/>
        <v>0</v>
      </c>
      <c r="W12" s="223"/>
      <c r="X12" s="223">
        <f t="shared" si="5"/>
        <v>6</v>
      </c>
      <c r="Y12" s="833">
        <v>0</v>
      </c>
      <c r="Z12" s="843">
        <v>0</v>
      </c>
      <c r="AA12" s="202"/>
      <c r="AB12" s="274"/>
      <c r="AC12" s="589">
        <f t="shared" si="0"/>
        <v>0</v>
      </c>
      <c r="AD12" s="589">
        <f t="shared" si="2"/>
        <v>0.12</v>
      </c>
      <c r="AE12" s="589">
        <f t="shared" si="3"/>
        <v>0</v>
      </c>
      <c r="AF12" s="597">
        <f t="shared" si="4"/>
        <v>0.4</v>
      </c>
      <c r="AG12" s="547" t="s">
        <v>1976</v>
      </c>
      <c r="AI12" s="547" t="s">
        <v>2250</v>
      </c>
    </row>
    <row r="13" spans="1:35" ht="60" customHeight="1">
      <c r="A13" s="138" t="s">
        <v>157</v>
      </c>
      <c r="B13" s="217" t="s">
        <v>158</v>
      </c>
      <c r="C13" s="145" t="s">
        <v>159</v>
      </c>
      <c r="D13" s="145" t="s">
        <v>160</v>
      </c>
      <c r="E13" s="138" t="s">
        <v>161</v>
      </c>
      <c r="F13" s="139" t="s">
        <v>162</v>
      </c>
      <c r="G13" s="218" t="s">
        <v>192</v>
      </c>
      <c r="H13" s="138" t="s">
        <v>193</v>
      </c>
      <c r="I13" s="437" t="s">
        <v>174</v>
      </c>
      <c r="J13" s="138" t="s">
        <v>166</v>
      </c>
      <c r="K13" s="138" t="s">
        <v>194</v>
      </c>
      <c r="L13" s="219">
        <v>0.2</v>
      </c>
      <c r="M13" s="145" t="s">
        <v>183</v>
      </c>
      <c r="N13" s="138" t="s">
        <v>189</v>
      </c>
      <c r="O13" s="145">
        <v>80</v>
      </c>
      <c r="P13" s="431">
        <v>8</v>
      </c>
      <c r="Q13" s="223">
        <v>22</v>
      </c>
      <c r="R13" s="448">
        <v>19</v>
      </c>
      <c r="S13" s="437">
        <v>24</v>
      </c>
      <c r="T13" s="223">
        <v>10</v>
      </c>
      <c r="U13" s="586">
        <v>31</v>
      </c>
      <c r="V13" s="222">
        <f t="shared" si="1"/>
        <v>13</v>
      </c>
      <c r="W13" s="223"/>
      <c r="X13" s="223">
        <f t="shared" si="5"/>
        <v>54</v>
      </c>
      <c r="Y13" s="833">
        <v>9</v>
      </c>
      <c r="Z13" s="843">
        <v>4</v>
      </c>
      <c r="AA13" s="202"/>
      <c r="AB13" s="274"/>
      <c r="AC13" s="589">
        <f t="shared" si="0"/>
        <v>0.1368421052631579</v>
      </c>
      <c r="AD13" s="589">
        <f t="shared" si="2"/>
        <v>0.13500000000000001</v>
      </c>
      <c r="AE13" s="589">
        <f t="shared" si="3"/>
        <v>0.68421052631578949</v>
      </c>
      <c r="AF13" s="597">
        <f t="shared" si="4"/>
        <v>0.67500000000000004</v>
      </c>
      <c r="AG13" s="547" t="s">
        <v>1977</v>
      </c>
      <c r="AI13" s="547" t="s">
        <v>2251</v>
      </c>
    </row>
    <row r="14" spans="1:35" ht="84.75" customHeight="1">
      <c r="A14" s="138" t="s">
        <v>157</v>
      </c>
      <c r="B14" s="217" t="s">
        <v>158</v>
      </c>
      <c r="C14" s="145" t="s">
        <v>159</v>
      </c>
      <c r="D14" s="145" t="s">
        <v>160</v>
      </c>
      <c r="E14" s="138" t="s">
        <v>161</v>
      </c>
      <c r="F14" s="139" t="s">
        <v>162</v>
      </c>
      <c r="G14" s="218" t="s">
        <v>197</v>
      </c>
      <c r="H14" s="138" t="s">
        <v>198</v>
      </c>
      <c r="I14" s="437" t="s">
        <v>174</v>
      </c>
      <c r="J14" s="138" t="s">
        <v>166</v>
      </c>
      <c r="K14" s="138" t="s">
        <v>199</v>
      </c>
      <c r="L14" s="219">
        <v>0.1</v>
      </c>
      <c r="M14" s="145" t="s">
        <v>183</v>
      </c>
      <c r="N14" s="138" t="s">
        <v>200</v>
      </c>
      <c r="O14" s="145">
        <v>1000</v>
      </c>
      <c r="P14" s="431">
        <v>160</v>
      </c>
      <c r="Q14" s="223">
        <v>255</v>
      </c>
      <c r="R14" s="448">
        <v>340</v>
      </c>
      <c r="S14" s="437">
        <v>303</v>
      </c>
      <c r="T14" s="223">
        <v>89</v>
      </c>
      <c r="U14" s="586">
        <v>232</v>
      </c>
      <c r="V14" s="222">
        <f t="shared" si="1"/>
        <v>196</v>
      </c>
      <c r="W14" s="223"/>
      <c r="X14" s="223">
        <f t="shared" si="5"/>
        <v>517</v>
      </c>
      <c r="Y14" s="833">
        <v>95</v>
      </c>
      <c r="Z14" s="843">
        <v>101</v>
      </c>
      <c r="AA14" s="202"/>
      <c r="AB14" s="274"/>
      <c r="AC14" s="589">
        <f t="shared" si="0"/>
        <v>5.7647058823529412E-2</v>
      </c>
      <c r="AD14" s="589">
        <f t="shared" si="2"/>
        <v>5.1700000000000003E-2</v>
      </c>
      <c r="AE14" s="589">
        <f t="shared" si="3"/>
        <v>0.57647058823529407</v>
      </c>
      <c r="AF14" s="597">
        <f t="shared" si="4"/>
        <v>0.51700000000000002</v>
      </c>
      <c r="AG14" s="767" t="s">
        <v>2056</v>
      </c>
      <c r="AI14" s="830" t="s">
        <v>2252</v>
      </c>
    </row>
    <row r="15" spans="1:35" ht="60" customHeight="1">
      <c r="A15" s="106"/>
      <c r="B15" s="943" t="s">
        <v>203</v>
      </c>
      <c r="C15" s="944"/>
      <c r="D15" s="944"/>
      <c r="E15" s="944"/>
      <c r="F15" s="944"/>
      <c r="G15" s="944"/>
      <c r="H15" s="944"/>
      <c r="I15" s="944"/>
      <c r="J15" s="944"/>
      <c r="K15" s="944"/>
      <c r="L15" s="944"/>
      <c r="M15" s="944"/>
      <c r="N15" s="944"/>
      <c r="O15" s="944"/>
      <c r="P15" s="944"/>
      <c r="Q15" s="944"/>
      <c r="R15" s="944"/>
      <c r="S15" s="944"/>
      <c r="T15" s="944"/>
      <c r="U15" s="944"/>
      <c r="V15" s="944"/>
      <c r="W15" s="944"/>
      <c r="X15" s="944"/>
      <c r="Y15" s="944"/>
      <c r="Z15" s="944"/>
      <c r="AA15" s="105"/>
      <c r="AB15" s="275"/>
      <c r="AC15" s="594">
        <f>SUM(AC9:AC14)</f>
        <v>0.23258440218192541</v>
      </c>
      <c r="AD15" s="594">
        <f>SUM(AD9:AD14)</f>
        <v>0.42336666666666672</v>
      </c>
      <c r="AE15" s="594">
        <f>AVERAGE(AE9:AE14)</f>
        <v>0.2656690746474028</v>
      </c>
      <c r="AF15" s="594">
        <f>AVERAGE(AF9:AF14)</f>
        <v>0.39311111111111113</v>
      </c>
      <c r="AG15" s="42"/>
      <c r="AH15" s="42"/>
      <c r="AI15" s="512"/>
    </row>
    <row r="16" spans="1:35" s="52" customFormat="1" ht="60" customHeight="1">
      <c r="A16" s="138" t="s">
        <v>157</v>
      </c>
      <c r="B16" s="225" t="s">
        <v>204</v>
      </c>
      <c r="C16" s="145" t="s">
        <v>159</v>
      </c>
      <c r="D16" s="145" t="s">
        <v>160</v>
      </c>
      <c r="E16" s="138" t="s">
        <v>205</v>
      </c>
      <c r="F16" s="156" t="s">
        <v>206</v>
      </c>
      <c r="G16" s="226" t="s">
        <v>172</v>
      </c>
      <c r="H16" s="138" t="s">
        <v>207</v>
      </c>
      <c r="I16" s="145" t="s">
        <v>165</v>
      </c>
      <c r="J16" s="138" t="s">
        <v>208</v>
      </c>
      <c r="K16" s="138" t="s">
        <v>209</v>
      </c>
      <c r="L16" s="227">
        <v>0.6</v>
      </c>
      <c r="M16" s="145" t="s">
        <v>168</v>
      </c>
      <c r="N16" s="138" t="s">
        <v>210</v>
      </c>
      <c r="O16" s="145">
        <v>40</v>
      </c>
      <c r="P16" s="434">
        <v>15</v>
      </c>
      <c r="Q16" s="224">
        <v>10</v>
      </c>
      <c r="R16" s="215">
        <v>10</v>
      </c>
      <c r="S16" s="138">
        <v>5</v>
      </c>
      <c r="T16" s="228">
        <v>15</v>
      </c>
      <c r="U16" s="586">
        <v>10</v>
      </c>
      <c r="V16" s="222">
        <f>+Y16+Z16+AA16+AB16</f>
        <v>10</v>
      </c>
      <c r="W16" s="228"/>
      <c r="X16" s="228">
        <f>+T16+U16+V16+W16</f>
        <v>35</v>
      </c>
      <c r="Y16" s="834">
        <v>10</v>
      </c>
      <c r="Z16" s="844">
        <v>0</v>
      </c>
      <c r="AA16" s="229"/>
      <c r="AB16" s="277"/>
      <c r="AC16" s="589">
        <f>(V16/R16)*L16</f>
        <v>0.6</v>
      </c>
      <c r="AD16" s="589">
        <f t="shared" si="2"/>
        <v>0.52500000000000002</v>
      </c>
      <c r="AE16" s="589">
        <f t="shared" si="3"/>
        <v>1</v>
      </c>
      <c r="AF16" s="597">
        <f t="shared" si="4"/>
        <v>0.875</v>
      </c>
      <c r="AG16" s="733" t="s">
        <v>1947</v>
      </c>
      <c r="AI16" s="850" t="s">
        <v>2220</v>
      </c>
    </row>
    <row r="17" spans="1:35" ht="60" customHeight="1">
      <c r="A17" s="141" t="s">
        <v>157</v>
      </c>
      <c r="B17" s="158" t="s">
        <v>204</v>
      </c>
      <c r="C17" s="151" t="s">
        <v>159</v>
      </c>
      <c r="D17" s="151" t="s">
        <v>160</v>
      </c>
      <c r="E17" s="141" t="s">
        <v>205</v>
      </c>
      <c r="F17" s="156" t="s">
        <v>206</v>
      </c>
      <c r="G17" s="175" t="s">
        <v>180</v>
      </c>
      <c r="H17" s="141" t="s">
        <v>211</v>
      </c>
      <c r="I17" s="151" t="s">
        <v>165</v>
      </c>
      <c r="J17" s="141" t="s">
        <v>212</v>
      </c>
      <c r="K17" s="141" t="s">
        <v>213</v>
      </c>
      <c r="L17" s="219">
        <v>0.4</v>
      </c>
      <c r="M17" s="151" t="s">
        <v>168</v>
      </c>
      <c r="N17" s="141" t="s">
        <v>214</v>
      </c>
      <c r="O17" s="151">
        <v>105</v>
      </c>
      <c r="P17" s="434">
        <v>30</v>
      </c>
      <c r="Q17" s="228">
        <v>25</v>
      </c>
      <c r="R17" s="268">
        <v>25</v>
      </c>
      <c r="S17" s="149">
        <v>25</v>
      </c>
      <c r="T17" s="143">
        <v>10</v>
      </c>
      <c r="U17" s="592">
        <v>45</v>
      </c>
      <c r="V17" s="222">
        <f>+Y17+Z17+AA17+AB17</f>
        <v>0</v>
      </c>
      <c r="W17" s="228"/>
      <c r="X17" s="228">
        <f>+T17+U17+V17+W17</f>
        <v>55</v>
      </c>
      <c r="Y17" s="835">
        <v>0</v>
      </c>
      <c r="Z17" s="845">
        <v>0</v>
      </c>
      <c r="AA17" s="230"/>
      <c r="AB17" s="279"/>
      <c r="AC17" s="589">
        <f>(V17/R17)*L17</f>
        <v>0</v>
      </c>
      <c r="AD17" s="589">
        <f t="shared" si="2"/>
        <v>0.20952380952380956</v>
      </c>
      <c r="AE17" s="589">
        <f t="shared" si="3"/>
        <v>0</v>
      </c>
      <c r="AF17" s="597">
        <f t="shared" si="4"/>
        <v>0.52380952380952384</v>
      </c>
      <c r="AG17" s="547" t="s">
        <v>1948</v>
      </c>
      <c r="AI17" s="547" t="s">
        <v>2221</v>
      </c>
    </row>
    <row r="18" spans="1:35" ht="60" customHeight="1">
      <c r="A18" s="25"/>
      <c r="B18" s="943" t="s">
        <v>215</v>
      </c>
      <c r="C18" s="944"/>
      <c r="D18" s="944"/>
      <c r="E18" s="944"/>
      <c r="F18" s="944"/>
      <c r="G18" s="944"/>
      <c r="H18" s="944"/>
      <c r="I18" s="944"/>
      <c r="J18" s="944"/>
      <c r="K18" s="944"/>
      <c r="L18" s="944"/>
      <c r="M18" s="944"/>
      <c r="N18" s="944"/>
      <c r="O18" s="944"/>
      <c r="P18" s="944"/>
      <c r="Q18" s="944"/>
      <c r="R18" s="944"/>
      <c r="S18" s="944"/>
      <c r="T18" s="944"/>
      <c r="U18" s="944"/>
      <c r="V18" s="944"/>
      <c r="W18" s="944"/>
      <c r="X18" s="944"/>
      <c r="Y18" s="944"/>
      <c r="Z18" s="944"/>
      <c r="AA18" s="944"/>
      <c r="AB18" s="944"/>
      <c r="AC18" s="595">
        <f>SUM(AC16:AC17)</f>
        <v>0.6</v>
      </c>
      <c r="AD18" s="595">
        <f>SUM(AD16:AD17)</f>
        <v>0.73452380952380958</v>
      </c>
      <c r="AE18" s="595">
        <f>AVERAGE(AE16:AE17)</f>
        <v>0.5</v>
      </c>
      <c r="AF18" s="595">
        <f>AVERAGE(AF16:AF17)</f>
        <v>0.69940476190476186</v>
      </c>
    </row>
    <row r="19" spans="1:35" ht="60" customHeight="1">
      <c r="A19" s="141" t="s">
        <v>157</v>
      </c>
      <c r="B19" s="158" t="s">
        <v>204</v>
      </c>
      <c r="C19" s="151" t="s">
        <v>159</v>
      </c>
      <c r="D19" s="151" t="s">
        <v>160</v>
      </c>
      <c r="E19" s="141" t="s">
        <v>216</v>
      </c>
      <c r="F19" s="231" t="s">
        <v>217</v>
      </c>
      <c r="G19" s="175" t="s">
        <v>180</v>
      </c>
      <c r="H19" s="141" t="s">
        <v>218</v>
      </c>
      <c r="I19" s="151" t="s">
        <v>165</v>
      </c>
      <c r="J19" s="141" t="s">
        <v>219</v>
      </c>
      <c r="K19" s="141" t="s">
        <v>220</v>
      </c>
      <c r="L19" s="219">
        <v>0.1</v>
      </c>
      <c r="M19" s="151" t="s">
        <v>168</v>
      </c>
      <c r="N19" s="141" t="s">
        <v>221</v>
      </c>
      <c r="O19" s="151">
        <v>2390</v>
      </c>
      <c r="P19" s="431" t="s">
        <v>170</v>
      </c>
      <c r="Q19" s="232">
        <v>585</v>
      </c>
      <c r="R19" s="264">
        <v>878</v>
      </c>
      <c r="S19" s="151">
        <v>927</v>
      </c>
      <c r="T19" s="223">
        <v>0</v>
      </c>
      <c r="U19" s="586">
        <v>0</v>
      </c>
      <c r="V19" s="222">
        <f>+Y19+Z19+AA19+AB19</f>
        <v>0</v>
      </c>
      <c r="W19" s="223"/>
      <c r="X19" s="223">
        <f>+T19+U19+V19+W19</f>
        <v>0</v>
      </c>
      <c r="Y19" s="834">
        <v>0</v>
      </c>
      <c r="Z19" s="844">
        <v>0</v>
      </c>
      <c r="AA19" s="229"/>
      <c r="AB19" s="277"/>
      <c r="AC19" s="589">
        <f>(V19/R19)*L19</f>
        <v>0</v>
      </c>
      <c r="AD19" s="589">
        <f t="shared" si="2"/>
        <v>0</v>
      </c>
      <c r="AE19" s="589">
        <f t="shared" si="3"/>
        <v>0</v>
      </c>
      <c r="AF19" s="597">
        <f t="shared" si="4"/>
        <v>0</v>
      </c>
      <c r="AG19" s="547" t="s">
        <v>1930</v>
      </c>
      <c r="AI19" s="547" t="s">
        <v>2184</v>
      </c>
    </row>
    <row r="20" spans="1:35" s="52" customFormat="1" ht="60" customHeight="1">
      <c r="A20" s="138" t="s">
        <v>157</v>
      </c>
      <c r="B20" s="225" t="s">
        <v>204</v>
      </c>
      <c r="C20" s="145" t="s">
        <v>159</v>
      </c>
      <c r="D20" s="145" t="s">
        <v>160</v>
      </c>
      <c r="E20" s="138" t="s">
        <v>216</v>
      </c>
      <c r="F20" s="231" t="s">
        <v>217</v>
      </c>
      <c r="G20" s="226" t="s">
        <v>186</v>
      </c>
      <c r="H20" s="138" t="s">
        <v>222</v>
      </c>
      <c r="I20" s="145" t="s">
        <v>165</v>
      </c>
      <c r="J20" s="138" t="s">
        <v>223</v>
      </c>
      <c r="K20" s="138" t="s">
        <v>224</v>
      </c>
      <c r="L20" s="227">
        <v>0.4</v>
      </c>
      <c r="M20" s="145" t="s">
        <v>168</v>
      </c>
      <c r="N20" s="138" t="s">
        <v>225</v>
      </c>
      <c r="O20" s="590">
        <v>425948</v>
      </c>
      <c r="P20" s="431">
        <v>106487</v>
      </c>
      <c r="Q20" s="223">
        <v>106487</v>
      </c>
      <c r="R20" s="264">
        <v>106487</v>
      </c>
      <c r="S20" s="145">
        <v>106487</v>
      </c>
      <c r="T20" s="223">
        <v>100207</v>
      </c>
      <c r="U20" s="223">
        <v>106487</v>
      </c>
      <c r="V20" s="222">
        <f>+Z20</f>
        <v>106487</v>
      </c>
      <c r="W20" s="223"/>
      <c r="X20" s="223">
        <f>+T20+U20+V20+W20</f>
        <v>313181</v>
      </c>
      <c r="Y20" s="836">
        <v>106487</v>
      </c>
      <c r="Z20" s="846">
        <v>106487</v>
      </c>
      <c r="AA20" s="203"/>
      <c r="AB20" s="281"/>
      <c r="AC20" s="589">
        <f>(V20/R20)*L20</f>
        <v>0.4</v>
      </c>
      <c r="AD20" s="589">
        <f t="shared" si="2"/>
        <v>0.29410256651046607</v>
      </c>
      <c r="AE20" s="589">
        <f>(V20/R20)*0.5</f>
        <v>0.5</v>
      </c>
      <c r="AF20" s="597">
        <f>48.5%+6.25%+6.25%</f>
        <v>0.61</v>
      </c>
      <c r="AG20" s="547" t="s">
        <v>1949</v>
      </c>
      <c r="AI20" s="547" t="s">
        <v>2025</v>
      </c>
    </row>
    <row r="21" spans="1:35" ht="60" customHeight="1">
      <c r="A21" s="138" t="s">
        <v>157</v>
      </c>
      <c r="B21" s="225" t="s">
        <v>204</v>
      </c>
      <c r="C21" s="145" t="s">
        <v>159</v>
      </c>
      <c r="D21" s="145" t="s">
        <v>160</v>
      </c>
      <c r="E21" s="138" t="s">
        <v>216</v>
      </c>
      <c r="F21" s="231" t="s">
        <v>217</v>
      </c>
      <c r="G21" s="226" t="s">
        <v>192</v>
      </c>
      <c r="H21" s="138" t="s">
        <v>226</v>
      </c>
      <c r="I21" s="145" t="s">
        <v>165</v>
      </c>
      <c r="J21" s="138" t="s">
        <v>227</v>
      </c>
      <c r="K21" s="138" t="s">
        <v>228</v>
      </c>
      <c r="L21" s="219">
        <v>0.2</v>
      </c>
      <c r="M21" s="145" t="s">
        <v>168</v>
      </c>
      <c r="N21" s="138" t="s">
        <v>229</v>
      </c>
      <c r="O21" s="145">
        <v>22000</v>
      </c>
      <c r="P21" s="145">
        <v>5500</v>
      </c>
      <c r="Q21" s="223">
        <v>5500</v>
      </c>
      <c r="R21" s="264">
        <v>5500</v>
      </c>
      <c r="S21" s="145">
        <v>5500</v>
      </c>
      <c r="T21" s="223">
        <v>5011</v>
      </c>
      <c r="U21" s="586">
        <v>3954</v>
      </c>
      <c r="V21" s="222">
        <f t="shared" ref="V21:V83" si="6">+Y21+Z21+AA21+AB21</f>
        <v>2880</v>
      </c>
      <c r="W21" s="223"/>
      <c r="X21" s="223">
        <f t="shared" ref="X21:X23" si="7">+T21+U21+V21+W21</f>
        <v>11845</v>
      </c>
      <c r="Y21" s="836">
        <v>2880</v>
      </c>
      <c r="Z21" s="846">
        <v>0</v>
      </c>
      <c r="AA21" s="203"/>
      <c r="AB21" s="281"/>
      <c r="AC21" s="589">
        <f>(V21/R21)*L21</f>
        <v>0.10472727272727274</v>
      </c>
      <c r="AD21" s="589">
        <f t="shared" si="2"/>
        <v>0.1076818181818182</v>
      </c>
      <c r="AE21" s="589">
        <f t="shared" si="3"/>
        <v>0.52363636363636368</v>
      </c>
      <c r="AF21" s="597">
        <f t="shared" si="4"/>
        <v>0.53840909090909095</v>
      </c>
      <c r="AG21" s="547" t="s">
        <v>1950</v>
      </c>
      <c r="AI21" s="547" t="s">
        <v>1950</v>
      </c>
    </row>
    <row r="22" spans="1:35" s="52" customFormat="1" ht="60" customHeight="1">
      <c r="A22" s="138" t="s">
        <v>157</v>
      </c>
      <c r="B22" s="225" t="s">
        <v>204</v>
      </c>
      <c r="C22" s="145" t="s">
        <v>159</v>
      </c>
      <c r="D22" s="145" t="s">
        <v>160</v>
      </c>
      <c r="E22" s="138" t="s">
        <v>216</v>
      </c>
      <c r="F22" s="231" t="s">
        <v>217</v>
      </c>
      <c r="G22" s="226" t="s">
        <v>197</v>
      </c>
      <c r="H22" s="138" t="s">
        <v>231</v>
      </c>
      <c r="I22" s="145" t="s">
        <v>165</v>
      </c>
      <c r="J22" s="138" t="s">
        <v>232</v>
      </c>
      <c r="K22" s="141" t="s">
        <v>233</v>
      </c>
      <c r="L22" s="219">
        <v>0.25</v>
      </c>
      <c r="M22" s="151" t="s">
        <v>168</v>
      </c>
      <c r="N22" s="141" t="s">
        <v>234</v>
      </c>
      <c r="O22" s="590">
        <v>40000</v>
      </c>
      <c r="P22" s="145">
        <v>10000</v>
      </c>
      <c r="Q22" s="223">
        <v>10000</v>
      </c>
      <c r="R22" s="264">
        <v>10000</v>
      </c>
      <c r="S22" s="145">
        <v>10000</v>
      </c>
      <c r="T22" s="223">
        <v>11786</v>
      </c>
      <c r="U22" s="223">
        <v>10025</v>
      </c>
      <c r="V22" s="222">
        <f t="shared" si="6"/>
        <v>10000</v>
      </c>
      <c r="W22" s="223"/>
      <c r="X22" s="223">
        <f>+T22+U22+V22+W22</f>
        <v>31811</v>
      </c>
      <c r="Y22" s="836">
        <v>7000</v>
      </c>
      <c r="Z22" s="846">
        <v>3000</v>
      </c>
      <c r="AA22" s="203"/>
      <c r="AB22" s="281"/>
      <c r="AC22" s="589">
        <f>(V22/R22)*L22</f>
        <v>0.25</v>
      </c>
      <c r="AD22" s="589">
        <f t="shared" si="2"/>
        <v>0.19881874999999999</v>
      </c>
      <c r="AE22" s="589">
        <f t="shared" si="3"/>
        <v>1</v>
      </c>
      <c r="AF22" s="597">
        <f t="shared" si="4"/>
        <v>0.79527499999999995</v>
      </c>
      <c r="AG22" s="547" t="s">
        <v>1951</v>
      </c>
      <c r="AI22" s="547" t="s">
        <v>2222</v>
      </c>
    </row>
    <row r="23" spans="1:35" ht="60" customHeight="1">
      <c r="A23" s="138" t="s">
        <v>157</v>
      </c>
      <c r="B23" s="225" t="s">
        <v>204</v>
      </c>
      <c r="C23" s="145" t="s">
        <v>159</v>
      </c>
      <c r="D23" s="145" t="s">
        <v>160</v>
      </c>
      <c r="E23" s="138" t="s">
        <v>216</v>
      </c>
      <c r="F23" s="231" t="s">
        <v>217</v>
      </c>
      <c r="G23" s="226" t="s">
        <v>236</v>
      </c>
      <c r="H23" s="138" t="s">
        <v>237</v>
      </c>
      <c r="I23" s="145" t="s">
        <v>165</v>
      </c>
      <c r="J23" s="138" t="s">
        <v>238</v>
      </c>
      <c r="K23" s="138" t="s">
        <v>239</v>
      </c>
      <c r="L23" s="219">
        <v>0.05</v>
      </c>
      <c r="M23" s="145" t="s">
        <v>168</v>
      </c>
      <c r="N23" s="138" t="s">
        <v>240</v>
      </c>
      <c r="O23" s="145">
        <v>45</v>
      </c>
      <c r="P23" s="145">
        <v>10</v>
      </c>
      <c r="Q23" s="223">
        <v>15</v>
      </c>
      <c r="R23" s="264">
        <v>15</v>
      </c>
      <c r="S23" s="145">
        <v>5</v>
      </c>
      <c r="T23" s="223">
        <v>10</v>
      </c>
      <c r="U23" s="223">
        <v>15</v>
      </c>
      <c r="V23" s="222">
        <f t="shared" si="6"/>
        <v>7</v>
      </c>
      <c r="W23" s="223"/>
      <c r="X23" s="223">
        <f t="shared" si="7"/>
        <v>32</v>
      </c>
      <c r="Y23" s="836">
        <v>0</v>
      </c>
      <c r="Z23" s="846">
        <v>7</v>
      </c>
      <c r="AA23" s="203"/>
      <c r="AB23" s="281"/>
      <c r="AC23" s="589">
        <f>(V23/R23)*L23</f>
        <v>2.3333333333333334E-2</v>
      </c>
      <c r="AD23" s="589">
        <f t="shared" si="2"/>
        <v>3.5555555555555556E-2</v>
      </c>
      <c r="AE23" s="589">
        <f t="shared" si="3"/>
        <v>0.46666666666666667</v>
      </c>
      <c r="AF23" s="597">
        <f t="shared" si="4"/>
        <v>0.71111111111111114</v>
      </c>
      <c r="AG23" s="732" t="s">
        <v>1952</v>
      </c>
      <c r="AI23" s="547" t="s">
        <v>2223</v>
      </c>
    </row>
    <row r="24" spans="1:35" ht="60" customHeight="1">
      <c r="A24" s="26"/>
      <c r="B24" s="943" t="s">
        <v>242</v>
      </c>
      <c r="C24" s="944"/>
      <c r="D24" s="944"/>
      <c r="E24" s="944"/>
      <c r="F24" s="944"/>
      <c r="G24" s="944"/>
      <c r="H24" s="944"/>
      <c r="I24" s="944"/>
      <c r="J24" s="944"/>
      <c r="K24" s="944"/>
      <c r="L24" s="944"/>
      <c r="M24" s="944"/>
      <c r="N24" s="944"/>
      <c r="O24" s="944"/>
      <c r="P24" s="944"/>
      <c r="Q24" s="944"/>
      <c r="R24" s="944"/>
      <c r="S24" s="944"/>
      <c r="T24" s="944"/>
      <c r="U24" s="944"/>
      <c r="V24" s="944"/>
      <c r="W24" s="944"/>
      <c r="X24" s="944"/>
      <c r="Y24" s="944"/>
      <c r="Z24" s="944"/>
      <c r="AA24" s="944"/>
      <c r="AB24" s="944"/>
      <c r="AC24" s="595">
        <f>SUM(AC19:AC23)</f>
        <v>0.77806060606060612</v>
      </c>
      <c r="AD24" s="595">
        <f>SUM(AD19:AD23)</f>
        <v>0.63615869024783978</v>
      </c>
      <c r="AE24" s="595">
        <f>AVERAGE(AE19:AE23)</f>
        <v>0.49806060606060604</v>
      </c>
      <c r="AF24" s="595">
        <f>AVERAGE(AF19:AF23)</f>
        <v>0.53095904040404041</v>
      </c>
      <c r="AG24" s="42"/>
      <c r="AH24" s="42"/>
      <c r="AI24" s="512"/>
    </row>
    <row r="25" spans="1:35" ht="60" customHeight="1">
      <c r="A25" s="138" t="s">
        <v>157</v>
      </c>
      <c r="B25" s="225" t="s">
        <v>204</v>
      </c>
      <c r="C25" s="145" t="s">
        <v>159</v>
      </c>
      <c r="D25" s="145" t="s">
        <v>160</v>
      </c>
      <c r="E25" s="138" t="s">
        <v>243</v>
      </c>
      <c r="F25" s="235" t="s">
        <v>244</v>
      </c>
      <c r="G25" s="226" t="s">
        <v>186</v>
      </c>
      <c r="H25" s="138" t="s">
        <v>245</v>
      </c>
      <c r="I25" s="145" t="s">
        <v>165</v>
      </c>
      <c r="J25" s="138" t="s">
        <v>246</v>
      </c>
      <c r="K25" s="141" t="s">
        <v>247</v>
      </c>
      <c r="L25" s="219">
        <v>0.1</v>
      </c>
      <c r="M25" s="145" t="s">
        <v>168</v>
      </c>
      <c r="N25" s="138" t="s">
        <v>248</v>
      </c>
      <c r="O25" s="145">
        <v>72</v>
      </c>
      <c r="P25" s="436">
        <v>48</v>
      </c>
      <c r="Q25" s="236">
        <v>8</v>
      </c>
      <c r="R25" s="215">
        <v>8</v>
      </c>
      <c r="S25" s="237">
        <v>8</v>
      </c>
      <c r="T25" s="228">
        <v>48</v>
      </c>
      <c r="U25" s="228">
        <v>8</v>
      </c>
      <c r="V25" s="855">
        <f>+Y25+AA25+AB25</f>
        <v>64</v>
      </c>
      <c r="W25" s="228"/>
      <c r="X25" s="228">
        <f>+T25+U25+V25+W25</f>
        <v>120</v>
      </c>
      <c r="Y25" s="834">
        <v>64</v>
      </c>
      <c r="Z25" s="844">
        <v>64</v>
      </c>
      <c r="AA25" s="229"/>
      <c r="AB25" s="277"/>
      <c r="AC25" s="589">
        <v>0.1</v>
      </c>
      <c r="AD25" s="589">
        <v>0.1</v>
      </c>
      <c r="AE25" s="589">
        <v>1</v>
      </c>
      <c r="AF25" s="597">
        <v>1</v>
      </c>
      <c r="AG25" s="733" t="s">
        <v>1953</v>
      </c>
      <c r="AI25" s="828" t="s">
        <v>2199</v>
      </c>
    </row>
    <row r="26" spans="1:35" ht="60" customHeight="1">
      <c r="A26" s="138" t="s">
        <v>157</v>
      </c>
      <c r="B26" s="225" t="s">
        <v>204</v>
      </c>
      <c r="C26" s="145" t="s">
        <v>159</v>
      </c>
      <c r="D26" s="145" t="s">
        <v>160</v>
      </c>
      <c r="E26" s="138" t="s">
        <v>243</v>
      </c>
      <c r="F26" s="235" t="s">
        <v>244</v>
      </c>
      <c r="G26" s="226" t="s">
        <v>192</v>
      </c>
      <c r="H26" s="138" t="s">
        <v>250</v>
      </c>
      <c r="I26" s="145" t="s">
        <v>165</v>
      </c>
      <c r="J26" s="138" t="s">
        <v>251</v>
      </c>
      <c r="K26" s="141" t="s">
        <v>252</v>
      </c>
      <c r="L26" s="219">
        <v>0.15</v>
      </c>
      <c r="M26" s="145" t="s">
        <v>168</v>
      </c>
      <c r="N26" s="138" t="s">
        <v>253</v>
      </c>
      <c r="O26" s="145">
        <v>4</v>
      </c>
      <c r="P26" s="436">
        <v>2</v>
      </c>
      <c r="Q26" s="228">
        <v>1</v>
      </c>
      <c r="R26" s="215">
        <v>1</v>
      </c>
      <c r="S26" s="237">
        <v>0</v>
      </c>
      <c r="T26" s="228">
        <v>3</v>
      </c>
      <c r="U26" s="228">
        <v>1</v>
      </c>
      <c r="V26" s="222">
        <f t="shared" si="6"/>
        <v>2</v>
      </c>
      <c r="W26" s="228"/>
      <c r="X26" s="228">
        <v>4</v>
      </c>
      <c r="Y26" s="835">
        <v>1</v>
      </c>
      <c r="Z26" s="845">
        <v>1</v>
      </c>
      <c r="AA26" s="230"/>
      <c r="AB26" s="279"/>
      <c r="AC26" s="589">
        <f t="shared" ref="AC26:AC31" si="8">(V26/R26)*L26</f>
        <v>0.3</v>
      </c>
      <c r="AD26" s="589">
        <v>0.15</v>
      </c>
      <c r="AE26" s="589">
        <v>1</v>
      </c>
      <c r="AF26" s="597">
        <v>1</v>
      </c>
      <c r="AG26" s="547" t="s">
        <v>1954</v>
      </c>
      <c r="AH26" s="51" t="s">
        <v>2093</v>
      </c>
      <c r="AI26" s="547" t="s">
        <v>2200</v>
      </c>
    </row>
    <row r="27" spans="1:35" ht="60" customHeight="1">
      <c r="A27" s="138" t="s">
        <v>157</v>
      </c>
      <c r="B27" s="225" t="s">
        <v>204</v>
      </c>
      <c r="C27" s="145" t="s">
        <v>159</v>
      </c>
      <c r="D27" s="145" t="s">
        <v>160</v>
      </c>
      <c r="E27" s="138" t="s">
        <v>243</v>
      </c>
      <c r="F27" s="235" t="s">
        <v>244</v>
      </c>
      <c r="G27" s="226" t="s">
        <v>197</v>
      </c>
      <c r="H27" s="138" t="s">
        <v>255</v>
      </c>
      <c r="I27" s="145" t="s">
        <v>165</v>
      </c>
      <c r="J27" s="138" t="s">
        <v>256</v>
      </c>
      <c r="K27" s="138" t="s">
        <v>257</v>
      </c>
      <c r="L27" s="219">
        <v>0.05</v>
      </c>
      <c r="M27" s="145" t="s">
        <v>168</v>
      </c>
      <c r="N27" s="138" t="s">
        <v>258</v>
      </c>
      <c r="O27" s="145">
        <v>50</v>
      </c>
      <c r="P27" s="436">
        <v>12</v>
      </c>
      <c r="Q27" s="228">
        <v>12</v>
      </c>
      <c r="R27" s="215">
        <v>13</v>
      </c>
      <c r="S27" s="237">
        <v>13</v>
      </c>
      <c r="T27" s="228">
        <v>12</v>
      </c>
      <c r="U27" s="228">
        <v>12</v>
      </c>
      <c r="V27" s="855">
        <f>+Y27+AA27+AB27</f>
        <v>13</v>
      </c>
      <c r="W27" s="228"/>
      <c r="X27" s="228">
        <f t="shared" ref="X27:X31" si="9">+T27+U27+V27+W27</f>
        <v>37</v>
      </c>
      <c r="Y27" s="835">
        <v>13</v>
      </c>
      <c r="Z27" s="845">
        <v>13</v>
      </c>
      <c r="AA27" s="230"/>
      <c r="AB27" s="279"/>
      <c r="AC27" s="589">
        <f t="shared" si="8"/>
        <v>0.05</v>
      </c>
      <c r="AD27" s="589">
        <f t="shared" si="2"/>
        <v>3.6999999999999998E-2</v>
      </c>
      <c r="AE27" s="589">
        <f t="shared" si="3"/>
        <v>1</v>
      </c>
      <c r="AF27" s="597">
        <f t="shared" si="4"/>
        <v>0.74</v>
      </c>
      <c r="AG27" s="547" t="s">
        <v>1955</v>
      </c>
      <c r="AI27" s="547" t="s">
        <v>2202</v>
      </c>
    </row>
    <row r="28" spans="1:35" s="52" customFormat="1" ht="60" customHeight="1">
      <c r="A28" s="138" t="s">
        <v>157</v>
      </c>
      <c r="B28" s="225" t="s">
        <v>204</v>
      </c>
      <c r="C28" s="145" t="s">
        <v>159</v>
      </c>
      <c r="D28" s="145" t="s">
        <v>160</v>
      </c>
      <c r="E28" s="138" t="s">
        <v>260</v>
      </c>
      <c r="F28" s="235" t="s">
        <v>244</v>
      </c>
      <c r="G28" s="226" t="s">
        <v>236</v>
      </c>
      <c r="H28" s="138" t="s">
        <v>261</v>
      </c>
      <c r="I28" s="145" t="s">
        <v>165</v>
      </c>
      <c r="J28" s="138" t="s">
        <v>262</v>
      </c>
      <c r="K28" s="138" t="s">
        <v>263</v>
      </c>
      <c r="L28" s="227">
        <v>0.2</v>
      </c>
      <c r="M28" s="145" t="s">
        <v>168</v>
      </c>
      <c r="N28" s="138" t="s">
        <v>264</v>
      </c>
      <c r="O28" s="145">
        <v>27</v>
      </c>
      <c r="P28" s="436">
        <v>2</v>
      </c>
      <c r="Q28" s="228">
        <v>2</v>
      </c>
      <c r="R28" s="215">
        <v>3</v>
      </c>
      <c r="S28" s="237">
        <v>2</v>
      </c>
      <c r="T28" s="228">
        <v>20</v>
      </c>
      <c r="U28" s="228">
        <v>5</v>
      </c>
      <c r="V28" s="222">
        <f t="shared" si="6"/>
        <v>0</v>
      </c>
      <c r="W28" s="228"/>
      <c r="X28" s="228">
        <f t="shared" si="9"/>
        <v>25</v>
      </c>
      <c r="Y28" s="16">
        <v>0</v>
      </c>
      <c r="Z28" s="845">
        <v>0</v>
      </c>
      <c r="AA28" s="230"/>
      <c r="AB28" s="279"/>
      <c r="AC28" s="589">
        <f t="shared" si="8"/>
        <v>0</v>
      </c>
      <c r="AD28" s="589">
        <f t="shared" si="2"/>
        <v>0.1851851851851852</v>
      </c>
      <c r="AE28" s="589">
        <f t="shared" si="3"/>
        <v>0</v>
      </c>
      <c r="AF28" s="597">
        <f t="shared" si="4"/>
        <v>0.92592592592592593</v>
      </c>
      <c r="AG28" s="547" t="s">
        <v>1956</v>
      </c>
      <c r="AI28" s="512"/>
    </row>
    <row r="29" spans="1:35" ht="60" customHeight="1">
      <c r="A29" s="141" t="s">
        <v>157</v>
      </c>
      <c r="B29" s="158" t="s">
        <v>204</v>
      </c>
      <c r="C29" s="151" t="s">
        <v>159</v>
      </c>
      <c r="D29" s="151" t="s">
        <v>160</v>
      </c>
      <c r="E29" s="141" t="s">
        <v>260</v>
      </c>
      <c r="F29" s="235" t="s">
        <v>244</v>
      </c>
      <c r="G29" s="175" t="s">
        <v>265</v>
      </c>
      <c r="H29" s="141" t="s">
        <v>266</v>
      </c>
      <c r="I29" s="151" t="s">
        <v>165</v>
      </c>
      <c r="J29" s="141" t="s">
        <v>267</v>
      </c>
      <c r="K29" s="149" t="s">
        <v>2054</v>
      </c>
      <c r="L29" s="219">
        <v>0.2</v>
      </c>
      <c r="M29" s="151" t="s">
        <v>168</v>
      </c>
      <c r="N29" s="141" t="s">
        <v>268</v>
      </c>
      <c r="O29" s="151">
        <v>4000</v>
      </c>
      <c r="P29" s="578">
        <v>1000</v>
      </c>
      <c r="Q29" s="149">
        <v>1000</v>
      </c>
      <c r="R29" s="268">
        <v>1000</v>
      </c>
      <c r="S29" s="579">
        <v>1000</v>
      </c>
      <c r="T29" s="228">
        <v>0</v>
      </c>
      <c r="U29" s="228">
        <v>821</v>
      </c>
      <c r="V29" s="222">
        <f t="shared" si="6"/>
        <v>928</v>
      </c>
      <c r="W29" s="228"/>
      <c r="X29" s="228">
        <f t="shared" si="9"/>
        <v>1749</v>
      </c>
      <c r="Y29" s="16">
        <v>928</v>
      </c>
      <c r="Z29" s="845">
        <v>0</v>
      </c>
      <c r="AA29" s="230"/>
      <c r="AB29" s="279"/>
      <c r="AC29" s="589">
        <f t="shared" si="8"/>
        <v>0.18560000000000001</v>
      </c>
      <c r="AD29" s="589">
        <f t="shared" si="2"/>
        <v>8.7450000000000014E-2</v>
      </c>
      <c r="AE29" s="589">
        <f t="shared" si="3"/>
        <v>0.92800000000000005</v>
      </c>
      <c r="AF29" s="597">
        <f t="shared" si="4"/>
        <v>0.43725000000000003</v>
      </c>
      <c r="AG29" s="547" t="s">
        <v>1957</v>
      </c>
      <c r="AI29" s="547" t="s">
        <v>2224</v>
      </c>
    </row>
    <row r="30" spans="1:35" ht="60" customHeight="1">
      <c r="A30" s="141" t="s">
        <v>157</v>
      </c>
      <c r="B30" s="158" t="s">
        <v>204</v>
      </c>
      <c r="C30" s="151" t="s">
        <v>159</v>
      </c>
      <c r="D30" s="151" t="s">
        <v>160</v>
      </c>
      <c r="E30" s="141" t="s">
        <v>260</v>
      </c>
      <c r="F30" s="235" t="s">
        <v>244</v>
      </c>
      <c r="G30" s="175" t="s">
        <v>269</v>
      </c>
      <c r="H30" s="141" t="s">
        <v>270</v>
      </c>
      <c r="I30" s="151" t="s">
        <v>165</v>
      </c>
      <c r="J30" s="141" t="s">
        <v>271</v>
      </c>
      <c r="K30" s="141" t="s">
        <v>2055</v>
      </c>
      <c r="L30" s="219">
        <v>0.25</v>
      </c>
      <c r="M30" s="151" t="s">
        <v>168</v>
      </c>
      <c r="N30" s="141" t="s">
        <v>272</v>
      </c>
      <c r="O30" s="151">
        <v>3690</v>
      </c>
      <c r="P30" s="578">
        <v>922</v>
      </c>
      <c r="Q30" s="149">
        <v>1230</v>
      </c>
      <c r="R30" s="268">
        <v>920</v>
      </c>
      <c r="S30" s="579">
        <v>723</v>
      </c>
      <c r="T30" s="228">
        <v>908</v>
      </c>
      <c r="U30" s="228">
        <v>422</v>
      </c>
      <c r="V30" s="222">
        <f t="shared" si="6"/>
        <v>381</v>
      </c>
      <c r="W30" s="228"/>
      <c r="X30" s="228">
        <f t="shared" si="9"/>
        <v>1711</v>
      </c>
      <c r="Y30" s="16">
        <v>317</v>
      </c>
      <c r="Z30" s="845">
        <v>64</v>
      </c>
      <c r="AA30" s="230"/>
      <c r="AB30" s="279"/>
      <c r="AC30" s="589">
        <f t="shared" si="8"/>
        <v>0.10353260869565217</v>
      </c>
      <c r="AD30" s="589">
        <f t="shared" si="2"/>
        <v>0.11592140921409214</v>
      </c>
      <c r="AE30" s="589">
        <f t="shared" si="3"/>
        <v>0.41413043478260869</v>
      </c>
      <c r="AF30" s="597">
        <f t="shared" si="4"/>
        <v>0.46368563685636854</v>
      </c>
      <c r="AG30" s="547" t="s">
        <v>1958</v>
      </c>
      <c r="AI30" s="512" t="s">
        <v>2225</v>
      </c>
    </row>
    <row r="31" spans="1:35" ht="60" customHeight="1">
      <c r="A31" s="138" t="s">
        <v>157</v>
      </c>
      <c r="B31" s="225" t="s">
        <v>204</v>
      </c>
      <c r="C31" s="145" t="s">
        <v>159</v>
      </c>
      <c r="D31" s="145" t="s">
        <v>160</v>
      </c>
      <c r="E31" s="138" t="s">
        <v>273</v>
      </c>
      <c r="F31" s="235" t="s">
        <v>244</v>
      </c>
      <c r="G31" s="226" t="s">
        <v>274</v>
      </c>
      <c r="H31" s="138" t="s">
        <v>275</v>
      </c>
      <c r="I31" s="145" t="s">
        <v>165</v>
      </c>
      <c r="J31" s="138" t="s">
        <v>276</v>
      </c>
      <c r="K31" s="138" t="s">
        <v>277</v>
      </c>
      <c r="L31" s="219">
        <v>0.05</v>
      </c>
      <c r="M31" s="145" t="s">
        <v>168</v>
      </c>
      <c r="N31" s="138" t="s">
        <v>278</v>
      </c>
      <c r="O31" s="145">
        <v>8400</v>
      </c>
      <c r="P31" s="436">
        <v>400</v>
      </c>
      <c r="Q31" s="228">
        <v>2700</v>
      </c>
      <c r="R31" s="215">
        <v>2700</v>
      </c>
      <c r="S31" s="237">
        <v>2600</v>
      </c>
      <c r="T31" s="228">
        <v>400</v>
      </c>
      <c r="U31" s="228">
        <v>310</v>
      </c>
      <c r="V31" s="222">
        <f t="shared" si="6"/>
        <v>335</v>
      </c>
      <c r="W31" s="228"/>
      <c r="X31" s="228">
        <f t="shared" si="9"/>
        <v>1045</v>
      </c>
      <c r="Y31" s="16">
        <v>106</v>
      </c>
      <c r="Z31" s="845">
        <v>229</v>
      </c>
      <c r="AA31" s="230"/>
      <c r="AB31" s="279"/>
      <c r="AC31" s="589">
        <f t="shared" si="8"/>
        <v>6.2037037037037043E-3</v>
      </c>
      <c r="AD31" s="589">
        <f t="shared" si="2"/>
        <v>6.2202380952380955E-3</v>
      </c>
      <c r="AE31" s="589">
        <f t="shared" si="3"/>
        <v>0.12407407407407407</v>
      </c>
      <c r="AF31" s="597">
        <f t="shared" si="4"/>
        <v>0.12440476190476191</v>
      </c>
      <c r="AG31" s="732" t="s">
        <v>1959</v>
      </c>
      <c r="AI31" s="830" t="s">
        <v>2226</v>
      </c>
    </row>
    <row r="32" spans="1:35" ht="60" customHeight="1">
      <c r="A32" s="26"/>
      <c r="B32" s="943" t="s">
        <v>279</v>
      </c>
      <c r="C32" s="944"/>
      <c r="D32" s="944"/>
      <c r="E32" s="944"/>
      <c r="F32" s="944"/>
      <c r="G32" s="944"/>
      <c r="H32" s="944"/>
      <c r="I32" s="944"/>
      <c r="J32" s="944"/>
      <c r="K32" s="944"/>
      <c r="L32" s="944"/>
      <c r="M32" s="944"/>
      <c r="N32" s="944"/>
      <c r="O32" s="944"/>
      <c r="P32" s="944"/>
      <c r="Q32" s="944"/>
      <c r="R32" s="944"/>
      <c r="S32" s="944"/>
      <c r="T32" s="944"/>
      <c r="U32" s="944"/>
      <c r="V32" s="944"/>
      <c r="W32" s="944"/>
      <c r="X32" s="944"/>
      <c r="Y32" s="944"/>
      <c r="Z32" s="944"/>
      <c r="AA32" s="944"/>
      <c r="AB32" s="944"/>
      <c r="AC32" s="595">
        <f>SUM(AC25:AC31)</f>
        <v>0.74533631239935594</v>
      </c>
      <c r="AD32" s="595">
        <f>SUM(AD25:AD31)</f>
        <v>0.68177683249451537</v>
      </c>
      <c r="AE32" s="595">
        <f>AVERAGE(AE25:AE31)</f>
        <v>0.63802921555095471</v>
      </c>
      <c r="AF32" s="595">
        <f>AVERAGE(AF25:AF31)</f>
        <v>0.67018090352672233</v>
      </c>
      <c r="AG32" s="42"/>
      <c r="AH32" s="42"/>
      <c r="AI32" s="512"/>
    </row>
    <row r="33" spans="1:35" ht="60" customHeight="1">
      <c r="A33" s="138" t="s">
        <v>157</v>
      </c>
      <c r="B33" s="225" t="s">
        <v>204</v>
      </c>
      <c r="C33" s="145" t="s">
        <v>159</v>
      </c>
      <c r="D33" s="145" t="s">
        <v>160</v>
      </c>
      <c r="E33" s="138" t="s">
        <v>243</v>
      </c>
      <c r="F33" s="234" t="s">
        <v>280</v>
      </c>
      <c r="G33" s="226" t="s">
        <v>192</v>
      </c>
      <c r="H33" s="138" t="s">
        <v>281</v>
      </c>
      <c r="I33" s="145" t="s">
        <v>165</v>
      </c>
      <c r="J33" s="138" t="s">
        <v>282</v>
      </c>
      <c r="K33" s="138" t="s">
        <v>283</v>
      </c>
      <c r="L33" s="219">
        <v>0.25</v>
      </c>
      <c r="M33" s="145" t="s">
        <v>168</v>
      </c>
      <c r="N33" s="138" t="s">
        <v>284</v>
      </c>
      <c r="O33" s="452">
        <v>236</v>
      </c>
      <c r="P33" s="578">
        <v>10</v>
      </c>
      <c r="Q33" s="580">
        <v>59</v>
      </c>
      <c r="R33" s="268">
        <v>59</v>
      </c>
      <c r="S33" s="580">
        <v>59</v>
      </c>
      <c r="T33" s="238">
        <v>71</v>
      </c>
      <c r="U33" s="238">
        <v>59</v>
      </c>
      <c r="V33" s="222">
        <f t="shared" si="6"/>
        <v>67</v>
      </c>
      <c r="W33" s="238"/>
      <c r="X33" s="238">
        <f>+T33+U33+V33+W33</f>
        <v>197</v>
      </c>
      <c r="Y33" s="837">
        <v>47</v>
      </c>
      <c r="Z33" s="1255">
        <v>20</v>
      </c>
      <c r="AA33" s="239"/>
      <c r="AB33" s="285"/>
      <c r="AC33" s="589">
        <v>0.25</v>
      </c>
      <c r="AD33" s="589">
        <f t="shared" si="2"/>
        <v>0.2086864406779661</v>
      </c>
      <c r="AE33" s="589">
        <v>1</v>
      </c>
      <c r="AF33" s="597">
        <f t="shared" si="4"/>
        <v>0.8347457627118644</v>
      </c>
      <c r="AG33" s="733" t="s">
        <v>1885</v>
      </c>
      <c r="AI33" s="902" t="s">
        <v>2132</v>
      </c>
    </row>
    <row r="34" spans="1:35" ht="60" customHeight="1">
      <c r="A34" s="138" t="s">
        <v>157</v>
      </c>
      <c r="B34" s="225" t="s">
        <v>204</v>
      </c>
      <c r="C34" s="145" t="s">
        <v>159</v>
      </c>
      <c r="D34" s="145" t="s">
        <v>160</v>
      </c>
      <c r="E34" s="138" t="s">
        <v>243</v>
      </c>
      <c r="F34" s="234" t="s">
        <v>280</v>
      </c>
      <c r="G34" s="226" t="s">
        <v>197</v>
      </c>
      <c r="H34" s="138" t="s">
        <v>285</v>
      </c>
      <c r="I34" s="145" t="s">
        <v>165</v>
      </c>
      <c r="J34" s="138" t="s">
        <v>286</v>
      </c>
      <c r="K34" s="138" t="s">
        <v>287</v>
      </c>
      <c r="L34" s="219">
        <v>0.35</v>
      </c>
      <c r="M34" s="145" t="s">
        <v>168</v>
      </c>
      <c r="N34" s="138" t="s">
        <v>284</v>
      </c>
      <c r="O34" s="240">
        <v>59</v>
      </c>
      <c r="P34" s="436">
        <v>7</v>
      </c>
      <c r="Q34" s="238">
        <v>15</v>
      </c>
      <c r="R34" s="215">
        <v>15</v>
      </c>
      <c r="S34" s="237">
        <v>11</v>
      </c>
      <c r="T34" s="238">
        <v>22</v>
      </c>
      <c r="U34" s="238">
        <v>46</v>
      </c>
      <c r="V34" s="222">
        <f t="shared" si="6"/>
        <v>26</v>
      </c>
      <c r="W34" s="238"/>
      <c r="X34" s="238">
        <f>+T34+U34+V34+W34</f>
        <v>94</v>
      </c>
      <c r="Y34" s="838">
        <v>16</v>
      </c>
      <c r="Z34" s="1254">
        <v>10</v>
      </c>
      <c r="AA34" s="241"/>
      <c r="AB34" s="286"/>
      <c r="AC34" s="589">
        <v>0.35</v>
      </c>
      <c r="AD34" s="589">
        <v>0.35</v>
      </c>
      <c r="AE34" s="589">
        <v>1</v>
      </c>
      <c r="AF34" s="597">
        <v>1</v>
      </c>
      <c r="AG34" s="547" t="s">
        <v>1886</v>
      </c>
      <c r="AH34" s="707" t="s">
        <v>2090</v>
      </c>
      <c r="AI34" s="901" t="s">
        <v>2135</v>
      </c>
    </row>
    <row r="35" spans="1:35" ht="60" customHeight="1">
      <c r="A35" s="138" t="s">
        <v>157</v>
      </c>
      <c r="B35" s="225" t="s">
        <v>204</v>
      </c>
      <c r="C35" s="145" t="s">
        <v>159</v>
      </c>
      <c r="D35" s="145" t="s">
        <v>160</v>
      </c>
      <c r="E35" s="138" t="s">
        <v>243</v>
      </c>
      <c r="F35" s="234" t="s">
        <v>280</v>
      </c>
      <c r="G35" s="226" t="s">
        <v>236</v>
      </c>
      <c r="H35" s="138" t="s">
        <v>288</v>
      </c>
      <c r="I35" s="145" t="s">
        <v>165</v>
      </c>
      <c r="J35" s="138" t="s">
        <v>289</v>
      </c>
      <c r="K35" s="138" t="s">
        <v>290</v>
      </c>
      <c r="L35" s="219">
        <v>0.2</v>
      </c>
      <c r="M35" s="145" t="s">
        <v>168</v>
      </c>
      <c r="N35" s="138" t="s">
        <v>291</v>
      </c>
      <c r="O35" s="240">
        <v>107</v>
      </c>
      <c r="P35" s="436">
        <v>25</v>
      </c>
      <c r="Q35" s="238">
        <v>30</v>
      </c>
      <c r="R35" s="215">
        <v>28</v>
      </c>
      <c r="S35" s="237">
        <v>25</v>
      </c>
      <c r="T35" s="238">
        <v>27</v>
      </c>
      <c r="U35" s="709">
        <v>70</v>
      </c>
      <c r="V35" s="222">
        <f>+Y35+Z35+AA35+AB35</f>
        <v>23</v>
      </c>
      <c r="W35" s="238"/>
      <c r="X35" s="238">
        <f>+T35+U35+V35+W35</f>
        <v>120</v>
      </c>
      <c r="Y35" s="838">
        <v>13</v>
      </c>
      <c r="Z35" s="1254">
        <v>10</v>
      </c>
      <c r="AA35" s="241"/>
      <c r="AB35" s="286"/>
      <c r="AC35" s="589">
        <f>(V35/R35)*L35</f>
        <v>0.16428571428571428</v>
      </c>
      <c r="AD35" s="589">
        <v>0.2</v>
      </c>
      <c r="AE35" s="589">
        <f t="shared" si="3"/>
        <v>0.8214285714285714</v>
      </c>
      <c r="AF35" s="597">
        <v>1</v>
      </c>
      <c r="AG35" s="547" t="s">
        <v>1894</v>
      </c>
      <c r="AH35" s="707" t="s">
        <v>2091</v>
      </c>
      <c r="AI35" s="901" t="s">
        <v>2271</v>
      </c>
    </row>
    <row r="36" spans="1:35" ht="60" customHeight="1">
      <c r="A36" s="138" t="s">
        <v>157</v>
      </c>
      <c r="B36" s="225" t="s">
        <v>204</v>
      </c>
      <c r="C36" s="145" t="s">
        <v>159</v>
      </c>
      <c r="D36" s="145" t="s">
        <v>160</v>
      </c>
      <c r="E36" s="138" t="s">
        <v>243</v>
      </c>
      <c r="F36" s="234" t="s">
        <v>280</v>
      </c>
      <c r="G36" s="226" t="s">
        <v>265</v>
      </c>
      <c r="H36" s="138" t="s">
        <v>293</v>
      </c>
      <c r="I36" s="145" t="s">
        <v>165</v>
      </c>
      <c r="J36" s="138" t="s">
        <v>294</v>
      </c>
      <c r="K36" s="138" t="s">
        <v>295</v>
      </c>
      <c r="L36" s="219">
        <v>0.2</v>
      </c>
      <c r="M36" s="145" t="s">
        <v>168</v>
      </c>
      <c r="N36" s="138" t="s">
        <v>296</v>
      </c>
      <c r="O36" s="240">
        <v>107</v>
      </c>
      <c r="P36" s="434">
        <v>25</v>
      </c>
      <c r="Q36" s="228">
        <v>30</v>
      </c>
      <c r="R36" s="215">
        <v>28</v>
      </c>
      <c r="S36" s="138">
        <v>25</v>
      </c>
      <c r="T36" s="228">
        <v>23</v>
      </c>
      <c r="U36" s="228">
        <v>49</v>
      </c>
      <c r="V36" s="222">
        <f t="shared" si="6"/>
        <v>31</v>
      </c>
      <c r="W36" s="228"/>
      <c r="X36" s="238">
        <f t="shared" ref="X36" si="10">+T36+U36+V36+W36</f>
        <v>103</v>
      </c>
      <c r="Y36" s="835">
        <v>15</v>
      </c>
      <c r="Z36" s="845">
        <v>16</v>
      </c>
      <c r="AA36" s="230"/>
      <c r="AB36" s="279"/>
      <c r="AC36" s="589">
        <v>0.2</v>
      </c>
      <c r="AD36" s="589">
        <f t="shared" si="2"/>
        <v>0.19252336448598131</v>
      </c>
      <c r="AE36" s="589">
        <v>1</v>
      </c>
      <c r="AF36" s="597">
        <f t="shared" si="4"/>
        <v>0.96261682242990654</v>
      </c>
      <c r="AG36" s="732" t="s">
        <v>1913</v>
      </c>
      <c r="AI36" s="904" t="s">
        <v>2272</v>
      </c>
    </row>
    <row r="37" spans="1:35" ht="60" customHeight="1">
      <c r="A37" s="26"/>
      <c r="B37" s="943" t="s">
        <v>297</v>
      </c>
      <c r="C37" s="944"/>
      <c r="D37" s="944"/>
      <c r="E37" s="944"/>
      <c r="F37" s="944"/>
      <c r="G37" s="944"/>
      <c r="H37" s="944"/>
      <c r="I37" s="944"/>
      <c r="J37" s="944"/>
      <c r="K37" s="944"/>
      <c r="L37" s="944"/>
      <c r="M37" s="944"/>
      <c r="N37" s="944"/>
      <c r="O37" s="944"/>
      <c r="P37" s="944"/>
      <c r="Q37" s="944"/>
      <c r="R37" s="944"/>
      <c r="S37" s="944"/>
      <c r="T37" s="944"/>
      <c r="U37" s="944"/>
      <c r="V37" s="944"/>
      <c r="W37" s="944"/>
      <c r="X37" s="944"/>
      <c r="Y37" s="944"/>
      <c r="Z37" s="944"/>
      <c r="AA37" s="944"/>
      <c r="AB37" s="944"/>
      <c r="AC37" s="595">
        <f>SUM(AC33:AC36)</f>
        <v>0.96428571428571419</v>
      </c>
      <c r="AD37" s="595">
        <f>SUM(AD33:AD36)</f>
        <v>0.95120980516394738</v>
      </c>
      <c r="AE37" s="595">
        <f>AVERAGE(AE33:AE36)</f>
        <v>0.95535714285714279</v>
      </c>
      <c r="AF37" s="595">
        <f>AVERAGE(AF33:AF36)</f>
        <v>0.94934064628544268</v>
      </c>
      <c r="AG37" s="42"/>
      <c r="AH37" s="42"/>
      <c r="AI37" s="512"/>
    </row>
    <row r="38" spans="1:35" ht="91.5" customHeight="1">
      <c r="A38" s="138" t="s">
        <v>157</v>
      </c>
      <c r="B38" s="225" t="s">
        <v>204</v>
      </c>
      <c r="C38" s="145" t="s">
        <v>159</v>
      </c>
      <c r="D38" s="145" t="s">
        <v>160</v>
      </c>
      <c r="E38" s="138" t="s">
        <v>243</v>
      </c>
      <c r="F38" s="215" t="s">
        <v>298</v>
      </c>
      <c r="G38" s="226" t="s">
        <v>197</v>
      </c>
      <c r="H38" s="138" t="s">
        <v>299</v>
      </c>
      <c r="I38" s="145" t="s">
        <v>165</v>
      </c>
      <c r="J38" s="138" t="s">
        <v>300</v>
      </c>
      <c r="K38" s="138" t="s">
        <v>301</v>
      </c>
      <c r="L38" s="219">
        <v>0.2</v>
      </c>
      <c r="M38" s="145" t="s">
        <v>168</v>
      </c>
      <c r="N38" s="138" t="s">
        <v>302</v>
      </c>
      <c r="O38" s="240">
        <v>13</v>
      </c>
      <c r="P38" s="434">
        <v>4</v>
      </c>
      <c r="Q38" s="228">
        <v>3</v>
      </c>
      <c r="R38" s="215">
        <v>3</v>
      </c>
      <c r="S38" s="138">
        <v>3</v>
      </c>
      <c r="T38" s="228">
        <v>3</v>
      </c>
      <c r="U38" s="228">
        <v>11</v>
      </c>
      <c r="V38" s="222">
        <f t="shared" si="6"/>
        <v>3</v>
      </c>
      <c r="W38" s="228"/>
      <c r="X38" s="228">
        <f>+T38+U38+V38+W38</f>
        <v>17</v>
      </c>
      <c r="Y38" s="839">
        <v>1</v>
      </c>
      <c r="Z38" s="844">
        <v>2</v>
      </c>
      <c r="AA38" s="229"/>
      <c r="AB38" s="277"/>
      <c r="AC38" s="589">
        <f>(V38/R38)*L38</f>
        <v>0.2</v>
      </c>
      <c r="AD38" s="589">
        <v>0.2</v>
      </c>
      <c r="AE38" s="589">
        <f t="shared" si="3"/>
        <v>1</v>
      </c>
      <c r="AF38" s="597">
        <v>1</v>
      </c>
      <c r="AG38" s="735" t="s">
        <v>2017</v>
      </c>
      <c r="AI38" s="905" t="s">
        <v>2273</v>
      </c>
    </row>
    <row r="39" spans="1:35" ht="91.5" customHeight="1">
      <c r="A39" s="138" t="s">
        <v>157</v>
      </c>
      <c r="B39" s="225" t="s">
        <v>204</v>
      </c>
      <c r="C39" s="145" t="s">
        <v>159</v>
      </c>
      <c r="D39" s="145" t="s">
        <v>160</v>
      </c>
      <c r="E39" s="138" t="s">
        <v>243</v>
      </c>
      <c r="F39" s="215" t="s">
        <v>298</v>
      </c>
      <c r="G39" s="226" t="s">
        <v>236</v>
      </c>
      <c r="H39" s="138" t="s">
        <v>303</v>
      </c>
      <c r="I39" s="145" t="s">
        <v>165</v>
      </c>
      <c r="J39" s="138" t="s">
        <v>304</v>
      </c>
      <c r="K39" s="138" t="s">
        <v>305</v>
      </c>
      <c r="L39" s="219">
        <v>0.4</v>
      </c>
      <c r="M39" s="145" t="s">
        <v>168</v>
      </c>
      <c r="N39" s="138" t="s">
        <v>306</v>
      </c>
      <c r="O39" s="240">
        <v>6</v>
      </c>
      <c r="P39" s="434">
        <v>6</v>
      </c>
      <c r="Q39" s="228">
        <v>2</v>
      </c>
      <c r="R39" s="215">
        <v>2</v>
      </c>
      <c r="S39" s="138">
        <v>2</v>
      </c>
      <c r="T39" s="228">
        <v>2</v>
      </c>
      <c r="U39" s="228">
        <v>5</v>
      </c>
      <c r="V39" s="222">
        <f t="shared" si="6"/>
        <v>4</v>
      </c>
      <c r="W39" s="228"/>
      <c r="X39" s="228">
        <f t="shared" ref="X39:X41" si="11">+T39+U39+V39+W39</f>
        <v>11</v>
      </c>
      <c r="Y39" s="835">
        <v>3</v>
      </c>
      <c r="Z39" s="845">
        <v>1</v>
      </c>
      <c r="AA39" s="230"/>
      <c r="AB39" s="279"/>
      <c r="AC39" s="589">
        <v>0.4</v>
      </c>
      <c r="AD39" s="589">
        <v>0.4</v>
      </c>
      <c r="AE39" s="589">
        <v>1</v>
      </c>
      <c r="AF39" s="597">
        <v>1</v>
      </c>
      <c r="AG39" s="565" t="s">
        <v>2018</v>
      </c>
      <c r="AI39" s="903" t="s">
        <v>2274</v>
      </c>
    </row>
    <row r="40" spans="1:35" ht="91.5" customHeight="1">
      <c r="A40" s="138" t="s">
        <v>157</v>
      </c>
      <c r="B40" s="225" t="s">
        <v>204</v>
      </c>
      <c r="C40" s="145" t="s">
        <v>159</v>
      </c>
      <c r="D40" s="145" t="s">
        <v>160</v>
      </c>
      <c r="E40" s="138" t="s">
        <v>243</v>
      </c>
      <c r="F40" s="215" t="s">
        <v>298</v>
      </c>
      <c r="G40" s="226" t="s">
        <v>265</v>
      </c>
      <c r="H40" s="138" t="s">
        <v>308</v>
      </c>
      <c r="I40" s="145" t="s">
        <v>165</v>
      </c>
      <c r="J40" s="138" t="s">
        <v>309</v>
      </c>
      <c r="K40" s="138" t="s">
        <v>310</v>
      </c>
      <c r="L40" s="219">
        <v>0.2</v>
      </c>
      <c r="M40" s="145" t="s">
        <v>168</v>
      </c>
      <c r="N40" s="138" t="s">
        <v>311</v>
      </c>
      <c r="O40" s="240">
        <v>55</v>
      </c>
      <c r="P40" s="434">
        <v>12</v>
      </c>
      <c r="Q40" s="228">
        <v>15</v>
      </c>
      <c r="R40" s="215">
        <v>14</v>
      </c>
      <c r="S40" s="138">
        <v>14</v>
      </c>
      <c r="T40" s="228">
        <v>0</v>
      </c>
      <c r="U40" s="228">
        <v>13</v>
      </c>
      <c r="V40" s="222">
        <f t="shared" si="6"/>
        <v>0</v>
      </c>
      <c r="W40" s="228"/>
      <c r="X40" s="228">
        <f t="shared" si="11"/>
        <v>13</v>
      </c>
      <c r="Y40" s="834">
        <v>0</v>
      </c>
      <c r="Z40" s="844">
        <v>0</v>
      </c>
      <c r="AA40" s="229"/>
      <c r="AB40" s="277"/>
      <c r="AC40" s="589">
        <f>(V40/R40)*L40</f>
        <v>0</v>
      </c>
      <c r="AD40" s="589">
        <f t="shared" si="2"/>
        <v>4.7272727272727272E-2</v>
      </c>
      <c r="AE40" s="589">
        <f t="shared" si="3"/>
        <v>0</v>
      </c>
      <c r="AF40" s="597">
        <f t="shared" si="4"/>
        <v>0.23636363636363636</v>
      </c>
      <c r="AG40" s="565" t="s">
        <v>2019</v>
      </c>
      <c r="AI40" s="936" t="s">
        <v>2142</v>
      </c>
    </row>
    <row r="41" spans="1:35" ht="60" customHeight="1">
      <c r="A41" s="138" t="s">
        <v>157</v>
      </c>
      <c r="B41" s="225" t="s">
        <v>204</v>
      </c>
      <c r="C41" s="145" t="s">
        <v>159</v>
      </c>
      <c r="D41" s="145" t="s">
        <v>160</v>
      </c>
      <c r="E41" s="138" t="s">
        <v>243</v>
      </c>
      <c r="F41" s="215" t="s">
        <v>298</v>
      </c>
      <c r="G41" s="226" t="s">
        <v>269</v>
      </c>
      <c r="H41" s="138" t="s">
        <v>312</v>
      </c>
      <c r="I41" s="145" t="s">
        <v>165</v>
      </c>
      <c r="J41" s="138" t="s">
        <v>313</v>
      </c>
      <c r="K41" s="138" t="s">
        <v>314</v>
      </c>
      <c r="L41" s="219">
        <v>0.2</v>
      </c>
      <c r="M41" s="145" t="s">
        <v>168</v>
      </c>
      <c r="N41" s="138" t="s">
        <v>315</v>
      </c>
      <c r="O41" s="240">
        <v>600</v>
      </c>
      <c r="P41" s="434">
        <v>150</v>
      </c>
      <c r="Q41" s="228">
        <v>150</v>
      </c>
      <c r="R41" s="215">
        <v>150</v>
      </c>
      <c r="S41" s="138">
        <v>150</v>
      </c>
      <c r="T41" s="228">
        <v>6</v>
      </c>
      <c r="U41" s="228">
        <v>194</v>
      </c>
      <c r="V41" s="222">
        <f t="shared" si="6"/>
        <v>0</v>
      </c>
      <c r="W41" s="228"/>
      <c r="X41" s="228">
        <f t="shared" si="11"/>
        <v>200</v>
      </c>
      <c r="Y41" s="835">
        <v>0</v>
      </c>
      <c r="Z41" s="845">
        <v>0</v>
      </c>
      <c r="AA41" s="230"/>
      <c r="AB41" s="279"/>
      <c r="AC41" s="589">
        <f>(V41/R41)*L41</f>
        <v>0</v>
      </c>
      <c r="AD41" s="589">
        <f t="shared" si="2"/>
        <v>6.6666666666666666E-2</v>
      </c>
      <c r="AE41" s="589">
        <f t="shared" si="3"/>
        <v>0</v>
      </c>
      <c r="AF41" s="597">
        <f t="shared" si="4"/>
        <v>0.33333333333333331</v>
      </c>
      <c r="AG41" s="734" t="s">
        <v>2020</v>
      </c>
      <c r="AI41" s="937"/>
    </row>
    <row r="42" spans="1:35" ht="60" customHeight="1">
      <c r="A42" s="26"/>
      <c r="B42" s="943" t="s">
        <v>316</v>
      </c>
      <c r="C42" s="944"/>
      <c r="D42" s="944"/>
      <c r="E42" s="944"/>
      <c r="F42" s="944"/>
      <c r="G42" s="944"/>
      <c r="H42" s="944"/>
      <c r="I42" s="944"/>
      <c r="J42" s="944"/>
      <c r="K42" s="944"/>
      <c r="L42" s="944"/>
      <c r="M42" s="944"/>
      <c r="N42" s="944"/>
      <c r="O42" s="944"/>
      <c r="P42" s="944"/>
      <c r="Q42" s="944"/>
      <c r="R42" s="944"/>
      <c r="S42" s="944"/>
      <c r="T42" s="944"/>
      <c r="U42" s="944"/>
      <c r="V42" s="944"/>
      <c r="W42" s="944"/>
      <c r="X42" s="944"/>
      <c r="Y42" s="944"/>
      <c r="Z42" s="944"/>
      <c r="AA42" s="944"/>
      <c r="AB42" s="944"/>
      <c r="AC42" s="595">
        <f>SUM(AC38:AC41)</f>
        <v>0.60000000000000009</v>
      </c>
      <c r="AD42" s="595">
        <f>SUM(AD38:AD41)</f>
        <v>0.71393939393939398</v>
      </c>
      <c r="AE42" s="595">
        <f>AVERAGE(AE38:AE41)</f>
        <v>0.5</v>
      </c>
      <c r="AF42" s="595">
        <f>AVERAGE(AF38:AF41)</f>
        <v>0.64242424242424245</v>
      </c>
      <c r="AG42" s="42"/>
      <c r="AH42" s="42"/>
      <c r="AI42" s="512"/>
    </row>
    <row r="43" spans="1:35" ht="60" customHeight="1">
      <c r="A43" s="138" t="s">
        <v>157</v>
      </c>
      <c r="B43" s="225" t="s">
        <v>204</v>
      </c>
      <c r="C43" s="145" t="s">
        <v>159</v>
      </c>
      <c r="D43" s="145" t="s">
        <v>160</v>
      </c>
      <c r="E43" s="138" t="s">
        <v>317</v>
      </c>
      <c r="F43" s="243" t="s">
        <v>318</v>
      </c>
      <c r="G43" s="226" t="s">
        <v>236</v>
      </c>
      <c r="H43" s="138" t="s">
        <v>319</v>
      </c>
      <c r="I43" s="138" t="s">
        <v>174</v>
      </c>
      <c r="J43" s="138" t="s">
        <v>320</v>
      </c>
      <c r="K43" s="138" t="s">
        <v>321</v>
      </c>
      <c r="L43" s="219">
        <v>0.3</v>
      </c>
      <c r="M43" s="145" t="s">
        <v>168</v>
      </c>
      <c r="N43" s="138" t="s">
        <v>322</v>
      </c>
      <c r="O43" s="240">
        <v>600</v>
      </c>
      <c r="P43" s="434">
        <v>150</v>
      </c>
      <c r="Q43" s="228">
        <v>150</v>
      </c>
      <c r="R43" s="215">
        <v>150</v>
      </c>
      <c r="S43" s="138">
        <v>150</v>
      </c>
      <c r="T43" s="228">
        <v>200</v>
      </c>
      <c r="U43" s="228">
        <v>605</v>
      </c>
      <c r="V43" s="222">
        <f t="shared" si="6"/>
        <v>79</v>
      </c>
      <c r="W43" s="228"/>
      <c r="X43" s="228">
        <f>+T43+U43+V43+W43</f>
        <v>884</v>
      </c>
      <c r="Y43" s="834">
        <v>0</v>
      </c>
      <c r="Z43" s="844">
        <v>79</v>
      </c>
      <c r="AA43" s="229"/>
      <c r="AB43" s="277"/>
      <c r="AC43" s="589">
        <f t="shared" ref="AC43:AC70" si="12">(V43/R43)*L43</f>
        <v>0.15799999999999997</v>
      </c>
      <c r="AD43" s="589">
        <v>0.3</v>
      </c>
      <c r="AE43" s="589">
        <f t="shared" si="3"/>
        <v>0.52666666666666662</v>
      </c>
      <c r="AF43" s="597">
        <v>1</v>
      </c>
      <c r="AG43" s="766" t="s">
        <v>1978</v>
      </c>
      <c r="AI43" s="828" t="s">
        <v>2143</v>
      </c>
    </row>
    <row r="44" spans="1:35" ht="60" customHeight="1">
      <c r="A44" s="138" t="s">
        <v>157</v>
      </c>
      <c r="B44" s="225" t="s">
        <v>204</v>
      </c>
      <c r="C44" s="145" t="s">
        <v>159</v>
      </c>
      <c r="D44" s="145" t="s">
        <v>160</v>
      </c>
      <c r="E44" s="138" t="s">
        <v>323</v>
      </c>
      <c r="F44" s="243" t="s">
        <v>318</v>
      </c>
      <c r="G44" s="226" t="s">
        <v>265</v>
      </c>
      <c r="H44" s="138" t="s">
        <v>324</v>
      </c>
      <c r="I44" s="138" t="s">
        <v>174</v>
      </c>
      <c r="J44" s="138" t="s">
        <v>313</v>
      </c>
      <c r="K44" s="138" t="s">
        <v>325</v>
      </c>
      <c r="L44" s="219">
        <v>0.5</v>
      </c>
      <c r="M44" s="145" t="s">
        <v>168</v>
      </c>
      <c r="N44" s="138" t="s">
        <v>326</v>
      </c>
      <c r="O44" s="240">
        <v>78200</v>
      </c>
      <c r="P44" s="434">
        <v>19550</v>
      </c>
      <c r="Q44" s="228">
        <v>19550</v>
      </c>
      <c r="R44" s="215">
        <v>19550</v>
      </c>
      <c r="S44" s="138">
        <v>19550</v>
      </c>
      <c r="T44" s="228">
        <v>2031</v>
      </c>
      <c r="U44" s="228">
        <v>10467</v>
      </c>
      <c r="V44" s="222">
        <f t="shared" si="6"/>
        <v>6756</v>
      </c>
      <c r="W44" s="228"/>
      <c r="X44" s="228">
        <f t="shared" ref="X44:X45" si="13">+T44+U44+V44+W44</f>
        <v>19254</v>
      </c>
      <c r="Y44" s="835">
        <v>0</v>
      </c>
      <c r="Z44" s="845">
        <v>6756</v>
      </c>
      <c r="AA44" s="230"/>
      <c r="AB44" s="279"/>
      <c r="AC44" s="589">
        <f t="shared" si="12"/>
        <v>0.17278772378516624</v>
      </c>
      <c r="AD44" s="589">
        <f t="shared" si="2"/>
        <v>0.1231074168797954</v>
      </c>
      <c r="AE44" s="589">
        <f t="shared" si="3"/>
        <v>0.34557544757033248</v>
      </c>
      <c r="AF44" s="597">
        <f t="shared" si="4"/>
        <v>0.2462148337595908</v>
      </c>
      <c r="AG44" s="549" t="s">
        <v>1914</v>
      </c>
      <c r="AI44" s="547" t="s">
        <v>2145</v>
      </c>
    </row>
    <row r="45" spans="1:35" s="52" customFormat="1" ht="60" customHeight="1">
      <c r="A45" s="138" t="s">
        <v>157</v>
      </c>
      <c r="B45" s="225" t="s">
        <v>204</v>
      </c>
      <c r="C45" s="145" t="s">
        <v>159</v>
      </c>
      <c r="D45" s="145" t="s">
        <v>160</v>
      </c>
      <c r="E45" s="138" t="s">
        <v>327</v>
      </c>
      <c r="F45" s="243" t="s">
        <v>318</v>
      </c>
      <c r="G45" s="226" t="s">
        <v>269</v>
      </c>
      <c r="H45" s="138" t="s">
        <v>328</v>
      </c>
      <c r="I45" s="138" t="s">
        <v>174</v>
      </c>
      <c r="J45" s="138" t="s">
        <v>329</v>
      </c>
      <c r="K45" s="138" t="s">
        <v>330</v>
      </c>
      <c r="L45" s="227">
        <v>0.2</v>
      </c>
      <c r="M45" s="145" t="s">
        <v>168</v>
      </c>
      <c r="N45" s="138" t="s">
        <v>331</v>
      </c>
      <c r="O45" s="240">
        <v>62</v>
      </c>
      <c r="P45" s="434">
        <v>45</v>
      </c>
      <c r="Q45" s="228">
        <v>6</v>
      </c>
      <c r="R45" s="215">
        <v>6</v>
      </c>
      <c r="S45" s="138">
        <v>5</v>
      </c>
      <c r="T45" s="228">
        <v>23</v>
      </c>
      <c r="U45" s="228">
        <v>73</v>
      </c>
      <c r="V45" s="222">
        <f t="shared" si="6"/>
        <v>2</v>
      </c>
      <c r="W45" s="228"/>
      <c r="X45" s="228">
        <f t="shared" si="13"/>
        <v>98</v>
      </c>
      <c r="Y45" s="835">
        <v>2</v>
      </c>
      <c r="Z45" s="845">
        <v>0</v>
      </c>
      <c r="AA45" s="230"/>
      <c r="AB45" s="279"/>
      <c r="AC45" s="589">
        <f t="shared" si="12"/>
        <v>6.6666666666666666E-2</v>
      </c>
      <c r="AD45" s="589">
        <v>0.2</v>
      </c>
      <c r="AE45" s="589">
        <f t="shared" si="3"/>
        <v>0.33333333333333331</v>
      </c>
      <c r="AF45" s="597">
        <v>1</v>
      </c>
      <c r="AG45" s="732" t="s">
        <v>1915</v>
      </c>
      <c r="AI45" s="765" t="s">
        <v>2150</v>
      </c>
    </row>
    <row r="46" spans="1:35" ht="60" customHeight="1">
      <c r="A46" s="26"/>
      <c r="B46" s="943" t="s">
        <v>332</v>
      </c>
      <c r="C46" s="944"/>
      <c r="D46" s="944"/>
      <c r="E46" s="944"/>
      <c r="F46" s="944"/>
      <c r="G46" s="944"/>
      <c r="H46" s="944"/>
      <c r="I46" s="944"/>
      <c r="J46" s="944"/>
      <c r="K46" s="944"/>
      <c r="L46" s="944"/>
      <c r="M46" s="944"/>
      <c r="N46" s="944"/>
      <c r="O46" s="944"/>
      <c r="P46" s="944"/>
      <c r="Q46" s="944"/>
      <c r="R46" s="944"/>
      <c r="S46" s="944"/>
      <c r="T46" s="944"/>
      <c r="U46" s="944"/>
      <c r="V46" s="944"/>
      <c r="W46" s="944"/>
      <c r="X46" s="944"/>
      <c r="Y46" s="944"/>
      <c r="Z46" s="944"/>
      <c r="AA46" s="944"/>
      <c r="AB46" s="944"/>
      <c r="AC46" s="595">
        <f>SUM(AC43:AC45)</f>
        <v>0.39745439045183284</v>
      </c>
      <c r="AD46" s="595">
        <f>SUM(AD43:AD45)</f>
        <v>0.62310741687979543</v>
      </c>
      <c r="AE46" s="595">
        <f>AVERAGE(AE43:AE45)</f>
        <v>0.40185848252344414</v>
      </c>
      <c r="AF46" s="595">
        <f>AVERAGE(AF43:AF45)</f>
        <v>0.74873827791986358</v>
      </c>
      <c r="AG46" s="42"/>
      <c r="AH46" s="42"/>
      <c r="AI46" s="512"/>
    </row>
    <row r="47" spans="1:35" ht="81.75" customHeight="1">
      <c r="A47" s="138" t="s">
        <v>157</v>
      </c>
      <c r="B47" s="225" t="s">
        <v>204</v>
      </c>
      <c r="C47" s="145" t="s">
        <v>159</v>
      </c>
      <c r="D47" s="145" t="s">
        <v>160</v>
      </c>
      <c r="E47" s="138" t="s">
        <v>216</v>
      </c>
      <c r="F47" s="242" t="s">
        <v>333</v>
      </c>
      <c r="G47" s="226" t="s">
        <v>265</v>
      </c>
      <c r="H47" s="138" t="s">
        <v>334</v>
      </c>
      <c r="I47" s="138" t="s">
        <v>165</v>
      </c>
      <c r="J47" s="138" t="s">
        <v>335</v>
      </c>
      <c r="K47" s="138" t="s">
        <v>336</v>
      </c>
      <c r="L47" s="219">
        <v>0.25</v>
      </c>
      <c r="M47" s="145" t="s">
        <v>168</v>
      </c>
      <c r="N47" s="138" t="s">
        <v>337</v>
      </c>
      <c r="O47" s="240">
        <v>87</v>
      </c>
      <c r="P47" s="431">
        <v>22</v>
      </c>
      <c r="Q47" s="223">
        <v>23</v>
      </c>
      <c r="R47" s="264">
        <v>22</v>
      </c>
      <c r="S47" s="145">
        <v>20</v>
      </c>
      <c r="T47" s="223">
        <v>30</v>
      </c>
      <c r="U47" s="223">
        <v>34</v>
      </c>
      <c r="V47" s="222">
        <f t="shared" si="6"/>
        <v>23</v>
      </c>
      <c r="W47" s="223"/>
      <c r="X47" s="223">
        <f>+T47+U47+V47+W47</f>
        <v>87</v>
      </c>
      <c r="Y47" s="833">
        <v>15</v>
      </c>
      <c r="Z47" s="843">
        <v>8</v>
      </c>
      <c r="AA47" s="202"/>
      <c r="AB47" s="274"/>
      <c r="AC47" s="589">
        <v>0.25</v>
      </c>
      <c r="AD47" s="589">
        <f t="shared" si="2"/>
        <v>0.25</v>
      </c>
      <c r="AE47" s="589">
        <v>1</v>
      </c>
      <c r="AF47" s="597">
        <f t="shared" si="4"/>
        <v>1</v>
      </c>
      <c r="AG47" s="733" t="s">
        <v>1904</v>
      </c>
      <c r="AI47" s="828" t="s">
        <v>2148</v>
      </c>
    </row>
    <row r="48" spans="1:35" ht="60" customHeight="1">
      <c r="A48" s="138" t="s">
        <v>157</v>
      </c>
      <c r="B48" s="225" t="s">
        <v>204</v>
      </c>
      <c r="C48" s="145" t="s">
        <v>159</v>
      </c>
      <c r="D48" s="145" t="s">
        <v>160</v>
      </c>
      <c r="E48" s="138" t="s">
        <v>216</v>
      </c>
      <c r="F48" s="242" t="s">
        <v>333</v>
      </c>
      <c r="G48" s="226" t="s">
        <v>269</v>
      </c>
      <c r="H48" s="138" t="s">
        <v>339</v>
      </c>
      <c r="I48" s="138" t="s">
        <v>165</v>
      </c>
      <c r="J48" s="138" t="s">
        <v>340</v>
      </c>
      <c r="K48" s="138" t="s">
        <v>341</v>
      </c>
      <c r="L48" s="219">
        <v>0.4</v>
      </c>
      <c r="M48" s="145" t="s">
        <v>183</v>
      </c>
      <c r="N48" s="138" t="s">
        <v>342</v>
      </c>
      <c r="O48" s="240">
        <v>86</v>
      </c>
      <c r="P48" s="431">
        <v>22</v>
      </c>
      <c r="Q48" s="223">
        <v>22</v>
      </c>
      <c r="R48" s="264">
        <v>22</v>
      </c>
      <c r="S48" s="145">
        <v>20</v>
      </c>
      <c r="T48" s="223">
        <v>0</v>
      </c>
      <c r="U48" s="223">
        <v>8</v>
      </c>
      <c r="V48" s="222">
        <f t="shared" si="6"/>
        <v>23</v>
      </c>
      <c r="W48" s="223"/>
      <c r="X48" s="223">
        <f t="shared" ref="X48:X51" si="14">+T48+U48+V48+W48</f>
        <v>31</v>
      </c>
      <c r="Y48" s="836">
        <v>15</v>
      </c>
      <c r="Z48" s="846">
        <v>8</v>
      </c>
      <c r="AA48" s="203"/>
      <c r="AB48" s="281"/>
      <c r="AC48" s="589">
        <v>0.4</v>
      </c>
      <c r="AD48" s="589">
        <f t="shared" si="2"/>
        <v>0.14418604651162789</v>
      </c>
      <c r="AE48" s="589">
        <v>1</v>
      </c>
      <c r="AF48" s="597">
        <f t="shared" si="4"/>
        <v>0.36046511627906974</v>
      </c>
      <c r="AG48" s="547" t="s">
        <v>1916</v>
      </c>
      <c r="AI48" s="547" t="s">
        <v>2170</v>
      </c>
    </row>
    <row r="49" spans="1:35" s="52" customFormat="1" ht="60" customHeight="1">
      <c r="A49" s="138" t="s">
        <v>157</v>
      </c>
      <c r="B49" s="225" t="s">
        <v>204</v>
      </c>
      <c r="C49" s="145" t="s">
        <v>159</v>
      </c>
      <c r="D49" s="145" t="s">
        <v>160</v>
      </c>
      <c r="E49" s="138" t="s">
        <v>216</v>
      </c>
      <c r="F49" s="242" t="s">
        <v>333</v>
      </c>
      <c r="G49" s="226" t="s">
        <v>274</v>
      </c>
      <c r="H49" s="138" t="s">
        <v>344</v>
      </c>
      <c r="I49" s="138" t="s">
        <v>165</v>
      </c>
      <c r="J49" s="138" t="s">
        <v>256</v>
      </c>
      <c r="K49" s="138" t="s">
        <v>345</v>
      </c>
      <c r="L49" s="227">
        <v>0.15</v>
      </c>
      <c r="M49" s="145" t="s">
        <v>168</v>
      </c>
      <c r="N49" s="138" t="s">
        <v>337</v>
      </c>
      <c r="O49" s="240">
        <v>1</v>
      </c>
      <c r="P49" s="432">
        <v>0.25</v>
      </c>
      <c r="Q49" s="221">
        <v>0.25</v>
      </c>
      <c r="R49" s="265">
        <v>0.25</v>
      </c>
      <c r="S49" s="221">
        <v>0.25</v>
      </c>
      <c r="T49" s="223">
        <v>0</v>
      </c>
      <c r="U49" s="223">
        <v>1</v>
      </c>
      <c r="V49" s="855">
        <f>+Y49+AA49+AB49</f>
        <v>1</v>
      </c>
      <c r="W49" s="223"/>
      <c r="X49" s="223">
        <v>1</v>
      </c>
      <c r="Y49" s="836">
        <v>1</v>
      </c>
      <c r="Z49" s="846">
        <v>1</v>
      </c>
      <c r="AA49" s="203"/>
      <c r="AB49" s="281"/>
      <c r="AC49" s="589">
        <v>0.15</v>
      </c>
      <c r="AD49" s="589">
        <v>0.15</v>
      </c>
      <c r="AE49" s="589">
        <v>1</v>
      </c>
      <c r="AF49" s="597">
        <v>1</v>
      </c>
      <c r="AG49" s="547" t="s">
        <v>1917</v>
      </c>
      <c r="AH49" s="52" t="s">
        <v>2092</v>
      </c>
      <c r="AI49" s="547" t="s">
        <v>2152</v>
      </c>
    </row>
    <row r="50" spans="1:35" ht="60" customHeight="1">
      <c r="A50" s="138" t="s">
        <v>157</v>
      </c>
      <c r="B50" s="225" t="s">
        <v>204</v>
      </c>
      <c r="C50" s="145" t="s">
        <v>159</v>
      </c>
      <c r="D50" s="145" t="s">
        <v>160</v>
      </c>
      <c r="E50" s="138" t="s">
        <v>216</v>
      </c>
      <c r="F50" s="242" t="s">
        <v>333</v>
      </c>
      <c r="G50" s="226" t="s">
        <v>346</v>
      </c>
      <c r="H50" s="138" t="s">
        <v>347</v>
      </c>
      <c r="I50" s="138" t="s">
        <v>165</v>
      </c>
      <c r="J50" s="138" t="s">
        <v>256</v>
      </c>
      <c r="K50" s="138" t="s">
        <v>348</v>
      </c>
      <c r="L50" s="219">
        <v>0.1</v>
      </c>
      <c r="M50" s="145" t="s">
        <v>168</v>
      </c>
      <c r="N50" s="138" t="s">
        <v>349</v>
      </c>
      <c r="O50" s="240">
        <v>4</v>
      </c>
      <c r="P50" s="431">
        <v>1</v>
      </c>
      <c r="Q50" s="223">
        <v>1</v>
      </c>
      <c r="R50" s="264">
        <v>1</v>
      </c>
      <c r="S50" s="145">
        <v>1</v>
      </c>
      <c r="T50" s="223">
        <v>1</v>
      </c>
      <c r="U50" s="223">
        <v>1</v>
      </c>
      <c r="V50" s="222">
        <f t="shared" si="6"/>
        <v>0</v>
      </c>
      <c r="W50" s="223"/>
      <c r="X50" s="223">
        <f t="shared" si="14"/>
        <v>2</v>
      </c>
      <c r="Y50" s="836">
        <v>0</v>
      </c>
      <c r="Z50" s="846">
        <v>0</v>
      </c>
      <c r="AA50" s="203"/>
      <c r="AB50" s="281"/>
      <c r="AC50" s="589">
        <f t="shared" si="12"/>
        <v>0</v>
      </c>
      <c r="AD50" s="589">
        <f t="shared" si="2"/>
        <v>0.05</v>
      </c>
      <c r="AE50" s="589">
        <f t="shared" si="3"/>
        <v>0</v>
      </c>
      <c r="AF50" s="597">
        <f t="shared" si="4"/>
        <v>0.5</v>
      </c>
      <c r="AG50" s="512" t="s">
        <v>1979</v>
      </c>
      <c r="AI50" s="512" t="s">
        <v>1979</v>
      </c>
    </row>
    <row r="51" spans="1:35" ht="60" customHeight="1">
      <c r="A51" s="138" t="s">
        <v>157</v>
      </c>
      <c r="B51" s="225" t="s">
        <v>204</v>
      </c>
      <c r="C51" s="145" t="s">
        <v>159</v>
      </c>
      <c r="D51" s="145" t="s">
        <v>160</v>
      </c>
      <c r="E51" s="138" t="s">
        <v>216</v>
      </c>
      <c r="F51" s="242" t="s">
        <v>333</v>
      </c>
      <c r="G51" s="226" t="s">
        <v>351</v>
      </c>
      <c r="H51" s="138" t="s">
        <v>352</v>
      </c>
      <c r="I51" s="138" t="s">
        <v>165</v>
      </c>
      <c r="J51" s="138" t="s">
        <v>353</v>
      </c>
      <c r="K51" s="138" t="s">
        <v>354</v>
      </c>
      <c r="L51" s="219">
        <v>0.1</v>
      </c>
      <c r="M51" s="145" t="s">
        <v>168</v>
      </c>
      <c r="N51" s="138" t="s">
        <v>355</v>
      </c>
      <c r="O51" s="240">
        <v>30</v>
      </c>
      <c r="P51" s="431">
        <v>30</v>
      </c>
      <c r="Q51" s="223">
        <v>3</v>
      </c>
      <c r="R51" s="264">
        <v>3</v>
      </c>
      <c r="S51" s="145">
        <v>3</v>
      </c>
      <c r="T51" s="223">
        <v>8</v>
      </c>
      <c r="U51" s="223">
        <v>0</v>
      </c>
      <c r="V51" s="222">
        <f t="shared" si="6"/>
        <v>0</v>
      </c>
      <c r="W51" s="223"/>
      <c r="X51" s="223">
        <f t="shared" si="14"/>
        <v>8</v>
      </c>
      <c r="Y51" s="836">
        <v>0</v>
      </c>
      <c r="Z51" s="846">
        <v>0</v>
      </c>
      <c r="AA51" s="203"/>
      <c r="AB51" s="281"/>
      <c r="AC51" s="589">
        <f t="shared" si="12"/>
        <v>0</v>
      </c>
      <c r="AD51" s="589">
        <f t="shared" si="2"/>
        <v>2.6666666666666668E-2</v>
      </c>
      <c r="AE51" s="589">
        <f t="shared" si="3"/>
        <v>0</v>
      </c>
      <c r="AF51" s="597">
        <f t="shared" si="4"/>
        <v>0.26666666666666666</v>
      </c>
      <c r="AG51" s="765" t="s">
        <v>1979</v>
      </c>
      <c r="AI51" s="765" t="s">
        <v>1979</v>
      </c>
    </row>
    <row r="52" spans="1:35" ht="60" customHeight="1">
      <c r="A52" s="26"/>
      <c r="B52" s="943" t="s">
        <v>356</v>
      </c>
      <c r="C52" s="944"/>
      <c r="D52" s="944"/>
      <c r="E52" s="944"/>
      <c r="F52" s="944"/>
      <c r="G52" s="944"/>
      <c r="H52" s="944"/>
      <c r="I52" s="944"/>
      <c r="J52" s="944"/>
      <c r="K52" s="944"/>
      <c r="L52" s="944"/>
      <c r="M52" s="944"/>
      <c r="N52" s="944"/>
      <c r="O52" s="944"/>
      <c r="P52" s="944"/>
      <c r="Q52" s="944"/>
      <c r="R52" s="944"/>
      <c r="S52" s="944"/>
      <c r="T52" s="944"/>
      <c r="U52" s="944"/>
      <c r="V52" s="944"/>
      <c r="W52" s="944"/>
      <c r="X52" s="944"/>
      <c r="Y52" s="944"/>
      <c r="Z52" s="944"/>
      <c r="AA52" s="944"/>
      <c r="AB52" s="944"/>
      <c r="AC52" s="595">
        <f>SUM(AC47:AC51)</f>
        <v>0.8</v>
      </c>
      <c r="AD52" s="595">
        <f>SUM(AD47:AD51)</f>
        <v>0.6208527131782946</v>
      </c>
      <c r="AE52" s="596">
        <f>AVERAGE(AE47:AE51)</f>
        <v>0.6</v>
      </c>
      <c r="AF52" s="596">
        <f>AVERAGE(AF47:AF51)</f>
        <v>0.62542635658914725</v>
      </c>
      <c r="AG52" s="42"/>
      <c r="AH52" s="42"/>
      <c r="AI52" s="512"/>
    </row>
    <row r="53" spans="1:35" ht="60" customHeight="1">
      <c r="A53" s="26" t="s">
        <v>157</v>
      </c>
      <c r="B53" s="225" t="s">
        <v>204</v>
      </c>
      <c r="C53" s="145" t="s">
        <v>159</v>
      </c>
      <c r="D53" s="145" t="s">
        <v>160</v>
      </c>
      <c r="E53" s="138" t="s">
        <v>161</v>
      </c>
      <c r="F53" s="244" t="s">
        <v>357</v>
      </c>
      <c r="G53" s="226" t="s">
        <v>269</v>
      </c>
      <c r="H53" s="138" t="s">
        <v>358</v>
      </c>
      <c r="I53" s="138" t="s">
        <v>165</v>
      </c>
      <c r="J53" s="145" t="s">
        <v>313</v>
      </c>
      <c r="K53" s="138" t="s">
        <v>359</v>
      </c>
      <c r="L53" s="219">
        <v>0.5</v>
      </c>
      <c r="M53" s="145" t="s">
        <v>168</v>
      </c>
      <c r="N53" s="138" t="s">
        <v>360</v>
      </c>
      <c r="O53" s="240">
        <v>15</v>
      </c>
      <c r="P53" s="433" t="s">
        <v>170</v>
      </c>
      <c r="Q53" s="223">
        <v>1</v>
      </c>
      <c r="R53" s="264">
        <v>5</v>
      </c>
      <c r="S53" s="145">
        <v>5</v>
      </c>
      <c r="T53" s="223">
        <v>0</v>
      </c>
      <c r="U53" s="710">
        <v>5</v>
      </c>
      <c r="V53" s="222">
        <f t="shared" si="6"/>
        <v>2</v>
      </c>
      <c r="W53" s="223"/>
      <c r="X53" s="223">
        <f>+T53+U53+V53+W53</f>
        <v>7</v>
      </c>
      <c r="Y53" s="833">
        <v>0</v>
      </c>
      <c r="Z53" s="843">
        <v>2</v>
      </c>
      <c r="AA53" s="202"/>
      <c r="AB53" s="274"/>
      <c r="AC53" s="589">
        <f t="shared" si="12"/>
        <v>0.2</v>
      </c>
      <c r="AD53" s="589">
        <f t="shared" si="2"/>
        <v>0.23333333333333334</v>
      </c>
      <c r="AE53" s="589">
        <f t="shared" si="3"/>
        <v>0.4</v>
      </c>
      <c r="AF53" s="597">
        <f t="shared" si="4"/>
        <v>0.46666666666666667</v>
      </c>
      <c r="AG53" s="951" t="s">
        <v>1980</v>
      </c>
      <c r="AI53" s="828" t="s">
        <v>2161</v>
      </c>
    </row>
    <row r="54" spans="1:35" ht="60" customHeight="1">
      <c r="A54" s="26" t="s">
        <v>157</v>
      </c>
      <c r="B54" s="225" t="s">
        <v>204</v>
      </c>
      <c r="C54" s="145" t="s">
        <v>159</v>
      </c>
      <c r="D54" s="145" t="s">
        <v>160</v>
      </c>
      <c r="E54" s="138" t="s">
        <v>161</v>
      </c>
      <c r="F54" s="244" t="s">
        <v>357</v>
      </c>
      <c r="G54" s="226" t="s">
        <v>274</v>
      </c>
      <c r="H54" s="138" t="s">
        <v>362</v>
      </c>
      <c r="I54" s="138" t="s">
        <v>165</v>
      </c>
      <c r="J54" s="145" t="s">
        <v>313</v>
      </c>
      <c r="K54" s="138" t="s">
        <v>363</v>
      </c>
      <c r="L54" s="219">
        <v>0.5</v>
      </c>
      <c r="M54" s="145" t="s">
        <v>168</v>
      </c>
      <c r="N54" s="138" t="s">
        <v>364</v>
      </c>
      <c r="O54" s="240">
        <v>15</v>
      </c>
      <c r="P54" s="433" t="s">
        <v>170</v>
      </c>
      <c r="Q54" s="223">
        <v>1</v>
      </c>
      <c r="R54" s="264">
        <v>5</v>
      </c>
      <c r="S54" s="145">
        <v>5</v>
      </c>
      <c r="T54" s="223">
        <v>0</v>
      </c>
      <c r="U54" s="710">
        <v>5</v>
      </c>
      <c r="V54" s="222">
        <f t="shared" si="6"/>
        <v>2</v>
      </c>
      <c r="W54" s="223"/>
      <c r="X54" s="223">
        <f>+T54+U54+V54+W54</f>
        <v>7</v>
      </c>
      <c r="Y54" s="836">
        <v>0</v>
      </c>
      <c r="Z54" s="846">
        <v>2</v>
      </c>
      <c r="AA54" s="203"/>
      <c r="AB54" s="281"/>
      <c r="AC54" s="589">
        <f t="shared" si="12"/>
        <v>0.2</v>
      </c>
      <c r="AD54" s="589">
        <f t="shared" si="2"/>
        <v>0.23333333333333334</v>
      </c>
      <c r="AE54" s="589">
        <f t="shared" si="3"/>
        <v>0.4</v>
      </c>
      <c r="AF54" s="597">
        <f t="shared" si="4"/>
        <v>0.46666666666666667</v>
      </c>
      <c r="AG54" s="951"/>
      <c r="AI54" s="830" t="s">
        <v>2171</v>
      </c>
    </row>
    <row r="55" spans="1:35" ht="60" customHeight="1">
      <c r="A55" s="26"/>
      <c r="B55" s="943" t="s">
        <v>365</v>
      </c>
      <c r="C55" s="944"/>
      <c r="D55" s="944"/>
      <c r="E55" s="944"/>
      <c r="F55" s="944"/>
      <c r="G55" s="944"/>
      <c r="H55" s="944"/>
      <c r="I55" s="944"/>
      <c r="J55" s="944"/>
      <c r="K55" s="944"/>
      <c r="L55" s="944"/>
      <c r="M55" s="944"/>
      <c r="N55" s="944"/>
      <c r="O55" s="944"/>
      <c r="P55" s="944"/>
      <c r="Q55" s="944"/>
      <c r="R55" s="944"/>
      <c r="S55" s="944"/>
      <c r="T55" s="944"/>
      <c r="U55" s="944"/>
      <c r="V55" s="944"/>
      <c r="W55" s="944"/>
      <c r="X55" s="944"/>
      <c r="Y55" s="944"/>
      <c r="Z55" s="944"/>
      <c r="AA55" s="944"/>
      <c r="AB55" s="944"/>
      <c r="AC55" s="595">
        <f>SUM(AC53:AC54)</f>
        <v>0.4</v>
      </c>
      <c r="AD55" s="595">
        <f>SUM(AD53:AD54)</f>
        <v>0.46666666666666667</v>
      </c>
      <c r="AE55" s="595">
        <f>AVERAGE(AE53:AE54)</f>
        <v>0.4</v>
      </c>
      <c r="AF55" s="595">
        <f>AVERAGE(AF53:AF54)</f>
        <v>0.46666666666666667</v>
      </c>
      <c r="AG55" s="42"/>
      <c r="AH55" s="42"/>
      <c r="AI55" s="512"/>
    </row>
    <row r="56" spans="1:35" ht="60" customHeight="1">
      <c r="A56" s="138" t="s">
        <v>157</v>
      </c>
      <c r="B56" s="225" t="s">
        <v>204</v>
      </c>
      <c r="C56" s="145" t="s">
        <v>159</v>
      </c>
      <c r="D56" s="145" t="s">
        <v>160</v>
      </c>
      <c r="E56" s="138" t="s">
        <v>216</v>
      </c>
      <c r="F56" s="245" t="s">
        <v>366</v>
      </c>
      <c r="G56" s="226" t="s">
        <v>274</v>
      </c>
      <c r="H56" s="138" t="s">
        <v>367</v>
      </c>
      <c r="I56" s="138" t="s">
        <v>165</v>
      </c>
      <c r="J56" s="138" t="s">
        <v>368</v>
      </c>
      <c r="K56" s="138" t="s">
        <v>369</v>
      </c>
      <c r="L56" s="219">
        <v>0.5</v>
      </c>
      <c r="M56" s="145" t="s">
        <v>168</v>
      </c>
      <c r="N56" s="138" t="s">
        <v>370</v>
      </c>
      <c r="O56" s="240">
        <v>2000</v>
      </c>
      <c r="P56" s="431">
        <v>250</v>
      </c>
      <c r="Q56" s="223">
        <v>500</v>
      </c>
      <c r="R56" s="448">
        <v>500</v>
      </c>
      <c r="S56" s="145">
        <v>250</v>
      </c>
      <c r="T56" s="223">
        <v>350</v>
      </c>
      <c r="U56" s="223">
        <v>1315</v>
      </c>
      <c r="V56" s="222">
        <f t="shared" si="6"/>
        <v>669</v>
      </c>
      <c r="W56" s="223"/>
      <c r="X56" s="223">
        <f>+T56+U56+V56+W56</f>
        <v>2334</v>
      </c>
      <c r="Y56" s="833">
        <v>238</v>
      </c>
      <c r="Z56" s="843">
        <v>431</v>
      </c>
      <c r="AA56" s="202"/>
      <c r="AB56" s="274"/>
      <c r="AC56" s="589">
        <v>0.5</v>
      </c>
      <c r="AD56" s="589">
        <v>0.5</v>
      </c>
      <c r="AE56" s="589">
        <v>1</v>
      </c>
      <c r="AF56" s="597">
        <v>1</v>
      </c>
      <c r="AG56" s="733" t="s">
        <v>1909</v>
      </c>
      <c r="AH56" s="52"/>
      <c r="AI56" s="828" t="s">
        <v>2163</v>
      </c>
    </row>
    <row r="57" spans="1:35" ht="60" customHeight="1">
      <c r="A57" s="138" t="s">
        <v>157</v>
      </c>
      <c r="B57" s="225" t="s">
        <v>204</v>
      </c>
      <c r="C57" s="145" t="s">
        <v>159</v>
      </c>
      <c r="D57" s="145" t="s">
        <v>160</v>
      </c>
      <c r="E57" s="138" t="s">
        <v>216</v>
      </c>
      <c r="F57" s="245" t="s">
        <v>366</v>
      </c>
      <c r="G57" s="226" t="s">
        <v>346</v>
      </c>
      <c r="H57" s="138" t="s">
        <v>372</v>
      </c>
      <c r="I57" s="138" t="s">
        <v>165</v>
      </c>
      <c r="J57" s="138" t="s">
        <v>256</v>
      </c>
      <c r="K57" s="138" t="s">
        <v>373</v>
      </c>
      <c r="L57" s="219">
        <v>0.35</v>
      </c>
      <c r="M57" s="145" t="s">
        <v>168</v>
      </c>
      <c r="N57" s="138" t="s">
        <v>374</v>
      </c>
      <c r="O57" s="240">
        <v>107</v>
      </c>
      <c r="P57" s="431">
        <v>25</v>
      </c>
      <c r="Q57" s="223">
        <v>30</v>
      </c>
      <c r="R57" s="264">
        <v>27</v>
      </c>
      <c r="S57" s="145">
        <v>25</v>
      </c>
      <c r="T57" s="223">
        <v>78</v>
      </c>
      <c r="U57" s="223">
        <v>29</v>
      </c>
      <c r="V57" s="222">
        <f t="shared" si="6"/>
        <v>41</v>
      </c>
      <c r="W57" s="223"/>
      <c r="X57" s="223">
        <f t="shared" ref="X57:X58" si="15">+T57+U57+V57+W57</f>
        <v>148</v>
      </c>
      <c r="Y57" s="836">
        <v>0</v>
      </c>
      <c r="Z57" s="846">
        <v>41</v>
      </c>
      <c r="AA57" s="203"/>
      <c r="AB57" s="281"/>
      <c r="AC57" s="589">
        <v>0.35</v>
      </c>
      <c r="AD57" s="589">
        <v>0.35</v>
      </c>
      <c r="AE57" s="589">
        <v>1</v>
      </c>
      <c r="AF57" s="597">
        <v>1</v>
      </c>
      <c r="AG57" s="512" t="s">
        <v>1981</v>
      </c>
      <c r="AI57" s="547" t="s">
        <v>2164</v>
      </c>
    </row>
    <row r="58" spans="1:35" ht="60" customHeight="1">
      <c r="A58" s="138" t="s">
        <v>157</v>
      </c>
      <c r="B58" s="225" t="s">
        <v>204</v>
      </c>
      <c r="C58" s="145" t="s">
        <v>159</v>
      </c>
      <c r="D58" s="145" t="s">
        <v>160</v>
      </c>
      <c r="E58" s="138" t="s">
        <v>216</v>
      </c>
      <c r="F58" s="245" t="s">
        <v>366</v>
      </c>
      <c r="G58" s="226" t="s">
        <v>351</v>
      </c>
      <c r="H58" s="138" t="s">
        <v>376</v>
      </c>
      <c r="I58" s="138" t="s">
        <v>165</v>
      </c>
      <c r="J58" s="138" t="s">
        <v>377</v>
      </c>
      <c r="K58" s="138" t="s">
        <v>378</v>
      </c>
      <c r="L58" s="219">
        <v>0.15</v>
      </c>
      <c r="M58" s="145" t="s">
        <v>168</v>
      </c>
      <c r="N58" s="138" t="s">
        <v>379</v>
      </c>
      <c r="O58" s="240">
        <v>4</v>
      </c>
      <c r="P58" s="431">
        <v>1</v>
      </c>
      <c r="Q58" s="223">
        <v>1</v>
      </c>
      <c r="R58" s="264">
        <v>1</v>
      </c>
      <c r="S58" s="145">
        <v>1</v>
      </c>
      <c r="T58" s="223">
        <v>1</v>
      </c>
      <c r="U58" s="223">
        <v>1</v>
      </c>
      <c r="V58" s="222">
        <f t="shared" si="6"/>
        <v>1</v>
      </c>
      <c r="W58" s="223"/>
      <c r="X58" s="223">
        <f t="shared" si="15"/>
        <v>3</v>
      </c>
      <c r="Y58" s="836">
        <v>0</v>
      </c>
      <c r="Z58" s="846">
        <v>1</v>
      </c>
      <c r="AA58" s="203"/>
      <c r="AB58" s="281"/>
      <c r="AC58" s="589">
        <f t="shared" si="12"/>
        <v>0.15</v>
      </c>
      <c r="AD58" s="589">
        <f t="shared" si="2"/>
        <v>0.11249999999999999</v>
      </c>
      <c r="AE58" s="589">
        <f t="shared" si="3"/>
        <v>1</v>
      </c>
      <c r="AF58" s="597">
        <f t="shared" si="4"/>
        <v>0.75</v>
      </c>
      <c r="AG58" s="732" t="s">
        <v>1982</v>
      </c>
      <c r="AI58" s="830" t="s">
        <v>2172</v>
      </c>
    </row>
    <row r="59" spans="1:35" ht="60" customHeight="1">
      <c r="A59" s="26"/>
      <c r="B59" s="943" t="s">
        <v>381</v>
      </c>
      <c r="C59" s="944"/>
      <c r="D59" s="944"/>
      <c r="E59" s="944"/>
      <c r="F59" s="944"/>
      <c r="G59" s="944"/>
      <c r="H59" s="944"/>
      <c r="I59" s="944"/>
      <c r="J59" s="944"/>
      <c r="K59" s="944"/>
      <c r="L59" s="944"/>
      <c r="M59" s="944"/>
      <c r="N59" s="944"/>
      <c r="O59" s="944"/>
      <c r="P59" s="944"/>
      <c r="Q59" s="944"/>
      <c r="R59" s="944"/>
      <c r="S59" s="944"/>
      <c r="T59" s="944"/>
      <c r="U59" s="944"/>
      <c r="V59" s="944"/>
      <c r="W59" s="944"/>
      <c r="X59" s="944"/>
      <c r="Y59" s="944"/>
      <c r="Z59" s="944"/>
      <c r="AA59" s="944"/>
      <c r="AB59" s="944"/>
      <c r="AC59" s="595">
        <f>SUM(AC56:AC58)</f>
        <v>1</v>
      </c>
      <c r="AD59" s="595">
        <f>SUM(AD56:AD58)</f>
        <v>0.96249999999999991</v>
      </c>
      <c r="AE59" s="595">
        <f>AVERAGE(AE56:AE58)</f>
        <v>1</v>
      </c>
      <c r="AF59" s="595">
        <f>AVERAGE(AF56:AF58)</f>
        <v>0.91666666666666663</v>
      </c>
      <c r="AG59" s="42"/>
      <c r="AH59" s="42"/>
      <c r="AI59" s="512"/>
    </row>
    <row r="60" spans="1:35" ht="75.599999999999994" customHeight="1">
      <c r="A60" s="141" t="s">
        <v>157</v>
      </c>
      <c r="B60" s="141" t="s">
        <v>204</v>
      </c>
      <c r="C60" s="151" t="s">
        <v>159</v>
      </c>
      <c r="D60" s="151" t="s">
        <v>160</v>
      </c>
      <c r="E60" s="141" t="s">
        <v>216</v>
      </c>
      <c r="F60" s="172" t="s">
        <v>382</v>
      </c>
      <c r="G60" s="175" t="s">
        <v>346</v>
      </c>
      <c r="H60" s="141" t="s">
        <v>383</v>
      </c>
      <c r="I60" s="141" t="s">
        <v>165</v>
      </c>
      <c r="J60" s="141" t="s">
        <v>384</v>
      </c>
      <c r="K60" s="141" t="s">
        <v>385</v>
      </c>
      <c r="L60" s="219">
        <v>0.5</v>
      </c>
      <c r="M60" s="151" t="s">
        <v>168</v>
      </c>
      <c r="N60" s="141" t="s">
        <v>386</v>
      </c>
      <c r="O60" s="583">
        <v>107</v>
      </c>
      <c r="P60" s="431">
        <v>65</v>
      </c>
      <c r="Q60" s="232">
        <v>14</v>
      </c>
      <c r="R60" s="584">
        <v>43</v>
      </c>
      <c r="S60" s="585">
        <v>40</v>
      </c>
      <c r="T60" s="223">
        <v>10</v>
      </c>
      <c r="U60" s="232">
        <v>14</v>
      </c>
      <c r="V60" s="222">
        <f t="shared" si="6"/>
        <v>21</v>
      </c>
      <c r="W60" s="223"/>
      <c r="X60" s="223">
        <f>+T60+U60+V60+W60</f>
        <v>45</v>
      </c>
      <c r="Y60" s="840">
        <v>10</v>
      </c>
      <c r="Z60" s="843">
        <v>11</v>
      </c>
      <c r="AA60" s="202"/>
      <c r="AB60" s="287"/>
      <c r="AC60" s="589">
        <f t="shared" si="12"/>
        <v>0.2441860465116279</v>
      </c>
      <c r="AD60" s="589">
        <f t="shared" si="2"/>
        <v>0.2102803738317757</v>
      </c>
      <c r="AE60" s="589">
        <f t="shared" si="3"/>
        <v>0.48837209302325579</v>
      </c>
      <c r="AF60" s="597">
        <f t="shared" si="4"/>
        <v>0.42056074766355139</v>
      </c>
      <c r="AG60" s="733" t="s">
        <v>1984</v>
      </c>
      <c r="AI60" s="828" t="s">
        <v>2166</v>
      </c>
    </row>
    <row r="61" spans="1:35" s="52" customFormat="1" ht="60" customHeight="1">
      <c r="A61" s="138" t="s">
        <v>157</v>
      </c>
      <c r="B61" s="138" t="s">
        <v>204</v>
      </c>
      <c r="C61" s="145" t="s">
        <v>159</v>
      </c>
      <c r="D61" s="145" t="s">
        <v>160</v>
      </c>
      <c r="E61" s="138" t="s">
        <v>216</v>
      </c>
      <c r="F61" s="172" t="s">
        <v>382</v>
      </c>
      <c r="G61" s="226" t="s">
        <v>351</v>
      </c>
      <c r="H61" s="138" t="s">
        <v>388</v>
      </c>
      <c r="I61" s="138" t="s">
        <v>165</v>
      </c>
      <c r="J61" s="138" t="s">
        <v>389</v>
      </c>
      <c r="K61" s="138" t="s">
        <v>390</v>
      </c>
      <c r="L61" s="227">
        <v>0.1</v>
      </c>
      <c r="M61" s="145" t="s">
        <v>183</v>
      </c>
      <c r="N61" s="138" t="s">
        <v>391</v>
      </c>
      <c r="O61" s="240">
        <v>1</v>
      </c>
      <c r="P61" s="432">
        <v>0.25</v>
      </c>
      <c r="Q61" s="221" t="s">
        <v>170</v>
      </c>
      <c r="R61" s="265" t="s">
        <v>170</v>
      </c>
      <c r="S61" s="221">
        <v>0.25</v>
      </c>
      <c r="T61" s="223">
        <v>0</v>
      </c>
      <c r="U61" s="223" t="s">
        <v>170</v>
      </c>
      <c r="V61" s="222" t="s">
        <v>170</v>
      </c>
      <c r="W61" s="223"/>
      <c r="X61" s="437">
        <v>0</v>
      </c>
      <c r="Y61" s="841" t="s">
        <v>170</v>
      </c>
      <c r="Z61" s="846" t="s">
        <v>170</v>
      </c>
      <c r="AA61" s="203"/>
      <c r="AB61" s="288"/>
      <c r="AC61" s="589" t="s">
        <v>170</v>
      </c>
      <c r="AD61" s="589">
        <f t="shared" si="2"/>
        <v>0</v>
      </c>
      <c r="AE61" s="589" t="s">
        <v>170</v>
      </c>
      <c r="AF61" s="597">
        <f t="shared" si="4"/>
        <v>0</v>
      </c>
      <c r="AG61" s="512" t="s">
        <v>1985</v>
      </c>
      <c r="AI61" s="512" t="s">
        <v>170</v>
      </c>
    </row>
    <row r="62" spans="1:35" ht="60" customHeight="1">
      <c r="A62" s="138" t="s">
        <v>157</v>
      </c>
      <c r="B62" s="138" t="s">
        <v>204</v>
      </c>
      <c r="C62" s="145" t="s">
        <v>159</v>
      </c>
      <c r="D62" s="145" t="s">
        <v>160</v>
      </c>
      <c r="E62" s="138" t="s">
        <v>205</v>
      </c>
      <c r="F62" s="172" t="s">
        <v>382</v>
      </c>
      <c r="G62" s="226" t="s">
        <v>392</v>
      </c>
      <c r="H62" s="138" t="s">
        <v>393</v>
      </c>
      <c r="I62" s="138" t="s">
        <v>165</v>
      </c>
      <c r="J62" s="138" t="s">
        <v>394</v>
      </c>
      <c r="K62" s="138" t="s">
        <v>395</v>
      </c>
      <c r="L62" s="219">
        <v>0.4</v>
      </c>
      <c r="M62" s="145" t="s">
        <v>168</v>
      </c>
      <c r="N62" s="138" t="s">
        <v>396</v>
      </c>
      <c r="O62" s="240">
        <v>40</v>
      </c>
      <c r="P62" s="431">
        <v>10</v>
      </c>
      <c r="Q62" s="223">
        <v>10</v>
      </c>
      <c r="R62" s="264">
        <v>10</v>
      </c>
      <c r="S62" s="145">
        <v>10</v>
      </c>
      <c r="T62" s="223">
        <v>10</v>
      </c>
      <c r="U62" s="710">
        <v>10</v>
      </c>
      <c r="V62" s="222">
        <f t="shared" si="6"/>
        <v>10</v>
      </c>
      <c r="W62" s="223"/>
      <c r="X62" s="223">
        <f t="shared" ref="X62" si="16">+T62+U62+V62+W62</f>
        <v>30</v>
      </c>
      <c r="Y62" s="841">
        <v>10</v>
      </c>
      <c r="Z62" s="846">
        <v>0</v>
      </c>
      <c r="AA62" s="203"/>
      <c r="AB62" s="288"/>
      <c r="AC62" s="589">
        <v>0.4</v>
      </c>
      <c r="AD62" s="589">
        <v>0.4</v>
      </c>
      <c r="AE62" s="589">
        <v>1</v>
      </c>
      <c r="AF62" s="597">
        <v>1</v>
      </c>
      <c r="AG62" s="732" t="s">
        <v>1986</v>
      </c>
      <c r="AI62" s="830" t="s">
        <v>2173</v>
      </c>
    </row>
    <row r="63" spans="1:35" ht="60" customHeight="1">
      <c r="A63" s="26"/>
      <c r="B63" s="955" t="s">
        <v>398</v>
      </c>
      <c r="C63" s="944"/>
      <c r="D63" s="944"/>
      <c r="E63" s="944"/>
      <c r="F63" s="944"/>
      <c r="G63" s="944"/>
      <c r="H63" s="944"/>
      <c r="I63" s="944"/>
      <c r="J63" s="944"/>
      <c r="K63" s="944"/>
      <c r="L63" s="944"/>
      <c r="M63" s="944"/>
      <c r="N63" s="944"/>
      <c r="O63" s="944"/>
      <c r="P63" s="944"/>
      <c r="Q63" s="944"/>
      <c r="R63" s="944"/>
      <c r="S63" s="944"/>
      <c r="T63" s="944"/>
      <c r="U63" s="944"/>
      <c r="V63" s="944"/>
      <c r="W63" s="944"/>
      <c r="X63" s="944"/>
      <c r="Y63" s="944"/>
      <c r="Z63" s="944"/>
      <c r="AA63" s="944"/>
      <c r="AB63" s="944"/>
      <c r="AC63" s="595">
        <f>SUM(AC60:AC62)</f>
        <v>0.64418604651162792</v>
      </c>
      <c r="AD63" s="595">
        <f>SUM(AD60:AD62)</f>
        <v>0.61028037383177569</v>
      </c>
      <c r="AE63" s="595">
        <f>AVERAGE(AE60:AE62)</f>
        <v>0.7441860465116279</v>
      </c>
      <c r="AF63" s="595">
        <f>AVERAGE(AF60:AF62)</f>
        <v>0.4735202492211838</v>
      </c>
      <c r="AG63" s="42"/>
      <c r="AH63" s="42"/>
      <c r="AI63" s="512"/>
    </row>
    <row r="64" spans="1:35" ht="89.25" customHeight="1">
      <c r="A64" s="138" t="s">
        <v>157</v>
      </c>
      <c r="B64" s="225" t="s">
        <v>204</v>
      </c>
      <c r="C64" s="145" t="s">
        <v>159</v>
      </c>
      <c r="D64" s="145" t="s">
        <v>160</v>
      </c>
      <c r="E64" s="138" t="s">
        <v>399</v>
      </c>
      <c r="F64" s="191" t="s">
        <v>400</v>
      </c>
      <c r="G64" s="218" t="s">
        <v>351</v>
      </c>
      <c r="H64" s="138" t="s">
        <v>401</v>
      </c>
      <c r="I64" s="138" t="s">
        <v>165</v>
      </c>
      <c r="J64" s="138" t="s">
        <v>402</v>
      </c>
      <c r="K64" s="138" t="s">
        <v>403</v>
      </c>
      <c r="L64" s="219">
        <v>0.4</v>
      </c>
      <c r="M64" s="145" t="s">
        <v>168</v>
      </c>
      <c r="N64" s="138" t="s">
        <v>404</v>
      </c>
      <c r="O64" s="145">
        <v>9000</v>
      </c>
      <c r="P64" s="431">
        <v>1200</v>
      </c>
      <c r="Q64" s="223">
        <v>2600</v>
      </c>
      <c r="R64" s="448">
        <v>3441</v>
      </c>
      <c r="S64" s="437">
        <v>3000</v>
      </c>
      <c r="T64" s="223">
        <v>1123</v>
      </c>
      <c r="U64" s="223">
        <v>1436</v>
      </c>
      <c r="V64" s="222">
        <f t="shared" si="6"/>
        <v>1305</v>
      </c>
      <c r="W64" s="223"/>
      <c r="X64" s="223">
        <f>+T64+U64+V64+W64</f>
        <v>3864</v>
      </c>
      <c r="Y64" s="833">
        <v>1022</v>
      </c>
      <c r="Z64" s="843">
        <v>283</v>
      </c>
      <c r="AA64" s="202"/>
      <c r="AB64" s="274"/>
      <c r="AC64" s="589">
        <f t="shared" si="12"/>
        <v>0.15170008718395817</v>
      </c>
      <c r="AD64" s="589">
        <f t="shared" si="2"/>
        <v>0.17173333333333335</v>
      </c>
      <c r="AE64" s="589">
        <f t="shared" si="3"/>
        <v>0.37925021795989539</v>
      </c>
      <c r="AF64" s="597">
        <f t="shared" si="4"/>
        <v>0.42933333333333334</v>
      </c>
      <c r="AG64" s="735" t="s">
        <v>1987</v>
      </c>
      <c r="AI64" s="547" t="s">
        <v>2259</v>
      </c>
    </row>
    <row r="65" spans="1:35" ht="60" customHeight="1">
      <c r="A65" s="138" t="s">
        <v>157</v>
      </c>
      <c r="B65" s="225" t="s">
        <v>204</v>
      </c>
      <c r="C65" s="145" t="s">
        <v>159</v>
      </c>
      <c r="D65" s="145" t="s">
        <v>160</v>
      </c>
      <c r="E65" s="138" t="s">
        <v>243</v>
      </c>
      <c r="F65" s="191" t="s">
        <v>400</v>
      </c>
      <c r="G65" s="218" t="s">
        <v>392</v>
      </c>
      <c r="H65" s="138" t="s">
        <v>406</v>
      </c>
      <c r="I65" s="138" t="s">
        <v>165</v>
      </c>
      <c r="J65" s="138" t="s">
        <v>407</v>
      </c>
      <c r="K65" s="138" t="s">
        <v>408</v>
      </c>
      <c r="L65" s="219">
        <v>0.15</v>
      </c>
      <c r="M65" s="145" t="s">
        <v>168</v>
      </c>
      <c r="N65" s="138" t="s">
        <v>409</v>
      </c>
      <c r="O65" s="145">
        <v>544</v>
      </c>
      <c r="P65" s="431">
        <v>100</v>
      </c>
      <c r="Q65" s="223">
        <v>148</v>
      </c>
      <c r="R65" s="448">
        <v>148</v>
      </c>
      <c r="S65" s="437">
        <v>148</v>
      </c>
      <c r="T65" s="223">
        <v>100</v>
      </c>
      <c r="U65" s="223">
        <v>100</v>
      </c>
      <c r="V65" s="222">
        <f t="shared" si="6"/>
        <v>46</v>
      </c>
      <c r="W65" s="223"/>
      <c r="X65" s="223">
        <f t="shared" ref="X65:X70" si="17">+T65+U65+V65+W65</f>
        <v>246</v>
      </c>
      <c r="Y65" s="836">
        <v>46</v>
      </c>
      <c r="Z65" s="846">
        <v>0</v>
      </c>
      <c r="AA65" s="203"/>
      <c r="AB65" s="281"/>
      <c r="AC65" s="589">
        <f t="shared" si="12"/>
        <v>4.6621621621621617E-2</v>
      </c>
      <c r="AD65" s="589">
        <f t="shared" si="2"/>
        <v>6.7830882352941171E-2</v>
      </c>
      <c r="AE65" s="589">
        <f t="shared" si="3"/>
        <v>0.3108108108108108</v>
      </c>
      <c r="AF65" s="597">
        <f t="shared" si="4"/>
        <v>0.45220588235294118</v>
      </c>
      <c r="AG65" s="565" t="s">
        <v>1988</v>
      </c>
      <c r="AI65" s="512" t="s">
        <v>2260</v>
      </c>
    </row>
    <row r="66" spans="1:35" ht="60" customHeight="1">
      <c r="A66" s="138" t="s">
        <v>157</v>
      </c>
      <c r="B66" s="225" t="s">
        <v>204</v>
      </c>
      <c r="C66" s="145" t="s">
        <v>159</v>
      </c>
      <c r="D66" s="145" t="s">
        <v>160</v>
      </c>
      <c r="E66" s="138" t="s">
        <v>243</v>
      </c>
      <c r="F66" s="191" t="s">
        <v>400</v>
      </c>
      <c r="G66" s="218" t="s">
        <v>411</v>
      </c>
      <c r="H66" s="138" t="s">
        <v>412</v>
      </c>
      <c r="I66" s="138" t="s">
        <v>165</v>
      </c>
      <c r="J66" s="138" t="s">
        <v>413</v>
      </c>
      <c r="K66" s="138" t="s">
        <v>414</v>
      </c>
      <c r="L66" s="219">
        <v>0.1</v>
      </c>
      <c r="M66" s="145" t="s">
        <v>168</v>
      </c>
      <c r="N66" s="138" t="s">
        <v>415</v>
      </c>
      <c r="O66" s="145">
        <v>12000</v>
      </c>
      <c r="P66" s="431">
        <v>2700</v>
      </c>
      <c r="Q66" s="223">
        <v>3100</v>
      </c>
      <c r="R66" s="448">
        <v>3000</v>
      </c>
      <c r="S66" s="437">
        <v>2891</v>
      </c>
      <c r="T66" s="223">
        <v>2705</v>
      </c>
      <c r="U66" s="223">
        <v>3404</v>
      </c>
      <c r="V66" s="222">
        <f t="shared" si="6"/>
        <v>0</v>
      </c>
      <c r="W66" s="223"/>
      <c r="X66" s="223">
        <f>U66+V66+W66+T66</f>
        <v>6109</v>
      </c>
      <c r="Y66" s="836">
        <v>0</v>
      </c>
      <c r="Z66" s="846">
        <v>0</v>
      </c>
      <c r="AA66" s="203"/>
      <c r="AB66" s="281"/>
      <c r="AC66" s="589">
        <f t="shared" si="12"/>
        <v>0</v>
      </c>
      <c r="AD66" s="589">
        <f t="shared" si="2"/>
        <v>5.0908333333333333E-2</v>
      </c>
      <c r="AE66" s="589">
        <f t="shared" si="3"/>
        <v>0</v>
      </c>
      <c r="AF66" s="597">
        <f t="shared" si="4"/>
        <v>0.50908333333333333</v>
      </c>
      <c r="AG66" s="952" t="s">
        <v>1989</v>
      </c>
      <c r="AI66" s="851" t="s">
        <v>2261</v>
      </c>
    </row>
    <row r="67" spans="1:35" ht="60" customHeight="1">
      <c r="A67" s="138" t="s">
        <v>157</v>
      </c>
      <c r="B67" s="138" t="s">
        <v>204</v>
      </c>
      <c r="C67" s="145" t="s">
        <v>159</v>
      </c>
      <c r="D67" s="145" t="s">
        <v>160</v>
      </c>
      <c r="E67" s="138" t="s">
        <v>243</v>
      </c>
      <c r="F67" s="191" t="s">
        <v>400</v>
      </c>
      <c r="G67" s="218" t="s">
        <v>416</v>
      </c>
      <c r="H67" s="138" t="s">
        <v>417</v>
      </c>
      <c r="I67" s="138" t="s">
        <v>165</v>
      </c>
      <c r="J67" s="138" t="s">
        <v>418</v>
      </c>
      <c r="K67" s="138" t="s">
        <v>419</v>
      </c>
      <c r="L67" s="219">
        <v>0.05</v>
      </c>
      <c r="M67" s="145" t="s">
        <v>168</v>
      </c>
      <c r="N67" s="138" t="s">
        <v>420</v>
      </c>
      <c r="O67" s="145">
        <v>25</v>
      </c>
      <c r="P67" s="431">
        <v>7</v>
      </c>
      <c r="Q67" s="223">
        <v>6</v>
      </c>
      <c r="R67" s="448">
        <v>4</v>
      </c>
      <c r="S67" s="437">
        <v>3</v>
      </c>
      <c r="T67" s="223">
        <v>5</v>
      </c>
      <c r="U67" s="223">
        <v>13</v>
      </c>
      <c r="V67" s="222">
        <f t="shared" si="6"/>
        <v>0</v>
      </c>
      <c r="W67" s="223"/>
      <c r="X67" s="223">
        <f t="shared" si="17"/>
        <v>18</v>
      </c>
      <c r="Y67" s="836">
        <v>0</v>
      </c>
      <c r="Z67" s="846">
        <v>0</v>
      </c>
      <c r="AA67" s="203"/>
      <c r="AB67" s="281"/>
      <c r="AC67" s="589">
        <f t="shared" si="12"/>
        <v>0</v>
      </c>
      <c r="AD67" s="589">
        <f t="shared" si="2"/>
        <v>3.5999999999999997E-2</v>
      </c>
      <c r="AE67" s="589">
        <f t="shared" si="3"/>
        <v>0</v>
      </c>
      <c r="AF67" s="597">
        <f t="shared" si="4"/>
        <v>0.72</v>
      </c>
      <c r="AG67" s="953"/>
      <c r="AI67" s="851" t="s">
        <v>2262</v>
      </c>
    </row>
    <row r="68" spans="1:35" ht="60" customHeight="1">
      <c r="A68" s="138" t="s">
        <v>157</v>
      </c>
      <c r="B68" s="138" t="s">
        <v>204</v>
      </c>
      <c r="C68" s="145" t="s">
        <v>159</v>
      </c>
      <c r="D68" s="145" t="s">
        <v>160</v>
      </c>
      <c r="E68" s="138" t="s">
        <v>243</v>
      </c>
      <c r="F68" s="191" t="s">
        <v>400</v>
      </c>
      <c r="G68" s="218" t="s">
        <v>421</v>
      </c>
      <c r="H68" s="138" t="s">
        <v>422</v>
      </c>
      <c r="I68" s="138" t="s">
        <v>165</v>
      </c>
      <c r="J68" s="138" t="s">
        <v>256</v>
      </c>
      <c r="K68" s="138" t="s">
        <v>423</v>
      </c>
      <c r="L68" s="219">
        <v>0.1</v>
      </c>
      <c r="M68" s="145" t="s">
        <v>168</v>
      </c>
      <c r="N68" s="138" t="s">
        <v>424</v>
      </c>
      <c r="O68" s="145">
        <v>5</v>
      </c>
      <c r="P68" s="431" t="s">
        <v>170</v>
      </c>
      <c r="Q68" s="223">
        <v>2</v>
      </c>
      <c r="R68" s="448">
        <v>3</v>
      </c>
      <c r="S68" s="145">
        <v>2</v>
      </c>
      <c r="T68" s="223">
        <v>0</v>
      </c>
      <c r="U68" s="223">
        <v>0</v>
      </c>
      <c r="V68" s="222">
        <f t="shared" si="6"/>
        <v>0</v>
      </c>
      <c r="W68" s="223"/>
      <c r="X68" s="223">
        <f t="shared" si="17"/>
        <v>0</v>
      </c>
      <c r="Y68" s="836">
        <v>0</v>
      </c>
      <c r="Z68" s="846">
        <v>0</v>
      </c>
      <c r="AA68" s="203"/>
      <c r="AB68" s="281"/>
      <c r="AC68" s="589">
        <f t="shared" si="12"/>
        <v>0</v>
      </c>
      <c r="AD68" s="589">
        <f t="shared" si="2"/>
        <v>0</v>
      </c>
      <c r="AE68" s="589">
        <f t="shared" si="3"/>
        <v>0</v>
      </c>
      <c r="AF68" s="597">
        <f t="shared" si="4"/>
        <v>0</v>
      </c>
      <c r="AG68" s="565" t="s">
        <v>1990</v>
      </c>
      <c r="AI68" s="547" t="s">
        <v>2263</v>
      </c>
    </row>
    <row r="69" spans="1:35" ht="60" customHeight="1">
      <c r="A69" s="138" t="s">
        <v>157</v>
      </c>
      <c r="B69" s="138" t="s">
        <v>204</v>
      </c>
      <c r="C69" s="145" t="s">
        <v>159</v>
      </c>
      <c r="D69" s="145" t="s">
        <v>160</v>
      </c>
      <c r="E69" s="138" t="s">
        <v>243</v>
      </c>
      <c r="F69" s="191" t="s">
        <v>400</v>
      </c>
      <c r="G69" s="218" t="s">
        <v>425</v>
      </c>
      <c r="H69" s="138" t="s">
        <v>426</v>
      </c>
      <c r="I69" s="138" t="s">
        <v>165</v>
      </c>
      <c r="J69" s="138" t="s">
        <v>427</v>
      </c>
      <c r="K69" s="138" t="s">
        <v>428</v>
      </c>
      <c r="L69" s="219">
        <v>0.15</v>
      </c>
      <c r="M69" s="145" t="s">
        <v>168</v>
      </c>
      <c r="N69" s="138" t="s">
        <v>429</v>
      </c>
      <c r="O69" s="145">
        <v>500</v>
      </c>
      <c r="P69" s="431">
        <v>125</v>
      </c>
      <c r="Q69" s="223">
        <v>125</v>
      </c>
      <c r="R69" s="264">
        <v>125</v>
      </c>
      <c r="S69" s="145">
        <v>125</v>
      </c>
      <c r="T69" s="223">
        <v>113</v>
      </c>
      <c r="U69" s="223">
        <v>44</v>
      </c>
      <c r="V69" s="222">
        <f t="shared" si="6"/>
        <v>0</v>
      </c>
      <c r="W69" s="223"/>
      <c r="X69" s="223">
        <f t="shared" si="17"/>
        <v>157</v>
      </c>
      <c r="Y69" s="836">
        <v>0</v>
      </c>
      <c r="Z69" s="846">
        <v>0</v>
      </c>
      <c r="AA69" s="203"/>
      <c r="AB69" s="281"/>
      <c r="AC69" s="589">
        <f t="shared" si="12"/>
        <v>0</v>
      </c>
      <c r="AD69" s="589">
        <f t="shared" si="2"/>
        <v>4.7099999999999996E-2</v>
      </c>
      <c r="AE69" s="589">
        <f t="shared" si="3"/>
        <v>0</v>
      </c>
      <c r="AF69" s="597">
        <f t="shared" si="4"/>
        <v>0.314</v>
      </c>
      <c r="AG69" s="565" t="s">
        <v>1991</v>
      </c>
      <c r="AI69" s="565" t="s">
        <v>2264</v>
      </c>
    </row>
    <row r="70" spans="1:35" ht="60" customHeight="1">
      <c r="A70" s="138" t="s">
        <v>157</v>
      </c>
      <c r="B70" s="225" t="s">
        <v>204</v>
      </c>
      <c r="C70" s="145" t="s">
        <v>159</v>
      </c>
      <c r="D70" s="145" t="s">
        <v>160</v>
      </c>
      <c r="E70" s="138" t="s">
        <v>243</v>
      </c>
      <c r="F70" s="191" t="s">
        <v>400</v>
      </c>
      <c r="G70" s="218" t="s">
        <v>431</v>
      </c>
      <c r="H70" s="138" t="s">
        <v>432</v>
      </c>
      <c r="I70" s="138" t="s">
        <v>165</v>
      </c>
      <c r="J70" s="138" t="s">
        <v>313</v>
      </c>
      <c r="K70" s="138" t="s">
        <v>433</v>
      </c>
      <c r="L70" s="219">
        <v>0.05</v>
      </c>
      <c r="M70" s="145" t="s">
        <v>168</v>
      </c>
      <c r="N70" s="138" t="s">
        <v>434</v>
      </c>
      <c r="O70" s="145">
        <v>200</v>
      </c>
      <c r="P70" s="431" t="s">
        <v>170</v>
      </c>
      <c r="Q70" s="223">
        <v>70</v>
      </c>
      <c r="R70" s="264">
        <v>70</v>
      </c>
      <c r="S70" s="145">
        <v>60</v>
      </c>
      <c r="T70" s="223">
        <v>0</v>
      </c>
      <c r="U70" s="223">
        <v>0</v>
      </c>
      <c r="V70" s="222">
        <f t="shared" si="6"/>
        <v>0</v>
      </c>
      <c r="W70" s="223"/>
      <c r="X70" s="223">
        <f t="shared" si="17"/>
        <v>0</v>
      </c>
      <c r="Y70" s="836">
        <v>0</v>
      </c>
      <c r="Z70" s="846">
        <v>0</v>
      </c>
      <c r="AA70" s="203"/>
      <c r="AB70" s="281"/>
      <c r="AC70" s="589">
        <f t="shared" si="12"/>
        <v>0</v>
      </c>
      <c r="AD70" s="589">
        <f t="shared" si="2"/>
        <v>0</v>
      </c>
      <c r="AE70" s="589">
        <f t="shared" si="3"/>
        <v>0</v>
      </c>
      <c r="AF70" s="597">
        <f t="shared" si="4"/>
        <v>0</v>
      </c>
      <c r="AG70" s="734" t="s">
        <v>1992</v>
      </c>
      <c r="AI70" s="565" t="s">
        <v>2265</v>
      </c>
    </row>
    <row r="71" spans="1:35" ht="60" customHeight="1">
      <c r="A71" s="26"/>
      <c r="B71" s="943" t="s">
        <v>435</v>
      </c>
      <c r="C71" s="944"/>
      <c r="D71" s="944"/>
      <c r="E71" s="944"/>
      <c r="F71" s="944"/>
      <c r="G71" s="944"/>
      <c r="H71" s="944"/>
      <c r="I71" s="944"/>
      <c r="J71" s="944"/>
      <c r="K71" s="944"/>
      <c r="L71" s="944"/>
      <c r="M71" s="944"/>
      <c r="N71" s="944"/>
      <c r="O71" s="944"/>
      <c r="P71" s="944"/>
      <c r="Q71" s="944"/>
      <c r="R71" s="944"/>
      <c r="S71" s="944"/>
      <c r="T71" s="944"/>
      <c r="U71" s="944"/>
      <c r="V71" s="944"/>
      <c r="W71" s="944"/>
      <c r="X71" s="944"/>
      <c r="Y71" s="944"/>
      <c r="Z71" s="944"/>
      <c r="AA71" s="944"/>
      <c r="AB71" s="944"/>
      <c r="AC71" s="595">
        <f>SUM(AC64:AC70)</f>
        <v>0.19832170880557978</v>
      </c>
      <c r="AD71" s="595">
        <f>SUM(AD64:AD70)</f>
        <v>0.37357254901960779</v>
      </c>
      <c r="AE71" s="595">
        <f>AVERAGE(AE64:AE70)</f>
        <v>9.8580146967243737E-2</v>
      </c>
      <c r="AF71" s="595">
        <f>AVERAGE(AF64:AF70)</f>
        <v>0.34637464985994398</v>
      </c>
      <c r="AG71" s="42"/>
      <c r="AH71" s="42"/>
      <c r="AI71" s="512"/>
    </row>
    <row r="72" spans="1:35" ht="60" customHeight="1">
      <c r="A72" s="138" t="s">
        <v>157</v>
      </c>
      <c r="B72" s="225" t="s">
        <v>204</v>
      </c>
      <c r="C72" s="145" t="s">
        <v>159</v>
      </c>
      <c r="D72" s="145" t="s">
        <v>160</v>
      </c>
      <c r="E72" s="138" t="s">
        <v>216</v>
      </c>
      <c r="F72" s="170" t="s">
        <v>436</v>
      </c>
      <c r="G72" s="226" t="s">
        <v>392</v>
      </c>
      <c r="H72" s="138" t="s">
        <v>437</v>
      </c>
      <c r="I72" s="138" t="s">
        <v>165</v>
      </c>
      <c r="J72" s="138" t="s">
        <v>438</v>
      </c>
      <c r="K72" s="138" t="s">
        <v>439</v>
      </c>
      <c r="L72" s="219">
        <v>0.25</v>
      </c>
      <c r="M72" s="145" t="s">
        <v>168</v>
      </c>
      <c r="N72" s="138" t="s">
        <v>440</v>
      </c>
      <c r="O72" s="240">
        <v>19</v>
      </c>
      <c r="P72" s="431">
        <v>1</v>
      </c>
      <c r="Q72" s="223">
        <v>8</v>
      </c>
      <c r="R72" s="264">
        <v>8</v>
      </c>
      <c r="S72" s="145">
        <v>2</v>
      </c>
      <c r="T72" s="223">
        <v>0.91200000000000003</v>
      </c>
      <c r="U72" s="223">
        <v>7.024</v>
      </c>
      <c r="V72" s="222">
        <f t="shared" si="6"/>
        <v>3</v>
      </c>
      <c r="W72" s="223"/>
      <c r="X72" s="223">
        <f>+T72+U72+V72+W72</f>
        <v>10.936</v>
      </c>
      <c r="Y72" s="833">
        <v>0.17</v>
      </c>
      <c r="Z72" s="847">
        <v>2.83</v>
      </c>
      <c r="AA72" s="247"/>
      <c r="AB72" s="274"/>
      <c r="AC72" s="589">
        <f>(V72/R72)*L72</f>
        <v>9.375E-2</v>
      </c>
      <c r="AD72" s="589">
        <f t="shared" si="2"/>
        <v>0.14389473684210527</v>
      </c>
      <c r="AE72" s="589">
        <f t="shared" si="3"/>
        <v>0.375</v>
      </c>
      <c r="AF72" s="597">
        <f t="shared" si="4"/>
        <v>0.57557894736842108</v>
      </c>
      <c r="AG72" s="733" t="s">
        <v>1993</v>
      </c>
      <c r="AI72" s="852" t="s">
        <v>2227</v>
      </c>
    </row>
    <row r="73" spans="1:35" ht="60" customHeight="1">
      <c r="A73" s="138" t="s">
        <v>157</v>
      </c>
      <c r="B73" s="225" t="s">
        <v>204</v>
      </c>
      <c r="C73" s="145" t="s">
        <v>159</v>
      </c>
      <c r="D73" s="145" t="s">
        <v>160</v>
      </c>
      <c r="E73" s="138" t="s">
        <v>216</v>
      </c>
      <c r="F73" s="170" t="s">
        <v>436</v>
      </c>
      <c r="G73" s="226" t="s">
        <v>411</v>
      </c>
      <c r="H73" s="138" t="s">
        <v>441</v>
      </c>
      <c r="I73" s="138" t="s">
        <v>165</v>
      </c>
      <c r="J73" s="138" t="s">
        <v>442</v>
      </c>
      <c r="K73" s="138" t="s">
        <v>443</v>
      </c>
      <c r="L73" s="219">
        <v>0.2</v>
      </c>
      <c r="M73" s="145" t="s">
        <v>168</v>
      </c>
      <c r="N73" s="138" t="s">
        <v>444</v>
      </c>
      <c r="O73" s="240">
        <v>1</v>
      </c>
      <c r="P73" s="432">
        <v>0.25</v>
      </c>
      <c r="Q73" s="221">
        <v>0.25</v>
      </c>
      <c r="R73" s="265">
        <v>0.25</v>
      </c>
      <c r="S73" s="221">
        <v>0.25</v>
      </c>
      <c r="T73" s="221">
        <v>0.25</v>
      </c>
      <c r="U73" s="587">
        <v>7.4999999999999997E-2</v>
      </c>
      <c r="V73" s="708">
        <f t="shared" si="6"/>
        <v>5.0000000000000002E-5</v>
      </c>
      <c r="W73" s="221"/>
      <c r="X73" s="223">
        <f t="shared" ref="X73:X75" si="18">+T73+U73+V73+W73</f>
        <v>0.32505000000000001</v>
      </c>
      <c r="Y73" s="842">
        <v>5.0000000000000002E-5</v>
      </c>
      <c r="Z73" s="1253">
        <v>0</v>
      </c>
      <c r="AA73" s="248"/>
      <c r="AB73" s="289"/>
      <c r="AC73" s="589">
        <f>(V73/R73)*L73</f>
        <v>4.0000000000000003E-5</v>
      </c>
      <c r="AD73" s="589">
        <f t="shared" si="2"/>
        <v>6.5009999999999998E-2</v>
      </c>
      <c r="AE73" s="589">
        <f t="shared" si="3"/>
        <v>2.0000000000000001E-4</v>
      </c>
      <c r="AF73" s="597">
        <f t="shared" si="4"/>
        <v>0.32505000000000001</v>
      </c>
      <c r="AG73" s="547" t="s">
        <v>1994</v>
      </c>
      <c r="AI73" s="512"/>
    </row>
    <row r="74" spans="1:35" ht="60" customHeight="1">
      <c r="A74" s="141" t="s">
        <v>157</v>
      </c>
      <c r="B74" s="158" t="s">
        <v>204</v>
      </c>
      <c r="C74" s="151" t="s">
        <v>159</v>
      </c>
      <c r="D74" s="151" t="s">
        <v>160</v>
      </c>
      <c r="E74" s="141" t="s">
        <v>216</v>
      </c>
      <c r="F74" s="170" t="s">
        <v>436</v>
      </c>
      <c r="G74" s="175" t="s">
        <v>416</v>
      </c>
      <c r="H74" s="141" t="s">
        <v>446</v>
      </c>
      <c r="I74" s="141" t="s">
        <v>165</v>
      </c>
      <c r="J74" s="141" t="s">
        <v>389</v>
      </c>
      <c r="K74" s="141" t="s">
        <v>447</v>
      </c>
      <c r="L74" s="219">
        <v>0.15</v>
      </c>
      <c r="M74" s="151" t="s">
        <v>168</v>
      </c>
      <c r="N74" s="141" t="s">
        <v>448</v>
      </c>
      <c r="O74" s="246">
        <v>1</v>
      </c>
      <c r="P74" s="432">
        <v>0.25</v>
      </c>
      <c r="Q74" s="249">
        <v>0.25</v>
      </c>
      <c r="R74" s="265">
        <v>0.35</v>
      </c>
      <c r="S74" s="249">
        <v>0.25</v>
      </c>
      <c r="T74" s="221">
        <v>0</v>
      </c>
      <c r="U74" s="587">
        <v>0.501</v>
      </c>
      <c r="V74" s="222">
        <f t="shared" si="6"/>
        <v>0.15</v>
      </c>
      <c r="W74" s="221"/>
      <c r="X74" s="223">
        <f t="shared" si="18"/>
        <v>0.65100000000000002</v>
      </c>
      <c r="Y74" s="836">
        <v>0</v>
      </c>
      <c r="Z74" s="846">
        <v>0.15</v>
      </c>
      <c r="AA74" s="250"/>
      <c r="AB74" s="289"/>
      <c r="AC74" s="589">
        <f t="shared" ref="AC74:AC83" si="19">(V74/R74)*L74</f>
        <v>6.4285714285714293E-2</v>
      </c>
      <c r="AD74" s="589">
        <f t="shared" ref="AD74:AD83" si="20">(X74/O74)*L74</f>
        <v>9.7650000000000001E-2</v>
      </c>
      <c r="AE74" s="589">
        <f t="shared" ref="AE74:AE83" si="21">V74/R74</f>
        <v>0.4285714285714286</v>
      </c>
      <c r="AF74" s="597">
        <f t="shared" ref="AF74:AF75" si="22">X74/O74</f>
        <v>0.65100000000000002</v>
      </c>
      <c r="AG74" s="512"/>
      <c r="AI74" s="547" t="s">
        <v>2124</v>
      </c>
    </row>
    <row r="75" spans="1:35" ht="60" customHeight="1">
      <c r="A75" s="141" t="s">
        <v>157</v>
      </c>
      <c r="B75" s="158" t="s">
        <v>204</v>
      </c>
      <c r="C75" s="151" t="s">
        <v>159</v>
      </c>
      <c r="D75" s="151" t="s">
        <v>160</v>
      </c>
      <c r="E75" s="141" t="s">
        <v>216</v>
      </c>
      <c r="F75" s="170" t="s">
        <v>436</v>
      </c>
      <c r="G75" s="175" t="s">
        <v>421</v>
      </c>
      <c r="H75" s="141" t="s">
        <v>449</v>
      </c>
      <c r="I75" s="141" t="s">
        <v>165</v>
      </c>
      <c r="J75" s="141" t="s">
        <v>450</v>
      </c>
      <c r="K75" s="141" t="s">
        <v>451</v>
      </c>
      <c r="L75" s="219">
        <v>0.4</v>
      </c>
      <c r="M75" s="151" t="s">
        <v>168</v>
      </c>
      <c r="N75" s="141" t="s">
        <v>452</v>
      </c>
      <c r="O75" s="246">
        <v>1</v>
      </c>
      <c r="P75" s="432">
        <v>0.25</v>
      </c>
      <c r="Q75" s="249">
        <v>0.25</v>
      </c>
      <c r="R75" s="265">
        <v>0.25</v>
      </c>
      <c r="S75" s="249">
        <v>0.25</v>
      </c>
      <c r="T75" s="221">
        <v>0.25</v>
      </c>
      <c r="U75" s="587">
        <v>0.25</v>
      </c>
      <c r="V75" s="222">
        <f t="shared" si="6"/>
        <v>0.20340000000000003</v>
      </c>
      <c r="W75" s="221"/>
      <c r="X75" s="223">
        <f t="shared" si="18"/>
        <v>0.70340000000000003</v>
      </c>
      <c r="Y75" s="842">
        <v>5.8099999999999999E-2</v>
      </c>
      <c r="Z75" s="848">
        <v>0.14530000000000001</v>
      </c>
      <c r="AA75" s="250"/>
      <c r="AB75" s="289"/>
      <c r="AC75" s="589">
        <f t="shared" si="19"/>
        <v>0.32544000000000006</v>
      </c>
      <c r="AD75" s="589">
        <f t="shared" si="20"/>
        <v>0.28136</v>
      </c>
      <c r="AE75" s="589">
        <f t="shared" si="21"/>
        <v>0.8136000000000001</v>
      </c>
      <c r="AF75" s="597">
        <f t="shared" si="22"/>
        <v>0.70340000000000003</v>
      </c>
      <c r="AG75" s="765"/>
      <c r="AI75" s="765"/>
    </row>
    <row r="76" spans="1:35" ht="60" customHeight="1">
      <c r="A76" s="26"/>
      <c r="B76" s="943" t="s">
        <v>453</v>
      </c>
      <c r="C76" s="944"/>
      <c r="D76" s="944"/>
      <c r="E76" s="944"/>
      <c r="F76" s="944"/>
      <c r="G76" s="944"/>
      <c r="H76" s="944"/>
      <c r="I76" s="944"/>
      <c r="J76" s="944"/>
      <c r="K76" s="944"/>
      <c r="L76" s="944"/>
      <c r="M76" s="944"/>
      <c r="N76" s="944"/>
      <c r="O76" s="944"/>
      <c r="P76" s="944"/>
      <c r="Q76" s="944"/>
      <c r="R76" s="944"/>
      <c r="S76" s="944"/>
      <c r="T76" s="944"/>
      <c r="U76" s="944"/>
      <c r="V76" s="944"/>
      <c r="W76" s="944"/>
      <c r="X76" s="944"/>
      <c r="Y76" s="944"/>
      <c r="Z76" s="944"/>
      <c r="AA76" s="944"/>
      <c r="AB76" s="944"/>
      <c r="AC76" s="595">
        <f>SUM(AC72:AC75)</f>
        <v>0.48351571428571438</v>
      </c>
      <c r="AD76" s="595">
        <f>SUM(AD72:AD75)</f>
        <v>0.58791473684210527</v>
      </c>
      <c r="AE76" s="595">
        <f>AVERAGE(AE72:AE75)</f>
        <v>0.40434285714285717</v>
      </c>
      <c r="AF76" s="595">
        <f>AVERAGE(AF72:AF75)</f>
        <v>0.56375723684210532</v>
      </c>
      <c r="AG76" s="42"/>
      <c r="AH76" s="42"/>
      <c r="AI76" s="512"/>
    </row>
    <row r="77" spans="1:35" ht="60" customHeight="1">
      <c r="A77" s="138" t="s">
        <v>157</v>
      </c>
      <c r="B77" s="225" t="s">
        <v>204</v>
      </c>
      <c r="C77" s="145" t="s">
        <v>159</v>
      </c>
      <c r="D77" s="145" t="s">
        <v>160</v>
      </c>
      <c r="E77" s="138" t="s">
        <v>161</v>
      </c>
      <c r="F77" s="251" t="s">
        <v>454</v>
      </c>
      <c r="G77" s="226" t="s">
        <v>411</v>
      </c>
      <c r="H77" s="138" t="s">
        <v>455</v>
      </c>
      <c r="I77" s="138" t="s">
        <v>165</v>
      </c>
      <c r="J77" s="138" t="s">
        <v>456</v>
      </c>
      <c r="K77" s="138" t="s">
        <v>457</v>
      </c>
      <c r="L77" s="219">
        <v>0.3</v>
      </c>
      <c r="M77" s="145" t="s">
        <v>168</v>
      </c>
      <c r="N77" s="138" t="s">
        <v>458</v>
      </c>
      <c r="O77" s="240">
        <v>150</v>
      </c>
      <c r="P77" s="434">
        <v>40</v>
      </c>
      <c r="Q77" s="228">
        <v>150</v>
      </c>
      <c r="R77" s="215">
        <v>150</v>
      </c>
      <c r="S77" s="138">
        <v>150</v>
      </c>
      <c r="T77" s="228">
        <v>49</v>
      </c>
      <c r="U77" s="228">
        <v>101</v>
      </c>
      <c r="V77" s="16">
        <v>150</v>
      </c>
      <c r="W77" s="228"/>
      <c r="X77" s="228">
        <f>+T77+U77+V77+W77</f>
        <v>300</v>
      </c>
      <c r="Y77" s="2">
        <v>150</v>
      </c>
      <c r="Z77" s="844">
        <v>0</v>
      </c>
      <c r="AA77" s="229"/>
      <c r="AB77" s="277"/>
      <c r="AC77" s="589">
        <f t="shared" si="19"/>
        <v>0.3</v>
      </c>
      <c r="AD77" s="589">
        <v>0.3</v>
      </c>
      <c r="AE77" s="589">
        <f t="shared" si="21"/>
        <v>1</v>
      </c>
      <c r="AF77" s="597">
        <v>1</v>
      </c>
      <c r="AG77" s="733" t="s">
        <v>1883</v>
      </c>
      <c r="AI77" s="828" t="s">
        <v>2242</v>
      </c>
    </row>
    <row r="78" spans="1:35" ht="60" customHeight="1">
      <c r="A78" s="138" t="s">
        <v>157</v>
      </c>
      <c r="B78" s="225" t="s">
        <v>204</v>
      </c>
      <c r="C78" s="145" t="s">
        <v>159</v>
      </c>
      <c r="D78" s="145" t="s">
        <v>160</v>
      </c>
      <c r="E78" s="138" t="s">
        <v>161</v>
      </c>
      <c r="F78" s="251" t="s">
        <v>454</v>
      </c>
      <c r="G78" s="226" t="s">
        <v>416</v>
      </c>
      <c r="H78" s="138" t="s">
        <v>459</v>
      </c>
      <c r="I78" s="138" t="s">
        <v>165</v>
      </c>
      <c r="J78" s="138" t="s">
        <v>460</v>
      </c>
      <c r="K78" s="138" t="s">
        <v>461</v>
      </c>
      <c r="L78" s="219">
        <v>0.4</v>
      </c>
      <c r="M78" s="145" t="s">
        <v>168</v>
      </c>
      <c r="N78" s="138" t="s">
        <v>462</v>
      </c>
      <c r="O78" s="240">
        <v>8</v>
      </c>
      <c r="P78" s="434">
        <v>2</v>
      </c>
      <c r="Q78" s="228">
        <v>2</v>
      </c>
      <c r="R78" s="215">
        <v>3</v>
      </c>
      <c r="S78" s="138">
        <v>3</v>
      </c>
      <c r="T78" s="228">
        <v>0</v>
      </c>
      <c r="U78" s="228">
        <v>2</v>
      </c>
      <c r="V78" s="222">
        <f t="shared" si="6"/>
        <v>17</v>
      </c>
      <c r="W78" s="228"/>
      <c r="X78" s="228">
        <f>+T78+U78+V78+W78</f>
        <v>19</v>
      </c>
      <c r="Y78" s="835">
        <v>0</v>
      </c>
      <c r="Z78" s="845">
        <v>17</v>
      </c>
      <c r="AA78" s="230"/>
      <c r="AB78" s="279"/>
      <c r="AC78" s="589">
        <v>0.4</v>
      </c>
      <c r="AD78" s="589">
        <v>0.4</v>
      </c>
      <c r="AE78" s="589">
        <v>1</v>
      </c>
      <c r="AF78" s="597">
        <v>1</v>
      </c>
      <c r="AG78" s="547" t="s">
        <v>1884</v>
      </c>
      <c r="AI78" s="547" t="s">
        <v>2243</v>
      </c>
    </row>
    <row r="79" spans="1:35" ht="60" customHeight="1">
      <c r="A79" s="138" t="s">
        <v>157</v>
      </c>
      <c r="B79" s="225" t="s">
        <v>204</v>
      </c>
      <c r="C79" s="145" t="s">
        <v>159</v>
      </c>
      <c r="D79" s="145" t="s">
        <v>160</v>
      </c>
      <c r="E79" s="190" t="s">
        <v>161</v>
      </c>
      <c r="F79" s="251" t="s">
        <v>454</v>
      </c>
      <c r="G79" s="226" t="s">
        <v>421</v>
      </c>
      <c r="H79" s="138" t="s">
        <v>463</v>
      </c>
      <c r="I79" s="138" t="s">
        <v>165</v>
      </c>
      <c r="J79" s="138" t="s">
        <v>464</v>
      </c>
      <c r="K79" s="138" t="s">
        <v>465</v>
      </c>
      <c r="L79" s="219">
        <v>0.3</v>
      </c>
      <c r="M79" s="145" t="s">
        <v>168</v>
      </c>
      <c r="N79" s="138" t="s">
        <v>466</v>
      </c>
      <c r="O79" s="240">
        <v>85</v>
      </c>
      <c r="P79" s="434">
        <v>24</v>
      </c>
      <c r="Q79" s="228">
        <v>25</v>
      </c>
      <c r="R79" s="215">
        <v>30</v>
      </c>
      <c r="S79" s="138">
        <v>30</v>
      </c>
      <c r="T79" s="228">
        <v>0</v>
      </c>
      <c r="U79" s="228">
        <v>25</v>
      </c>
      <c r="V79" s="222">
        <f t="shared" si="6"/>
        <v>20</v>
      </c>
      <c r="W79" s="228"/>
      <c r="X79" s="228">
        <f>+T79+U79+V79+W79</f>
        <v>45</v>
      </c>
      <c r="Y79" s="835">
        <v>0</v>
      </c>
      <c r="Z79" s="845">
        <v>20</v>
      </c>
      <c r="AA79" s="230"/>
      <c r="AB79" s="279"/>
      <c r="AC79" s="589">
        <f t="shared" si="19"/>
        <v>0.19999999999999998</v>
      </c>
      <c r="AD79" s="589">
        <f t="shared" si="20"/>
        <v>0.1588235294117647</v>
      </c>
      <c r="AE79" s="589">
        <f t="shared" si="21"/>
        <v>0.66666666666666663</v>
      </c>
      <c r="AF79" s="597">
        <f t="shared" ref="AF79:AF83" si="23">X79/O79</f>
        <v>0.52941176470588236</v>
      </c>
      <c r="AG79" s="732" t="s">
        <v>1881</v>
      </c>
      <c r="AI79" s="830" t="s">
        <v>2244</v>
      </c>
    </row>
    <row r="80" spans="1:35" ht="60" customHeight="1">
      <c r="A80" s="26"/>
      <c r="B80" s="943" t="s">
        <v>467</v>
      </c>
      <c r="C80" s="944"/>
      <c r="D80" s="944"/>
      <c r="E80" s="944"/>
      <c r="F80" s="944"/>
      <c r="G80" s="944"/>
      <c r="H80" s="944"/>
      <c r="I80" s="944"/>
      <c r="J80" s="944"/>
      <c r="K80" s="944"/>
      <c r="L80" s="944"/>
      <c r="M80" s="944"/>
      <c r="N80" s="944"/>
      <c r="O80" s="944"/>
      <c r="P80" s="944"/>
      <c r="Q80" s="944"/>
      <c r="R80" s="944"/>
      <c r="S80" s="944"/>
      <c r="T80" s="944"/>
      <c r="U80" s="944"/>
      <c r="V80" s="944"/>
      <c r="W80" s="944"/>
      <c r="X80" s="944"/>
      <c r="Y80" s="944"/>
      <c r="Z80" s="944"/>
      <c r="AA80" s="944"/>
      <c r="AB80" s="944"/>
      <c r="AC80" s="595">
        <f>SUM(AC77:AC79)</f>
        <v>0.89999999999999991</v>
      </c>
      <c r="AD80" s="595">
        <f>SUM(AD77:AD79)</f>
        <v>0.85882352941176465</v>
      </c>
      <c r="AE80" s="595">
        <f>AVERAGE(AE77:AE79)</f>
        <v>0.88888888888888884</v>
      </c>
      <c r="AF80" s="595">
        <f>AVERAGE(AF77:AF79)</f>
        <v>0.84313725490196079</v>
      </c>
      <c r="AG80" s="42"/>
      <c r="AH80" s="42"/>
      <c r="AI80" s="512"/>
    </row>
    <row r="81" spans="1:35" ht="60" customHeight="1">
      <c r="A81" s="138" t="s">
        <v>468</v>
      </c>
      <c r="B81" s="225" t="s">
        <v>469</v>
      </c>
      <c r="C81" s="165" t="s">
        <v>470</v>
      </c>
      <c r="D81" s="145" t="s">
        <v>160</v>
      </c>
      <c r="E81" s="138" t="s">
        <v>471</v>
      </c>
      <c r="F81" s="183" t="s">
        <v>472</v>
      </c>
      <c r="G81" s="226" t="s">
        <v>473</v>
      </c>
      <c r="H81" s="138" t="s">
        <v>474</v>
      </c>
      <c r="I81" s="138" t="s">
        <v>165</v>
      </c>
      <c r="J81" s="138" t="s">
        <v>475</v>
      </c>
      <c r="K81" s="138" t="s">
        <v>476</v>
      </c>
      <c r="L81" s="219">
        <v>0.33329999999999999</v>
      </c>
      <c r="M81" s="145" t="s">
        <v>168</v>
      </c>
      <c r="N81" s="138" t="s">
        <v>477</v>
      </c>
      <c r="O81" s="145">
        <v>396</v>
      </c>
      <c r="P81" s="145"/>
      <c r="Q81" s="30">
        <v>100</v>
      </c>
      <c r="R81" s="264">
        <v>132</v>
      </c>
      <c r="S81" s="145">
        <v>132</v>
      </c>
      <c r="T81" s="223">
        <v>0</v>
      </c>
      <c r="U81" s="223">
        <v>63</v>
      </c>
      <c r="V81" s="222">
        <f t="shared" si="6"/>
        <v>50</v>
      </c>
      <c r="W81" s="223"/>
      <c r="X81" s="228">
        <f>+T81+U81+V81+W81</f>
        <v>113</v>
      </c>
      <c r="Y81" s="233">
        <v>50</v>
      </c>
      <c r="Z81" s="844">
        <v>0</v>
      </c>
      <c r="AA81" s="233"/>
      <c r="AB81" s="291"/>
      <c r="AC81" s="589">
        <f t="shared" si="19"/>
        <v>0.12625</v>
      </c>
      <c r="AD81" s="589">
        <f t="shared" si="20"/>
        <v>9.5108333333333336E-2</v>
      </c>
      <c r="AE81" s="589">
        <f t="shared" si="21"/>
        <v>0.37878787878787878</v>
      </c>
      <c r="AF81" s="597">
        <f t="shared" si="23"/>
        <v>0.28535353535353536</v>
      </c>
      <c r="AG81" s="951" t="s">
        <v>1988</v>
      </c>
      <c r="AI81" s="850" t="s">
        <v>2260</v>
      </c>
    </row>
    <row r="82" spans="1:35" ht="60" customHeight="1">
      <c r="A82" s="138" t="s">
        <v>468</v>
      </c>
      <c r="B82" s="225" t="s">
        <v>469</v>
      </c>
      <c r="C82" s="165" t="s">
        <v>470</v>
      </c>
      <c r="D82" s="145" t="s">
        <v>160</v>
      </c>
      <c r="E82" s="138" t="s">
        <v>479</v>
      </c>
      <c r="F82" s="183" t="s">
        <v>480</v>
      </c>
      <c r="G82" s="226" t="s">
        <v>481</v>
      </c>
      <c r="H82" s="138" t="s">
        <v>482</v>
      </c>
      <c r="I82" s="138" t="s">
        <v>165</v>
      </c>
      <c r="J82" s="138" t="s">
        <v>483</v>
      </c>
      <c r="K82" s="138" t="s">
        <v>484</v>
      </c>
      <c r="L82" s="219">
        <v>0.33329999999999999</v>
      </c>
      <c r="M82" s="145" t="s">
        <v>168</v>
      </c>
      <c r="N82" s="138" t="s">
        <v>477</v>
      </c>
      <c r="O82" s="145">
        <v>60</v>
      </c>
      <c r="P82" s="145"/>
      <c r="Q82" s="30">
        <v>25</v>
      </c>
      <c r="R82" s="264">
        <v>20</v>
      </c>
      <c r="S82" s="145">
        <v>20</v>
      </c>
      <c r="T82" s="223">
        <v>0</v>
      </c>
      <c r="U82" s="223">
        <v>16</v>
      </c>
      <c r="V82" s="222">
        <f t="shared" si="6"/>
        <v>4</v>
      </c>
      <c r="W82" s="223"/>
      <c r="X82" s="228">
        <f t="shared" ref="X82:X83" si="24">+T82+U82+V82+W82</f>
        <v>20</v>
      </c>
      <c r="Y82" s="233">
        <v>4</v>
      </c>
      <c r="Z82" s="845">
        <v>0</v>
      </c>
      <c r="AA82" s="233"/>
      <c r="AB82" s="291"/>
      <c r="AC82" s="589">
        <f t="shared" si="19"/>
        <v>6.6659999999999997E-2</v>
      </c>
      <c r="AD82" s="589">
        <f t="shared" si="20"/>
        <v>0.11109999999999999</v>
      </c>
      <c r="AE82" s="589">
        <f t="shared" si="21"/>
        <v>0.2</v>
      </c>
      <c r="AF82" s="597">
        <f t="shared" si="23"/>
        <v>0.33333333333333331</v>
      </c>
      <c r="AG82" s="954"/>
      <c r="AI82" s="512" t="s">
        <v>2260</v>
      </c>
    </row>
    <row r="83" spans="1:35" ht="60" customHeight="1">
      <c r="A83" s="138" t="s">
        <v>468</v>
      </c>
      <c r="B83" s="225" t="s">
        <v>469</v>
      </c>
      <c r="C83" s="165" t="s">
        <v>470</v>
      </c>
      <c r="D83" s="145" t="s">
        <v>160</v>
      </c>
      <c r="E83" s="138" t="s">
        <v>471</v>
      </c>
      <c r="F83" s="183" t="s">
        <v>472</v>
      </c>
      <c r="G83" s="226" t="s">
        <v>486</v>
      </c>
      <c r="H83" s="138" t="s">
        <v>487</v>
      </c>
      <c r="I83" s="138" t="s">
        <v>165</v>
      </c>
      <c r="J83" s="138" t="s">
        <v>488</v>
      </c>
      <c r="K83" s="138" t="s">
        <v>489</v>
      </c>
      <c r="L83" s="252">
        <v>0.33329999999999999</v>
      </c>
      <c r="M83" s="145" t="s">
        <v>168</v>
      </c>
      <c r="N83" s="138" t="s">
        <v>490</v>
      </c>
      <c r="O83" s="145">
        <v>1</v>
      </c>
      <c r="P83" s="145"/>
      <c r="Q83" s="30">
        <v>1</v>
      </c>
      <c r="R83" s="266">
        <v>0.35</v>
      </c>
      <c r="S83" s="253">
        <v>0.4</v>
      </c>
      <c r="T83" s="223">
        <v>0</v>
      </c>
      <c r="U83" s="223">
        <v>1</v>
      </c>
      <c r="V83" s="222">
        <f t="shared" si="6"/>
        <v>0</v>
      </c>
      <c r="W83" s="223"/>
      <c r="X83" s="228">
        <f t="shared" si="24"/>
        <v>1</v>
      </c>
      <c r="Y83" s="233">
        <v>0</v>
      </c>
      <c r="Z83" s="845">
        <v>0</v>
      </c>
      <c r="AA83" s="233"/>
      <c r="AB83" s="291"/>
      <c r="AC83" s="589">
        <f t="shared" si="19"/>
        <v>0</v>
      </c>
      <c r="AD83" s="589">
        <f t="shared" si="20"/>
        <v>0.33329999999999999</v>
      </c>
      <c r="AE83" s="589">
        <f t="shared" si="21"/>
        <v>0</v>
      </c>
      <c r="AF83" s="597">
        <f t="shared" si="23"/>
        <v>1</v>
      </c>
      <c r="AG83" s="765"/>
      <c r="AI83" s="765"/>
    </row>
    <row r="84" spans="1:35" ht="60" customHeight="1">
      <c r="A84" s="42"/>
      <c r="B84" s="945" t="s">
        <v>492</v>
      </c>
      <c r="C84" s="946"/>
      <c r="D84" s="946"/>
      <c r="E84" s="946"/>
      <c r="F84" s="946"/>
      <c r="G84" s="946"/>
      <c r="H84" s="946"/>
      <c r="I84" s="946"/>
      <c r="J84" s="946"/>
      <c r="K84" s="946"/>
      <c r="L84" s="946"/>
      <c r="M84" s="946"/>
      <c r="N84" s="946"/>
      <c r="O84" s="946"/>
      <c r="P84" s="946"/>
      <c r="Q84" s="946"/>
      <c r="R84" s="946"/>
      <c r="S84" s="946"/>
      <c r="T84" s="946"/>
      <c r="U84" s="946"/>
      <c r="V84" s="946"/>
      <c r="W84" s="946"/>
      <c r="X84" s="946"/>
      <c r="Y84" s="946"/>
      <c r="Z84" s="946"/>
      <c r="AA84" s="946"/>
      <c r="AB84" s="946"/>
      <c r="AC84" s="595">
        <f>SUM(AC81:AC83)</f>
        <v>0.19291</v>
      </c>
      <c r="AD84" s="595">
        <f>SUM(AD81:AD83)</f>
        <v>0.53950833333333326</v>
      </c>
      <c r="AE84" s="595">
        <f>AVERAGE(AE81:AE83)</f>
        <v>0.19292929292929295</v>
      </c>
      <c r="AF84" s="595">
        <f>AVERAGE(AF81:AF83)</f>
        <v>0.53956228956228958</v>
      </c>
      <c r="AG84" s="42"/>
      <c r="AH84" s="42"/>
      <c r="AI84" s="512"/>
    </row>
    <row r="85" spans="1:35" ht="69.95" customHeight="1">
      <c r="Z85" s="52"/>
    </row>
    <row r="86" spans="1:35" ht="69.95" customHeight="1">
      <c r="B86" s="940" t="s">
        <v>2062</v>
      </c>
      <c r="C86" s="940"/>
      <c r="D86" s="940"/>
      <c r="E86" s="940"/>
      <c r="F86" s="940"/>
      <c r="G86" s="940"/>
      <c r="H86" s="940"/>
      <c r="I86" s="940"/>
      <c r="J86" s="940"/>
      <c r="K86" s="940"/>
      <c r="L86" s="940"/>
      <c r="M86" s="940"/>
      <c r="N86" s="940"/>
      <c r="O86" s="940"/>
      <c r="P86" s="940"/>
      <c r="Q86" s="940"/>
      <c r="R86" s="940"/>
      <c r="S86" s="940"/>
      <c r="T86" s="940"/>
      <c r="U86" s="940"/>
      <c r="V86" s="940"/>
      <c r="W86" s="940"/>
      <c r="X86" s="940"/>
      <c r="Y86" s="940"/>
      <c r="Z86" s="50"/>
      <c r="AA86" s="50"/>
      <c r="AB86" s="292"/>
      <c r="AC86" s="598">
        <f>(AC80+AC76+AC71+AC63+AC59+AC55+AC52+AC46+AC42+AC37+AC32+AC24+AC18+AC15+AC84)/15</f>
        <v>0.59577699299882381</v>
      </c>
      <c r="AD86" s="598">
        <f>(AD80+AD76+AD71+AD63+AD59+AD55+AD52+AD46+AD42+AD37+AD32+AD24+AD18+AD15+AD84)/15</f>
        <v>0.65228010114663448</v>
      </c>
      <c r="AE86" s="598">
        <f>(AE80+AE76+AE71+AE63+AE59+AE55+AE52+AE46+AE42+AE37+AE32+AE24+AE18+AE15+AE84)/15</f>
        <v>0.53919345027196408</v>
      </c>
      <c r="AF86" s="598">
        <f>(AF80+AF76+AF71+AF63+AF59+AF55+AF52+AF46+AF42+AF37+AF32+AF24+AF18+AF15+AF84)/15</f>
        <v>0.62728469025907652</v>
      </c>
    </row>
    <row r="87" spans="1:35">
      <c r="Z87" s="52"/>
    </row>
    <row r="88" spans="1:35">
      <c r="Z88" s="52"/>
    </row>
    <row r="89" spans="1:35">
      <c r="Z89" s="52"/>
    </row>
    <row r="90" spans="1:35">
      <c r="Z90" s="52"/>
    </row>
    <row r="91" spans="1:35">
      <c r="Z91" s="52"/>
    </row>
    <row r="92" spans="1:35">
      <c r="Z92" s="52"/>
    </row>
    <row r="93" spans="1:35">
      <c r="Z93" s="52"/>
    </row>
    <row r="94" spans="1:35">
      <c r="Z94" s="52"/>
    </row>
    <row r="95" spans="1:35">
      <c r="Z95" s="52"/>
    </row>
    <row r="96" spans="1:35">
      <c r="Z96" s="52"/>
    </row>
    <row r="97" spans="26:26">
      <c r="Z97" s="52"/>
    </row>
    <row r="98" spans="26:26">
      <c r="Z98" s="52"/>
    </row>
    <row r="99" spans="26:26">
      <c r="Z99" s="52"/>
    </row>
    <row r="100" spans="26:26">
      <c r="Z100" s="52"/>
    </row>
    <row r="101" spans="26:26">
      <c r="Z101" s="52"/>
    </row>
    <row r="102" spans="26:26">
      <c r="Z102" s="52"/>
    </row>
    <row r="103" spans="26:26">
      <c r="Z103" s="52"/>
    </row>
    <row r="104" spans="26:26">
      <c r="Z104" s="52"/>
    </row>
    <row r="105" spans="26:26">
      <c r="Z105" s="52"/>
    </row>
    <row r="106" spans="26:26">
      <c r="Z106" s="52"/>
    </row>
    <row r="107" spans="26:26">
      <c r="Z107" s="52"/>
    </row>
    <row r="108" spans="26:26">
      <c r="Z108" s="52"/>
    </row>
    <row r="109" spans="26:26">
      <c r="Z109" s="52"/>
    </row>
    <row r="110" spans="26:26">
      <c r="Z110" s="52"/>
    </row>
    <row r="111" spans="26:26">
      <c r="Z111" s="52"/>
    </row>
    <row r="112" spans="26:26">
      <c r="Z112" s="52"/>
    </row>
    <row r="113" spans="26:26">
      <c r="Z113" s="52"/>
    </row>
    <row r="114" spans="26:26">
      <c r="Z114" s="52"/>
    </row>
    <row r="115" spans="26:26">
      <c r="Z115" s="52"/>
    </row>
    <row r="116" spans="26:26">
      <c r="Z116" s="52"/>
    </row>
    <row r="117" spans="26:26">
      <c r="Z117" s="52"/>
    </row>
    <row r="118" spans="26:26">
      <c r="Z118" s="52"/>
    </row>
    <row r="119" spans="26:26">
      <c r="Z119" s="52"/>
    </row>
    <row r="120" spans="26:26">
      <c r="Z120" s="52"/>
    </row>
    <row r="121" spans="26:26">
      <c r="Z121" s="52"/>
    </row>
    <row r="122" spans="26:26">
      <c r="Z122" s="52"/>
    </row>
    <row r="123" spans="26:26">
      <c r="Z123" s="52"/>
    </row>
    <row r="124" spans="26:26">
      <c r="Z124" s="52"/>
    </row>
    <row r="125" spans="26:26">
      <c r="Z125" s="52"/>
    </row>
    <row r="126" spans="26:26">
      <c r="Z126" s="52"/>
    </row>
    <row r="127" spans="26:26">
      <c r="Z127" s="52"/>
    </row>
    <row r="128" spans="26:26">
      <c r="Z128" s="52"/>
    </row>
    <row r="129" spans="26:26">
      <c r="Z129" s="52"/>
    </row>
    <row r="130" spans="26:26">
      <c r="Z130" s="52"/>
    </row>
    <row r="131" spans="26:26">
      <c r="Z131" s="52"/>
    </row>
    <row r="132" spans="26:26">
      <c r="Z132" s="52"/>
    </row>
    <row r="133" spans="26:26">
      <c r="Z133" s="52"/>
    </row>
    <row r="134" spans="26:26">
      <c r="Z134" s="52"/>
    </row>
    <row r="135" spans="26:26">
      <c r="Z135" s="52"/>
    </row>
    <row r="136" spans="26:26">
      <c r="Z136" s="52"/>
    </row>
    <row r="137" spans="26:26">
      <c r="Z137" s="52"/>
    </row>
    <row r="138" spans="26:26">
      <c r="Z138" s="52"/>
    </row>
    <row r="139" spans="26:26">
      <c r="Z139" s="52"/>
    </row>
    <row r="140" spans="26:26">
      <c r="Z140" s="52"/>
    </row>
    <row r="141" spans="26:26">
      <c r="Z141" s="52"/>
    </row>
    <row r="142" spans="26:26">
      <c r="Z142" s="52"/>
    </row>
    <row r="143" spans="26:26">
      <c r="Z143" s="52"/>
    </row>
    <row r="144" spans="26:26">
      <c r="Z144" s="52"/>
    </row>
    <row r="145" spans="26:26">
      <c r="Z145" s="52"/>
    </row>
    <row r="146" spans="26:26">
      <c r="Z146" s="52"/>
    </row>
    <row r="147" spans="26:26">
      <c r="Z147" s="52"/>
    </row>
    <row r="148" spans="26:26">
      <c r="Z148" s="52"/>
    </row>
    <row r="149" spans="26:26">
      <c r="Z149" s="52"/>
    </row>
    <row r="150" spans="26:26">
      <c r="Z150" s="52"/>
    </row>
    <row r="151" spans="26:26">
      <c r="Z151" s="52"/>
    </row>
    <row r="152" spans="26:26">
      <c r="Z152" s="52"/>
    </row>
    <row r="153" spans="26:26">
      <c r="Z153" s="52"/>
    </row>
    <row r="154" spans="26:26">
      <c r="Z154" s="52"/>
    </row>
    <row r="155" spans="26:26">
      <c r="Z155" s="52"/>
    </row>
    <row r="156" spans="26:26">
      <c r="Z156" s="52"/>
    </row>
    <row r="157" spans="26:26">
      <c r="Z157" s="52"/>
    </row>
    <row r="158" spans="26:26">
      <c r="Z158" s="52"/>
    </row>
    <row r="159" spans="26:26">
      <c r="Z159" s="52"/>
    </row>
    <row r="160" spans="26:26">
      <c r="Z160" s="52"/>
    </row>
    <row r="161" spans="26:26">
      <c r="Z161" s="52"/>
    </row>
    <row r="162" spans="26:26">
      <c r="Z162" s="52"/>
    </row>
    <row r="163" spans="26:26">
      <c r="Z163" s="52"/>
    </row>
    <row r="164" spans="26:26">
      <c r="Z164" s="52"/>
    </row>
    <row r="165" spans="26:26">
      <c r="Z165" s="52"/>
    </row>
    <row r="166" spans="26:26">
      <c r="Z166" s="52"/>
    </row>
    <row r="167" spans="26:26">
      <c r="Z167" s="52"/>
    </row>
    <row r="168" spans="26:26">
      <c r="Z168" s="52"/>
    </row>
    <row r="169" spans="26:26">
      <c r="Z169" s="52"/>
    </row>
    <row r="170" spans="26:26">
      <c r="Z170" s="52"/>
    </row>
    <row r="171" spans="26:26">
      <c r="Z171" s="52"/>
    </row>
    <row r="172" spans="26:26">
      <c r="Z172" s="52"/>
    </row>
    <row r="173" spans="26:26">
      <c r="Z173" s="52"/>
    </row>
    <row r="174" spans="26:26">
      <c r="Z174" s="52"/>
    </row>
    <row r="175" spans="26:26">
      <c r="Z175" s="52"/>
    </row>
    <row r="176" spans="26:26">
      <c r="Z176" s="52"/>
    </row>
    <row r="177" spans="26:26">
      <c r="Z177" s="52"/>
    </row>
    <row r="178" spans="26:26">
      <c r="Z178" s="52"/>
    </row>
    <row r="179" spans="26:26">
      <c r="Z179" s="52"/>
    </row>
    <row r="180" spans="26:26">
      <c r="Z180" s="52"/>
    </row>
    <row r="181" spans="26:26">
      <c r="Z181" s="52"/>
    </row>
    <row r="182" spans="26:26">
      <c r="Z182" s="52"/>
    </row>
    <row r="183" spans="26:26">
      <c r="Z183" s="52"/>
    </row>
    <row r="184" spans="26:26">
      <c r="Z184" s="52"/>
    </row>
    <row r="185" spans="26:26">
      <c r="Z185" s="52"/>
    </row>
    <row r="186" spans="26:26">
      <c r="Z186" s="52"/>
    </row>
    <row r="187" spans="26:26">
      <c r="Z187" s="52"/>
    </row>
    <row r="188" spans="26:26">
      <c r="Z188" s="52"/>
    </row>
    <row r="189" spans="26:26">
      <c r="Z189" s="52"/>
    </row>
    <row r="190" spans="26:26">
      <c r="Z190" s="52"/>
    </row>
    <row r="191" spans="26:26">
      <c r="Z191" s="52"/>
    </row>
    <row r="192" spans="26:26">
      <c r="Z192" s="52"/>
    </row>
    <row r="193" spans="26:26">
      <c r="Z193" s="52"/>
    </row>
    <row r="194" spans="26:26">
      <c r="Z194" s="52"/>
    </row>
    <row r="195" spans="26:26">
      <c r="Z195" s="52"/>
    </row>
    <row r="196" spans="26:26">
      <c r="Z196" s="52"/>
    </row>
    <row r="197" spans="26:26">
      <c r="Z197" s="52"/>
    </row>
    <row r="198" spans="26:26">
      <c r="Z198" s="52"/>
    </row>
    <row r="199" spans="26:26">
      <c r="Z199" s="52"/>
    </row>
    <row r="200" spans="26:26">
      <c r="Z200" s="52"/>
    </row>
    <row r="201" spans="26:26">
      <c r="Z201" s="52"/>
    </row>
    <row r="202" spans="26:26">
      <c r="Z202" s="52"/>
    </row>
    <row r="203" spans="26:26">
      <c r="Z203" s="52"/>
    </row>
    <row r="204" spans="26:26">
      <c r="Z204" s="52"/>
    </row>
    <row r="205" spans="26:26">
      <c r="Z205" s="52"/>
    </row>
    <row r="206" spans="26:26">
      <c r="Z206" s="52"/>
    </row>
    <row r="207" spans="26:26">
      <c r="Z207" s="52"/>
    </row>
    <row r="208" spans="26:26">
      <c r="Z208" s="52"/>
    </row>
    <row r="209" spans="26:26">
      <c r="Z209" s="52"/>
    </row>
    <row r="210" spans="26:26">
      <c r="Z210" s="52"/>
    </row>
    <row r="211" spans="26:26">
      <c r="Z211" s="52"/>
    </row>
    <row r="212" spans="26:26">
      <c r="Z212" s="52"/>
    </row>
    <row r="213" spans="26:26">
      <c r="Z213" s="52"/>
    </row>
    <row r="214" spans="26:26">
      <c r="Z214" s="52"/>
    </row>
    <row r="215" spans="26:26">
      <c r="Z215" s="52"/>
    </row>
    <row r="216" spans="26:26">
      <c r="Z216" s="52"/>
    </row>
    <row r="217" spans="26:26">
      <c r="Z217" s="52"/>
    </row>
    <row r="218" spans="26:26">
      <c r="Z218" s="52"/>
    </row>
    <row r="219" spans="26:26">
      <c r="Z219" s="52"/>
    </row>
    <row r="220" spans="26:26">
      <c r="Z220" s="52"/>
    </row>
    <row r="221" spans="26:26">
      <c r="Z221" s="52"/>
    </row>
    <row r="222" spans="26:26">
      <c r="Z222" s="52"/>
    </row>
    <row r="223" spans="26:26">
      <c r="Z223" s="52"/>
    </row>
    <row r="224" spans="26:26">
      <c r="Z224" s="52"/>
    </row>
    <row r="225" spans="26:26">
      <c r="Z225" s="52"/>
    </row>
    <row r="226" spans="26:26">
      <c r="Z226" s="52"/>
    </row>
    <row r="227" spans="26:26">
      <c r="Z227" s="52"/>
    </row>
    <row r="228" spans="26:26">
      <c r="Z228" s="52"/>
    </row>
    <row r="229" spans="26:26">
      <c r="Z229" s="52"/>
    </row>
    <row r="230" spans="26:26">
      <c r="Z230" s="52"/>
    </row>
    <row r="231" spans="26:26">
      <c r="Z231" s="52"/>
    </row>
    <row r="232" spans="26:26">
      <c r="Z232" s="52"/>
    </row>
    <row r="233" spans="26:26">
      <c r="Z233" s="52"/>
    </row>
    <row r="234" spans="26:26">
      <c r="Z234" s="52"/>
    </row>
    <row r="235" spans="26:26">
      <c r="Z235" s="52"/>
    </row>
    <row r="236" spans="26:26">
      <c r="Z236" s="52"/>
    </row>
    <row r="237" spans="26:26">
      <c r="Z237" s="52"/>
    </row>
    <row r="238" spans="26:26">
      <c r="Z238" s="52"/>
    </row>
    <row r="239" spans="26:26">
      <c r="Z239" s="52"/>
    </row>
    <row r="240" spans="26:26">
      <c r="Z240" s="52"/>
    </row>
    <row r="241" spans="26:26">
      <c r="Z241" s="52"/>
    </row>
    <row r="242" spans="26:26">
      <c r="Z242" s="52"/>
    </row>
    <row r="243" spans="26:26">
      <c r="Z243" s="52"/>
    </row>
    <row r="244" spans="26:26">
      <c r="Z244" s="52"/>
    </row>
    <row r="245" spans="26:26">
      <c r="Z245" s="52"/>
    </row>
    <row r="246" spans="26:26">
      <c r="Z246" s="52"/>
    </row>
    <row r="247" spans="26:26">
      <c r="Z247" s="52"/>
    </row>
    <row r="248" spans="26:26">
      <c r="Z248" s="52"/>
    </row>
    <row r="249" spans="26:26">
      <c r="Z249" s="52"/>
    </row>
    <row r="250" spans="26:26">
      <c r="Z250" s="52"/>
    </row>
    <row r="251" spans="26:26">
      <c r="Z251" s="52"/>
    </row>
    <row r="252" spans="26:26">
      <c r="Z252" s="52"/>
    </row>
    <row r="253" spans="26:26">
      <c r="Z253" s="52"/>
    </row>
    <row r="254" spans="26:26">
      <c r="Z254" s="52"/>
    </row>
    <row r="255" spans="26:26">
      <c r="Z255" s="52"/>
    </row>
    <row r="256" spans="26:26">
      <c r="Z256" s="52"/>
    </row>
    <row r="257" spans="26:26">
      <c r="Z257" s="52"/>
    </row>
    <row r="258" spans="26:26">
      <c r="Z258" s="52"/>
    </row>
    <row r="259" spans="26:26">
      <c r="Z259" s="52"/>
    </row>
    <row r="260" spans="26:26">
      <c r="Z260" s="52"/>
    </row>
    <row r="261" spans="26:26">
      <c r="Z261" s="52"/>
    </row>
    <row r="262" spans="26:26">
      <c r="Z262" s="52"/>
    </row>
    <row r="263" spans="26:26">
      <c r="Z263" s="52"/>
    </row>
    <row r="264" spans="26:26">
      <c r="Z264" s="52"/>
    </row>
    <row r="265" spans="26:26">
      <c r="Z265" s="52"/>
    </row>
    <row r="266" spans="26:26">
      <c r="Z266" s="52"/>
    </row>
    <row r="267" spans="26:26">
      <c r="Z267" s="52"/>
    </row>
    <row r="268" spans="26:26">
      <c r="Z268" s="52"/>
    </row>
    <row r="269" spans="26:26">
      <c r="Z269" s="52"/>
    </row>
    <row r="270" spans="26:26">
      <c r="Z270" s="52"/>
    </row>
    <row r="271" spans="26:26">
      <c r="Z271" s="52"/>
    </row>
    <row r="272" spans="26:26">
      <c r="Z272" s="52"/>
    </row>
    <row r="273" spans="26:26">
      <c r="Z273" s="52"/>
    </row>
    <row r="274" spans="26:26">
      <c r="Z274" s="52"/>
    </row>
    <row r="275" spans="26:26">
      <c r="Z275" s="52"/>
    </row>
    <row r="276" spans="26:26">
      <c r="Z276" s="52"/>
    </row>
    <row r="277" spans="26:26">
      <c r="Z277" s="52"/>
    </row>
    <row r="278" spans="26:26">
      <c r="Z278" s="52"/>
    </row>
    <row r="279" spans="26:26">
      <c r="Z279" s="52"/>
    </row>
    <row r="280" spans="26:26">
      <c r="Z280" s="52"/>
    </row>
    <row r="281" spans="26:26">
      <c r="Z281" s="52"/>
    </row>
    <row r="282" spans="26:26">
      <c r="Z282" s="52"/>
    </row>
    <row r="283" spans="26:26">
      <c r="Z283" s="52"/>
    </row>
    <row r="284" spans="26:26">
      <c r="Z284" s="52"/>
    </row>
    <row r="285" spans="26:26">
      <c r="Z285" s="52"/>
    </row>
    <row r="286" spans="26:26">
      <c r="Z286" s="52"/>
    </row>
    <row r="287" spans="26:26">
      <c r="Z287" s="52"/>
    </row>
    <row r="288" spans="26:26">
      <c r="Z288" s="52"/>
    </row>
    <row r="289" spans="26:26">
      <c r="Z289" s="52"/>
    </row>
    <row r="290" spans="26:26">
      <c r="Z290" s="52"/>
    </row>
    <row r="291" spans="26:26">
      <c r="Z291" s="52"/>
    </row>
    <row r="292" spans="26:26">
      <c r="Z292" s="52"/>
    </row>
    <row r="293" spans="26:26">
      <c r="Z293" s="52"/>
    </row>
    <row r="294" spans="26:26">
      <c r="Z294" s="52"/>
    </row>
    <row r="295" spans="26:26">
      <c r="Z295" s="52"/>
    </row>
    <row r="296" spans="26:26">
      <c r="Z296" s="52"/>
    </row>
    <row r="297" spans="26:26">
      <c r="Z297" s="52"/>
    </row>
    <row r="298" spans="26:26">
      <c r="Z298" s="52"/>
    </row>
    <row r="299" spans="26:26">
      <c r="Z299" s="52"/>
    </row>
    <row r="300" spans="26:26">
      <c r="Z300" s="52"/>
    </row>
    <row r="301" spans="26:26">
      <c r="Z301" s="52"/>
    </row>
    <row r="302" spans="26:26">
      <c r="Z302" s="52"/>
    </row>
    <row r="303" spans="26:26">
      <c r="Z303" s="52"/>
    </row>
    <row r="304" spans="26:26">
      <c r="Z304" s="52"/>
    </row>
    <row r="305" spans="26:26">
      <c r="Z305" s="52"/>
    </row>
    <row r="306" spans="26:26">
      <c r="Z306" s="52"/>
    </row>
    <row r="307" spans="26:26">
      <c r="Z307" s="52"/>
    </row>
    <row r="308" spans="26:26">
      <c r="Z308" s="52"/>
    </row>
    <row r="309" spans="26:26">
      <c r="Z309" s="52"/>
    </row>
    <row r="310" spans="26:26">
      <c r="Z310" s="52"/>
    </row>
    <row r="311" spans="26:26">
      <c r="Z311" s="52"/>
    </row>
    <row r="312" spans="26:26">
      <c r="Z312" s="52"/>
    </row>
    <row r="313" spans="26:26">
      <c r="Z313" s="52"/>
    </row>
    <row r="314" spans="26:26">
      <c r="Z314" s="52"/>
    </row>
    <row r="315" spans="26:26">
      <c r="Z315" s="52"/>
    </row>
    <row r="316" spans="26:26">
      <c r="Z316" s="52"/>
    </row>
    <row r="317" spans="26:26">
      <c r="Z317" s="52"/>
    </row>
    <row r="318" spans="26:26">
      <c r="Z318" s="52"/>
    </row>
    <row r="319" spans="26:26">
      <c r="Z319" s="52"/>
    </row>
    <row r="320" spans="26:26">
      <c r="Z320" s="52"/>
    </row>
    <row r="321" spans="26:26">
      <c r="Z321" s="52"/>
    </row>
    <row r="322" spans="26:26">
      <c r="Z322" s="52"/>
    </row>
    <row r="323" spans="26:26">
      <c r="Z323" s="52"/>
    </row>
    <row r="324" spans="26:26">
      <c r="Z324" s="52"/>
    </row>
    <row r="325" spans="26:26">
      <c r="Z325" s="52"/>
    </row>
    <row r="326" spans="26:26">
      <c r="Z326" s="52"/>
    </row>
    <row r="327" spans="26:26">
      <c r="Z327" s="52"/>
    </row>
    <row r="328" spans="26:26">
      <c r="Z328" s="52"/>
    </row>
    <row r="329" spans="26:26">
      <c r="Z329" s="52"/>
    </row>
    <row r="330" spans="26:26">
      <c r="Z330" s="52"/>
    </row>
    <row r="331" spans="26:26">
      <c r="Z331" s="52"/>
    </row>
    <row r="332" spans="26:26">
      <c r="Z332" s="52"/>
    </row>
    <row r="333" spans="26:26">
      <c r="Z333" s="52"/>
    </row>
    <row r="334" spans="26:26">
      <c r="Z334" s="52"/>
    </row>
    <row r="335" spans="26:26">
      <c r="Z335" s="52"/>
    </row>
    <row r="336" spans="26:26">
      <c r="Z336" s="52"/>
    </row>
    <row r="337" spans="26:26">
      <c r="Z337" s="52"/>
    </row>
    <row r="338" spans="26:26">
      <c r="Z338" s="52"/>
    </row>
    <row r="339" spans="26:26">
      <c r="Z339" s="52"/>
    </row>
    <row r="340" spans="26:26">
      <c r="Z340" s="52"/>
    </row>
    <row r="341" spans="26:26">
      <c r="Z341" s="52"/>
    </row>
    <row r="342" spans="26:26">
      <c r="Z342" s="52"/>
    </row>
    <row r="343" spans="26:26">
      <c r="Z343" s="52"/>
    </row>
    <row r="344" spans="26:26">
      <c r="Z344" s="52"/>
    </row>
    <row r="345" spans="26:26">
      <c r="Z345" s="52"/>
    </row>
    <row r="346" spans="26:26">
      <c r="Z346" s="52"/>
    </row>
    <row r="347" spans="26:26">
      <c r="Z347" s="52"/>
    </row>
    <row r="348" spans="26:26">
      <c r="Z348" s="52"/>
    </row>
    <row r="349" spans="26:26">
      <c r="Z349" s="52"/>
    </row>
    <row r="350" spans="26:26">
      <c r="Z350" s="52"/>
    </row>
    <row r="351" spans="26:26">
      <c r="Z351" s="52"/>
    </row>
    <row r="352" spans="26:26">
      <c r="Z352" s="52"/>
    </row>
    <row r="353" spans="26:26">
      <c r="Z353" s="52"/>
    </row>
    <row r="354" spans="26:26">
      <c r="Z354" s="52"/>
    </row>
    <row r="355" spans="26:26">
      <c r="Z355" s="52"/>
    </row>
    <row r="356" spans="26:26">
      <c r="Z356" s="52"/>
    </row>
    <row r="357" spans="26:26">
      <c r="Z357" s="52"/>
    </row>
    <row r="358" spans="26:26">
      <c r="Z358" s="52"/>
    </row>
    <row r="359" spans="26:26">
      <c r="Z359" s="52"/>
    </row>
    <row r="360" spans="26:26">
      <c r="Z360" s="52"/>
    </row>
  </sheetData>
  <mergeCells count="32">
    <mergeCell ref="B46:AB46"/>
    <mergeCell ref="B52:AB52"/>
    <mergeCell ref="B80:AB80"/>
    <mergeCell ref="B76:AB76"/>
    <mergeCell ref="B55:AB55"/>
    <mergeCell ref="B63:AB63"/>
    <mergeCell ref="B86:Y86"/>
    <mergeCell ref="A5:B5"/>
    <mergeCell ref="C5:AB5"/>
    <mergeCell ref="B59:AB59"/>
    <mergeCell ref="B18:AB18"/>
    <mergeCell ref="B24:AB24"/>
    <mergeCell ref="B32:AB32"/>
    <mergeCell ref="B37:AB37"/>
    <mergeCell ref="B42:AB42"/>
    <mergeCell ref="B84:AB84"/>
    <mergeCell ref="A7:O7"/>
    <mergeCell ref="A6:AG6"/>
    <mergeCell ref="AG53:AG54"/>
    <mergeCell ref="AG66:AG67"/>
    <mergeCell ref="AG81:AG82"/>
    <mergeCell ref="B71:AB71"/>
    <mergeCell ref="AI40:AI41"/>
    <mergeCell ref="A1:B4"/>
    <mergeCell ref="C1:AB1"/>
    <mergeCell ref="C2:AB2"/>
    <mergeCell ref="C3:AB3"/>
    <mergeCell ref="C4:AB4"/>
    <mergeCell ref="P7:S7"/>
    <mergeCell ref="T7:X7"/>
    <mergeCell ref="Y7:AB7"/>
    <mergeCell ref="B15:Z15"/>
  </mergeCells>
  <dataValidations disablePrompts="1" count="1">
    <dataValidation type="list" allowBlank="1" showInputMessage="1" showErrorMessage="1" sqref="M64:M70 M72:M75 M77:M79 M81:M83 M19:M23 M9:M14 M16:M17 M25:M31 M33:M36 M38:M41 M43:M45 M47:M51 M53:M54 M56:M58 M60:M62" xr:uid="{00000000-0002-0000-0100-000000000000}">
      <formula1>#REF!</formula1>
    </dataValidation>
  </dataValidations>
  <pageMargins left="0.7" right="0.7" top="0.75" bottom="0.75" header="0.3" footer="0.3"/>
  <pageSetup paperSize="9" scale="93" fitToWidth="7" fitToHeight="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FFFF"/>
  </sheetPr>
  <dimension ref="A1:P49"/>
  <sheetViews>
    <sheetView topLeftCell="C1" zoomScale="90" zoomScaleNormal="90" workbookViewId="0">
      <pane ySplit="8" topLeftCell="A9" activePane="bottomLeft" state="frozen"/>
      <selection pane="bottomLeft" activeCell="F13" sqref="F13"/>
    </sheetView>
  </sheetViews>
  <sheetFormatPr baseColWidth="10" defaultColWidth="27.75" defaultRowHeight="14.25"/>
  <cols>
    <col min="1" max="1" width="27.75" style="33"/>
    <col min="2" max="2" width="19.25" customWidth="1"/>
    <col min="3" max="3" width="17.75" style="102" customWidth="1"/>
    <col min="4" max="5" width="17.875" customWidth="1"/>
    <col min="6" max="6" width="30.25" customWidth="1"/>
    <col min="7" max="7" width="24" customWidth="1"/>
    <col min="8" max="8" width="27.75" customWidth="1"/>
    <col min="9" max="9" width="12.875" customWidth="1"/>
    <col min="10" max="10" width="13.25" customWidth="1"/>
    <col min="11" max="11" width="27.75" customWidth="1"/>
    <col min="12" max="12" width="16.25" customWidth="1"/>
    <col min="13" max="13" width="31.875" customWidth="1"/>
    <col min="14" max="14" width="31" customWidth="1"/>
    <col min="15" max="15" width="20.75" hidden="1" customWidth="1"/>
  </cols>
  <sheetData>
    <row r="1" spans="1:16" s="1" customFormat="1" ht="28.5" hidden="1" customHeight="1">
      <c r="A1" s="967"/>
      <c r="B1" s="968"/>
      <c r="C1" s="973" t="s">
        <v>125</v>
      </c>
      <c r="D1" s="974"/>
      <c r="E1" s="974"/>
      <c r="F1" s="974"/>
      <c r="G1" s="974"/>
      <c r="H1" s="974"/>
      <c r="I1" s="974"/>
      <c r="J1" s="974"/>
      <c r="K1" s="974"/>
      <c r="L1" s="974"/>
      <c r="M1" s="975"/>
      <c r="N1" s="22" t="s">
        <v>126</v>
      </c>
    </row>
    <row r="2" spans="1:16" s="1" customFormat="1" ht="30.75" hidden="1" customHeight="1">
      <c r="A2" s="969"/>
      <c r="B2" s="970"/>
      <c r="C2" s="973" t="s">
        <v>127</v>
      </c>
      <c r="D2" s="974"/>
      <c r="E2" s="974"/>
      <c r="F2" s="974"/>
      <c r="G2" s="974"/>
      <c r="H2" s="974"/>
      <c r="I2" s="974"/>
      <c r="J2" s="974"/>
      <c r="K2" s="974"/>
      <c r="L2" s="974"/>
      <c r="M2" s="975"/>
      <c r="N2" s="22" t="s">
        <v>128</v>
      </c>
    </row>
    <row r="3" spans="1:16" s="1" customFormat="1" ht="27" hidden="1" customHeight="1">
      <c r="A3" s="969"/>
      <c r="B3" s="970"/>
      <c r="C3" s="973" t="s">
        <v>129</v>
      </c>
      <c r="D3" s="974"/>
      <c r="E3" s="974"/>
      <c r="F3" s="974"/>
      <c r="G3" s="974"/>
      <c r="H3" s="974"/>
      <c r="I3" s="974"/>
      <c r="J3" s="974"/>
      <c r="K3" s="974"/>
      <c r="L3" s="974"/>
      <c r="M3" s="975"/>
      <c r="N3" s="22" t="s">
        <v>130</v>
      </c>
    </row>
    <row r="4" spans="1:16" s="1" customFormat="1" ht="22.5" hidden="1" customHeight="1">
      <c r="A4" s="971"/>
      <c r="B4" s="972"/>
      <c r="C4" s="973" t="s">
        <v>493</v>
      </c>
      <c r="D4" s="974"/>
      <c r="E4" s="974"/>
      <c r="F4" s="974"/>
      <c r="G4" s="974"/>
      <c r="H4" s="974"/>
      <c r="I4" s="974"/>
      <c r="J4" s="974"/>
      <c r="K4" s="974"/>
      <c r="L4" s="974"/>
      <c r="M4" s="975"/>
      <c r="N4" s="22" t="s">
        <v>494</v>
      </c>
    </row>
    <row r="5" spans="1:16" s="1" customFormat="1" ht="24" hidden="1" customHeight="1">
      <c r="A5" s="976" t="s">
        <v>495</v>
      </c>
      <c r="B5" s="977"/>
      <c r="C5" s="976"/>
      <c r="D5" s="978"/>
      <c r="E5" s="978"/>
      <c r="F5" s="978"/>
      <c r="G5" s="978"/>
      <c r="H5" s="978"/>
      <c r="I5" s="978"/>
      <c r="J5" s="978"/>
      <c r="K5" s="978"/>
      <c r="L5" s="978"/>
      <c r="M5" s="978"/>
      <c r="N5" s="978"/>
    </row>
    <row r="6" spans="1:16" s="1" customFormat="1" ht="18" hidden="1" customHeight="1">
      <c r="A6" s="956" t="s">
        <v>496</v>
      </c>
      <c r="B6" s="956"/>
      <c r="C6" s="956"/>
      <c r="D6" s="956"/>
      <c r="E6" s="956"/>
      <c r="F6" s="956"/>
      <c r="G6" s="956"/>
      <c r="H6" s="956"/>
      <c r="I6" s="956"/>
      <c r="J6" s="956"/>
      <c r="K6" s="956"/>
      <c r="L6" s="957"/>
      <c r="M6" s="960" t="s">
        <v>497</v>
      </c>
      <c r="N6" s="961"/>
    </row>
    <row r="7" spans="1:16" s="1" customFormat="1" hidden="1">
      <c r="A7" s="958"/>
      <c r="B7" s="958"/>
      <c r="C7" s="958"/>
      <c r="D7" s="958"/>
      <c r="E7" s="958"/>
      <c r="F7" s="958"/>
      <c r="G7" s="958"/>
      <c r="H7" s="958"/>
      <c r="I7" s="958"/>
      <c r="J7" s="958"/>
      <c r="K7" s="958"/>
      <c r="L7" s="959"/>
      <c r="M7" s="962"/>
      <c r="N7" s="963"/>
    </row>
    <row r="8" spans="1:16" s="58" customFormat="1" ht="39" customHeight="1">
      <c r="A8" s="2" t="s">
        <v>10</v>
      </c>
      <c r="B8" s="2" t="s">
        <v>498</v>
      </c>
      <c r="C8" s="2" t="s">
        <v>499</v>
      </c>
      <c r="D8" s="2" t="s">
        <v>500</v>
      </c>
      <c r="E8" s="2" t="s">
        <v>42</v>
      </c>
      <c r="F8" s="2" t="s">
        <v>44</v>
      </c>
      <c r="G8" s="2" t="s">
        <v>46</v>
      </c>
      <c r="H8" s="2" t="s">
        <v>48</v>
      </c>
      <c r="I8" s="2" t="s">
        <v>50</v>
      </c>
      <c r="J8" s="2" t="s">
        <v>52</v>
      </c>
      <c r="K8" s="2" t="s">
        <v>501</v>
      </c>
      <c r="L8" s="2" t="s">
        <v>56</v>
      </c>
      <c r="M8" s="2" t="s">
        <v>60</v>
      </c>
      <c r="N8" s="2" t="s">
        <v>62</v>
      </c>
      <c r="O8" s="57" t="s">
        <v>502</v>
      </c>
      <c r="P8" s="57" t="s">
        <v>503</v>
      </c>
    </row>
    <row r="9" spans="1:16" ht="60" customHeight="1">
      <c r="A9" s="59" t="str">
        <f>'[2]1. ESTRATÉGICO'!E8</f>
        <v>Incrementar la tasa de cobertura neta sin extraedad global al 95%</v>
      </c>
      <c r="B9" s="60" t="s">
        <v>504</v>
      </c>
      <c r="C9" s="60" t="s">
        <v>505</v>
      </c>
      <c r="D9" s="61" t="s">
        <v>506</v>
      </c>
      <c r="E9" s="61" t="s">
        <v>507</v>
      </c>
      <c r="F9" s="62" t="s">
        <v>508</v>
      </c>
      <c r="G9" s="63" t="s">
        <v>509</v>
      </c>
      <c r="H9" s="63" t="s">
        <v>510</v>
      </c>
      <c r="I9" s="64" t="s">
        <v>511</v>
      </c>
      <c r="J9" s="64" t="s">
        <v>512</v>
      </c>
      <c r="K9" s="63" t="s">
        <v>513</v>
      </c>
      <c r="L9" s="65" t="s">
        <v>514</v>
      </c>
      <c r="M9" s="66" t="s">
        <v>515</v>
      </c>
      <c r="N9" s="66" t="s">
        <v>516</v>
      </c>
      <c r="O9" s="36">
        <v>1</v>
      </c>
      <c r="P9" s="28"/>
    </row>
    <row r="10" spans="1:16" ht="60" customHeight="1">
      <c r="A10" s="67" t="str">
        <f>'[2]1. ESTRATÉGICO'!E14</f>
        <v>Incrementar a 40% el porcentaje de las Instituciones Educativas Oficiales con oferta en Educación Inicial para la atención de la primera infancia</v>
      </c>
      <c r="B10" s="60" t="s">
        <v>504</v>
      </c>
      <c r="C10" s="60" t="s">
        <v>517</v>
      </c>
      <c r="D10" s="63" t="s">
        <v>518</v>
      </c>
      <c r="E10" s="63" t="s">
        <v>519</v>
      </c>
      <c r="F10" s="62" t="s">
        <v>520</v>
      </c>
      <c r="G10" s="63" t="s">
        <v>521</v>
      </c>
      <c r="H10" s="63" t="s">
        <v>522</v>
      </c>
      <c r="I10" s="68" t="s">
        <v>523</v>
      </c>
      <c r="J10" s="69" t="s">
        <v>512</v>
      </c>
      <c r="K10" s="63" t="s">
        <v>513</v>
      </c>
      <c r="L10" s="70" t="s">
        <v>524</v>
      </c>
      <c r="M10" s="66" t="s">
        <v>525</v>
      </c>
      <c r="N10" s="66" t="s">
        <v>526</v>
      </c>
      <c r="O10" s="36">
        <v>1</v>
      </c>
      <c r="P10" s="28"/>
    </row>
    <row r="11" spans="1:16" ht="60" customHeight="1">
      <c r="A11" s="71" t="str">
        <f>'[2]1. ESTRATÉGICO'!E16</f>
        <v>Reducir la tasa de deserción en educación preescolar, básica y media de Instituciones Educativas Oficiales a 2,47%</v>
      </c>
      <c r="B11" s="60" t="s">
        <v>504</v>
      </c>
      <c r="C11" s="60" t="s">
        <v>505</v>
      </c>
      <c r="D11" s="63" t="s">
        <v>518</v>
      </c>
      <c r="E11" s="63" t="s">
        <v>519</v>
      </c>
      <c r="F11" s="62" t="s">
        <v>520</v>
      </c>
      <c r="G11" s="63" t="s">
        <v>527</v>
      </c>
      <c r="H11" s="63" t="s">
        <v>528</v>
      </c>
      <c r="I11" s="68" t="s">
        <v>523</v>
      </c>
      <c r="J11" s="64" t="s">
        <v>529</v>
      </c>
      <c r="K11" s="63" t="s">
        <v>530</v>
      </c>
      <c r="L11" s="70" t="s">
        <v>524</v>
      </c>
      <c r="M11" s="66" t="s">
        <v>525</v>
      </c>
      <c r="N11" s="66" t="s">
        <v>526</v>
      </c>
      <c r="O11" s="72">
        <v>1.0282988064619836</v>
      </c>
      <c r="P11" s="28"/>
    </row>
    <row r="12" spans="1:16" ht="60" customHeight="1">
      <c r="A12" s="73" t="str">
        <f>'[2]1. ESTRATÉGICO'!E17</f>
        <v>Reducir la tasa de deserción en educación preescolar, básica y media de Instituciones Educativas Oficiales a 2,47%</v>
      </c>
      <c r="B12" s="60" t="s">
        <v>504</v>
      </c>
      <c r="C12" s="60" t="s">
        <v>505</v>
      </c>
      <c r="D12" s="63" t="s">
        <v>518</v>
      </c>
      <c r="E12" s="63" t="s">
        <v>531</v>
      </c>
      <c r="F12" s="62" t="s">
        <v>532</v>
      </c>
      <c r="G12" s="63" t="s">
        <v>533</v>
      </c>
      <c r="H12" s="63" t="s">
        <v>534</v>
      </c>
      <c r="I12" s="64" t="s">
        <v>535</v>
      </c>
      <c r="J12" s="64" t="s">
        <v>529</v>
      </c>
      <c r="K12" s="63" t="s">
        <v>513</v>
      </c>
      <c r="L12" s="70" t="s">
        <v>524</v>
      </c>
      <c r="M12" s="66" t="s">
        <v>536</v>
      </c>
      <c r="N12" s="62" t="s">
        <v>526</v>
      </c>
      <c r="O12" s="36">
        <v>-0.14000000000000001</v>
      </c>
      <c r="P12" s="28"/>
    </row>
    <row r="13" spans="1:16" ht="60" customHeight="1">
      <c r="A13" s="74" t="str">
        <f>'[2]1. ESTRATÉGICO'!E18</f>
        <v>Reducir la tasa de deserción en educación preescolar, básica y media de Instituciones Educativas Oficiales a 2,47%</v>
      </c>
      <c r="B13" s="60" t="s">
        <v>504</v>
      </c>
      <c r="C13" s="60" t="s">
        <v>505</v>
      </c>
      <c r="D13" s="63" t="s">
        <v>506</v>
      </c>
      <c r="E13" s="63" t="s">
        <v>537</v>
      </c>
      <c r="F13" s="62" t="s">
        <v>538</v>
      </c>
      <c r="G13" s="63" t="s">
        <v>509</v>
      </c>
      <c r="H13" s="63" t="s">
        <v>510</v>
      </c>
      <c r="I13" s="64" t="s">
        <v>511</v>
      </c>
      <c r="J13" s="64" t="s">
        <v>512</v>
      </c>
      <c r="K13" s="63" t="s">
        <v>513</v>
      </c>
      <c r="L13" s="65" t="s">
        <v>514</v>
      </c>
      <c r="M13" s="62" t="s">
        <v>515</v>
      </c>
      <c r="N13" s="62" t="s">
        <v>516</v>
      </c>
      <c r="O13" s="36">
        <v>1</v>
      </c>
      <c r="P13" s="28"/>
    </row>
    <row r="14" spans="1:16" ht="60" customHeight="1">
      <c r="A14" s="75" t="str">
        <f>'[2]1. ESTRATÉGICO'!E19</f>
        <v>Reducir la tasa de deserción en educación preescolar, básica y media de Instituciones Educativas Oficiales a 2,47%</v>
      </c>
      <c r="B14" s="60" t="s">
        <v>539</v>
      </c>
      <c r="C14" s="60" t="s">
        <v>540</v>
      </c>
      <c r="D14" s="63" t="s">
        <v>541</v>
      </c>
      <c r="E14" s="63" t="s">
        <v>542</v>
      </c>
      <c r="F14" s="62" t="s">
        <v>543</v>
      </c>
      <c r="G14" s="63" t="s">
        <v>544</v>
      </c>
      <c r="H14" s="63" t="s">
        <v>534</v>
      </c>
      <c r="I14" s="64" t="s">
        <v>535</v>
      </c>
      <c r="J14" s="64" t="s">
        <v>529</v>
      </c>
      <c r="K14" s="63" t="s">
        <v>545</v>
      </c>
      <c r="L14" s="70" t="s">
        <v>524</v>
      </c>
      <c r="M14" s="66" t="s">
        <v>546</v>
      </c>
      <c r="N14" s="66" t="s">
        <v>547</v>
      </c>
      <c r="O14" s="36" t="s">
        <v>483</v>
      </c>
      <c r="P14" s="28"/>
    </row>
    <row r="15" spans="1:16" ht="60" customHeight="1">
      <c r="A15" s="76" t="str">
        <f>'[2]1. ESTRATÉGICO'!E23</f>
        <v>Incrementar a 67% el porcentaje de Instituciones Educativas Oficiales que cuentan con fortalecimiento de educación inclusiva</v>
      </c>
      <c r="B15" s="60" t="s">
        <v>504</v>
      </c>
      <c r="C15" s="60" t="s">
        <v>505</v>
      </c>
      <c r="D15" s="63" t="s">
        <v>518</v>
      </c>
      <c r="E15" s="63" t="s">
        <v>531</v>
      </c>
      <c r="F15" s="62" t="s">
        <v>532</v>
      </c>
      <c r="G15" s="63" t="s">
        <v>533</v>
      </c>
      <c r="H15" s="63" t="s">
        <v>534</v>
      </c>
      <c r="I15" s="64" t="s">
        <v>535</v>
      </c>
      <c r="J15" s="64" t="s">
        <v>529</v>
      </c>
      <c r="K15" s="63" t="s">
        <v>513</v>
      </c>
      <c r="L15" s="70" t="s">
        <v>524</v>
      </c>
      <c r="M15" s="66" t="s">
        <v>536</v>
      </c>
      <c r="N15" s="62" t="s">
        <v>526</v>
      </c>
      <c r="O15" s="36">
        <v>-0.14000000000000001</v>
      </c>
      <c r="P15" s="28"/>
    </row>
    <row r="16" spans="1:16" ht="60" customHeight="1">
      <c r="A16" s="77" t="str">
        <f>'[2]1. ESTRATÉGICO'!E26</f>
        <v>Reducir la tasa de extraedad en el Distrito al 9%</v>
      </c>
      <c r="B16" s="60" t="s">
        <v>504</v>
      </c>
      <c r="C16" s="60" t="s">
        <v>505</v>
      </c>
      <c r="D16" s="63" t="s">
        <v>518</v>
      </c>
      <c r="E16" s="63" t="s">
        <v>548</v>
      </c>
      <c r="F16" s="62" t="s">
        <v>549</v>
      </c>
      <c r="G16" s="63" t="s">
        <v>527</v>
      </c>
      <c r="H16" s="63" t="s">
        <v>522</v>
      </c>
      <c r="I16" s="64" t="s">
        <v>523</v>
      </c>
      <c r="J16" s="64" t="s">
        <v>529</v>
      </c>
      <c r="K16" s="63" t="s">
        <v>513</v>
      </c>
      <c r="L16" s="70" t="s">
        <v>524</v>
      </c>
      <c r="M16" s="66" t="s">
        <v>525</v>
      </c>
      <c r="N16" s="66" t="s">
        <v>526</v>
      </c>
      <c r="O16" s="78">
        <v>1.0283</v>
      </c>
      <c r="P16" s="28"/>
    </row>
    <row r="17" spans="1:16" ht="60" customHeight="1">
      <c r="A17" s="79" t="str">
        <f>'[2]1. ESTRATÉGICO'!E27</f>
        <v>Reducir la tasa de extraedad en el Distrito al 9%</v>
      </c>
      <c r="B17" s="60" t="s">
        <v>504</v>
      </c>
      <c r="C17" s="60" t="s">
        <v>550</v>
      </c>
      <c r="D17" s="63" t="s">
        <v>518</v>
      </c>
      <c r="E17" s="63" t="s">
        <v>548</v>
      </c>
      <c r="F17" s="62" t="s">
        <v>549</v>
      </c>
      <c r="G17" s="63" t="s">
        <v>527</v>
      </c>
      <c r="H17" s="63" t="s">
        <v>522</v>
      </c>
      <c r="I17" s="64" t="s">
        <v>523</v>
      </c>
      <c r="J17" s="64" t="s">
        <v>529</v>
      </c>
      <c r="K17" s="63" t="s">
        <v>513</v>
      </c>
      <c r="L17" s="70" t="s">
        <v>524</v>
      </c>
      <c r="M17" s="66" t="s">
        <v>525</v>
      </c>
      <c r="N17" s="66" t="s">
        <v>526</v>
      </c>
      <c r="O17" s="78">
        <v>1.0283</v>
      </c>
      <c r="P17" s="28"/>
    </row>
    <row r="18" spans="1:16" ht="60" customHeight="1">
      <c r="A18" s="80" t="str">
        <f>'[2]1. ESTRATÉGICO'!E30</f>
        <v>Incrementar a 67% el porcentaje de Instituciones Educativas Oficiales que cuentan con fortalecimiento de educación inclusiva</v>
      </c>
      <c r="B18" s="60" t="s">
        <v>551</v>
      </c>
      <c r="C18" s="60" t="s">
        <v>552</v>
      </c>
      <c r="D18" s="63" t="s">
        <v>553</v>
      </c>
      <c r="E18" s="63" t="s">
        <v>554</v>
      </c>
      <c r="F18" s="62" t="s">
        <v>555</v>
      </c>
      <c r="G18" s="63" t="s">
        <v>556</v>
      </c>
      <c r="H18" s="63" t="s">
        <v>557</v>
      </c>
      <c r="I18" s="64" t="s">
        <v>523</v>
      </c>
      <c r="J18" s="64" t="s">
        <v>529</v>
      </c>
      <c r="K18" s="63" t="s">
        <v>558</v>
      </c>
      <c r="L18" s="70" t="s">
        <v>524</v>
      </c>
      <c r="M18" s="66" t="s">
        <v>559</v>
      </c>
      <c r="N18" s="66" t="str">
        <f t="shared" ref="N18:N32" si="0">+CONCATENATE(K18," ",L18," ",M18)</f>
        <v>Instituciones Educativas Oficiales
Comunidad Educativa - Estudiantes - 
Fundaciones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18" s="36">
        <v>1</v>
      </c>
      <c r="P18" s="28"/>
    </row>
    <row r="19" spans="1:16" ht="60" customHeight="1">
      <c r="A19" s="81" t="str">
        <f>'[2]1. ESTRATÉGICO'!E31</f>
        <v>Incrementar a 67% el porcentaje de Instituciones Educativas Oficiales que cuentan con fortalecimiento de educación inclusiva</v>
      </c>
      <c r="B19" s="60" t="s">
        <v>551</v>
      </c>
      <c r="C19" s="60" t="s">
        <v>552</v>
      </c>
      <c r="D19" s="63" t="s">
        <v>553</v>
      </c>
      <c r="E19" s="63" t="s">
        <v>554</v>
      </c>
      <c r="F19" s="62" t="s">
        <v>555</v>
      </c>
      <c r="G19" s="63" t="s">
        <v>556</v>
      </c>
      <c r="H19" s="63" t="s">
        <v>557</v>
      </c>
      <c r="I19" s="64" t="s">
        <v>523</v>
      </c>
      <c r="J19" s="64" t="s">
        <v>529</v>
      </c>
      <c r="K19" s="63" t="s">
        <v>558</v>
      </c>
      <c r="L19" s="70" t="s">
        <v>524</v>
      </c>
      <c r="M19" s="66" t="s">
        <v>559</v>
      </c>
      <c r="N19" s="66" t="str">
        <f t="shared" si="0"/>
        <v>Instituciones Educativas Oficiales
Comunidad Educativa - Estudiantes - 
Fundaciones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19" s="36">
        <v>1</v>
      </c>
      <c r="P19" s="28"/>
    </row>
    <row r="20" spans="1:16" ht="60" customHeight="1">
      <c r="A20" s="82" t="str">
        <f>'[2]1. ESTRATÉGICO'!E32</f>
        <v>Incrementar a 67% el porcentaje de Instituciones Educativas Oficiales que cuentan con fortalecimiento de educación inclusiva</v>
      </c>
      <c r="B20" s="60" t="s">
        <v>551</v>
      </c>
      <c r="C20" s="60" t="s">
        <v>552</v>
      </c>
      <c r="D20" s="63" t="s">
        <v>553</v>
      </c>
      <c r="E20" s="63" t="s">
        <v>554</v>
      </c>
      <c r="F20" s="62" t="s">
        <v>555</v>
      </c>
      <c r="G20" s="63" t="s">
        <v>556</v>
      </c>
      <c r="H20" s="63" t="s">
        <v>557</v>
      </c>
      <c r="I20" s="64" t="s">
        <v>523</v>
      </c>
      <c r="J20" s="64" t="s">
        <v>529</v>
      </c>
      <c r="K20" s="63" t="s">
        <v>558</v>
      </c>
      <c r="L20" s="70" t="s">
        <v>524</v>
      </c>
      <c r="M20" s="66" t="s">
        <v>559</v>
      </c>
      <c r="N20" s="66" t="str">
        <f t="shared" si="0"/>
        <v>Instituciones Educativas Oficiales
Comunidad Educativa - Estudiantes - 
Fundaciones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0" s="36">
        <v>1</v>
      </c>
      <c r="P20" s="28"/>
    </row>
    <row r="21" spans="1:16" ht="60" customHeight="1">
      <c r="A21" s="80" t="str">
        <f>'[2]1. ESTRATÉGICO'!E33</f>
        <v>Incrementar a 67% el porcentaje de Instituciones Educativas Oficiales que cuentan con fortalecimiento de educación inclusiva</v>
      </c>
      <c r="B21" s="60" t="s">
        <v>551</v>
      </c>
      <c r="C21" s="60" t="s">
        <v>552</v>
      </c>
      <c r="D21" s="63" t="s">
        <v>553</v>
      </c>
      <c r="E21" s="63" t="s">
        <v>554</v>
      </c>
      <c r="F21" s="62" t="s">
        <v>555</v>
      </c>
      <c r="G21" s="63" t="s">
        <v>556</v>
      </c>
      <c r="H21" s="63" t="s">
        <v>557</v>
      </c>
      <c r="I21" s="64" t="s">
        <v>523</v>
      </c>
      <c r="J21" s="64" t="s">
        <v>529</v>
      </c>
      <c r="K21" s="63" t="s">
        <v>558</v>
      </c>
      <c r="L21" s="70" t="s">
        <v>524</v>
      </c>
      <c r="M21" s="66" t="s">
        <v>559</v>
      </c>
      <c r="N21" s="66" t="str">
        <f t="shared" si="0"/>
        <v>Instituciones Educativas Oficiales
Comunidad Educativa - Estudiantes - 
Fundaciones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1" s="36">
        <v>1</v>
      </c>
      <c r="P21" s="28"/>
    </row>
    <row r="22" spans="1:16" ht="60" customHeight="1">
      <c r="A22" s="83" t="str">
        <f>'[2]1. ESTRATÉGICO'!E34</f>
        <v>Incrementar a 67% el porcentaje de Instituciones Educativas Oficiales que cuentan con fortalecimiento de educación inclusiva</v>
      </c>
      <c r="B22" s="60" t="s">
        <v>551</v>
      </c>
      <c r="C22" s="60" t="s">
        <v>552</v>
      </c>
      <c r="D22" s="63" t="s">
        <v>553</v>
      </c>
      <c r="E22" s="63" t="s">
        <v>554</v>
      </c>
      <c r="F22" s="62" t="s">
        <v>555</v>
      </c>
      <c r="G22" s="63" t="s">
        <v>556</v>
      </c>
      <c r="H22" s="63" t="s">
        <v>557</v>
      </c>
      <c r="I22" s="64" t="s">
        <v>523</v>
      </c>
      <c r="J22" s="64" t="s">
        <v>529</v>
      </c>
      <c r="K22" s="63" t="s">
        <v>558</v>
      </c>
      <c r="L22" s="70" t="s">
        <v>524</v>
      </c>
      <c r="M22" s="66" t="s">
        <v>559</v>
      </c>
      <c r="N22" s="66" t="str">
        <f t="shared" si="0"/>
        <v>Instituciones Educativas Oficiales
Comunidad Educativa - Estudiantes - 
Fundaciones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2" s="36">
        <v>1</v>
      </c>
      <c r="P22" s="28"/>
    </row>
    <row r="23" spans="1:16" ht="60" customHeight="1">
      <c r="A23" s="84" t="str">
        <f>'[2]1. ESTRATÉGICO'!E35</f>
        <v>Incrementar a 67% el porcentaje de Instituciones Educativas Oficiales que cuentan con fortalecimiento de educación inclusiva</v>
      </c>
      <c r="B23" s="60" t="s">
        <v>551</v>
      </c>
      <c r="C23" s="60" t="s">
        <v>552</v>
      </c>
      <c r="D23" s="63" t="s">
        <v>553</v>
      </c>
      <c r="E23" s="63" t="s">
        <v>554</v>
      </c>
      <c r="F23" s="62" t="s">
        <v>555</v>
      </c>
      <c r="G23" s="63" t="s">
        <v>556</v>
      </c>
      <c r="H23" s="63" t="s">
        <v>557</v>
      </c>
      <c r="I23" s="64" t="s">
        <v>523</v>
      </c>
      <c r="J23" s="64" t="s">
        <v>529</v>
      </c>
      <c r="K23" s="63" t="s">
        <v>558</v>
      </c>
      <c r="L23" s="70" t="s">
        <v>524</v>
      </c>
      <c r="M23" s="66" t="s">
        <v>559</v>
      </c>
      <c r="N23" s="66" t="str">
        <f t="shared" si="0"/>
        <v>Instituciones Educativas Oficiales
Comunidad Educativa - Estudiantes - 
Fundaciones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3" s="36">
        <v>1</v>
      </c>
      <c r="P23" s="28"/>
    </row>
    <row r="24" spans="1:16" ht="60" customHeight="1">
      <c r="A24" s="85" t="str">
        <f>'[2]1. ESTRATÉGICO'!E38</f>
        <v>Incrementar a treinta y dos (32) el número de Instituciones Educativas Oficiales que mejoran su clasificación en Pruebas SABER 11</v>
      </c>
      <c r="B24" s="60" t="s">
        <v>551</v>
      </c>
      <c r="C24" s="60" t="s">
        <v>552</v>
      </c>
      <c r="D24" s="63" t="s">
        <v>553</v>
      </c>
      <c r="E24" s="63" t="s">
        <v>554</v>
      </c>
      <c r="F24" s="62" t="s">
        <v>555</v>
      </c>
      <c r="G24" s="63" t="s">
        <v>556</v>
      </c>
      <c r="H24" s="63" t="s">
        <v>557</v>
      </c>
      <c r="I24" s="64" t="s">
        <v>523</v>
      </c>
      <c r="J24" s="64" t="s">
        <v>529</v>
      </c>
      <c r="K24" s="63" t="s">
        <v>560</v>
      </c>
      <c r="L24" s="70" t="s">
        <v>524</v>
      </c>
      <c r="M24" s="66" t="s">
        <v>559</v>
      </c>
      <c r="N24" s="66" t="str">
        <f t="shared" si="0"/>
        <v>Instituciones Educativas Oficiales
Comunidad Educativa - Estudiantes - 
Funcionarios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4" s="36">
        <v>1</v>
      </c>
      <c r="P24" s="28"/>
    </row>
    <row r="25" spans="1:16" ht="60" customHeight="1">
      <c r="A25" s="86" t="str">
        <f>'[2]1. ESTRATÉGICO'!E41</f>
        <v>Reducir la tasa de deserción en educación preescolar, básica y media de Instituciones Educativas Oficiales a 2,47%</v>
      </c>
      <c r="B25" s="60" t="s">
        <v>551</v>
      </c>
      <c r="C25" s="60" t="s">
        <v>552</v>
      </c>
      <c r="D25" s="63" t="s">
        <v>553</v>
      </c>
      <c r="E25" s="63" t="s">
        <v>554</v>
      </c>
      <c r="F25" s="62" t="s">
        <v>555</v>
      </c>
      <c r="G25" s="63" t="s">
        <v>556</v>
      </c>
      <c r="H25" s="63" t="s">
        <v>557</v>
      </c>
      <c r="I25" s="64" t="s">
        <v>523</v>
      </c>
      <c r="J25" s="64" t="s">
        <v>529</v>
      </c>
      <c r="K25" s="63" t="s">
        <v>561</v>
      </c>
      <c r="L25" s="70" t="s">
        <v>524</v>
      </c>
      <c r="M25" s="66" t="s">
        <v>559</v>
      </c>
      <c r="N25" s="66" t="str">
        <f t="shared" si="0"/>
        <v>Instituciones Educativas Oficiales
Comunidad Educativa - Estudiantes -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5" s="36">
        <v>1</v>
      </c>
      <c r="P25" s="28"/>
    </row>
    <row r="26" spans="1:16" ht="60" customHeight="1">
      <c r="A26" s="87" t="str">
        <f>'[2]1. ESTRATÉGICO'!E46</f>
        <v>Incrementar la tasa de cobertura neta sin extraedad global al 95%</v>
      </c>
      <c r="B26" s="60" t="s">
        <v>551</v>
      </c>
      <c r="C26" s="60" t="s">
        <v>552</v>
      </c>
      <c r="D26" s="63" t="s">
        <v>553</v>
      </c>
      <c r="E26" s="63" t="s">
        <v>554</v>
      </c>
      <c r="F26" s="62" t="s">
        <v>555</v>
      </c>
      <c r="G26" s="63" t="s">
        <v>556</v>
      </c>
      <c r="H26" s="63" t="s">
        <v>557</v>
      </c>
      <c r="I26" s="64" t="s">
        <v>523</v>
      </c>
      <c r="J26" s="64" t="s">
        <v>529</v>
      </c>
      <c r="K26" s="63" t="s">
        <v>560</v>
      </c>
      <c r="L26" s="70" t="s">
        <v>524</v>
      </c>
      <c r="M26" s="66" t="s">
        <v>559</v>
      </c>
      <c r="N26" s="66" t="str">
        <f t="shared" si="0"/>
        <v>Instituciones Educativas Oficiales
Comunidad Educativa - Estudiantes - 
Funcionarios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6" s="36">
        <v>1</v>
      </c>
      <c r="P26" s="28"/>
    </row>
    <row r="27" spans="1:16" ht="60" customHeight="1">
      <c r="A27" s="88" t="str">
        <f>'[2]1. ESTRATÉGICO'!E48</f>
        <v>Reducir la tasa de deserción en educación preescolar, básica y media de Instituciones Educativas Oficiales a 2,47%</v>
      </c>
      <c r="B27" s="60" t="s">
        <v>551</v>
      </c>
      <c r="C27" s="60" t="s">
        <v>552</v>
      </c>
      <c r="D27" s="63" t="s">
        <v>553</v>
      </c>
      <c r="E27" s="63" t="s">
        <v>554</v>
      </c>
      <c r="F27" s="62" t="s">
        <v>555</v>
      </c>
      <c r="G27" s="63" t="s">
        <v>556</v>
      </c>
      <c r="H27" s="63" t="s">
        <v>557</v>
      </c>
      <c r="I27" s="64" t="s">
        <v>523</v>
      </c>
      <c r="J27" s="64" t="s">
        <v>529</v>
      </c>
      <c r="K27" s="63" t="s">
        <v>562</v>
      </c>
      <c r="L27" s="70" t="s">
        <v>524</v>
      </c>
      <c r="M27" s="66" t="s">
        <v>559</v>
      </c>
      <c r="N27" s="66" t="str">
        <f t="shared" si="0"/>
        <v>Funcionarios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7" s="36">
        <v>1</v>
      </c>
      <c r="P27" s="28"/>
    </row>
    <row r="28" spans="1:16" ht="60" customHeight="1">
      <c r="A28" s="89" t="str">
        <f>'[2]1. ESTRATÉGICO'!E49</f>
        <v>Reducir la tasa de deserción en educación preescolar, básica y media de Instituciones Educativas Oficiales a 2,47%</v>
      </c>
      <c r="B28" s="60" t="s">
        <v>551</v>
      </c>
      <c r="C28" s="60" t="s">
        <v>552</v>
      </c>
      <c r="D28" s="63" t="s">
        <v>553</v>
      </c>
      <c r="E28" s="63" t="s">
        <v>554</v>
      </c>
      <c r="F28" s="62" t="s">
        <v>555</v>
      </c>
      <c r="G28" s="63" t="s">
        <v>556</v>
      </c>
      <c r="H28" s="63" t="s">
        <v>557</v>
      </c>
      <c r="I28" s="64" t="s">
        <v>523</v>
      </c>
      <c r="J28" s="64" t="s">
        <v>529</v>
      </c>
      <c r="K28" s="63" t="s">
        <v>563</v>
      </c>
      <c r="L28" s="70" t="s">
        <v>524</v>
      </c>
      <c r="M28" s="66" t="s">
        <v>559</v>
      </c>
      <c r="N28" s="66" t="str">
        <f t="shared" si="0"/>
        <v>Instituciones Educativas Oficiales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8" s="36">
        <v>1</v>
      </c>
      <c r="P28" s="28"/>
    </row>
    <row r="29" spans="1:16" ht="60" customHeight="1">
      <c r="A29" s="90" t="str">
        <f>'[2]1. ESTRATÉGICO'!E53</f>
        <v>Incrementar a 40% el porcentaje de las Instituciones Educativas Oficiales con oferta en Educación Inicial para la atención de la primera infancia</v>
      </c>
      <c r="B29" s="60" t="s">
        <v>551</v>
      </c>
      <c r="C29" s="60" t="s">
        <v>552</v>
      </c>
      <c r="D29" s="63" t="s">
        <v>553</v>
      </c>
      <c r="E29" s="63" t="s">
        <v>554</v>
      </c>
      <c r="F29" s="62" t="s">
        <v>555</v>
      </c>
      <c r="G29" s="63" t="s">
        <v>556</v>
      </c>
      <c r="H29" s="63" t="s">
        <v>557</v>
      </c>
      <c r="I29" s="64" t="s">
        <v>523</v>
      </c>
      <c r="J29" s="64" t="s">
        <v>529</v>
      </c>
      <c r="K29" s="63" t="s">
        <v>560</v>
      </c>
      <c r="L29" s="70" t="s">
        <v>524</v>
      </c>
      <c r="M29" s="66" t="s">
        <v>559</v>
      </c>
      <c r="N29" s="66" t="str">
        <f t="shared" si="0"/>
        <v>Instituciones Educativas Oficiales
Comunidad Educativa - Estudiantes - 
Funcionarios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29" s="36">
        <v>1</v>
      </c>
      <c r="P29" s="28"/>
    </row>
    <row r="30" spans="1:16" ht="60" customHeight="1">
      <c r="A30" s="91" t="str">
        <f>'[2]1. ESTRATÉGICO'!E54</f>
        <v>Incrementar la participación de los egresados de las Instituciones Educativas Oficiales en la tasa de absorción de educación superior del Distrito a 30%</v>
      </c>
      <c r="B30" s="60" t="s">
        <v>551</v>
      </c>
      <c r="C30" s="60" t="s">
        <v>552</v>
      </c>
      <c r="D30" s="63" t="s">
        <v>553</v>
      </c>
      <c r="E30" s="63" t="s">
        <v>564</v>
      </c>
      <c r="F30" s="62" t="s">
        <v>565</v>
      </c>
      <c r="G30" s="63" t="s">
        <v>566</v>
      </c>
      <c r="H30" s="92"/>
      <c r="I30" s="69"/>
      <c r="J30" s="69"/>
      <c r="K30" s="63" t="s">
        <v>567</v>
      </c>
      <c r="L30" s="70" t="s">
        <v>524</v>
      </c>
      <c r="M30" s="66" t="s">
        <v>559</v>
      </c>
      <c r="N30" s="66" t="str">
        <f t="shared" si="0"/>
        <v>Estudiantes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30" s="36" t="s">
        <v>483</v>
      </c>
      <c r="P30" s="28"/>
    </row>
    <row r="31" spans="1:16" ht="60" customHeight="1">
      <c r="A31" s="93" t="str">
        <f>'[2]1. ESTRATÉGICO'!E55</f>
        <v>Incrementar a 67% el porcentaje de Instituciones Educativas Oficiales que cuentan con fortalecimiento de educación inclusiva</v>
      </c>
      <c r="B31" s="60" t="s">
        <v>551</v>
      </c>
      <c r="C31" s="60" t="s">
        <v>552</v>
      </c>
      <c r="D31" s="63" t="s">
        <v>553</v>
      </c>
      <c r="E31" s="63" t="s">
        <v>564</v>
      </c>
      <c r="F31" s="62" t="s">
        <v>565</v>
      </c>
      <c r="G31" s="63" t="s">
        <v>568</v>
      </c>
      <c r="H31" s="92"/>
      <c r="I31" s="69"/>
      <c r="J31" s="69"/>
      <c r="K31" s="63" t="s">
        <v>563</v>
      </c>
      <c r="L31" s="70" t="s">
        <v>524</v>
      </c>
      <c r="M31" s="66" t="s">
        <v>559</v>
      </c>
      <c r="N31" s="66" t="str">
        <f t="shared" si="0"/>
        <v>Instituciones Educativas Oficiales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31" s="36" t="s">
        <v>483</v>
      </c>
      <c r="P31" s="28"/>
    </row>
    <row r="32" spans="1:16" ht="60" customHeight="1">
      <c r="A32" s="91" t="str">
        <f>'[2]1. ESTRATÉGICO'!E57</f>
        <v>Incrementar a 67% el porcentaje de Instituciones Educativas Oficiales que cuentan con fortalecimiento de educación inclusiva</v>
      </c>
      <c r="B32" s="60" t="s">
        <v>551</v>
      </c>
      <c r="C32" s="60" t="s">
        <v>552</v>
      </c>
      <c r="D32" s="63" t="s">
        <v>553</v>
      </c>
      <c r="E32" s="63" t="s">
        <v>564</v>
      </c>
      <c r="F32" s="62" t="s">
        <v>565</v>
      </c>
      <c r="G32" s="63" t="s">
        <v>569</v>
      </c>
      <c r="H32" s="92"/>
      <c r="I32" s="69"/>
      <c r="J32" s="69"/>
      <c r="K32" s="63" t="s">
        <v>570</v>
      </c>
      <c r="L32" s="70" t="s">
        <v>524</v>
      </c>
      <c r="M32" s="66" t="s">
        <v>559</v>
      </c>
      <c r="N32" s="66" t="str">
        <f t="shared" si="0"/>
        <v>Instituciones Educativas Oficiales
Estudiantes 
Instituciones De Educación Superior NA Posibilidad de perdida reputacional por el Incumplimiento de las metas previstas según lo establecido en el Plan de Apoyo al Mejoramiento Debidos a Falta de articulación y coordinación de políticas, programas, recursos y metas desde la transversalidad, con las diferentes dependencias de la SED y UNALDES. (Trabajo coordinado para la consecución de los objetivos) Insuficiente gestión a los resultados obtenidos en el seguimiento y evaluación de PAM</v>
      </c>
      <c r="O32" s="36" t="s">
        <v>483</v>
      </c>
      <c r="P32" s="28"/>
    </row>
    <row r="33" spans="1:16" ht="60" customHeight="1">
      <c r="A33" s="94" t="str">
        <f>'[2]1. ESTRATÉGICO'!E58</f>
        <v>Incrementar a 67% el porcentaje de Instituciones Educativas Oficiales que cuentan con fortalecimiento de educación inclusiva</v>
      </c>
      <c r="B33" s="60" t="s">
        <v>551</v>
      </c>
      <c r="C33" s="60" t="s">
        <v>552</v>
      </c>
      <c r="D33" s="63" t="s">
        <v>571</v>
      </c>
      <c r="E33" s="63" t="s">
        <v>572</v>
      </c>
      <c r="F33" s="62" t="s">
        <v>573</v>
      </c>
      <c r="G33" s="63" t="s">
        <v>574</v>
      </c>
      <c r="H33" s="63" t="s">
        <v>575</v>
      </c>
      <c r="I33" s="69" t="s">
        <v>523</v>
      </c>
      <c r="J33" s="69" t="s">
        <v>529</v>
      </c>
      <c r="K33" s="63" t="s">
        <v>576</v>
      </c>
      <c r="L33" s="70" t="s">
        <v>524</v>
      </c>
      <c r="M33" s="62" t="s">
        <v>577</v>
      </c>
      <c r="N33" s="62" t="s">
        <v>578</v>
      </c>
      <c r="O33" s="36">
        <v>1</v>
      </c>
      <c r="P33" s="28"/>
    </row>
    <row r="34" spans="1:16" ht="60" customHeight="1">
      <c r="A34" s="60" t="str">
        <f>'[2]1. ESTRATÉGICO'!E59</f>
        <v>Incrementar a 67% el porcentaje de Instituciones Educativas Oficiales que cuentan con fortalecimiento de educación inclusiva</v>
      </c>
      <c r="B34" s="60" t="s">
        <v>551</v>
      </c>
      <c r="C34" s="60" t="s">
        <v>552</v>
      </c>
      <c r="D34" s="63" t="s">
        <v>579</v>
      </c>
      <c r="E34" s="63" t="s">
        <v>580</v>
      </c>
      <c r="F34" s="62" t="s">
        <v>581</v>
      </c>
      <c r="G34" s="63" t="s">
        <v>582</v>
      </c>
      <c r="H34" s="63" t="s">
        <v>583</v>
      </c>
      <c r="I34" s="69" t="s">
        <v>523</v>
      </c>
      <c r="J34" s="69" t="s">
        <v>529</v>
      </c>
      <c r="K34" s="63" t="s">
        <v>584</v>
      </c>
      <c r="L34" s="65" t="s">
        <v>585</v>
      </c>
      <c r="M34" s="62" t="s">
        <v>586</v>
      </c>
      <c r="N34" s="62" t="s">
        <v>587</v>
      </c>
      <c r="O34" s="78">
        <v>1.131</v>
      </c>
      <c r="P34" s="28"/>
    </row>
    <row r="35" spans="1:16" ht="60" customHeight="1">
      <c r="A35" s="95" t="str">
        <f>'[2]1. ESTRATÉGICO'!E61</f>
        <v>Reducir la tasa de deserción en educación preescolar, básica y media de Instituciones Educativas Oficiales a 2,47%</v>
      </c>
      <c r="B35" s="60" t="s">
        <v>539</v>
      </c>
      <c r="C35" s="60" t="s">
        <v>540</v>
      </c>
      <c r="D35" s="63" t="s">
        <v>541</v>
      </c>
      <c r="E35" s="63" t="s">
        <v>588</v>
      </c>
      <c r="F35" s="62" t="s">
        <v>589</v>
      </c>
      <c r="G35" s="63" t="s">
        <v>590</v>
      </c>
      <c r="H35" s="63" t="s">
        <v>591</v>
      </c>
      <c r="I35" s="64" t="s">
        <v>523</v>
      </c>
      <c r="J35" s="64" t="s">
        <v>529</v>
      </c>
      <c r="K35" s="63" t="s">
        <v>545</v>
      </c>
      <c r="L35" s="65" t="s">
        <v>592</v>
      </c>
      <c r="M35" s="66" t="s">
        <v>546</v>
      </c>
      <c r="N35" s="62" t="s">
        <v>547</v>
      </c>
      <c r="O35" s="96" t="s">
        <v>593</v>
      </c>
      <c r="P35" s="96"/>
    </row>
    <row r="36" spans="1:16" ht="60" customHeight="1">
      <c r="A36" s="97" t="str">
        <f>'[2]1. ESTRATÉGICO'!E62</f>
        <v>Reducir la tasa de deserción en educación preescolar, básica y media de Instituciones Educativas Oficiales a 2,47%</v>
      </c>
      <c r="B36" s="60" t="s">
        <v>551</v>
      </c>
      <c r="C36" s="60" t="s">
        <v>594</v>
      </c>
      <c r="D36" s="63" t="s">
        <v>595</v>
      </c>
      <c r="E36" s="63" t="s">
        <v>596</v>
      </c>
      <c r="F36" s="62" t="s">
        <v>597</v>
      </c>
      <c r="G36" s="63" t="s">
        <v>598</v>
      </c>
      <c r="H36" s="63" t="s">
        <v>599</v>
      </c>
      <c r="I36" s="64" t="s">
        <v>600</v>
      </c>
      <c r="J36" s="64" t="s">
        <v>601</v>
      </c>
      <c r="K36" s="63" t="s">
        <v>602</v>
      </c>
      <c r="L36" s="70" t="s">
        <v>603</v>
      </c>
      <c r="M36" s="62" t="s">
        <v>604</v>
      </c>
      <c r="N36" s="62" t="s">
        <v>605</v>
      </c>
      <c r="O36" s="98" t="s">
        <v>606</v>
      </c>
      <c r="P36" s="103"/>
    </row>
    <row r="37" spans="1:16" ht="28.5" customHeight="1" thickBot="1">
      <c r="B37" s="33"/>
      <c r="C37" s="33"/>
      <c r="D37" s="99"/>
      <c r="E37" s="99"/>
      <c r="L37" s="964" t="s">
        <v>607</v>
      </c>
      <c r="M37" s="965"/>
      <c r="N37" s="966"/>
      <c r="O37" s="100">
        <f>AVERAGE(O9:O34)</f>
        <v>0.90617721847554478</v>
      </c>
    </row>
    <row r="38" spans="1:16">
      <c r="A38" s="101"/>
      <c r="B38" s="33"/>
      <c r="C38" s="33"/>
      <c r="D38" s="99"/>
    </row>
    <row r="39" spans="1:16">
      <c r="A39" s="101"/>
    </row>
    <row r="40" spans="1:16">
      <c r="A40" s="101"/>
    </row>
    <row r="41" spans="1:16">
      <c r="A41" s="101"/>
    </row>
    <row r="42" spans="1:16">
      <c r="A42" s="101">
        <f>'[2]1. ESTRATÉGICO'!E68</f>
        <v>0</v>
      </c>
    </row>
    <row r="43" spans="1:16">
      <c r="A43" s="101">
        <f>'[2]1. ESTRATÉGICO'!E69</f>
        <v>0</v>
      </c>
    </row>
    <row r="44" spans="1:16">
      <c r="A44" s="101">
        <f>'[2]1. ESTRATÉGICO'!E70</f>
        <v>0</v>
      </c>
    </row>
    <row r="45" spans="1:16">
      <c r="A45" s="101">
        <f>'[2]1. ESTRATÉGICO'!E71</f>
        <v>0</v>
      </c>
    </row>
    <row r="46" spans="1:16">
      <c r="A46" s="101">
        <f>'[2]1. ESTRATÉGICO'!E72</f>
        <v>0</v>
      </c>
    </row>
    <row r="47" spans="1:16">
      <c r="A47" s="101">
        <f>'[2]1. ESTRATÉGICO'!E73</f>
        <v>0</v>
      </c>
    </row>
    <row r="48" spans="1:16">
      <c r="A48" s="101">
        <f>'[2]1. ESTRATÉGICO'!E74</f>
        <v>0</v>
      </c>
    </row>
    <row r="49" spans="1:1">
      <c r="A49" s="101">
        <f>'[2]1. ESTRATÉGICO'!E75</f>
        <v>0</v>
      </c>
    </row>
  </sheetData>
  <autoFilter ref="A8:N36" xr:uid="{00000000-0009-0000-0000-000002000000}"/>
  <mergeCells count="10">
    <mergeCell ref="A6:L7"/>
    <mergeCell ref="M6:N7"/>
    <mergeCell ref="L37:N37"/>
    <mergeCell ref="A1:B4"/>
    <mergeCell ref="C1:M1"/>
    <mergeCell ref="C2:M2"/>
    <mergeCell ref="C3:M3"/>
    <mergeCell ref="C4:M4"/>
    <mergeCell ref="A5:B5"/>
    <mergeCell ref="C5:N5"/>
  </mergeCells>
  <dataValidations count="1">
    <dataValidation type="list" allowBlank="1" showInputMessage="1" showErrorMessage="1" sqref="E9:E37 B9:D38" xr:uid="{00000000-0002-0000-0200-000000000000}">
      <formula1>#REF!</formula1>
    </dataValidation>
  </dataValidations>
  <pageMargins left="0.7" right="0.7" top="0.75" bottom="0.75" header="0.3" footer="0.3"/>
  <pageSetup paperSize="11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33"/>
  </sheetPr>
  <dimension ref="A1:BK242"/>
  <sheetViews>
    <sheetView topLeftCell="AC8" zoomScale="60" zoomScaleNormal="60" workbookViewId="0">
      <pane ySplit="1" topLeftCell="A230" activePane="bottomLeft" state="frozen"/>
      <selection activeCell="A8" sqref="A8"/>
      <selection pane="bottomLeft" activeCell="AO234" sqref="AO234"/>
    </sheetView>
  </sheetViews>
  <sheetFormatPr baseColWidth="10" defaultColWidth="11.25" defaultRowHeight="15" customHeight="1"/>
  <cols>
    <col min="1" max="1" width="27.125" style="51" customWidth="1"/>
    <col min="2" max="2" width="16.375" style="52" customWidth="1"/>
    <col min="3" max="3" width="16.375" style="51" customWidth="1"/>
    <col min="4" max="4" width="18.25" style="51" customWidth="1"/>
    <col min="5" max="5" width="16.75" style="51" customWidth="1"/>
    <col min="6" max="6" width="20" style="51" bestFit="1" customWidth="1"/>
    <col min="7" max="7" width="22.25" style="51" customWidth="1"/>
    <col min="8" max="8" width="26.125" style="51" customWidth="1"/>
    <col min="9" max="9" width="19" style="51" customWidth="1"/>
    <col min="10" max="10" width="16.25" style="37" customWidth="1"/>
    <col min="11" max="11" width="31.625" style="51" customWidth="1"/>
    <col min="12" max="12" width="17.625" style="51" customWidth="1"/>
    <col min="13" max="13" width="18.25" style="51" customWidth="1"/>
    <col min="14" max="14" width="24.125" style="51" hidden="1" customWidth="1"/>
    <col min="15" max="15" width="19.375" style="424" customWidth="1"/>
    <col min="16" max="17" width="18.875" style="52" customWidth="1"/>
    <col min="18" max="18" width="18.875" style="52" hidden="1" customWidth="1"/>
    <col min="19" max="19" width="18.875" style="51" hidden="1" customWidth="1"/>
    <col min="20" max="21" width="18.875" style="52" customWidth="1"/>
    <col min="22" max="23" width="21.25" style="628" customWidth="1"/>
    <col min="24" max="24" width="21.25" style="52" customWidth="1"/>
    <col min="25" max="29" width="25.75" style="51" customWidth="1"/>
    <col min="30" max="30" width="14.125" style="51" customWidth="1"/>
    <col min="31" max="31" width="26" style="51" customWidth="1"/>
    <col min="32" max="32" width="23.125" style="52" bestFit="1" customWidth="1"/>
    <col min="33" max="33" width="21.25" style="52" customWidth="1"/>
    <col min="34" max="34" width="29.25" style="52" customWidth="1"/>
    <col min="35" max="35" width="25.75" style="52" customWidth="1"/>
    <col min="36" max="36" width="21.25" style="52" customWidth="1"/>
    <col min="37" max="37" width="25.75" style="51" hidden="1" customWidth="1"/>
    <col min="38" max="38" width="25.75" style="52" customWidth="1"/>
    <col min="39" max="40" width="25.75" style="52" hidden="1" customWidth="1"/>
    <col min="41" max="42" width="25.75" style="51" customWidth="1"/>
    <col min="43" max="46" width="25.75" style="52" hidden="1" customWidth="1"/>
    <col min="47" max="50" width="25.75" style="545" customWidth="1"/>
    <col min="51" max="56" width="25.75" style="545" hidden="1" customWidth="1"/>
    <col min="57" max="57" width="39.125" style="51" hidden="1" customWidth="1"/>
    <col min="58" max="58" width="39.125" style="538" hidden="1" customWidth="1"/>
    <col min="59" max="60" width="39.125" style="51" hidden="1" customWidth="1"/>
    <col min="61" max="61" width="51" style="51" hidden="1" customWidth="1"/>
    <col min="62" max="62" width="45.875" style="51" customWidth="1"/>
    <col min="63" max="16384" width="11.25" style="51"/>
  </cols>
  <sheetData>
    <row r="1" spans="1:63" s="52" customFormat="1" ht="21.75" hidden="1" customHeight="1">
      <c r="A1" s="402" t="s">
        <v>608</v>
      </c>
      <c r="B1" s="402"/>
      <c r="C1" s="1146" t="s">
        <v>125</v>
      </c>
      <c r="D1" s="1147"/>
      <c r="E1" s="1147"/>
      <c r="F1" s="1147"/>
      <c r="G1" s="1147"/>
      <c r="H1" s="1147"/>
      <c r="I1" s="1147"/>
      <c r="J1" s="1147"/>
      <c r="K1" s="1147"/>
      <c r="L1" s="1147"/>
      <c r="M1" s="1147"/>
      <c r="N1" s="1147"/>
      <c r="O1" s="1147"/>
      <c r="P1" s="1147"/>
      <c r="Q1" s="1147"/>
      <c r="R1" s="1147"/>
      <c r="S1" s="1147"/>
      <c r="T1" s="1147"/>
      <c r="U1" s="1147"/>
      <c r="V1" s="1147"/>
      <c r="W1" s="1147"/>
      <c r="X1" s="1147"/>
      <c r="Y1" s="1147"/>
      <c r="Z1" s="1147"/>
      <c r="AA1" s="1147"/>
      <c r="AB1" s="1147"/>
      <c r="AC1" s="1147"/>
      <c r="AD1" s="1147"/>
      <c r="AE1" s="1147"/>
      <c r="AF1" s="1147"/>
      <c r="AG1" s="1147"/>
      <c r="AH1" s="1147"/>
      <c r="AI1" s="1147"/>
      <c r="AJ1" s="1147"/>
      <c r="AK1" s="1147"/>
      <c r="AL1" s="1147"/>
      <c r="AM1" s="1147"/>
      <c r="AN1" s="1147"/>
      <c r="AO1" s="1147"/>
      <c r="AP1" s="1147"/>
      <c r="AQ1" s="1147"/>
      <c r="AR1" s="1147"/>
      <c r="AS1" s="1147"/>
      <c r="AT1" s="1147"/>
      <c r="AU1" s="1147"/>
      <c r="AV1" s="1147"/>
      <c r="AW1" s="1147"/>
      <c r="AX1" s="1147"/>
      <c r="AY1" s="1147"/>
      <c r="AZ1" s="1147"/>
      <c r="BA1" s="1147"/>
      <c r="BB1" s="1148"/>
      <c r="BC1" s="482"/>
      <c r="BD1" s="482"/>
      <c r="BE1" s="43" t="s">
        <v>126</v>
      </c>
      <c r="BF1" s="536"/>
    </row>
    <row r="2" spans="1:63" s="52" customFormat="1" ht="23.25" hidden="1" customHeight="1" thickBot="1">
      <c r="A2" s="402"/>
      <c r="B2" s="402"/>
      <c r="C2" s="1146" t="s">
        <v>127</v>
      </c>
      <c r="D2" s="1147"/>
      <c r="E2" s="1147"/>
      <c r="F2" s="1147"/>
      <c r="G2" s="1147"/>
      <c r="H2" s="1147"/>
      <c r="I2" s="1147"/>
      <c r="J2" s="1147"/>
      <c r="K2" s="1147"/>
      <c r="L2" s="1147"/>
      <c r="M2" s="1147"/>
      <c r="N2" s="1147"/>
      <c r="O2" s="1147"/>
      <c r="P2" s="1147"/>
      <c r="Q2" s="1147"/>
      <c r="R2" s="1147"/>
      <c r="S2" s="1147"/>
      <c r="T2" s="1147"/>
      <c r="U2" s="1147"/>
      <c r="V2" s="1147"/>
      <c r="W2" s="1147"/>
      <c r="X2" s="1147"/>
      <c r="Y2" s="1147"/>
      <c r="Z2" s="1147"/>
      <c r="AA2" s="1147"/>
      <c r="AB2" s="1147"/>
      <c r="AC2" s="1147"/>
      <c r="AD2" s="1147"/>
      <c r="AE2" s="1147"/>
      <c r="AF2" s="1147"/>
      <c r="AG2" s="1147"/>
      <c r="AH2" s="1147"/>
      <c r="AI2" s="1147"/>
      <c r="AJ2" s="1147"/>
      <c r="AK2" s="1147"/>
      <c r="AL2" s="1147"/>
      <c r="AM2" s="1147"/>
      <c r="AN2" s="1147"/>
      <c r="AO2" s="1147"/>
      <c r="AP2" s="1147"/>
      <c r="AQ2" s="1147"/>
      <c r="AR2" s="1147"/>
      <c r="AS2" s="1147"/>
      <c r="AT2" s="1147"/>
      <c r="AU2" s="1147"/>
      <c r="AV2" s="1147"/>
      <c r="AW2" s="1147"/>
      <c r="AX2" s="1147"/>
      <c r="AY2" s="1147"/>
      <c r="AZ2" s="1147"/>
      <c r="BA2" s="1147"/>
      <c r="BB2" s="1148"/>
      <c r="BC2" s="482"/>
      <c r="BD2" s="482"/>
      <c r="BE2" s="43" t="s">
        <v>128</v>
      </c>
      <c r="BF2" s="536"/>
    </row>
    <row r="3" spans="1:63" s="52" customFormat="1" ht="21" hidden="1" customHeight="1" thickBot="1">
      <c r="A3" s="402"/>
      <c r="B3" s="402"/>
      <c r="C3" s="1146" t="s">
        <v>129</v>
      </c>
      <c r="D3" s="1147"/>
      <c r="E3" s="1147"/>
      <c r="F3" s="1147"/>
      <c r="G3" s="1147"/>
      <c r="H3" s="1147"/>
      <c r="I3" s="1147"/>
      <c r="J3" s="1147"/>
      <c r="K3" s="1147"/>
      <c r="L3" s="1147"/>
      <c r="M3" s="1147"/>
      <c r="N3" s="1147"/>
      <c r="O3" s="1147"/>
      <c r="P3" s="1147"/>
      <c r="Q3" s="1147"/>
      <c r="R3" s="1147"/>
      <c r="S3" s="1147"/>
      <c r="T3" s="1147"/>
      <c r="U3" s="1147"/>
      <c r="V3" s="1147"/>
      <c r="W3" s="1147"/>
      <c r="X3" s="1147"/>
      <c r="Y3" s="1147"/>
      <c r="Z3" s="1147"/>
      <c r="AA3" s="1147"/>
      <c r="AB3" s="1147"/>
      <c r="AC3" s="1147"/>
      <c r="AD3" s="1147"/>
      <c r="AE3" s="1147"/>
      <c r="AF3" s="1147"/>
      <c r="AG3" s="1147"/>
      <c r="AH3" s="1147"/>
      <c r="AI3" s="1147"/>
      <c r="AJ3" s="1147"/>
      <c r="AK3" s="1147"/>
      <c r="AL3" s="1147"/>
      <c r="AM3" s="1147"/>
      <c r="AN3" s="1147"/>
      <c r="AO3" s="1147"/>
      <c r="AP3" s="1147"/>
      <c r="AQ3" s="1147"/>
      <c r="AR3" s="1147"/>
      <c r="AS3" s="1147"/>
      <c r="AT3" s="1147"/>
      <c r="AU3" s="1147"/>
      <c r="AV3" s="1147"/>
      <c r="AW3" s="1147"/>
      <c r="AX3" s="1147"/>
      <c r="AY3" s="1147"/>
      <c r="AZ3" s="1147"/>
      <c r="BA3" s="1147"/>
      <c r="BB3" s="1148"/>
      <c r="BC3" s="482"/>
      <c r="BD3" s="482"/>
      <c r="BE3" s="43" t="s">
        <v>130</v>
      </c>
      <c r="BF3" s="536"/>
    </row>
    <row r="4" spans="1:63" s="52" customFormat="1" ht="21" hidden="1" customHeight="1" thickBot="1">
      <c r="A4" s="402"/>
      <c r="B4" s="402"/>
      <c r="C4" s="1146" t="s">
        <v>609</v>
      </c>
      <c r="D4" s="1147"/>
      <c r="E4" s="1147"/>
      <c r="F4" s="1147"/>
      <c r="G4" s="1147"/>
      <c r="H4" s="1147"/>
      <c r="I4" s="1147"/>
      <c r="J4" s="1147"/>
      <c r="K4" s="1147"/>
      <c r="L4" s="1147"/>
      <c r="M4" s="1147"/>
      <c r="N4" s="1147"/>
      <c r="O4" s="1147"/>
      <c r="P4" s="1147"/>
      <c r="Q4" s="1147"/>
      <c r="R4" s="1147"/>
      <c r="S4" s="1147"/>
      <c r="T4" s="1147"/>
      <c r="U4" s="1147"/>
      <c r="V4" s="1147"/>
      <c r="W4" s="1147"/>
      <c r="X4" s="1147"/>
      <c r="Y4" s="1147"/>
      <c r="Z4" s="1147"/>
      <c r="AA4" s="1147"/>
      <c r="AB4" s="1147"/>
      <c r="AC4" s="1147"/>
      <c r="AD4" s="1147"/>
      <c r="AE4" s="1147"/>
      <c r="AF4" s="1147"/>
      <c r="AG4" s="1147"/>
      <c r="AH4" s="1147"/>
      <c r="AI4" s="1147"/>
      <c r="AJ4" s="1147"/>
      <c r="AK4" s="1147"/>
      <c r="AL4" s="1147"/>
      <c r="AM4" s="1147"/>
      <c r="AN4" s="1147"/>
      <c r="AO4" s="1147"/>
      <c r="AP4" s="1147"/>
      <c r="AQ4" s="1147"/>
      <c r="AR4" s="1147"/>
      <c r="AS4" s="1147"/>
      <c r="AT4" s="1147"/>
      <c r="AU4" s="1147"/>
      <c r="AV4" s="1147"/>
      <c r="AW4" s="1147"/>
      <c r="AX4" s="1147"/>
      <c r="AY4" s="1147"/>
      <c r="AZ4" s="1147"/>
      <c r="BA4" s="1147"/>
      <c r="BB4" s="1148"/>
      <c r="BC4" s="482"/>
      <c r="BD4" s="482"/>
      <c r="BE4" s="43" t="s">
        <v>610</v>
      </c>
      <c r="BF4" s="536"/>
    </row>
    <row r="5" spans="1:63" s="52" customFormat="1" ht="26.25" hidden="1" customHeight="1" thickBot="1">
      <c r="A5" s="403" t="s">
        <v>495</v>
      </c>
      <c r="B5" s="403"/>
      <c r="C5" s="1149" t="s">
        <v>134</v>
      </c>
      <c r="D5" s="958"/>
      <c r="E5" s="958"/>
      <c r="F5" s="958"/>
      <c r="G5" s="958"/>
      <c r="H5" s="958"/>
      <c r="I5" s="958"/>
      <c r="J5" s="958"/>
      <c r="K5" s="958"/>
      <c r="L5" s="958"/>
      <c r="M5" s="958"/>
      <c r="N5" s="958"/>
      <c r="O5" s="958"/>
      <c r="P5" s="958"/>
      <c r="Q5" s="958"/>
      <c r="R5" s="958"/>
      <c r="S5" s="958"/>
      <c r="T5" s="958"/>
      <c r="U5" s="958"/>
      <c r="V5" s="958"/>
      <c r="W5" s="958"/>
      <c r="X5" s="958"/>
      <c r="Y5" s="958"/>
      <c r="Z5" s="958"/>
      <c r="AA5" s="958"/>
      <c r="AB5" s="958"/>
      <c r="AC5" s="958"/>
      <c r="AD5" s="958"/>
      <c r="AE5" s="958"/>
      <c r="AF5" s="958"/>
      <c r="AG5" s="958"/>
      <c r="AH5" s="958"/>
      <c r="AI5" s="958"/>
      <c r="AJ5" s="958"/>
      <c r="AK5" s="958"/>
      <c r="AL5" s="958"/>
      <c r="AM5" s="958"/>
      <c r="AN5" s="958"/>
      <c r="AO5" s="958"/>
      <c r="AP5" s="958"/>
      <c r="AQ5" s="958"/>
      <c r="AR5" s="958"/>
      <c r="AS5" s="958"/>
      <c r="AT5" s="958"/>
      <c r="AU5" s="958"/>
      <c r="AV5" s="958"/>
      <c r="AW5" s="958"/>
      <c r="AX5" s="958"/>
      <c r="AY5" s="958"/>
      <c r="AZ5" s="958"/>
      <c r="BA5" s="958"/>
      <c r="BB5" s="959"/>
      <c r="BC5" s="482"/>
      <c r="BD5" s="482"/>
      <c r="BE5" s="537"/>
      <c r="BF5" s="536"/>
    </row>
    <row r="6" spans="1:63" ht="18" hidden="1" customHeight="1" thickBot="1">
      <c r="A6" s="404" t="s">
        <v>611</v>
      </c>
      <c r="B6" s="404"/>
      <c r="C6" s="423"/>
      <c r="D6" s="423"/>
      <c r="E6" s="423"/>
      <c r="F6" s="423"/>
      <c r="G6" s="423"/>
      <c r="H6" s="423"/>
      <c r="I6" s="423"/>
      <c r="J6" s="423"/>
      <c r="K6" s="423"/>
      <c r="L6" s="423"/>
      <c r="M6" s="423"/>
      <c r="N6" s="423"/>
      <c r="O6" s="423"/>
      <c r="P6" s="423"/>
      <c r="Q6" s="423"/>
      <c r="R6" s="423"/>
      <c r="S6" s="429"/>
      <c r="T6" s="423"/>
      <c r="U6" s="423"/>
      <c r="V6" s="423"/>
      <c r="W6" s="423"/>
      <c r="X6" s="423"/>
      <c r="Y6" s="423"/>
      <c r="Z6" s="423"/>
      <c r="AA6" s="423"/>
      <c r="AB6" s="423"/>
      <c r="AC6" s="430"/>
      <c r="AD6" s="426" t="s">
        <v>612</v>
      </c>
      <c r="AE6" s="427"/>
      <c r="AF6" s="427"/>
      <c r="AG6" s="427"/>
      <c r="AH6" s="427"/>
      <c r="AI6" s="427"/>
      <c r="AJ6" s="428" t="s">
        <v>613</v>
      </c>
      <c r="AK6" s="428"/>
      <c r="AL6" s="428"/>
      <c r="AM6" s="428"/>
      <c r="AN6" s="428"/>
      <c r="AO6" s="428"/>
      <c r="AP6" s="428"/>
      <c r="AQ6" s="428"/>
      <c r="AR6" s="428"/>
      <c r="AS6" s="428"/>
      <c r="AT6" s="428"/>
      <c r="AU6" s="428"/>
      <c r="AV6" s="428"/>
      <c r="AW6" s="428"/>
      <c r="AX6" s="428"/>
      <c r="AY6" s="428"/>
      <c r="AZ6" s="428"/>
      <c r="BA6" s="428"/>
      <c r="BB6" s="428"/>
      <c r="BC6" s="428"/>
      <c r="BD6" s="428"/>
      <c r="BE6" s="405"/>
    </row>
    <row r="7" spans="1:63" ht="24" hidden="1" customHeight="1" thickBot="1">
      <c r="A7" s="406"/>
      <c r="B7" s="406"/>
      <c r="C7" s="406"/>
      <c r="D7" s="406"/>
      <c r="E7" s="406"/>
      <c r="F7" s="406"/>
      <c r="G7" s="406"/>
      <c r="H7" s="406"/>
      <c r="I7" s="406"/>
      <c r="J7" s="406"/>
      <c r="K7" s="406"/>
      <c r="L7" s="406"/>
      <c r="M7" s="406"/>
      <c r="N7" s="406"/>
      <c r="O7" s="423"/>
      <c r="P7" s="406"/>
      <c r="Q7" s="406"/>
      <c r="R7" s="406"/>
      <c r="S7" s="425"/>
      <c r="T7" s="406"/>
      <c r="U7" s="406"/>
      <c r="V7" s="406"/>
      <c r="W7" s="406"/>
      <c r="X7" s="406"/>
      <c r="Y7" s="406"/>
      <c r="Z7" s="406"/>
      <c r="AA7" s="406"/>
      <c r="AB7" s="406"/>
      <c r="AC7" s="407"/>
      <c r="AD7" s="408"/>
      <c r="AE7" s="409"/>
      <c r="AF7" s="409"/>
      <c r="AG7" s="409"/>
      <c r="AH7" s="409"/>
      <c r="AI7" s="409"/>
      <c r="AJ7" s="405"/>
      <c r="AK7" s="405"/>
      <c r="AL7" s="405"/>
      <c r="AM7" s="405"/>
      <c r="AN7" s="405"/>
      <c r="AO7" s="405"/>
      <c r="AP7" s="405"/>
      <c r="AQ7" s="405"/>
      <c r="AR7" s="405"/>
      <c r="AS7" s="405"/>
      <c r="AT7" s="405"/>
      <c r="AU7" s="405"/>
      <c r="AV7" s="405"/>
      <c r="AW7" s="405"/>
      <c r="AX7" s="405"/>
      <c r="AY7" s="405"/>
      <c r="AZ7" s="405"/>
      <c r="BA7" s="405"/>
      <c r="BB7" s="405"/>
      <c r="BC7" s="405"/>
      <c r="BD7" s="405"/>
      <c r="BE7" s="405"/>
    </row>
    <row r="8" spans="1:63" s="37" customFormat="1" ht="102" customHeight="1" thickBot="1">
      <c r="A8" s="15" t="s">
        <v>10</v>
      </c>
      <c r="B8" s="15" t="s">
        <v>143</v>
      </c>
      <c r="C8" s="15" t="s">
        <v>14</v>
      </c>
      <c r="D8" s="40" t="s">
        <v>1869</v>
      </c>
      <c r="E8" s="2" t="s">
        <v>65</v>
      </c>
      <c r="F8" s="15" t="s">
        <v>67</v>
      </c>
      <c r="G8" s="2" t="s">
        <v>69</v>
      </c>
      <c r="H8" s="2" t="s">
        <v>614</v>
      </c>
      <c r="I8" s="40" t="s">
        <v>73</v>
      </c>
      <c r="J8" s="2" t="s">
        <v>615</v>
      </c>
      <c r="K8" s="41" t="s">
        <v>616</v>
      </c>
      <c r="L8" s="16" t="s">
        <v>79</v>
      </c>
      <c r="M8" s="16" t="s">
        <v>81</v>
      </c>
      <c r="N8" s="410" t="s">
        <v>617</v>
      </c>
      <c r="O8" s="15" t="s">
        <v>618</v>
      </c>
      <c r="P8" s="601" t="s">
        <v>1878</v>
      </c>
      <c r="Q8" s="113" t="s">
        <v>2086</v>
      </c>
      <c r="R8" s="113" t="s">
        <v>2085</v>
      </c>
      <c r="S8" s="113" t="s">
        <v>2084</v>
      </c>
      <c r="T8" s="113" t="s">
        <v>2083</v>
      </c>
      <c r="U8" s="602" t="s">
        <v>2087</v>
      </c>
      <c r="V8" s="610" t="s">
        <v>619</v>
      </c>
      <c r="W8" s="610" t="s">
        <v>620</v>
      </c>
      <c r="X8" s="15" t="s">
        <v>89</v>
      </c>
      <c r="Y8" s="15" t="s">
        <v>91</v>
      </c>
      <c r="Z8" s="15" t="s">
        <v>93</v>
      </c>
      <c r="AA8" s="15" t="s">
        <v>95</v>
      </c>
      <c r="AB8" s="15" t="s">
        <v>97</v>
      </c>
      <c r="AC8" s="15" t="s">
        <v>99</v>
      </c>
      <c r="AD8" s="2" t="s">
        <v>102</v>
      </c>
      <c r="AE8" s="2" t="s">
        <v>621</v>
      </c>
      <c r="AF8" s="2" t="s">
        <v>106</v>
      </c>
      <c r="AG8" s="2" t="s">
        <v>108</v>
      </c>
      <c r="AH8" s="2" t="s">
        <v>110</v>
      </c>
      <c r="AI8" s="2" t="s">
        <v>112</v>
      </c>
      <c r="AJ8" s="15" t="s">
        <v>622</v>
      </c>
      <c r="AK8" s="117" t="s">
        <v>623</v>
      </c>
      <c r="AL8" s="15" t="s">
        <v>624</v>
      </c>
      <c r="AM8" s="15" t="s">
        <v>625</v>
      </c>
      <c r="AN8" s="15" t="s">
        <v>626</v>
      </c>
      <c r="AO8" s="15" t="s">
        <v>119</v>
      </c>
      <c r="AP8" s="15" t="s">
        <v>121</v>
      </c>
      <c r="AQ8" s="15" t="s">
        <v>2266</v>
      </c>
      <c r="AR8" s="15" t="s">
        <v>2267</v>
      </c>
      <c r="AS8" s="15" t="s">
        <v>2268</v>
      </c>
      <c r="AT8" s="15" t="s">
        <v>2269</v>
      </c>
      <c r="AU8" s="877" t="s">
        <v>627</v>
      </c>
      <c r="AV8" s="877" t="s">
        <v>2120</v>
      </c>
      <c r="AW8" s="877" t="s">
        <v>628</v>
      </c>
      <c r="AX8" s="877" t="s">
        <v>2121</v>
      </c>
      <c r="AY8" s="15" t="s">
        <v>629</v>
      </c>
      <c r="AZ8" s="15" t="s">
        <v>630</v>
      </c>
      <c r="BA8" s="117" t="s">
        <v>631</v>
      </c>
      <c r="BB8" s="117" t="s">
        <v>632</v>
      </c>
      <c r="BC8" s="738" t="s">
        <v>2122</v>
      </c>
      <c r="BD8" s="738" t="s">
        <v>2123</v>
      </c>
      <c r="BE8" s="47" t="s">
        <v>633</v>
      </c>
      <c r="BF8" s="401" t="s">
        <v>634</v>
      </c>
      <c r="BG8" s="137" t="s">
        <v>635</v>
      </c>
      <c r="BH8" s="530" t="s">
        <v>636</v>
      </c>
      <c r="BI8" s="255" t="s">
        <v>1877</v>
      </c>
      <c r="BJ8" s="737" t="s">
        <v>2119</v>
      </c>
    </row>
    <row r="9" spans="1:63" s="540" customFormat="1" ht="84" customHeight="1">
      <c r="A9" s="138" t="s">
        <v>161</v>
      </c>
      <c r="B9" s="138" t="s">
        <v>162</v>
      </c>
      <c r="C9" s="138" t="s">
        <v>163</v>
      </c>
      <c r="D9" s="138" t="s">
        <v>167</v>
      </c>
      <c r="E9" s="139" t="s">
        <v>637</v>
      </c>
      <c r="F9" s="140">
        <v>2024130010243</v>
      </c>
      <c r="G9" s="138" t="s">
        <v>638</v>
      </c>
      <c r="H9" s="539" t="s">
        <v>639</v>
      </c>
      <c r="I9" s="141" t="s">
        <v>640</v>
      </c>
      <c r="J9" s="142">
        <v>0.1</v>
      </c>
      <c r="K9" s="143" t="s">
        <v>641</v>
      </c>
      <c r="L9" s="138" t="s">
        <v>642</v>
      </c>
      <c r="M9" s="138" t="s">
        <v>643</v>
      </c>
      <c r="N9" s="411">
        <v>0.3</v>
      </c>
      <c r="O9" s="438">
        <v>0.7</v>
      </c>
      <c r="P9" s="144">
        <v>0</v>
      </c>
      <c r="Q9" s="260">
        <f>+[3]ESTRATÉGICO!Z9</f>
        <v>0.2</v>
      </c>
      <c r="R9" s="144"/>
      <c r="S9" s="278"/>
      <c r="T9" s="144">
        <f t="shared" ref="T9:T19" si="0">SUM(P9:S9)</f>
        <v>0.2</v>
      </c>
      <c r="U9" s="603">
        <f>T9/O9</f>
        <v>0.28571428571428575</v>
      </c>
      <c r="V9" s="611">
        <v>46023</v>
      </c>
      <c r="W9" s="611">
        <v>46387</v>
      </c>
      <c r="X9" s="145">
        <f>+W9-V9+1</f>
        <v>365</v>
      </c>
      <c r="Y9" s="143" t="s">
        <v>644</v>
      </c>
      <c r="Z9" s="138" t="s">
        <v>645</v>
      </c>
      <c r="AA9" s="577" t="s">
        <v>960</v>
      </c>
      <c r="AB9" s="225" t="s">
        <v>646</v>
      </c>
      <c r="AC9" s="225" t="s">
        <v>647</v>
      </c>
      <c r="AD9" s="145" t="s">
        <v>648</v>
      </c>
      <c r="AE9" s="145" t="s">
        <v>649</v>
      </c>
      <c r="AF9" s="637">
        <v>250000000</v>
      </c>
      <c r="AG9" s="138" t="s">
        <v>650</v>
      </c>
      <c r="AH9" s="138" t="s">
        <v>651</v>
      </c>
      <c r="AI9" s="638">
        <v>46174</v>
      </c>
      <c r="AJ9" s="639">
        <f>+AF9</f>
        <v>250000000</v>
      </c>
      <c r="AK9" s="1026">
        <v>29374465211.200001</v>
      </c>
      <c r="AL9" s="1026">
        <v>50885182281</v>
      </c>
      <c r="AM9" s="1026"/>
      <c r="AN9" s="463"/>
      <c r="AO9" s="145" t="s">
        <v>652</v>
      </c>
      <c r="AP9" s="138" t="s">
        <v>653</v>
      </c>
      <c r="AQ9" s="1137"/>
      <c r="AR9" s="1003"/>
      <c r="AS9" s="1137"/>
      <c r="AT9" s="1003"/>
      <c r="AU9" s="1156">
        <v>3964954004</v>
      </c>
      <c r="AV9" s="1248">
        <f>AU9/AL9</f>
        <v>7.7919618762581744E-2</v>
      </c>
      <c r="AW9" s="1137">
        <v>3016848226.5500002</v>
      </c>
      <c r="AX9" s="1248">
        <f>AW9/AL9</f>
        <v>5.9287362082939027E-2</v>
      </c>
      <c r="AY9" s="146"/>
      <c r="AZ9" s="1220"/>
      <c r="BA9" s="1223"/>
      <c r="BB9" s="1223"/>
      <c r="BC9" s="739"/>
      <c r="BD9" s="739"/>
      <c r="BE9" s="293"/>
      <c r="BF9" s="491" t="s">
        <v>654</v>
      </c>
      <c r="BG9" s="491" t="s">
        <v>171</v>
      </c>
      <c r="BH9" s="491" t="s">
        <v>655</v>
      </c>
      <c r="BI9" s="565" t="s">
        <v>1973</v>
      </c>
      <c r="BJ9" s="831" t="str">
        <f>+[3]ESTRATÉGICO!AI9</f>
        <v xml:space="preserve">• Se reporta avance en cuanto a la formulación del plan el cual fue evaluado por parte del Ministerio de Educación obteniendo buenos comentarios.
En cuanto al aspecto técnico se ha adelantado la evaluación diagnostica de 6 instituciones  educativas.
</v>
      </c>
    </row>
    <row r="10" spans="1:63" s="541" customFormat="1" ht="84" customHeight="1">
      <c r="A10" s="141" t="s">
        <v>161</v>
      </c>
      <c r="B10" s="138" t="s">
        <v>162</v>
      </c>
      <c r="C10" s="141" t="s">
        <v>172</v>
      </c>
      <c r="D10" s="141" t="s">
        <v>175</v>
      </c>
      <c r="E10" s="139" t="s">
        <v>637</v>
      </c>
      <c r="F10" s="147">
        <v>2024130010243</v>
      </c>
      <c r="G10" s="141" t="s">
        <v>638</v>
      </c>
      <c r="H10" s="154" t="s">
        <v>656</v>
      </c>
      <c r="I10" s="141" t="s">
        <v>657</v>
      </c>
      <c r="J10" s="148">
        <v>0.6</v>
      </c>
      <c r="K10" s="149" t="s">
        <v>658</v>
      </c>
      <c r="L10" s="141" t="s">
        <v>642</v>
      </c>
      <c r="M10" s="141" t="s">
        <v>659</v>
      </c>
      <c r="N10" s="412">
        <v>17</v>
      </c>
      <c r="O10" s="267">
        <v>21</v>
      </c>
      <c r="P10" s="144">
        <v>0</v>
      </c>
      <c r="Q10" s="856">
        <f>+[3]ESTRATÉGICO!Z10</f>
        <v>0</v>
      </c>
      <c r="R10" s="150"/>
      <c r="S10" s="278"/>
      <c r="T10" s="144">
        <f t="shared" si="0"/>
        <v>0</v>
      </c>
      <c r="U10" s="603">
        <f t="shared" ref="U10:U55" si="1">T10/O10</f>
        <v>0</v>
      </c>
      <c r="V10" s="611">
        <v>46023</v>
      </c>
      <c r="W10" s="611">
        <v>46387</v>
      </c>
      <c r="X10" s="145">
        <f>+W10-V10+1</f>
        <v>365</v>
      </c>
      <c r="Y10" s="151" t="s">
        <v>660</v>
      </c>
      <c r="Z10" s="141" t="s">
        <v>645</v>
      </c>
      <c r="AA10" s="577" t="s">
        <v>960</v>
      </c>
      <c r="AB10" s="158" t="s">
        <v>646</v>
      </c>
      <c r="AC10" s="158" t="s">
        <v>647</v>
      </c>
      <c r="AD10" s="151" t="s">
        <v>648</v>
      </c>
      <c r="AE10" s="141" t="s">
        <v>661</v>
      </c>
      <c r="AF10" s="637">
        <v>500000000</v>
      </c>
      <c r="AG10" s="138" t="s">
        <v>662</v>
      </c>
      <c r="AH10" s="138" t="s">
        <v>651</v>
      </c>
      <c r="AI10" s="638">
        <v>46174</v>
      </c>
      <c r="AJ10" s="639">
        <f t="shared" ref="AJ10:AJ19" si="2">+AF10</f>
        <v>500000000</v>
      </c>
      <c r="AK10" s="1027"/>
      <c r="AL10" s="1027"/>
      <c r="AM10" s="1027"/>
      <c r="AN10" s="464"/>
      <c r="AO10" s="151" t="s">
        <v>652</v>
      </c>
      <c r="AP10" s="141" t="s">
        <v>653</v>
      </c>
      <c r="AQ10" s="1138"/>
      <c r="AR10" s="1004"/>
      <c r="AS10" s="1138"/>
      <c r="AT10" s="1004"/>
      <c r="AU10" s="1157"/>
      <c r="AV10" s="1249"/>
      <c r="AW10" s="1138"/>
      <c r="AX10" s="1249"/>
      <c r="AY10" s="152"/>
      <c r="AZ10" s="1221"/>
      <c r="BA10" s="1224"/>
      <c r="BB10" s="1224"/>
      <c r="BC10" s="739"/>
      <c r="BD10" s="739"/>
      <c r="BE10" s="299"/>
      <c r="BF10" s="491" t="s">
        <v>663</v>
      </c>
      <c r="BG10" s="491" t="s">
        <v>177</v>
      </c>
      <c r="BH10" s="491" t="s">
        <v>178</v>
      </c>
      <c r="BI10" s="565" t="s">
        <v>1974</v>
      </c>
      <c r="BJ10" s="831" t="str">
        <f>+[3]ESTRATÉGICO!AI10</f>
        <v>No se reporta avance</v>
      </c>
    </row>
    <row r="11" spans="1:63" s="541" customFormat="1" ht="84" customHeight="1">
      <c r="A11" s="141" t="s">
        <v>161</v>
      </c>
      <c r="B11" s="138" t="s">
        <v>162</v>
      </c>
      <c r="C11" s="141" t="s">
        <v>180</v>
      </c>
      <c r="D11" s="141" t="s">
        <v>182</v>
      </c>
      <c r="E11" s="139" t="s">
        <v>637</v>
      </c>
      <c r="F11" s="147">
        <v>2024130010243</v>
      </c>
      <c r="G11" s="141" t="s">
        <v>638</v>
      </c>
      <c r="H11" s="154" t="s">
        <v>664</v>
      </c>
      <c r="I11" s="141" t="s">
        <v>657</v>
      </c>
      <c r="J11" s="148"/>
      <c r="K11" s="149" t="s">
        <v>665</v>
      </c>
      <c r="L11" s="141" t="s">
        <v>642</v>
      </c>
      <c r="M11" s="141" t="s">
        <v>666</v>
      </c>
      <c r="N11" s="480">
        <v>1</v>
      </c>
      <c r="O11" s="267">
        <v>1.05</v>
      </c>
      <c r="P11" s="144">
        <v>0.04</v>
      </c>
      <c r="Q11" s="856">
        <f>+[3]ESTRATÉGICO!Z11</f>
        <v>0.01</v>
      </c>
      <c r="R11" s="150"/>
      <c r="S11" s="278"/>
      <c r="T11" s="144">
        <f t="shared" si="0"/>
        <v>0.05</v>
      </c>
      <c r="U11" s="603">
        <f t="shared" si="1"/>
        <v>4.7619047619047616E-2</v>
      </c>
      <c r="V11" s="611">
        <v>46023</v>
      </c>
      <c r="W11" s="611">
        <v>46387</v>
      </c>
      <c r="X11" s="145">
        <f>+W11-V11+1</f>
        <v>365</v>
      </c>
      <c r="Y11" s="153" t="s">
        <v>667</v>
      </c>
      <c r="Z11" s="141" t="s">
        <v>668</v>
      </c>
      <c r="AA11" s="577" t="s">
        <v>960</v>
      </c>
      <c r="AB11" s="149" t="s">
        <v>669</v>
      </c>
      <c r="AC11" s="149" t="s">
        <v>669</v>
      </c>
      <c r="AD11" s="151" t="s">
        <v>648</v>
      </c>
      <c r="AE11" s="141" t="s">
        <v>670</v>
      </c>
      <c r="AF11" s="640">
        <v>0</v>
      </c>
      <c r="AG11" s="143"/>
      <c r="AH11" s="143"/>
      <c r="AI11" s="143"/>
      <c r="AJ11" s="641">
        <f t="shared" si="2"/>
        <v>0</v>
      </c>
      <c r="AK11" s="1027"/>
      <c r="AL11" s="1027"/>
      <c r="AM11" s="1027"/>
      <c r="AN11" s="464"/>
      <c r="AO11" s="149" t="s">
        <v>669</v>
      </c>
      <c r="AP11" s="141" t="s">
        <v>653</v>
      </c>
      <c r="AQ11" s="1138"/>
      <c r="AR11" s="1004"/>
      <c r="AS11" s="1138"/>
      <c r="AT11" s="1004"/>
      <c r="AU11" s="1157"/>
      <c r="AV11" s="1249"/>
      <c r="AW11" s="1138"/>
      <c r="AX11" s="1249"/>
      <c r="AY11" s="152"/>
      <c r="AZ11" s="1221"/>
      <c r="BA11" s="1224"/>
      <c r="BB11" s="1224"/>
      <c r="BC11" s="739"/>
      <c r="BD11" s="739"/>
      <c r="BE11" s="1129" t="s">
        <v>671</v>
      </c>
      <c r="BF11" s="491" t="s">
        <v>672</v>
      </c>
      <c r="BG11" s="491" t="s">
        <v>185</v>
      </c>
      <c r="BH11" s="491" t="s">
        <v>655</v>
      </c>
      <c r="BI11" s="565" t="s">
        <v>1975</v>
      </c>
      <c r="BJ11" s="831" t="str">
        <f>+[3]ESTRATÉGICO!AI11</f>
        <v xml:space="preserve">• IE Cecilia Porras inicia su funcionamiento y prestación del servicio. Se reporta  como completada en este trimestre.
• Se encuentra en ejecución el proceso LP-SED-001-2025, correspondiente a la complementación, ajuste, elaboración de estudios y diseños definitivos, y ejecución de la obra de construcción y dotación de cinco nuevas instituciones educativas oficiales en distintas Unidades Comuneras de Gobierno del Distrito de Cartagena contando con los siguientes avances de acuerdo a reporte de seguimiento semanal emitido por la interventoría:
1. Parque Heredia: 85,79% 
2. Ciudadela de la Paz: 82,81% 
3. Antonio Jose de Sucre: 80,81% 
4. Bayunca; 60,81% 
5. Pasacaballos 29,26%
</v>
      </c>
    </row>
    <row r="12" spans="1:63" s="541" customFormat="1" ht="84" customHeight="1">
      <c r="A12" s="141" t="s">
        <v>161</v>
      </c>
      <c r="B12" s="138" t="s">
        <v>162</v>
      </c>
      <c r="C12" s="141" t="s">
        <v>180</v>
      </c>
      <c r="D12" s="141" t="s">
        <v>182</v>
      </c>
      <c r="E12" s="139" t="s">
        <v>637</v>
      </c>
      <c r="F12" s="147">
        <v>2024130010243</v>
      </c>
      <c r="G12" s="141" t="s">
        <v>638</v>
      </c>
      <c r="H12" s="154" t="s">
        <v>664</v>
      </c>
      <c r="I12" s="141" t="s">
        <v>657</v>
      </c>
      <c r="J12" s="148"/>
      <c r="K12" s="149" t="s">
        <v>2033</v>
      </c>
      <c r="L12" s="141" t="s">
        <v>642</v>
      </c>
      <c r="M12" s="141" t="s">
        <v>666</v>
      </c>
      <c r="N12" s="480">
        <v>1</v>
      </c>
      <c r="O12" s="267" t="s">
        <v>170</v>
      </c>
      <c r="P12" s="144" t="s">
        <v>170</v>
      </c>
      <c r="Q12" s="260" t="s">
        <v>170</v>
      </c>
      <c r="R12" s="144"/>
      <c r="S12" s="278"/>
      <c r="T12" s="144">
        <f t="shared" si="0"/>
        <v>0</v>
      </c>
      <c r="U12" s="603" t="s">
        <v>170</v>
      </c>
      <c r="V12" s="611" t="s">
        <v>669</v>
      </c>
      <c r="W12" s="611" t="s">
        <v>669</v>
      </c>
      <c r="X12" s="611" t="s">
        <v>669</v>
      </c>
      <c r="Y12" s="153" t="s">
        <v>667</v>
      </c>
      <c r="Z12" s="141" t="s">
        <v>668</v>
      </c>
      <c r="AA12" s="577" t="s">
        <v>960</v>
      </c>
      <c r="AB12" s="149" t="s">
        <v>669</v>
      </c>
      <c r="AC12" s="149" t="s">
        <v>669</v>
      </c>
      <c r="AD12" s="151" t="s">
        <v>648</v>
      </c>
      <c r="AE12" s="141" t="s">
        <v>670</v>
      </c>
      <c r="AF12" s="640">
        <v>0</v>
      </c>
      <c r="AG12" s="143"/>
      <c r="AH12" s="143"/>
      <c r="AI12" s="143"/>
      <c r="AJ12" s="641">
        <f t="shared" si="2"/>
        <v>0</v>
      </c>
      <c r="AK12" s="1027"/>
      <c r="AL12" s="1027"/>
      <c r="AM12" s="1027"/>
      <c r="AN12" s="464"/>
      <c r="AO12" s="149"/>
      <c r="AP12" s="141"/>
      <c r="AQ12" s="1138"/>
      <c r="AR12" s="1004"/>
      <c r="AS12" s="1138"/>
      <c r="AT12" s="1004"/>
      <c r="AU12" s="1157"/>
      <c r="AV12" s="1249"/>
      <c r="AW12" s="1138"/>
      <c r="AX12" s="1249"/>
      <c r="AY12" s="152"/>
      <c r="AZ12" s="1221"/>
      <c r="BA12" s="1224"/>
      <c r="BB12" s="1224"/>
      <c r="BC12" s="739"/>
      <c r="BD12" s="739"/>
      <c r="BE12" s="1130"/>
      <c r="BF12" s="492" t="s">
        <v>673</v>
      </c>
      <c r="BG12" s="491" t="s">
        <v>674</v>
      </c>
      <c r="BH12" s="491" t="s">
        <v>674</v>
      </c>
      <c r="BI12" s="582" t="s">
        <v>524</v>
      </c>
      <c r="BJ12" s="831" t="s">
        <v>524</v>
      </c>
    </row>
    <row r="13" spans="1:63" s="541" customFormat="1" ht="84" customHeight="1">
      <c r="A13" s="141" t="s">
        <v>161</v>
      </c>
      <c r="B13" s="138" t="s">
        <v>162</v>
      </c>
      <c r="C13" s="141" t="s">
        <v>186</v>
      </c>
      <c r="D13" s="141" t="s">
        <v>188</v>
      </c>
      <c r="E13" s="139" t="s">
        <v>637</v>
      </c>
      <c r="F13" s="147">
        <v>2024130010243</v>
      </c>
      <c r="G13" s="141" t="s">
        <v>638</v>
      </c>
      <c r="H13" s="154" t="s">
        <v>675</v>
      </c>
      <c r="I13" s="141" t="s">
        <v>657</v>
      </c>
      <c r="J13" s="148"/>
      <c r="K13" s="149" t="s">
        <v>676</v>
      </c>
      <c r="L13" s="141" t="s">
        <v>642</v>
      </c>
      <c r="M13" s="138" t="s">
        <v>189</v>
      </c>
      <c r="N13" s="480">
        <v>4</v>
      </c>
      <c r="O13" s="267">
        <v>5</v>
      </c>
      <c r="P13" s="144">
        <v>0</v>
      </c>
      <c r="Q13" s="260">
        <f>+[3]ESTRATÉGICO!Z12</f>
        <v>0</v>
      </c>
      <c r="R13" s="144"/>
      <c r="S13" s="278"/>
      <c r="T13" s="144">
        <f t="shared" si="0"/>
        <v>0</v>
      </c>
      <c r="U13" s="603">
        <f t="shared" si="1"/>
        <v>0</v>
      </c>
      <c r="V13" s="611">
        <v>46023</v>
      </c>
      <c r="W13" s="611">
        <v>46387</v>
      </c>
      <c r="X13" s="145">
        <f>+W13-V13+1</f>
        <v>365</v>
      </c>
      <c r="Y13" s="151" t="s">
        <v>677</v>
      </c>
      <c r="Z13" s="141" t="s">
        <v>678</v>
      </c>
      <c r="AA13" s="577" t="s">
        <v>960</v>
      </c>
      <c r="AB13" s="149" t="s">
        <v>669</v>
      </c>
      <c r="AC13" s="149" t="s">
        <v>669</v>
      </c>
      <c r="AD13" s="151" t="s">
        <v>648</v>
      </c>
      <c r="AE13" s="141" t="s">
        <v>679</v>
      </c>
      <c r="AF13" s="640">
        <v>0</v>
      </c>
      <c r="AG13" s="143"/>
      <c r="AH13" s="143"/>
      <c r="AI13" s="143"/>
      <c r="AJ13" s="641">
        <f t="shared" si="2"/>
        <v>0</v>
      </c>
      <c r="AK13" s="1027"/>
      <c r="AL13" s="1027"/>
      <c r="AM13" s="1027"/>
      <c r="AN13" s="464"/>
      <c r="AO13" s="149" t="s">
        <v>669</v>
      </c>
      <c r="AP13" s="141" t="s">
        <v>653</v>
      </c>
      <c r="AQ13" s="1138"/>
      <c r="AR13" s="1004"/>
      <c r="AS13" s="1138"/>
      <c r="AT13" s="1004"/>
      <c r="AU13" s="1157"/>
      <c r="AV13" s="1249"/>
      <c r="AW13" s="1138"/>
      <c r="AX13" s="1249"/>
      <c r="AY13" s="152"/>
      <c r="AZ13" s="1221"/>
      <c r="BA13" s="1224"/>
      <c r="BB13" s="1224"/>
      <c r="BC13" s="740"/>
      <c r="BD13" s="740"/>
      <c r="BE13" s="1131"/>
      <c r="BF13" s="491" t="s">
        <v>680</v>
      </c>
      <c r="BG13" s="491" t="s">
        <v>190</v>
      </c>
      <c r="BH13" s="491" t="s">
        <v>191</v>
      </c>
      <c r="BI13" s="547" t="s">
        <v>1976</v>
      </c>
      <c r="BJ13" s="831" t="str">
        <f>+[3]ESTRATÉGICO!AI12</f>
        <v xml:space="preserve">• Se realizaron transferencias enfocadas en la ampliación de las siguientes IE por medio de aulas modulares:
1. San Francisco de Asís
2. Ararca
3. Archipiélago de San Bernardo (Fase2)
• IE FERNANDEZ BAENA: Se selecciona contratista y se adelantan trámites administrativos de contratación de la interventoría. A la fecha se cuenta con Licencia de Construcción.
• INEM: Las intervenciones en esta IE presentan al finalizar el trimestre un avance de 52.15%
</v>
      </c>
    </row>
    <row r="14" spans="1:63" s="541" customFormat="1" ht="84" customHeight="1">
      <c r="A14" s="141" t="s">
        <v>161</v>
      </c>
      <c r="B14" s="138" t="s">
        <v>162</v>
      </c>
      <c r="C14" s="141" t="s">
        <v>192</v>
      </c>
      <c r="D14" s="141" t="s">
        <v>194</v>
      </c>
      <c r="E14" s="139" t="s">
        <v>637</v>
      </c>
      <c r="F14" s="147">
        <v>2024130010243</v>
      </c>
      <c r="G14" s="141" t="s">
        <v>638</v>
      </c>
      <c r="H14" s="154" t="s">
        <v>656</v>
      </c>
      <c r="I14" s="141" t="s">
        <v>681</v>
      </c>
      <c r="J14" s="148">
        <v>0.3</v>
      </c>
      <c r="K14" s="149" t="s">
        <v>682</v>
      </c>
      <c r="L14" s="141" t="s">
        <v>642</v>
      </c>
      <c r="M14" s="138" t="s">
        <v>189</v>
      </c>
      <c r="N14" s="413">
        <v>22</v>
      </c>
      <c r="O14" s="267">
        <v>19</v>
      </c>
      <c r="P14" s="144">
        <v>9</v>
      </c>
      <c r="Q14" s="260">
        <f>+[3]ESTRATÉGICO!Z13</f>
        <v>4</v>
      </c>
      <c r="R14" s="144"/>
      <c r="S14" s="278"/>
      <c r="T14" s="144">
        <f t="shared" si="0"/>
        <v>13</v>
      </c>
      <c r="U14" s="603">
        <f t="shared" si="1"/>
        <v>0.68421052631578949</v>
      </c>
      <c r="V14" s="611">
        <v>46023</v>
      </c>
      <c r="W14" s="611">
        <v>46387</v>
      </c>
      <c r="X14" s="145">
        <f>+W14-V14+1</f>
        <v>365</v>
      </c>
      <c r="Y14" s="151" t="s">
        <v>683</v>
      </c>
      <c r="Z14" s="141" t="s">
        <v>645</v>
      </c>
      <c r="AA14" s="577" t="s">
        <v>960</v>
      </c>
      <c r="AB14" s="158" t="s">
        <v>646</v>
      </c>
      <c r="AC14" s="158" t="s">
        <v>647</v>
      </c>
      <c r="AD14" s="151" t="s">
        <v>648</v>
      </c>
      <c r="AE14" s="141" t="s">
        <v>684</v>
      </c>
      <c r="AF14" s="637">
        <v>24000000000</v>
      </c>
      <c r="AG14" s="138" t="s">
        <v>685</v>
      </c>
      <c r="AH14" s="145" t="s">
        <v>686</v>
      </c>
      <c r="AI14" s="638">
        <v>46054</v>
      </c>
      <c r="AJ14" s="639">
        <f t="shared" si="2"/>
        <v>24000000000</v>
      </c>
      <c r="AK14" s="1027"/>
      <c r="AL14" s="1027"/>
      <c r="AM14" s="1027"/>
      <c r="AN14" s="464"/>
      <c r="AO14" s="151" t="s">
        <v>652</v>
      </c>
      <c r="AP14" s="141" t="s">
        <v>653</v>
      </c>
      <c r="AQ14" s="1138"/>
      <c r="AR14" s="1004"/>
      <c r="AS14" s="1138"/>
      <c r="AT14" s="1004"/>
      <c r="AU14" s="1157"/>
      <c r="AV14" s="1249"/>
      <c r="AW14" s="1138"/>
      <c r="AX14" s="1249"/>
      <c r="AY14" s="152"/>
      <c r="AZ14" s="1221"/>
      <c r="BA14" s="1224"/>
      <c r="BB14" s="1224"/>
      <c r="BC14" s="1251">
        <v>3964954004</v>
      </c>
      <c r="BD14" s="1251">
        <v>3016848226.5500002</v>
      </c>
      <c r="BE14" s="293" t="s">
        <v>687</v>
      </c>
      <c r="BF14" s="491" t="s">
        <v>688</v>
      </c>
      <c r="BG14" s="491" t="s">
        <v>195</v>
      </c>
      <c r="BH14" s="491" t="s">
        <v>196</v>
      </c>
      <c r="BI14" s="565" t="s">
        <v>1977</v>
      </c>
      <c r="BJ14" s="831" t="str">
        <f>+[3]ESTRATÉGICO!AI13</f>
        <v xml:space="preserve">• Por medio del proceso LP-SED-001-2026 cuyo alcance es OBRAS DE MEJORAMIENTO, MANTENIMIENTO Y ADECUACIÓN EN LAS INSTITUCIONES EDUCATIVAS OFICIALES DEL DISTRITO DE CARTAGENA se pretende intervenir 35 colegios. A 30 de Junio ya se designó contratista de obra y se espera en el mes de Julio contratar la interventoría 
• Proceso de mantenimientos 2025 culminado (Se reportan 2IE)
1. Jorge Artel 100% - Reportado trimestre anterior
2. Manuela Beltrán 100% - Reportado trimestre anterior
3. Maria Reina 100% - Reportado trimestre anterior 
4. Nuestra señora del Perpetuo Socorro 100% - Reportado trimestre anterior
5. Madre Laura Sede Castilla y Rada 100% - Reportado trimestre anterior
6. Santa Maria 100% - Reportado trimestre anterior
7. Liceo Bolívar (FASE 1)  100% - Reportado trimestre anterior
8. San Juan de Damasco 100%
9. 20 de Julio Sede Yira Castro 100%
• En el marco del convenio 1424 con el FFIE se encuentran en ejecución por medio del contrato 1380-2056-2025 las intervenciones a las instituciones: (Se reportan 2IE)
1. Maria Reina SAC 7 - 100% - Reportado trimestre anterior
2. Camilo Torres Sede Nuevo Horizonte: 100% - Reportado trimestre anterior
3. Valores Unidos: 61,42%
4. Luis Carlos Galán: 100%
5. Manuela Vergara de Curi: 100%
6. Nuestro Esfuerzo: 4,87%
7. Camilo Torres Principal: 49,35%
8. La Libertad: 8,59%
9. Antonia Santos sede Juan Salvador Gaviota: 2%
• Se realizaron transferencias enfocadas en mejoramientos de ambientes de aprendizaje en las instituciones educativas:
1. Fernando de la Vega
2. Pedro Romero
3. Cecilia Porras
• Contratación e inicio de ejecución del contrato MC-SED-PS-003-2026,  derivado del proceso de selección de mínima cuantía MC-SED-003-2026, cuyo objeto consiste en: "Contratar el mantenimiento preventivo y correctivo, así como la puesta en marcha de los ascensores y equipos elevadores de las Instituciones Educativas Oficiales Valores Unidos, Politécnico El Pozón, San Felipe Neri, Nuevo Bosque y Gabriel García Márquez, en el marco del proyecto de modernización de la infraestructura educativa del Distrito de Cartagena de Indias."
</v>
      </c>
      <c r="BK14" s="1252" t="s">
        <v>2275</v>
      </c>
    </row>
    <row r="15" spans="1:63" s="541" customFormat="1" ht="80.099999999999994" customHeight="1">
      <c r="A15" s="141" t="s">
        <v>161</v>
      </c>
      <c r="B15" s="138" t="s">
        <v>162</v>
      </c>
      <c r="C15" s="141" t="s">
        <v>192</v>
      </c>
      <c r="D15" s="141" t="s">
        <v>194</v>
      </c>
      <c r="E15" s="139" t="s">
        <v>637</v>
      </c>
      <c r="F15" s="147">
        <v>2024130010243</v>
      </c>
      <c r="G15" s="141" t="s">
        <v>638</v>
      </c>
      <c r="H15" s="154" t="s">
        <v>689</v>
      </c>
      <c r="I15" s="141" t="s">
        <v>681</v>
      </c>
      <c r="J15" s="148"/>
      <c r="K15" s="149" t="s">
        <v>690</v>
      </c>
      <c r="L15" s="141" t="s">
        <v>642</v>
      </c>
      <c r="M15" s="138" t="s">
        <v>189</v>
      </c>
      <c r="N15" s="413" t="s">
        <v>669</v>
      </c>
      <c r="O15" s="267" t="s">
        <v>170</v>
      </c>
      <c r="P15" s="144" t="s">
        <v>170</v>
      </c>
      <c r="Q15" s="260" t="s">
        <v>170</v>
      </c>
      <c r="R15" s="144"/>
      <c r="S15" s="278"/>
      <c r="T15" s="144">
        <f t="shared" si="0"/>
        <v>0</v>
      </c>
      <c r="U15" s="603" t="s">
        <v>170</v>
      </c>
      <c r="V15" s="611" t="s">
        <v>669</v>
      </c>
      <c r="W15" s="611" t="s">
        <v>669</v>
      </c>
      <c r="X15" s="611" t="s">
        <v>669</v>
      </c>
      <c r="Y15" s="149" t="s">
        <v>669</v>
      </c>
      <c r="Z15" s="141"/>
      <c r="AA15" s="577" t="s">
        <v>960</v>
      </c>
      <c r="AB15" s="158" t="s">
        <v>646</v>
      </c>
      <c r="AC15" s="158" t="s">
        <v>647</v>
      </c>
      <c r="AD15" s="151" t="s">
        <v>648</v>
      </c>
      <c r="AE15" s="141" t="s">
        <v>684</v>
      </c>
      <c r="AF15" s="640">
        <v>0</v>
      </c>
      <c r="AG15" s="138"/>
      <c r="AH15" s="145"/>
      <c r="AI15" s="638"/>
      <c r="AJ15" s="641">
        <f t="shared" si="2"/>
        <v>0</v>
      </c>
      <c r="AK15" s="1027"/>
      <c r="AL15" s="1027"/>
      <c r="AM15" s="1027"/>
      <c r="AN15" s="464"/>
      <c r="AO15" s="151" t="s">
        <v>652</v>
      </c>
      <c r="AP15" s="141"/>
      <c r="AQ15" s="1138"/>
      <c r="AR15" s="1004"/>
      <c r="AS15" s="1138"/>
      <c r="AT15" s="1004"/>
      <c r="AU15" s="1157"/>
      <c r="AV15" s="1249"/>
      <c r="AW15" s="1138"/>
      <c r="AX15" s="1249"/>
      <c r="AY15" s="152"/>
      <c r="AZ15" s="1221"/>
      <c r="BA15" s="1224"/>
      <c r="BB15" s="1224"/>
      <c r="BC15" s="739"/>
      <c r="BD15" s="739"/>
      <c r="BE15" s="299"/>
      <c r="BF15" s="492"/>
      <c r="BG15" s="491"/>
      <c r="BH15" s="491"/>
      <c r="BI15" s="582" t="s">
        <v>524</v>
      </c>
      <c r="BJ15" s="831" t="s">
        <v>524</v>
      </c>
    </row>
    <row r="16" spans="1:63" s="541" customFormat="1" ht="115.5" customHeight="1">
      <c r="A16" s="141" t="s">
        <v>161</v>
      </c>
      <c r="B16" s="138" t="s">
        <v>162</v>
      </c>
      <c r="C16" s="141" t="s">
        <v>192</v>
      </c>
      <c r="D16" s="141" t="s">
        <v>194</v>
      </c>
      <c r="E16" s="139" t="s">
        <v>637</v>
      </c>
      <c r="F16" s="147">
        <v>2024130010243</v>
      </c>
      <c r="G16" s="141" t="s">
        <v>638</v>
      </c>
      <c r="H16" s="154" t="s">
        <v>691</v>
      </c>
      <c r="I16" s="141" t="s">
        <v>681</v>
      </c>
      <c r="J16" s="148"/>
      <c r="K16" s="143" t="s">
        <v>692</v>
      </c>
      <c r="L16" s="141" t="s">
        <v>642</v>
      </c>
      <c r="M16" s="138" t="s">
        <v>189</v>
      </c>
      <c r="N16" s="413">
        <v>1</v>
      </c>
      <c r="O16" s="267">
        <f>1-0.404</f>
        <v>0.59599999999999997</v>
      </c>
      <c r="P16" s="163">
        <f>45/205</f>
        <v>0.21951219512195122</v>
      </c>
      <c r="Q16" s="857">
        <f>48/205</f>
        <v>0.23414634146341465</v>
      </c>
      <c r="R16" s="144"/>
      <c r="S16" s="278"/>
      <c r="T16" s="144">
        <f t="shared" si="0"/>
        <v>0.45365853658536587</v>
      </c>
      <c r="U16" s="603">
        <f t="shared" si="1"/>
        <v>0.76117204125061388</v>
      </c>
      <c r="V16" s="611">
        <v>46023</v>
      </c>
      <c r="W16" s="611">
        <v>46387</v>
      </c>
      <c r="X16" s="145">
        <f>+W16-V16+1</f>
        <v>365</v>
      </c>
      <c r="Y16" s="151"/>
      <c r="Z16" s="141" t="s">
        <v>645</v>
      </c>
      <c r="AA16" s="577" t="s">
        <v>960</v>
      </c>
      <c r="AB16" s="149" t="s">
        <v>669</v>
      </c>
      <c r="AC16" s="149" t="s">
        <v>669</v>
      </c>
      <c r="AD16" s="151" t="s">
        <v>648</v>
      </c>
      <c r="AE16" s="151" t="s">
        <v>693</v>
      </c>
      <c r="AF16" s="640">
        <v>0</v>
      </c>
      <c r="AG16" s="143"/>
      <c r="AH16" s="143"/>
      <c r="AI16" s="143"/>
      <c r="AJ16" s="641">
        <f t="shared" si="2"/>
        <v>0</v>
      </c>
      <c r="AK16" s="1027"/>
      <c r="AL16" s="1027"/>
      <c r="AM16" s="1027"/>
      <c r="AN16" s="464"/>
      <c r="AO16" s="149" t="s">
        <v>669</v>
      </c>
      <c r="AP16" s="141" t="s">
        <v>653</v>
      </c>
      <c r="AQ16" s="1138"/>
      <c r="AR16" s="1004"/>
      <c r="AS16" s="1138"/>
      <c r="AT16" s="1004"/>
      <c r="AU16" s="1157"/>
      <c r="AV16" s="1249"/>
      <c r="AW16" s="1138"/>
      <c r="AX16" s="1249"/>
      <c r="AY16" s="152"/>
      <c r="AZ16" s="1221"/>
      <c r="BA16" s="1224"/>
      <c r="BB16" s="1224"/>
      <c r="BC16" s="740"/>
      <c r="BD16" s="740"/>
      <c r="BE16" s="300"/>
      <c r="BF16" s="491" t="s">
        <v>694</v>
      </c>
      <c r="BG16" s="491" t="s">
        <v>695</v>
      </c>
      <c r="BH16" s="491" t="s">
        <v>696</v>
      </c>
      <c r="BI16" s="581" t="s">
        <v>2071</v>
      </c>
      <c r="BJ16" s="831" t="s">
        <v>2245</v>
      </c>
    </row>
    <row r="17" spans="1:62" s="541" customFormat="1" ht="80.099999999999994" customHeight="1">
      <c r="A17" s="141" t="s">
        <v>161</v>
      </c>
      <c r="B17" s="138" t="s">
        <v>162</v>
      </c>
      <c r="C17" s="141" t="s">
        <v>192</v>
      </c>
      <c r="D17" s="141" t="s">
        <v>194</v>
      </c>
      <c r="E17" s="139" t="s">
        <v>637</v>
      </c>
      <c r="F17" s="147">
        <v>2024130010243</v>
      </c>
      <c r="G17" s="141" t="s">
        <v>638</v>
      </c>
      <c r="H17" s="154" t="s">
        <v>656</v>
      </c>
      <c r="I17" s="141" t="s">
        <v>657</v>
      </c>
      <c r="J17" s="148"/>
      <c r="K17" s="143" t="s">
        <v>697</v>
      </c>
      <c r="L17" s="141" t="s">
        <v>642</v>
      </c>
      <c r="M17" s="138" t="s">
        <v>189</v>
      </c>
      <c r="N17" s="413">
        <v>1</v>
      </c>
      <c r="O17" s="267">
        <v>1</v>
      </c>
      <c r="P17" s="144">
        <v>0</v>
      </c>
      <c r="Q17" s="260">
        <v>0</v>
      </c>
      <c r="R17" s="144"/>
      <c r="S17" s="278"/>
      <c r="T17" s="144">
        <f t="shared" si="0"/>
        <v>0</v>
      </c>
      <c r="U17" s="603">
        <f t="shared" si="1"/>
        <v>0</v>
      </c>
      <c r="V17" s="611">
        <v>46023</v>
      </c>
      <c r="W17" s="611">
        <v>46387</v>
      </c>
      <c r="X17" s="145">
        <f>+W17-V17+1</f>
        <v>365</v>
      </c>
      <c r="Y17" s="151"/>
      <c r="Z17" s="141"/>
      <c r="AA17" s="577" t="s">
        <v>960</v>
      </c>
      <c r="AB17" s="149" t="s">
        <v>669</v>
      </c>
      <c r="AC17" s="149" t="s">
        <v>669</v>
      </c>
      <c r="AD17" s="151" t="s">
        <v>648</v>
      </c>
      <c r="AE17" s="141" t="s">
        <v>698</v>
      </c>
      <c r="AF17" s="640">
        <v>0</v>
      </c>
      <c r="AG17" s="143"/>
      <c r="AH17" s="143"/>
      <c r="AI17" s="143"/>
      <c r="AJ17" s="641">
        <f t="shared" si="2"/>
        <v>0</v>
      </c>
      <c r="AK17" s="1027"/>
      <c r="AL17" s="1027"/>
      <c r="AM17" s="1027"/>
      <c r="AN17" s="464"/>
      <c r="AO17" s="149" t="s">
        <v>669</v>
      </c>
      <c r="AP17" s="141" t="s">
        <v>653</v>
      </c>
      <c r="AQ17" s="1138"/>
      <c r="AR17" s="1004"/>
      <c r="AS17" s="1138"/>
      <c r="AT17" s="1004"/>
      <c r="AU17" s="1157"/>
      <c r="AV17" s="1249"/>
      <c r="AW17" s="1138"/>
      <c r="AX17" s="1249"/>
      <c r="AY17" s="152"/>
      <c r="AZ17" s="1221"/>
      <c r="BA17" s="1224"/>
      <c r="BB17" s="1224"/>
      <c r="BC17" s="739"/>
      <c r="BD17" s="739"/>
      <c r="BE17" s="158"/>
      <c r="BF17" s="492"/>
      <c r="BG17" s="491" t="s">
        <v>699</v>
      </c>
      <c r="BH17" s="491" t="s">
        <v>700</v>
      </c>
      <c r="BI17" s="581" t="s">
        <v>2072</v>
      </c>
      <c r="BJ17" s="831"/>
    </row>
    <row r="18" spans="1:62" s="541" customFormat="1" ht="80.099999999999994" customHeight="1">
      <c r="A18" s="141" t="s">
        <v>161</v>
      </c>
      <c r="B18" s="138" t="s">
        <v>162</v>
      </c>
      <c r="C18" s="141" t="s">
        <v>197</v>
      </c>
      <c r="D18" s="141" t="s">
        <v>199</v>
      </c>
      <c r="E18" s="139" t="s">
        <v>637</v>
      </c>
      <c r="F18" s="147">
        <v>2024130010243</v>
      </c>
      <c r="G18" s="141" t="s">
        <v>638</v>
      </c>
      <c r="H18" s="154" t="s">
        <v>664</v>
      </c>
      <c r="I18" s="141" t="s">
        <v>681</v>
      </c>
      <c r="J18" s="148"/>
      <c r="K18" s="141" t="s">
        <v>701</v>
      </c>
      <c r="L18" s="141" t="s">
        <v>642</v>
      </c>
      <c r="M18" s="138" t="s">
        <v>702</v>
      </c>
      <c r="N18" s="480">
        <v>255</v>
      </c>
      <c r="O18" s="267">
        <v>340</v>
      </c>
      <c r="P18" s="144">
        <v>95</v>
      </c>
      <c r="Q18" s="260">
        <f>+[3]ESTRATÉGICO!Z14</f>
        <v>101</v>
      </c>
      <c r="R18" s="144"/>
      <c r="S18" s="278"/>
      <c r="T18" s="144">
        <f t="shared" si="0"/>
        <v>196</v>
      </c>
      <c r="U18" s="603">
        <f t="shared" si="1"/>
        <v>0.57647058823529407</v>
      </c>
      <c r="V18" s="611">
        <v>46023</v>
      </c>
      <c r="W18" s="611">
        <v>46387</v>
      </c>
      <c r="X18" s="145">
        <f>+W18-V18+1</f>
        <v>365</v>
      </c>
      <c r="Y18" s="151" t="s">
        <v>703</v>
      </c>
      <c r="Z18" s="141"/>
      <c r="AA18" s="577" t="s">
        <v>960</v>
      </c>
      <c r="AB18" s="158" t="s">
        <v>646</v>
      </c>
      <c r="AC18" s="158" t="s">
        <v>647</v>
      </c>
      <c r="AD18" s="151" t="s">
        <v>648</v>
      </c>
      <c r="AE18" s="141" t="s">
        <v>704</v>
      </c>
      <c r="AF18" s="637">
        <v>1500000000</v>
      </c>
      <c r="AG18" s="138" t="s">
        <v>705</v>
      </c>
      <c r="AH18" s="138" t="s">
        <v>651</v>
      </c>
      <c r="AI18" s="638">
        <v>46174</v>
      </c>
      <c r="AJ18" s="639">
        <f t="shared" si="2"/>
        <v>1500000000</v>
      </c>
      <c r="AK18" s="1027"/>
      <c r="AL18" s="1027"/>
      <c r="AM18" s="1027"/>
      <c r="AN18" s="464"/>
      <c r="AO18" s="151"/>
      <c r="AP18" s="141" t="s">
        <v>653</v>
      </c>
      <c r="AQ18" s="1138"/>
      <c r="AR18" s="1004"/>
      <c r="AS18" s="1138"/>
      <c r="AT18" s="1004"/>
      <c r="AU18" s="1157"/>
      <c r="AV18" s="1249"/>
      <c r="AW18" s="1138"/>
      <c r="AX18" s="1249"/>
      <c r="AY18" s="152"/>
      <c r="AZ18" s="1221"/>
      <c r="BA18" s="1224"/>
      <c r="BB18" s="1224"/>
      <c r="BC18" s="739"/>
      <c r="BD18" s="739"/>
      <c r="BE18" s="293" t="s">
        <v>706</v>
      </c>
      <c r="BF18" s="491" t="s">
        <v>707</v>
      </c>
      <c r="BG18" s="491" t="s">
        <v>201</v>
      </c>
      <c r="BH18" s="491" t="s">
        <v>202</v>
      </c>
      <c r="BI18" s="568" t="s">
        <v>2073</v>
      </c>
      <c r="BJ18" s="831" t="str">
        <f>+[3]ESTRATÉGICO!AI14</f>
        <v xml:space="preserve">• Durante el periodo reportado se realizaron visitas de diagnóstico por necesidad de mobiliario en las instituciones:
1. Madre Gabriela de San Martin
2. Ambientalista de Cartagena
• Por medio de Orden de Compra No. 164451 se contrató la ADQUISICIÓN DE EQUIPOS DE VENTILACIÓN COMO VENTILADORES Y EQUIPOS DE AIRE ACONDICIONADO PARA MEJORAR Y/O ADECUAR AMBIENTES DE APRENDIZAJE suministrados a las instituciones educativas relacionadas a continuación: (Se reportan 101 aulas)
</v>
      </c>
    </row>
    <row r="19" spans="1:62" s="541" customFormat="1" ht="117" customHeight="1">
      <c r="A19" s="141" t="s">
        <v>161</v>
      </c>
      <c r="B19" s="138" t="s">
        <v>162</v>
      </c>
      <c r="C19" s="141" t="s">
        <v>197</v>
      </c>
      <c r="D19" s="141" t="s">
        <v>199</v>
      </c>
      <c r="E19" s="139" t="s">
        <v>637</v>
      </c>
      <c r="F19" s="147">
        <v>2024130010243</v>
      </c>
      <c r="G19" s="141" t="s">
        <v>638</v>
      </c>
      <c r="H19" s="154" t="s">
        <v>691</v>
      </c>
      <c r="I19" s="141" t="s">
        <v>640</v>
      </c>
      <c r="J19" s="148"/>
      <c r="K19" s="141" t="s">
        <v>708</v>
      </c>
      <c r="L19" s="141" t="s">
        <v>642</v>
      </c>
      <c r="M19" s="138" t="s">
        <v>702</v>
      </c>
      <c r="N19" s="413">
        <v>1</v>
      </c>
      <c r="O19" s="267">
        <v>1</v>
      </c>
      <c r="P19" s="144">
        <v>0.25</v>
      </c>
      <c r="Q19" s="260">
        <v>0.25</v>
      </c>
      <c r="R19" s="144"/>
      <c r="S19" s="278"/>
      <c r="T19" s="144">
        <f t="shared" si="0"/>
        <v>0.5</v>
      </c>
      <c r="U19" s="603">
        <f t="shared" si="1"/>
        <v>0.5</v>
      </c>
      <c r="V19" s="611" t="s">
        <v>669</v>
      </c>
      <c r="W19" s="611" t="s">
        <v>669</v>
      </c>
      <c r="X19" s="611" t="s">
        <v>669</v>
      </c>
      <c r="Y19" s="149" t="s">
        <v>669</v>
      </c>
      <c r="Z19" s="141" t="s">
        <v>645</v>
      </c>
      <c r="AA19" s="577" t="s">
        <v>960</v>
      </c>
      <c r="AB19" s="149" t="s">
        <v>669</v>
      </c>
      <c r="AC19" s="149" t="s">
        <v>669</v>
      </c>
      <c r="AD19" s="151" t="s">
        <v>648</v>
      </c>
      <c r="AE19" s="151" t="s">
        <v>693</v>
      </c>
      <c r="AF19" s="640">
        <v>0</v>
      </c>
      <c r="AG19" s="143"/>
      <c r="AH19" s="143"/>
      <c r="AI19" s="143"/>
      <c r="AJ19" s="641">
        <f t="shared" si="2"/>
        <v>0</v>
      </c>
      <c r="AK19" s="1028"/>
      <c r="AL19" s="1028"/>
      <c r="AM19" s="1028"/>
      <c r="AN19" s="465"/>
      <c r="AO19" s="151" t="s">
        <v>669</v>
      </c>
      <c r="AP19" s="141" t="s">
        <v>653</v>
      </c>
      <c r="AQ19" s="1139"/>
      <c r="AR19" s="1005"/>
      <c r="AS19" s="1139"/>
      <c r="AT19" s="1005"/>
      <c r="AU19" s="1158"/>
      <c r="AV19" s="1250"/>
      <c r="AW19" s="1139"/>
      <c r="AX19" s="1250"/>
      <c r="AY19" s="155"/>
      <c r="AZ19" s="1222"/>
      <c r="BA19" s="1225"/>
      <c r="BB19" s="1225"/>
      <c r="BC19" s="739"/>
      <c r="BD19" s="739"/>
      <c r="BE19" s="293"/>
      <c r="BF19" s="491" t="s">
        <v>709</v>
      </c>
      <c r="BG19" s="491" t="s">
        <v>709</v>
      </c>
      <c r="BH19" s="491"/>
      <c r="BI19" s="568" t="s">
        <v>2074</v>
      </c>
      <c r="BJ19" s="831" t="s">
        <v>2246</v>
      </c>
    </row>
    <row r="20" spans="1:62" ht="80.099999999999994" customHeight="1">
      <c r="A20" s="1091"/>
      <c r="B20" s="1092"/>
      <c r="C20" s="1092"/>
      <c r="D20" s="1093"/>
      <c r="E20" s="1100" t="s">
        <v>710</v>
      </c>
      <c r="F20" s="1101"/>
      <c r="G20" s="1101"/>
      <c r="H20" s="1101"/>
      <c r="I20" s="1101"/>
      <c r="J20" s="1101"/>
      <c r="K20" s="1101"/>
      <c r="L20" s="1101"/>
      <c r="M20" s="1101"/>
      <c r="N20" s="1101"/>
      <c r="O20" s="1101"/>
      <c r="P20" s="1102"/>
      <c r="Q20" s="599"/>
      <c r="R20" s="599"/>
      <c r="S20" s="600"/>
      <c r="T20" s="599"/>
      <c r="U20" s="604">
        <f>AVERAGE(U9:U19)</f>
        <v>0.31724294323722568</v>
      </c>
      <c r="V20" s="612"/>
      <c r="W20" s="612"/>
      <c r="X20" s="612"/>
      <c r="Y20" s="31"/>
      <c r="Z20" s="27"/>
      <c r="AA20" s="27"/>
      <c r="AB20" s="31"/>
      <c r="AC20" s="31"/>
      <c r="AD20" s="30"/>
      <c r="AE20" s="1123"/>
      <c r="AF20" s="1124"/>
      <c r="AG20" s="1124"/>
      <c r="AH20" s="1124"/>
      <c r="AI20" s="1124"/>
      <c r="AJ20" s="1124"/>
      <c r="AK20" s="1124"/>
      <c r="AL20" s="25"/>
      <c r="AM20" s="119"/>
      <c r="AN20" s="119"/>
      <c r="AO20" s="30"/>
      <c r="AP20" s="121"/>
      <c r="AQ20" s="122"/>
      <c r="AR20" s="122"/>
      <c r="AS20" s="130"/>
      <c r="AT20" s="130"/>
      <c r="AU20" s="124"/>
      <c r="AV20" s="124"/>
      <c r="AW20" s="131"/>
      <c r="AX20" s="131"/>
      <c r="AY20" s="48"/>
      <c r="AZ20" s="276"/>
      <c r="BA20" s="276"/>
      <c r="BB20" s="276"/>
      <c r="BC20" s="276"/>
      <c r="BD20" s="276"/>
      <c r="BE20" s="301"/>
      <c r="BF20" s="262" t="s">
        <v>688</v>
      </c>
      <c r="BG20" s="262"/>
      <c r="BH20" s="262"/>
      <c r="BI20" s="296"/>
    </row>
    <row r="21" spans="1:62" ht="61.5" customHeight="1">
      <c r="A21" s="141" t="s">
        <v>205</v>
      </c>
      <c r="B21" s="138" t="s">
        <v>206</v>
      </c>
      <c r="C21" s="141" t="s">
        <v>172</v>
      </c>
      <c r="D21" s="141" t="s">
        <v>209</v>
      </c>
      <c r="E21" s="156" t="s">
        <v>711</v>
      </c>
      <c r="F21" s="147">
        <v>2024130010242</v>
      </c>
      <c r="G21" s="141" t="s">
        <v>712</v>
      </c>
      <c r="H21" s="158" t="s">
        <v>713</v>
      </c>
      <c r="I21" s="141" t="s">
        <v>714</v>
      </c>
      <c r="J21" s="148">
        <v>0.5</v>
      </c>
      <c r="K21" s="141" t="s">
        <v>715</v>
      </c>
      <c r="L21" s="141" t="s">
        <v>642</v>
      </c>
      <c r="M21" s="141" t="s">
        <v>716</v>
      </c>
      <c r="N21" s="480">
        <v>1</v>
      </c>
      <c r="O21" s="267">
        <v>1</v>
      </c>
      <c r="P21" s="144">
        <v>1</v>
      </c>
      <c r="Q21" s="856">
        <v>0</v>
      </c>
      <c r="R21" s="150"/>
      <c r="S21" s="278"/>
      <c r="T21" s="144">
        <f t="shared" ref="T21:T30" si="3">SUM(P21:S21)</f>
        <v>1</v>
      </c>
      <c r="U21" s="603">
        <f t="shared" si="1"/>
        <v>1</v>
      </c>
      <c r="V21" s="613" t="s">
        <v>717</v>
      </c>
      <c r="W21" s="613" t="s">
        <v>718</v>
      </c>
      <c r="X21" s="614">
        <v>360</v>
      </c>
      <c r="Y21" s="151">
        <v>600</v>
      </c>
      <c r="Z21" s="151" t="s">
        <v>719</v>
      </c>
      <c r="AA21" s="141" t="s">
        <v>720</v>
      </c>
      <c r="AB21" s="141" t="s">
        <v>721</v>
      </c>
      <c r="AC21" s="141" t="s">
        <v>722</v>
      </c>
      <c r="AD21" s="141" t="s">
        <v>648</v>
      </c>
      <c r="AE21" s="141" t="s">
        <v>723</v>
      </c>
      <c r="AF21" s="462">
        <v>25000000</v>
      </c>
      <c r="AG21" s="138" t="s">
        <v>724</v>
      </c>
      <c r="AH21" s="138" t="s">
        <v>686</v>
      </c>
      <c r="AI21" s="622" t="s">
        <v>725</v>
      </c>
      <c r="AJ21" s="462">
        <v>25000000</v>
      </c>
      <c r="AK21" s="1026">
        <v>150000000</v>
      </c>
      <c r="AL21" s="1026">
        <v>150000000</v>
      </c>
      <c r="AM21" s="1051"/>
      <c r="AN21" s="1051"/>
      <c r="AO21" s="141" t="s">
        <v>726</v>
      </c>
      <c r="AP21" s="138" t="s">
        <v>727</v>
      </c>
      <c r="AQ21" s="1156"/>
      <c r="AR21" s="979"/>
      <c r="AS21" s="1159"/>
      <c r="AT21" s="979"/>
      <c r="AU21" s="1156">
        <v>120000000</v>
      </c>
      <c r="AV21" s="979">
        <v>0.8</v>
      </c>
      <c r="AW21" s="1159">
        <v>80000000</v>
      </c>
      <c r="AX21" s="979">
        <v>0.63660000000000005</v>
      </c>
      <c r="AY21" s="789"/>
      <c r="AZ21" s="1150"/>
      <c r="BA21" s="1226"/>
      <c r="BB21" s="1226"/>
      <c r="BC21" s="741">
        <v>20000000</v>
      </c>
      <c r="BD21" s="741">
        <v>3000000</v>
      </c>
      <c r="BE21" s="141" t="s">
        <v>728</v>
      </c>
      <c r="BF21" s="299" t="s">
        <v>729</v>
      </c>
      <c r="BG21" s="293" t="s">
        <v>730</v>
      </c>
      <c r="BH21" s="262" t="s">
        <v>731</v>
      </c>
      <c r="BI21" s="566" t="s">
        <v>2023</v>
      </c>
      <c r="BJ21" s="826" t="s">
        <v>2174</v>
      </c>
    </row>
    <row r="22" spans="1:62" ht="119.25" customHeight="1">
      <c r="A22" s="141" t="s">
        <v>205</v>
      </c>
      <c r="B22" s="138" t="s">
        <v>206</v>
      </c>
      <c r="C22" s="141" t="s">
        <v>172</v>
      </c>
      <c r="D22" s="141" t="s">
        <v>209</v>
      </c>
      <c r="E22" s="156" t="s">
        <v>711</v>
      </c>
      <c r="F22" s="147">
        <v>2024130010242</v>
      </c>
      <c r="G22" s="141" t="s">
        <v>712</v>
      </c>
      <c r="H22" s="158" t="s">
        <v>732</v>
      </c>
      <c r="I22" s="141" t="s">
        <v>714</v>
      </c>
      <c r="J22" s="148"/>
      <c r="K22" s="141" t="s">
        <v>733</v>
      </c>
      <c r="L22" s="141" t="s">
        <v>642</v>
      </c>
      <c r="M22" s="141" t="s">
        <v>716</v>
      </c>
      <c r="N22" s="414">
        <v>1</v>
      </c>
      <c r="O22" s="267">
        <v>1</v>
      </c>
      <c r="P22" s="144">
        <v>1</v>
      </c>
      <c r="Q22" s="261">
        <v>0</v>
      </c>
      <c r="R22" s="157"/>
      <c r="S22" s="280"/>
      <c r="T22" s="144">
        <f t="shared" si="3"/>
        <v>1</v>
      </c>
      <c r="U22" s="603">
        <f t="shared" si="1"/>
        <v>1</v>
      </c>
      <c r="V22" s="613" t="s">
        <v>734</v>
      </c>
      <c r="W22" s="613" t="s">
        <v>735</v>
      </c>
      <c r="X22" s="614">
        <v>300</v>
      </c>
      <c r="Y22" s="151">
        <v>600</v>
      </c>
      <c r="Z22" s="151" t="s">
        <v>719</v>
      </c>
      <c r="AA22" s="141" t="s">
        <v>720</v>
      </c>
      <c r="AB22" s="141" t="s">
        <v>721</v>
      </c>
      <c r="AC22" s="141" t="s">
        <v>722</v>
      </c>
      <c r="AD22" s="141" t="s">
        <v>736</v>
      </c>
      <c r="AE22" s="141" t="s">
        <v>669</v>
      </c>
      <c r="AF22" s="642">
        <v>20000000</v>
      </c>
      <c r="AG22" s="143" t="s">
        <v>724</v>
      </c>
      <c r="AH22" s="143" t="s">
        <v>686</v>
      </c>
      <c r="AI22" s="638" t="s">
        <v>725</v>
      </c>
      <c r="AJ22" s="642">
        <v>20000000</v>
      </c>
      <c r="AK22" s="1027"/>
      <c r="AL22" s="1027"/>
      <c r="AM22" s="1051"/>
      <c r="AN22" s="1051"/>
      <c r="AO22" s="141" t="s">
        <v>669</v>
      </c>
      <c r="AP22" s="141" t="s">
        <v>669</v>
      </c>
      <c r="AQ22" s="1157"/>
      <c r="AR22" s="980"/>
      <c r="AS22" s="1160"/>
      <c r="AT22" s="980"/>
      <c r="AU22" s="1157"/>
      <c r="AV22" s="980"/>
      <c r="AW22" s="1160"/>
      <c r="AX22" s="980"/>
      <c r="AY22" s="790"/>
      <c r="AZ22" s="1151"/>
      <c r="BA22" s="1227"/>
      <c r="BB22" s="1227"/>
      <c r="BC22" s="741">
        <v>13000000</v>
      </c>
      <c r="BD22" s="741">
        <v>3000000</v>
      </c>
      <c r="BE22" s="141" t="s">
        <v>728</v>
      </c>
      <c r="BF22" s="300" t="s">
        <v>737</v>
      </c>
      <c r="BG22" s="484" t="s">
        <v>738</v>
      </c>
      <c r="BH22" s="262" t="s">
        <v>738</v>
      </c>
      <c r="BI22" s="566" t="s">
        <v>1963</v>
      </c>
      <c r="BJ22" s="771" t="s">
        <v>2175</v>
      </c>
    </row>
    <row r="23" spans="1:62" ht="60" customHeight="1">
      <c r="A23" s="141" t="s">
        <v>205</v>
      </c>
      <c r="B23" s="138" t="s">
        <v>206</v>
      </c>
      <c r="C23" s="141" t="s">
        <v>172</v>
      </c>
      <c r="D23" s="141" t="s">
        <v>209</v>
      </c>
      <c r="E23" s="156" t="s">
        <v>711</v>
      </c>
      <c r="F23" s="147">
        <v>2024130010242</v>
      </c>
      <c r="G23" s="141" t="s">
        <v>712</v>
      </c>
      <c r="H23" s="158" t="s">
        <v>732</v>
      </c>
      <c r="I23" s="141" t="s">
        <v>714</v>
      </c>
      <c r="J23" s="148"/>
      <c r="K23" s="141" t="s">
        <v>739</v>
      </c>
      <c r="L23" s="141" t="s">
        <v>642</v>
      </c>
      <c r="M23" s="141" t="s">
        <v>716</v>
      </c>
      <c r="N23" s="414">
        <v>1</v>
      </c>
      <c r="O23" s="267">
        <v>1</v>
      </c>
      <c r="P23" s="144">
        <v>0</v>
      </c>
      <c r="Q23" s="261">
        <v>0</v>
      </c>
      <c r="R23" s="157"/>
      <c r="S23" s="280"/>
      <c r="T23" s="144">
        <f t="shared" si="3"/>
        <v>0</v>
      </c>
      <c r="U23" s="603">
        <f t="shared" si="1"/>
        <v>0</v>
      </c>
      <c r="V23" s="613" t="s">
        <v>740</v>
      </c>
      <c r="W23" s="613" t="s">
        <v>735</v>
      </c>
      <c r="X23" s="614">
        <v>180</v>
      </c>
      <c r="Y23" s="151">
        <v>12000</v>
      </c>
      <c r="Z23" s="151" t="s">
        <v>719</v>
      </c>
      <c r="AA23" s="141" t="s">
        <v>720</v>
      </c>
      <c r="AB23" s="141" t="s">
        <v>741</v>
      </c>
      <c r="AC23" s="141" t="s">
        <v>722</v>
      </c>
      <c r="AD23" s="141" t="s">
        <v>736</v>
      </c>
      <c r="AE23" s="141" t="s">
        <v>669</v>
      </c>
      <c r="AF23" s="642">
        <v>15000000</v>
      </c>
      <c r="AG23" s="143" t="s">
        <v>724</v>
      </c>
      <c r="AH23" s="143" t="s">
        <v>686</v>
      </c>
      <c r="AI23" s="638" t="s">
        <v>725</v>
      </c>
      <c r="AJ23" s="642">
        <v>15000000</v>
      </c>
      <c r="AK23" s="1027"/>
      <c r="AL23" s="1027"/>
      <c r="AM23" s="1051"/>
      <c r="AN23" s="1051"/>
      <c r="AO23" s="141" t="s">
        <v>669</v>
      </c>
      <c r="AP23" s="141">
        <v>0</v>
      </c>
      <c r="AQ23" s="1157"/>
      <c r="AR23" s="980"/>
      <c r="AS23" s="1160"/>
      <c r="AT23" s="980"/>
      <c r="AU23" s="1157"/>
      <c r="AV23" s="980"/>
      <c r="AW23" s="1160"/>
      <c r="AX23" s="980"/>
      <c r="AY23" s="790"/>
      <c r="AZ23" s="1151"/>
      <c r="BA23" s="1227"/>
      <c r="BB23" s="1227"/>
      <c r="BC23" s="741">
        <v>10500000</v>
      </c>
      <c r="BD23" s="741">
        <v>3000000</v>
      </c>
      <c r="BE23" s="141" t="s">
        <v>742</v>
      </c>
      <c r="BF23" s="300" t="s">
        <v>743</v>
      </c>
      <c r="BG23" s="484" t="s">
        <v>744</v>
      </c>
      <c r="BH23" s="262" t="s">
        <v>745</v>
      </c>
      <c r="BI23" s="566" t="s">
        <v>1964</v>
      </c>
      <c r="BJ23" s="814" t="s">
        <v>2176</v>
      </c>
    </row>
    <row r="24" spans="1:62" ht="67.5" customHeight="1">
      <c r="A24" s="141" t="s">
        <v>205</v>
      </c>
      <c r="B24" s="138" t="s">
        <v>206</v>
      </c>
      <c r="C24" s="141" t="s">
        <v>172</v>
      </c>
      <c r="D24" s="141" t="s">
        <v>209</v>
      </c>
      <c r="E24" s="156" t="s">
        <v>711</v>
      </c>
      <c r="F24" s="147">
        <v>2024130010242</v>
      </c>
      <c r="G24" s="141" t="s">
        <v>712</v>
      </c>
      <c r="H24" s="158" t="s">
        <v>713</v>
      </c>
      <c r="I24" s="141" t="s">
        <v>714</v>
      </c>
      <c r="J24" s="148"/>
      <c r="K24" s="141" t="s">
        <v>746</v>
      </c>
      <c r="L24" s="141" t="s">
        <v>642</v>
      </c>
      <c r="M24" s="141" t="s">
        <v>716</v>
      </c>
      <c r="N24" s="414">
        <v>1</v>
      </c>
      <c r="O24" s="267">
        <v>1</v>
      </c>
      <c r="P24" s="144">
        <v>1</v>
      </c>
      <c r="Q24" s="261">
        <v>0</v>
      </c>
      <c r="R24" s="157"/>
      <c r="S24" s="280"/>
      <c r="T24" s="144">
        <f t="shared" si="3"/>
        <v>1</v>
      </c>
      <c r="U24" s="603">
        <f t="shared" si="1"/>
        <v>1</v>
      </c>
      <c r="V24" s="613" t="s">
        <v>717</v>
      </c>
      <c r="W24" s="613" t="s">
        <v>718</v>
      </c>
      <c r="X24" s="614">
        <v>360</v>
      </c>
      <c r="Y24" s="151">
        <v>40</v>
      </c>
      <c r="Z24" s="151" t="s">
        <v>719</v>
      </c>
      <c r="AA24" s="141" t="s">
        <v>720</v>
      </c>
      <c r="AB24" s="141" t="s">
        <v>747</v>
      </c>
      <c r="AC24" s="141" t="s">
        <v>748</v>
      </c>
      <c r="AD24" s="141" t="s">
        <v>736</v>
      </c>
      <c r="AE24" s="141" t="s">
        <v>669</v>
      </c>
      <c r="AF24" s="643"/>
      <c r="AG24" s="138"/>
      <c r="AH24" s="138"/>
      <c r="AI24" s="622" t="s">
        <v>725</v>
      </c>
      <c r="AJ24" s="643"/>
      <c r="AK24" s="1027"/>
      <c r="AL24" s="1027"/>
      <c r="AM24" s="1051"/>
      <c r="AN24" s="1051"/>
      <c r="AO24" s="141" t="s">
        <v>669</v>
      </c>
      <c r="AP24" s="141" t="s">
        <v>669</v>
      </c>
      <c r="AQ24" s="1157"/>
      <c r="AR24" s="980"/>
      <c r="AS24" s="1160"/>
      <c r="AT24" s="980"/>
      <c r="AU24" s="1157"/>
      <c r="AV24" s="980"/>
      <c r="AW24" s="1160"/>
      <c r="AX24" s="980"/>
      <c r="AY24" s="790"/>
      <c r="AZ24" s="1151"/>
      <c r="BA24" s="1227"/>
      <c r="BB24" s="1227"/>
      <c r="BC24" s="741">
        <v>0</v>
      </c>
      <c r="BD24" s="741">
        <v>0</v>
      </c>
      <c r="BE24" s="141" t="s">
        <v>749</v>
      </c>
      <c r="BF24" s="300" t="s">
        <v>750</v>
      </c>
      <c r="BG24" s="484" t="s">
        <v>750</v>
      </c>
      <c r="BH24" s="262" t="s">
        <v>750</v>
      </c>
      <c r="BI24" s="548" t="s">
        <v>1965</v>
      </c>
      <c r="BJ24" s="771" t="s">
        <v>1965</v>
      </c>
    </row>
    <row r="25" spans="1:62" ht="58.5" customHeight="1">
      <c r="A25" s="141" t="s">
        <v>205</v>
      </c>
      <c r="B25" s="138" t="s">
        <v>206</v>
      </c>
      <c r="C25" s="141" t="s">
        <v>172</v>
      </c>
      <c r="D25" s="141" t="s">
        <v>209</v>
      </c>
      <c r="E25" s="156" t="s">
        <v>711</v>
      </c>
      <c r="F25" s="147">
        <v>2024130010242</v>
      </c>
      <c r="G25" s="141" t="s">
        <v>712</v>
      </c>
      <c r="H25" s="158" t="s">
        <v>732</v>
      </c>
      <c r="I25" s="141" t="s">
        <v>751</v>
      </c>
      <c r="J25" s="148">
        <v>0.5</v>
      </c>
      <c r="K25" s="190" t="s">
        <v>752</v>
      </c>
      <c r="L25" s="141" t="s">
        <v>642</v>
      </c>
      <c r="M25" s="141" t="s">
        <v>716</v>
      </c>
      <c r="N25" s="414">
        <v>3</v>
      </c>
      <c r="O25" s="267">
        <v>3</v>
      </c>
      <c r="P25" s="144">
        <v>1</v>
      </c>
      <c r="Q25" s="261">
        <v>1</v>
      </c>
      <c r="R25" s="157"/>
      <c r="S25" s="280"/>
      <c r="T25" s="144">
        <f t="shared" si="3"/>
        <v>2</v>
      </c>
      <c r="U25" s="603">
        <f t="shared" si="1"/>
        <v>0.66666666666666663</v>
      </c>
      <c r="V25" s="613" t="s">
        <v>717</v>
      </c>
      <c r="W25" s="613" t="s">
        <v>718</v>
      </c>
      <c r="X25" s="614">
        <v>360</v>
      </c>
      <c r="Y25" s="151">
        <v>12000</v>
      </c>
      <c r="Z25" s="151" t="s">
        <v>719</v>
      </c>
      <c r="AA25" s="141" t="s">
        <v>720</v>
      </c>
      <c r="AB25" s="141" t="s">
        <v>721</v>
      </c>
      <c r="AC25" s="141" t="s">
        <v>722</v>
      </c>
      <c r="AD25" s="141" t="s">
        <v>736</v>
      </c>
      <c r="AE25" s="141" t="s">
        <v>669</v>
      </c>
      <c r="AF25" s="642">
        <v>10000000</v>
      </c>
      <c r="AG25" s="143" t="s">
        <v>724</v>
      </c>
      <c r="AH25" s="143" t="s">
        <v>686</v>
      </c>
      <c r="AI25" s="638" t="s">
        <v>725</v>
      </c>
      <c r="AJ25" s="642">
        <v>10000000</v>
      </c>
      <c r="AK25" s="1027"/>
      <c r="AL25" s="1027"/>
      <c r="AM25" s="1051"/>
      <c r="AN25" s="1051"/>
      <c r="AO25" s="141" t="s">
        <v>669</v>
      </c>
      <c r="AP25" s="141" t="s">
        <v>669</v>
      </c>
      <c r="AQ25" s="1157"/>
      <c r="AR25" s="980"/>
      <c r="AS25" s="1160"/>
      <c r="AT25" s="980"/>
      <c r="AU25" s="1157"/>
      <c r="AV25" s="980"/>
      <c r="AW25" s="1160"/>
      <c r="AX25" s="980"/>
      <c r="AY25" s="790"/>
      <c r="AZ25" s="1151"/>
      <c r="BA25" s="1227"/>
      <c r="BB25" s="1227"/>
      <c r="BC25" s="741">
        <v>8000000</v>
      </c>
      <c r="BD25" s="741">
        <v>1000000</v>
      </c>
      <c r="BE25" s="141" t="s">
        <v>742</v>
      </c>
      <c r="BF25" s="300" t="s">
        <v>753</v>
      </c>
      <c r="BG25" s="484" t="s">
        <v>754</v>
      </c>
      <c r="BH25" s="262" t="s">
        <v>755</v>
      </c>
      <c r="BI25" s="566" t="s">
        <v>1966</v>
      </c>
      <c r="BJ25" s="826" t="s">
        <v>2177</v>
      </c>
    </row>
    <row r="26" spans="1:62" ht="80.099999999999994" customHeight="1">
      <c r="A26" s="141" t="s">
        <v>205</v>
      </c>
      <c r="B26" s="138" t="s">
        <v>206</v>
      </c>
      <c r="C26" s="141" t="s">
        <v>180</v>
      </c>
      <c r="D26" s="141" t="s">
        <v>756</v>
      </c>
      <c r="E26" s="156" t="s">
        <v>711</v>
      </c>
      <c r="F26" s="147">
        <v>2024130010242</v>
      </c>
      <c r="G26" s="141" t="s">
        <v>712</v>
      </c>
      <c r="H26" s="158" t="s">
        <v>713</v>
      </c>
      <c r="I26" s="141" t="s">
        <v>751</v>
      </c>
      <c r="J26" s="148"/>
      <c r="K26" s="141" t="s">
        <v>757</v>
      </c>
      <c r="L26" s="141" t="s">
        <v>642</v>
      </c>
      <c r="M26" s="138" t="s">
        <v>214</v>
      </c>
      <c r="N26" s="413">
        <v>25</v>
      </c>
      <c r="O26" s="267">
        <v>25</v>
      </c>
      <c r="P26" s="144">
        <v>0</v>
      </c>
      <c r="Q26" s="261">
        <v>0</v>
      </c>
      <c r="R26" s="157"/>
      <c r="S26" s="280"/>
      <c r="T26" s="144">
        <f t="shared" si="3"/>
        <v>0</v>
      </c>
      <c r="U26" s="603">
        <f t="shared" si="1"/>
        <v>0</v>
      </c>
      <c r="V26" s="615" t="s">
        <v>758</v>
      </c>
      <c r="W26" s="615" t="s">
        <v>735</v>
      </c>
      <c r="X26" s="145">
        <f>9*30</f>
        <v>270</v>
      </c>
      <c r="Y26" s="151">
        <v>25</v>
      </c>
      <c r="Z26" s="151" t="s">
        <v>719</v>
      </c>
      <c r="AA26" s="141" t="s">
        <v>720</v>
      </c>
      <c r="AB26" s="141" t="s">
        <v>721</v>
      </c>
      <c r="AC26" s="141" t="s">
        <v>722</v>
      </c>
      <c r="AD26" s="141" t="s">
        <v>736</v>
      </c>
      <c r="AE26" s="141" t="s">
        <v>669</v>
      </c>
      <c r="AF26" s="462">
        <v>25000000</v>
      </c>
      <c r="AG26" s="138" t="s">
        <v>724</v>
      </c>
      <c r="AH26" s="138" t="s">
        <v>686</v>
      </c>
      <c r="AI26" s="622" t="s">
        <v>725</v>
      </c>
      <c r="AJ26" s="462">
        <v>25000000</v>
      </c>
      <c r="AK26" s="1027"/>
      <c r="AL26" s="1027"/>
      <c r="AM26" s="1051"/>
      <c r="AN26" s="1051"/>
      <c r="AO26" s="141" t="s">
        <v>669</v>
      </c>
      <c r="AP26" s="141" t="s">
        <v>669</v>
      </c>
      <c r="AQ26" s="1157"/>
      <c r="AR26" s="980"/>
      <c r="AS26" s="1160"/>
      <c r="AT26" s="980"/>
      <c r="AU26" s="1157"/>
      <c r="AV26" s="980"/>
      <c r="AW26" s="1160"/>
      <c r="AX26" s="980"/>
      <c r="AY26" s="790"/>
      <c r="AZ26" s="1151"/>
      <c r="BA26" s="1227"/>
      <c r="BB26" s="1227"/>
      <c r="BC26" s="741">
        <v>0</v>
      </c>
      <c r="BD26" s="741">
        <v>0</v>
      </c>
      <c r="BE26" s="141" t="s">
        <v>759</v>
      </c>
      <c r="BF26" s="293" t="s">
        <v>760</v>
      </c>
      <c r="BG26" s="293" t="s">
        <v>761</v>
      </c>
      <c r="BH26" s="262" t="s">
        <v>762</v>
      </c>
      <c r="BI26" s="566" t="s">
        <v>1925</v>
      </c>
      <c r="BJ26" s="826" t="s">
        <v>2178</v>
      </c>
    </row>
    <row r="27" spans="1:62" ht="72" customHeight="1">
      <c r="A27" s="141" t="s">
        <v>205</v>
      </c>
      <c r="B27" s="138" t="s">
        <v>206</v>
      </c>
      <c r="C27" s="141" t="s">
        <v>180</v>
      </c>
      <c r="D27" s="141" t="s">
        <v>756</v>
      </c>
      <c r="E27" s="156" t="s">
        <v>711</v>
      </c>
      <c r="F27" s="147">
        <v>2024130010242</v>
      </c>
      <c r="G27" s="141" t="s">
        <v>712</v>
      </c>
      <c r="H27" s="158" t="s">
        <v>732</v>
      </c>
      <c r="I27" s="141" t="s">
        <v>751</v>
      </c>
      <c r="J27" s="148"/>
      <c r="K27" s="141" t="s">
        <v>763</v>
      </c>
      <c r="L27" s="141" t="s">
        <v>642</v>
      </c>
      <c r="M27" s="138" t="s">
        <v>214</v>
      </c>
      <c r="N27" s="413">
        <v>25</v>
      </c>
      <c r="O27" s="267">
        <v>25</v>
      </c>
      <c r="P27" s="497">
        <v>10</v>
      </c>
      <c r="Q27" s="261">
        <v>3</v>
      </c>
      <c r="R27" s="157"/>
      <c r="S27" s="280"/>
      <c r="T27" s="144">
        <f t="shared" si="3"/>
        <v>13</v>
      </c>
      <c r="U27" s="603">
        <f t="shared" si="1"/>
        <v>0.52</v>
      </c>
      <c r="V27" s="615" t="s">
        <v>717</v>
      </c>
      <c r="W27" s="615" t="s">
        <v>735</v>
      </c>
      <c r="X27" s="145">
        <v>300</v>
      </c>
      <c r="Y27" s="151">
        <v>25</v>
      </c>
      <c r="Z27" s="151" t="s">
        <v>719</v>
      </c>
      <c r="AA27" s="141" t="s">
        <v>720</v>
      </c>
      <c r="AB27" s="141" t="s">
        <v>721</v>
      </c>
      <c r="AC27" s="141" t="s">
        <v>722</v>
      </c>
      <c r="AD27" s="141" t="s">
        <v>736</v>
      </c>
      <c r="AE27" s="141" t="s">
        <v>669</v>
      </c>
      <c r="AF27" s="462">
        <v>25000000</v>
      </c>
      <c r="AG27" s="138" t="s">
        <v>724</v>
      </c>
      <c r="AH27" s="138" t="s">
        <v>686</v>
      </c>
      <c r="AI27" s="622" t="s">
        <v>725</v>
      </c>
      <c r="AJ27" s="462">
        <v>25000000</v>
      </c>
      <c r="AK27" s="1027"/>
      <c r="AL27" s="1027"/>
      <c r="AM27" s="1051"/>
      <c r="AN27" s="1051"/>
      <c r="AO27" s="141" t="s">
        <v>669</v>
      </c>
      <c r="AP27" s="141" t="s">
        <v>669</v>
      </c>
      <c r="AQ27" s="1157"/>
      <c r="AR27" s="980"/>
      <c r="AS27" s="1160"/>
      <c r="AT27" s="980"/>
      <c r="AU27" s="1157"/>
      <c r="AV27" s="980"/>
      <c r="AW27" s="1160"/>
      <c r="AX27" s="980"/>
      <c r="AY27" s="790"/>
      <c r="AZ27" s="1151"/>
      <c r="BA27" s="1227"/>
      <c r="BB27" s="1227"/>
      <c r="BC27" s="741">
        <v>20700000</v>
      </c>
      <c r="BD27" s="741">
        <v>3000000</v>
      </c>
      <c r="BE27" s="141" t="s">
        <v>764</v>
      </c>
      <c r="BF27" s="293" t="s">
        <v>765</v>
      </c>
      <c r="BG27" s="293" t="s">
        <v>766</v>
      </c>
      <c r="BH27" s="262" t="s">
        <v>767</v>
      </c>
      <c r="BI27" s="566" t="s">
        <v>1967</v>
      </c>
      <c r="BJ27" s="826" t="s">
        <v>2179</v>
      </c>
    </row>
    <row r="28" spans="1:62" ht="80.099999999999994" customHeight="1">
      <c r="A28" s="141" t="s">
        <v>205</v>
      </c>
      <c r="B28" s="138" t="s">
        <v>206</v>
      </c>
      <c r="C28" s="141" t="s">
        <v>180</v>
      </c>
      <c r="D28" s="141" t="s">
        <v>756</v>
      </c>
      <c r="E28" s="156" t="s">
        <v>711</v>
      </c>
      <c r="F28" s="147">
        <v>2024130010242</v>
      </c>
      <c r="G28" s="141" t="s">
        <v>712</v>
      </c>
      <c r="H28" s="158" t="s">
        <v>713</v>
      </c>
      <c r="I28" s="141" t="s">
        <v>751</v>
      </c>
      <c r="J28" s="148"/>
      <c r="K28" s="190" t="s">
        <v>768</v>
      </c>
      <c r="L28" s="141" t="s">
        <v>642</v>
      </c>
      <c r="M28" s="138" t="s">
        <v>214</v>
      </c>
      <c r="N28" s="480">
        <v>1</v>
      </c>
      <c r="O28" s="267">
        <v>1</v>
      </c>
      <c r="P28" s="144">
        <v>0</v>
      </c>
      <c r="Q28" s="261">
        <v>0</v>
      </c>
      <c r="R28" s="157"/>
      <c r="S28" s="280"/>
      <c r="T28" s="144">
        <f t="shared" si="3"/>
        <v>0</v>
      </c>
      <c r="U28" s="603">
        <f t="shared" si="1"/>
        <v>0</v>
      </c>
      <c r="V28" s="615" t="s">
        <v>769</v>
      </c>
      <c r="W28" s="615" t="s">
        <v>735</v>
      </c>
      <c r="X28" s="145">
        <f>4*30</f>
        <v>120</v>
      </c>
      <c r="Y28" s="151">
        <v>25</v>
      </c>
      <c r="Z28" s="151" t="s">
        <v>719</v>
      </c>
      <c r="AA28" s="141" t="s">
        <v>720</v>
      </c>
      <c r="AB28" s="141" t="s">
        <v>721</v>
      </c>
      <c r="AC28" s="141" t="s">
        <v>722</v>
      </c>
      <c r="AD28" s="141" t="s">
        <v>736</v>
      </c>
      <c r="AE28" s="141" t="s">
        <v>669</v>
      </c>
      <c r="AF28" s="462">
        <v>10000000</v>
      </c>
      <c r="AG28" s="138" t="s">
        <v>724</v>
      </c>
      <c r="AH28" s="138" t="s">
        <v>686</v>
      </c>
      <c r="AI28" s="622" t="s">
        <v>725</v>
      </c>
      <c r="AJ28" s="462">
        <v>10000000</v>
      </c>
      <c r="AK28" s="1027"/>
      <c r="AL28" s="1027"/>
      <c r="AM28" s="1051"/>
      <c r="AN28" s="1051"/>
      <c r="AO28" s="141" t="s">
        <v>669</v>
      </c>
      <c r="AP28" s="141" t="s">
        <v>669</v>
      </c>
      <c r="AQ28" s="1157"/>
      <c r="AR28" s="980"/>
      <c r="AS28" s="1160"/>
      <c r="AT28" s="980"/>
      <c r="AU28" s="1157"/>
      <c r="AV28" s="980"/>
      <c r="AW28" s="1160"/>
      <c r="AX28" s="980"/>
      <c r="AY28" s="790"/>
      <c r="AZ28" s="1151"/>
      <c r="BA28" s="1227"/>
      <c r="BB28" s="1227"/>
      <c r="BC28" s="741">
        <v>0</v>
      </c>
      <c r="BD28" s="741">
        <v>0</v>
      </c>
      <c r="BE28" s="141" t="s">
        <v>742</v>
      </c>
      <c r="BF28" s="300" t="s">
        <v>770</v>
      </c>
      <c r="BG28" s="484" t="s">
        <v>771</v>
      </c>
      <c r="BH28" s="262" t="s">
        <v>772</v>
      </c>
      <c r="BI28" s="566" t="s">
        <v>1968</v>
      </c>
      <c r="BJ28" s="814" t="s">
        <v>2180</v>
      </c>
    </row>
    <row r="29" spans="1:62" ht="80.099999999999994" customHeight="1">
      <c r="A29" s="141" t="s">
        <v>205</v>
      </c>
      <c r="B29" s="138" t="s">
        <v>206</v>
      </c>
      <c r="C29" s="141" t="s">
        <v>180</v>
      </c>
      <c r="D29" s="141" t="s">
        <v>756</v>
      </c>
      <c r="E29" s="156" t="s">
        <v>711</v>
      </c>
      <c r="F29" s="147">
        <v>2024130010242</v>
      </c>
      <c r="G29" s="141" t="s">
        <v>712</v>
      </c>
      <c r="H29" s="158" t="s">
        <v>713</v>
      </c>
      <c r="I29" s="141" t="s">
        <v>751</v>
      </c>
      <c r="J29" s="148"/>
      <c r="K29" s="141" t="s">
        <v>773</v>
      </c>
      <c r="L29" s="141" t="s">
        <v>642</v>
      </c>
      <c r="M29" s="138" t="s">
        <v>214</v>
      </c>
      <c r="N29" s="480">
        <v>1</v>
      </c>
      <c r="O29" s="267">
        <v>1</v>
      </c>
      <c r="P29" s="144">
        <v>0</v>
      </c>
      <c r="Q29" s="261">
        <v>1</v>
      </c>
      <c r="R29" s="157"/>
      <c r="S29" s="280"/>
      <c r="T29" s="144">
        <f t="shared" si="3"/>
        <v>1</v>
      </c>
      <c r="U29" s="603">
        <f t="shared" si="1"/>
        <v>1</v>
      </c>
      <c r="V29" s="615" t="s">
        <v>758</v>
      </c>
      <c r="W29" s="615" t="s">
        <v>735</v>
      </c>
      <c r="X29" s="145">
        <v>270</v>
      </c>
      <c r="Y29" s="151">
        <v>25</v>
      </c>
      <c r="Z29" s="151" t="s">
        <v>719</v>
      </c>
      <c r="AA29" s="141" t="s">
        <v>720</v>
      </c>
      <c r="AB29" s="141" t="s">
        <v>774</v>
      </c>
      <c r="AC29" s="141" t="s">
        <v>775</v>
      </c>
      <c r="AD29" s="141" t="s">
        <v>648</v>
      </c>
      <c r="AE29" s="141" t="s">
        <v>723</v>
      </c>
      <c r="AF29" s="462">
        <v>10000000</v>
      </c>
      <c r="AG29" s="138" t="s">
        <v>724</v>
      </c>
      <c r="AH29" s="138" t="s">
        <v>686</v>
      </c>
      <c r="AI29" s="622" t="s">
        <v>725</v>
      </c>
      <c r="AJ29" s="462">
        <v>10000000</v>
      </c>
      <c r="AK29" s="1027"/>
      <c r="AL29" s="1027"/>
      <c r="AM29" s="1051"/>
      <c r="AN29" s="1051"/>
      <c r="AO29" s="141" t="s">
        <v>524</v>
      </c>
      <c r="AP29" s="141" t="s">
        <v>524</v>
      </c>
      <c r="AQ29" s="1157"/>
      <c r="AR29" s="980"/>
      <c r="AS29" s="1160"/>
      <c r="AT29" s="980"/>
      <c r="AU29" s="1157"/>
      <c r="AV29" s="980"/>
      <c r="AW29" s="1160"/>
      <c r="AX29" s="980"/>
      <c r="AY29" s="790"/>
      <c r="AZ29" s="1151"/>
      <c r="BA29" s="1227"/>
      <c r="BB29" s="1227"/>
      <c r="BC29" s="741">
        <v>7800000</v>
      </c>
      <c r="BD29" s="741">
        <v>2800000</v>
      </c>
      <c r="BE29" s="141" t="s">
        <v>759</v>
      </c>
      <c r="BF29" s="300" t="s">
        <v>776</v>
      </c>
      <c r="BG29" s="484" t="s">
        <v>777</v>
      </c>
      <c r="BH29" s="262" t="s">
        <v>762</v>
      </c>
      <c r="BI29" s="548" t="s">
        <v>1926</v>
      </c>
      <c r="BJ29" s="826" t="s">
        <v>2181</v>
      </c>
    </row>
    <row r="30" spans="1:62" ht="66" customHeight="1">
      <c r="A30" s="141" t="s">
        <v>205</v>
      </c>
      <c r="B30" s="138" t="s">
        <v>206</v>
      </c>
      <c r="C30" s="141" t="s">
        <v>180</v>
      </c>
      <c r="D30" s="141" t="s">
        <v>756</v>
      </c>
      <c r="E30" s="156" t="s">
        <v>711</v>
      </c>
      <c r="F30" s="147">
        <v>2024130010242</v>
      </c>
      <c r="G30" s="141" t="s">
        <v>712</v>
      </c>
      <c r="H30" s="158" t="s">
        <v>713</v>
      </c>
      <c r="I30" s="141" t="s">
        <v>751</v>
      </c>
      <c r="J30" s="148"/>
      <c r="K30" s="141" t="s">
        <v>778</v>
      </c>
      <c r="L30" s="141" t="s">
        <v>642</v>
      </c>
      <c r="M30" s="138" t="s">
        <v>214</v>
      </c>
      <c r="N30" s="480">
        <v>1</v>
      </c>
      <c r="O30" s="267">
        <v>1</v>
      </c>
      <c r="P30" s="144">
        <v>0</v>
      </c>
      <c r="Q30" s="261">
        <v>0</v>
      </c>
      <c r="R30" s="157"/>
      <c r="S30" s="280"/>
      <c r="T30" s="144">
        <f t="shared" si="3"/>
        <v>0</v>
      </c>
      <c r="U30" s="603">
        <f t="shared" si="1"/>
        <v>0</v>
      </c>
      <c r="V30" s="615" t="s">
        <v>758</v>
      </c>
      <c r="W30" s="615" t="s">
        <v>735</v>
      </c>
      <c r="X30" s="145">
        <v>270</v>
      </c>
      <c r="Y30" s="151">
        <v>25</v>
      </c>
      <c r="Z30" s="151" t="s">
        <v>719</v>
      </c>
      <c r="AA30" s="141" t="s">
        <v>720</v>
      </c>
      <c r="AB30" s="141" t="s">
        <v>774</v>
      </c>
      <c r="AC30" s="141" t="s">
        <v>775</v>
      </c>
      <c r="AD30" s="141" t="s">
        <v>736</v>
      </c>
      <c r="AE30" s="141" t="s">
        <v>669</v>
      </c>
      <c r="AF30" s="462">
        <v>10000000</v>
      </c>
      <c r="AG30" s="138" t="s">
        <v>724</v>
      </c>
      <c r="AH30" s="138" t="s">
        <v>686</v>
      </c>
      <c r="AI30" s="622" t="s">
        <v>725</v>
      </c>
      <c r="AJ30" s="462">
        <v>10000000</v>
      </c>
      <c r="AK30" s="1027"/>
      <c r="AL30" s="1027"/>
      <c r="AM30" s="1051"/>
      <c r="AN30" s="1051"/>
      <c r="AO30" s="141" t="s">
        <v>669</v>
      </c>
      <c r="AP30" s="141" t="s">
        <v>669</v>
      </c>
      <c r="AQ30" s="1158"/>
      <c r="AR30" s="981"/>
      <c r="AS30" s="1161"/>
      <c r="AT30" s="981"/>
      <c r="AU30" s="1158"/>
      <c r="AV30" s="981"/>
      <c r="AW30" s="1161"/>
      <c r="AX30" s="981"/>
      <c r="AY30" s="791"/>
      <c r="AZ30" s="1152"/>
      <c r="BA30" s="1228"/>
      <c r="BB30" s="1228"/>
      <c r="BC30" s="741">
        <v>0</v>
      </c>
      <c r="BD30" s="741">
        <v>0</v>
      </c>
      <c r="BE30" s="141" t="s">
        <v>759</v>
      </c>
      <c r="BF30" s="300" t="s">
        <v>776</v>
      </c>
      <c r="BG30" s="484" t="s">
        <v>779</v>
      </c>
      <c r="BH30" s="262" t="s">
        <v>779</v>
      </c>
      <c r="BI30" s="548" t="s">
        <v>1927</v>
      </c>
      <c r="BJ30" s="814" t="s">
        <v>2182</v>
      </c>
    </row>
    <row r="31" spans="1:62" ht="80.099999999999994" customHeight="1">
      <c r="A31" s="1091"/>
      <c r="B31" s="1092"/>
      <c r="C31" s="1092"/>
      <c r="D31" s="1093"/>
      <c r="E31" s="1100" t="s">
        <v>780</v>
      </c>
      <c r="F31" s="1101"/>
      <c r="G31" s="1101"/>
      <c r="H31" s="1101"/>
      <c r="I31" s="1101"/>
      <c r="J31" s="1101"/>
      <c r="K31" s="1101"/>
      <c r="L31" s="1101"/>
      <c r="M31" s="1101"/>
      <c r="N31" s="1101"/>
      <c r="O31" s="1101"/>
      <c r="P31" s="1102"/>
      <c r="Q31" s="104"/>
      <c r="R31" s="104"/>
      <c r="S31" s="479"/>
      <c r="T31" s="104"/>
      <c r="U31" s="605">
        <f>AVERAGE(U21:U30)</f>
        <v>0.51866666666666661</v>
      </c>
      <c r="V31" s="616"/>
      <c r="W31" s="616"/>
      <c r="X31" s="25"/>
      <c r="Y31" s="30"/>
      <c r="Z31" s="30"/>
      <c r="AA31" s="27"/>
      <c r="AB31" s="27"/>
      <c r="AC31" s="27"/>
      <c r="AD31" s="27"/>
      <c r="AE31" s="27"/>
      <c r="AF31" s="644"/>
      <c r="AG31" s="26"/>
      <c r="AH31" s="26"/>
      <c r="AI31" s="26"/>
      <c r="AJ31" s="645"/>
      <c r="AK31" s="44"/>
      <c r="AL31" s="878"/>
      <c r="AM31" s="118"/>
      <c r="AN31" s="118"/>
      <c r="AO31" s="27"/>
      <c r="AP31" s="29"/>
      <c r="AQ31" s="858"/>
      <c r="AR31" s="858"/>
      <c r="AS31" s="132"/>
      <c r="AT31" s="132"/>
      <c r="AU31" s="125"/>
      <c r="AV31" s="125"/>
      <c r="AW31" s="133"/>
      <c r="AX31" s="133"/>
      <c r="AY31" s="49"/>
      <c r="AZ31" s="302"/>
      <c r="BA31" s="302"/>
      <c r="BB31" s="302"/>
      <c r="BC31" s="302"/>
      <c r="BD31" s="302"/>
      <c r="BE31" s="27"/>
      <c r="BF31" s="294"/>
      <c r="BH31" s="303"/>
      <c r="BI31" s="295"/>
    </row>
    <row r="32" spans="1:62" ht="102" customHeight="1">
      <c r="A32" s="141" t="s">
        <v>216</v>
      </c>
      <c r="B32" s="138" t="s">
        <v>217</v>
      </c>
      <c r="C32" s="141" t="s">
        <v>180</v>
      </c>
      <c r="D32" s="141" t="s">
        <v>220</v>
      </c>
      <c r="E32" s="159" t="s">
        <v>781</v>
      </c>
      <c r="F32" s="147">
        <v>2024130010252</v>
      </c>
      <c r="G32" s="141" t="s">
        <v>782</v>
      </c>
      <c r="H32" s="141" t="s">
        <v>783</v>
      </c>
      <c r="I32" s="141" t="s">
        <v>784</v>
      </c>
      <c r="J32" s="148">
        <v>1</v>
      </c>
      <c r="K32" s="141" t="s">
        <v>785</v>
      </c>
      <c r="L32" s="141" t="s">
        <v>642</v>
      </c>
      <c r="M32" s="138" t="s">
        <v>786</v>
      </c>
      <c r="N32" s="480">
        <v>1</v>
      </c>
      <c r="O32" s="267">
        <v>1</v>
      </c>
      <c r="P32" s="881">
        <v>0.17</v>
      </c>
      <c r="Q32" s="882">
        <v>0.4</v>
      </c>
      <c r="R32" s="256"/>
      <c r="S32" s="513"/>
      <c r="T32" s="144">
        <f t="shared" ref="T32:T37" si="4">SUM(P32:S32)</f>
        <v>0.57000000000000006</v>
      </c>
      <c r="U32" s="603">
        <f t="shared" si="1"/>
        <v>0.57000000000000006</v>
      </c>
      <c r="V32" s="611">
        <v>46023</v>
      </c>
      <c r="W32" s="611">
        <v>46363</v>
      </c>
      <c r="X32" s="145">
        <v>200</v>
      </c>
      <c r="Y32" s="151" t="s">
        <v>524</v>
      </c>
      <c r="Z32" s="151" t="s">
        <v>719</v>
      </c>
      <c r="AA32" s="141" t="s">
        <v>787</v>
      </c>
      <c r="AB32" s="141" t="s">
        <v>788</v>
      </c>
      <c r="AC32" s="141" t="s">
        <v>789</v>
      </c>
      <c r="AD32" s="141" t="s">
        <v>648</v>
      </c>
      <c r="AE32" s="141" t="s">
        <v>790</v>
      </c>
      <c r="AF32" s="462">
        <v>0</v>
      </c>
      <c r="AG32" s="138" t="s">
        <v>524</v>
      </c>
      <c r="AH32" s="138" t="s">
        <v>524</v>
      </c>
      <c r="AI32" s="622" t="s">
        <v>524</v>
      </c>
      <c r="AJ32" s="462" t="s">
        <v>524</v>
      </c>
      <c r="AK32" s="1026">
        <v>134872403946</v>
      </c>
      <c r="AL32" s="1026">
        <v>134872403946</v>
      </c>
      <c r="AM32" s="1026"/>
      <c r="AN32" s="463"/>
      <c r="AO32" s="141" t="s">
        <v>791</v>
      </c>
      <c r="AP32" s="141" t="s">
        <v>792</v>
      </c>
      <c r="AQ32" s="1143"/>
      <c r="AR32" s="979"/>
      <c r="AS32" s="1143"/>
      <c r="AT32" s="979"/>
      <c r="AU32" s="1245">
        <v>133827439003</v>
      </c>
      <c r="AV32" s="979">
        <f>AU32/AL32</f>
        <v>0.99225219605770221</v>
      </c>
      <c r="AW32" s="1143">
        <v>32864317543</v>
      </c>
      <c r="AX32" s="979">
        <f>AW32/AL32</f>
        <v>0.24366969507089206</v>
      </c>
      <c r="AY32" s="792"/>
      <c r="AZ32" s="1229"/>
      <c r="BA32" s="1232"/>
      <c r="BB32" s="1232"/>
      <c r="BC32" s="815">
        <v>0</v>
      </c>
      <c r="BD32" s="815">
        <v>0</v>
      </c>
      <c r="BE32" s="141" t="s">
        <v>793</v>
      </c>
      <c r="BF32" s="299" t="s">
        <v>794</v>
      </c>
      <c r="BG32" s="484" t="s">
        <v>795</v>
      </c>
      <c r="BH32" s="262" t="s">
        <v>796</v>
      </c>
      <c r="BI32" s="566" t="s">
        <v>1928</v>
      </c>
      <c r="BJ32" s="826" t="s">
        <v>2183</v>
      </c>
    </row>
    <row r="33" spans="1:62" ht="80.099999999999994" customHeight="1">
      <c r="A33" s="141" t="s">
        <v>216</v>
      </c>
      <c r="B33" s="138" t="s">
        <v>217</v>
      </c>
      <c r="C33" s="141" t="s">
        <v>180</v>
      </c>
      <c r="D33" s="141" t="s">
        <v>220</v>
      </c>
      <c r="E33" s="159" t="s">
        <v>781</v>
      </c>
      <c r="F33" s="147">
        <v>2024130010252</v>
      </c>
      <c r="G33" s="141" t="s">
        <v>782</v>
      </c>
      <c r="H33" s="141" t="s">
        <v>783</v>
      </c>
      <c r="I33" s="141" t="s">
        <v>784</v>
      </c>
      <c r="J33" s="148"/>
      <c r="K33" s="141" t="s">
        <v>2037</v>
      </c>
      <c r="L33" s="141" t="s">
        <v>642</v>
      </c>
      <c r="M33" s="138" t="s">
        <v>786</v>
      </c>
      <c r="N33" s="480">
        <v>1</v>
      </c>
      <c r="O33" s="267">
        <v>1</v>
      </c>
      <c r="P33" s="144" t="s">
        <v>524</v>
      </c>
      <c r="Q33" s="261" t="s">
        <v>524</v>
      </c>
      <c r="R33" s="257"/>
      <c r="S33" s="513"/>
      <c r="T33" s="144">
        <f t="shared" si="4"/>
        <v>0</v>
      </c>
      <c r="U33" s="603">
        <f t="shared" si="1"/>
        <v>0</v>
      </c>
      <c r="V33" s="611">
        <v>46204</v>
      </c>
      <c r="W33" s="611">
        <v>46326</v>
      </c>
      <c r="X33" s="145">
        <v>100</v>
      </c>
      <c r="Y33" s="151" t="s">
        <v>524</v>
      </c>
      <c r="Z33" s="151" t="s">
        <v>719</v>
      </c>
      <c r="AA33" s="141" t="s">
        <v>787</v>
      </c>
      <c r="AB33" s="141" t="s">
        <v>797</v>
      </c>
      <c r="AC33" s="141" t="s">
        <v>798</v>
      </c>
      <c r="AD33" s="141" t="s">
        <v>648</v>
      </c>
      <c r="AE33" s="141" t="s">
        <v>790</v>
      </c>
      <c r="AF33" s="462">
        <v>0</v>
      </c>
      <c r="AG33" s="138" t="s">
        <v>524</v>
      </c>
      <c r="AH33" s="138" t="s">
        <v>524</v>
      </c>
      <c r="AI33" s="622" t="s">
        <v>524</v>
      </c>
      <c r="AJ33" s="462" t="s">
        <v>524</v>
      </c>
      <c r="AK33" s="1027"/>
      <c r="AL33" s="1027"/>
      <c r="AM33" s="1027"/>
      <c r="AN33" s="464"/>
      <c r="AO33" s="141" t="s">
        <v>791</v>
      </c>
      <c r="AP33" s="141" t="s">
        <v>792</v>
      </c>
      <c r="AQ33" s="1144"/>
      <c r="AR33" s="980"/>
      <c r="AS33" s="1144"/>
      <c r="AT33" s="980"/>
      <c r="AU33" s="1246"/>
      <c r="AV33" s="980"/>
      <c r="AW33" s="1144"/>
      <c r="AX33" s="980"/>
      <c r="AY33" s="793"/>
      <c r="AZ33" s="1230"/>
      <c r="BA33" s="1233"/>
      <c r="BB33" s="1233"/>
      <c r="BC33" s="815">
        <v>0</v>
      </c>
      <c r="BD33" s="815">
        <v>0</v>
      </c>
      <c r="BE33" s="141" t="s">
        <v>799</v>
      </c>
      <c r="BF33" s="484" t="s">
        <v>800</v>
      </c>
      <c r="BG33" s="484" t="s">
        <v>801</v>
      </c>
      <c r="BH33" s="262" t="s">
        <v>802</v>
      </c>
      <c r="BI33" s="566" t="s">
        <v>1929</v>
      </c>
      <c r="BJ33" s="826" t="s">
        <v>1929</v>
      </c>
    </row>
    <row r="34" spans="1:62" ht="80.099999999999994" customHeight="1">
      <c r="A34" s="141" t="s">
        <v>216</v>
      </c>
      <c r="B34" s="138" t="s">
        <v>217</v>
      </c>
      <c r="C34" s="141" t="s">
        <v>180</v>
      </c>
      <c r="D34" s="141" t="s">
        <v>220</v>
      </c>
      <c r="E34" s="159" t="s">
        <v>781</v>
      </c>
      <c r="F34" s="147">
        <v>2024130010252</v>
      </c>
      <c r="G34" s="141" t="s">
        <v>782</v>
      </c>
      <c r="H34" s="141" t="s">
        <v>783</v>
      </c>
      <c r="I34" s="141" t="s">
        <v>784</v>
      </c>
      <c r="J34" s="148"/>
      <c r="K34" s="141" t="s">
        <v>2038</v>
      </c>
      <c r="L34" s="141" t="s">
        <v>642</v>
      </c>
      <c r="M34" s="138" t="s">
        <v>786</v>
      </c>
      <c r="N34" s="480" t="s">
        <v>170</v>
      </c>
      <c r="O34" s="267" t="s">
        <v>170</v>
      </c>
      <c r="P34" s="144" t="s">
        <v>170</v>
      </c>
      <c r="Q34" s="261" t="s">
        <v>170</v>
      </c>
      <c r="R34" s="157"/>
      <c r="S34" s="280"/>
      <c r="T34" s="144">
        <f t="shared" si="4"/>
        <v>0</v>
      </c>
      <c r="U34" s="603" t="s">
        <v>170</v>
      </c>
      <c r="V34" s="611" t="s">
        <v>524</v>
      </c>
      <c r="W34" s="611" t="s">
        <v>524</v>
      </c>
      <c r="X34" s="145" t="s">
        <v>524</v>
      </c>
      <c r="Y34" s="151" t="s">
        <v>524</v>
      </c>
      <c r="Z34" s="151" t="s">
        <v>719</v>
      </c>
      <c r="AA34" s="141" t="s">
        <v>787</v>
      </c>
      <c r="AB34" s="141" t="s">
        <v>803</v>
      </c>
      <c r="AC34" s="141" t="s">
        <v>804</v>
      </c>
      <c r="AD34" s="141" t="s">
        <v>648</v>
      </c>
      <c r="AE34" s="141" t="s">
        <v>790</v>
      </c>
      <c r="AF34" s="462">
        <v>0</v>
      </c>
      <c r="AG34" s="138" t="s">
        <v>524</v>
      </c>
      <c r="AH34" s="138" t="s">
        <v>524</v>
      </c>
      <c r="AI34" s="622" t="s">
        <v>524</v>
      </c>
      <c r="AJ34" s="462" t="s">
        <v>524</v>
      </c>
      <c r="AK34" s="1027"/>
      <c r="AL34" s="1027"/>
      <c r="AM34" s="1027"/>
      <c r="AN34" s="464"/>
      <c r="AO34" s="141" t="s">
        <v>791</v>
      </c>
      <c r="AP34" s="141" t="s">
        <v>792</v>
      </c>
      <c r="AQ34" s="1144"/>
      <c r="AR34" s="980"/>
      <c r="AS34" s="1144"/>
      <c r="AT34" s="980"/>
      <c r="AU34" s="1246"/>
      <c r="AV34" s="980"/>
      <c r="AW34" s="1144"/>
      <c r="AX34" s="980"/>
      <c r="AY34" s="793"/>
      <c r="AZ34" s="1230"/>
      <c r="BA34" s="1233"/>
      <c r="BB34" s="1233"/>
      <c r="BC34" s="815">
        <v>0</v>
      </c>
      <c r="BD34" s="815">
        <v>0</v>
      </c>
      <c r="BE34" s="141" t="s">
        <v>805</v>
      </c>
      <c r="BF34" s="305" t="s">
        <v>806</v>
      </c>
      <c r="BG34" s="484" t="s">
        <v>807</v>
      </c>
      <c r="BH34" s="262" t="s">
        <v>807</v>
      </c>
      <c r="BI34" s="566" t="s">
        <v>805</v>
      </c>
      <c r="BJ34" s="826" t="s">
        <v>805</v>
      </c>
    </row>
    <row r="35" spans="1:62" s="52" customFormat="1" ht="80.099999999999994" customHeight="1">
      <c r="A35" s="138" t="s">
        <v>216</v>
      </c>
      <c r="B35" s="138" t="s">
        <v>217</v>
      </c>
      <c r="C35" s="138" t="s">
        <v>180</v>
      </c>
      <c r="D35" s="138" t="s">
        <v>220</v>
      </c>
      <c r="E35" s="159" t="s">
        <v>781</v>
      </c>
      <c r="F35" s="140">
        <v>2024130010252</v>
      </c>
      <c r="G35" s="138" t="s">
        <v>782</v>
      </c>
      <c r="H35" s="138" t="s">
        <v>783</v>
      </c>
      <c r="I35" s="141" t="s">
        <v>784</v>
      </c>
      <c r="J35" s="142"/>
      <c r="K35" s="563" t="s">
        <v>2039</v>
      </c>
      <c r="L35" s="138" t="s">
        <v>642</v>
      </c>
      <c r="M35" s="138" t="s">
        <v>786</v>
      </c>
      <c r="N35" s="415">
        <v>45738</v>
      </c>
      <c r="O35" s="435">
        <v>45793</v>
      </c>
      <c r="P35" s="144">
        <v>49325</v>
      </c>
      <c r="Q35" s="261">
        <v>49673</v>
      </c>
      <c r="R35" s="157"/>
      <c r="S35" s="280"/>
      <c r="T35" s="144">
        <f t="shared" si="4"/>
        <v>98998</v>
      </c>
      <c r="U35" s="603">
        <v>1</v>
      </c>
      <c r="V35" s="611">
        <v>46023</v>
      </c>
      <c r="W35" s="611">
        <v>46363</v>
      </c>
      <c r="X35" s="145">
        <v>200</v>
      </c>
      <c r="Y35" s="162">
        <v>45738</v>
      </c>
      <c r="Z35" s="145" t="s">
        <v>719</v>
      </c>
      <c r="AA35" s="138" t="s">
        <v>787</v>
      </c>
      <c r="AB35" s="138" t="s">
        <v>808</v>
      </c>
      <c r="AC35" s="138" t="s">
        <v>809</v>
      </c>
      <c r="AD35" s="138" t="s">
        <v>648</v>
      </c>
      <c r="AE35" s="138" t="s">
        <v>810</v>
      </c>
      <c r="AF35" s="462">
        <v>132272403946</v>
      </c>
      <c r="AG35" s="138" t="s">
        <v>811</v>
      </c>
      <c r="AH35" s="138" t="s">
        <v>812</v>
      </c>
      <c r="AI35" s="622">
        <v>46048</v>
      </c>
      <c r="AJ35" s="462">
        <v>132272403946</v>
      </c>
      <c r="AK35" s="1027"/>
      <c r="AL35" s="1027"/>
      <c r="AM35" s="1027"/>
      <c r="AN35" s="464"/>
      <c r="AO35" s="138" t="s">
        <v>813</v>
      </c>
      <c r="AP35" s="138" t="s">
        <v>792</v>
      </c>
      <c r="AQ35" s="1144"/>
      <c r="AR35" s="980"/>
      <c r="AS35" s="1144"/>
      <c r="AT35" s="980"/>
      <c r="AU35" s="1246"/>
      <c r="AV35" s="980"/>
      <c r="AW35" s="1144"/>
      <c r="AX35" s="980"/>
      <c r="AY35" s="793"/>
      <c r="AZ35" s="1230"/>
      <c r="BA35" s="1233"/>
      <c r="BB35" s="1233"/>
      <c r="BC35" s="743">
        <v>131828813220</v>
      </c>
      <c r="BD35" s="743">
        <v>31432646823.25</v>
      </c>
      <c r="BE35" s="141" t="s">
        <v>814</v>
      </c>
      <c r="BF35" s="484" t="s">
        <v>815</v>
      </c>
      <c r="BG35" s="484" t="s">
        <v>816</v>
      </c>
      <c r="BH35" s="262" t="s">
        <v>817</v>
      </c>
      <c r="BI35" s="566" t="s">
        <v>1930</v>
      </c>
      <c r="BJ35" s="826" t="s">
        <v>2184</v>
      </c>
    </row>
    <row r="36" spans="1:62" ht="80.099999999999994" customHeight="1">
      <c r="A36" s="141" t="s">
        <v>216</v>
      </c>
      <c r="B36" s="138" t="s">
        <v>217</v>
      </c>
      <c r="C36" s="141" t="s">
        <v>180</v>
      </c>
      <c r="D36" s="141" t="s">
        <v>220</v>
      </c>
      <c r="E36" s="159" t="s">
        <v>781</v>
      </c>
      <c r="F36" s="147">
        <v>2024130010252</v>
      </c>
      <c r="G36" s="141" t="s">
        <v>782</v>
      </c>
      <c r="H36" s="141" t="s">
        <v>783</v>
      </c>
      <c r="I36" s="141" t="s">
        <v>784</v>
      </c>
      <c r="J36" s="148"/>
      <c r="K36" s="141" t="s">
        <v>818</v>
      </c>
      <c r="L36" s="141" t="s">
        <v>642</v>
      </c>
      <c r="M36" s="138" t="s">
        <v>786</v>
      </c>
      <c r="N36" s="480">
        <v>1</v>
      </c>
      <c r="O36" s="267">
        <v>1</v>
      </c>
      <c r="P36" s="144">
        <v>1</v>
      </c>
      <c r="Q36" s="261">
        <v>0</v>
      </c>
      <c r="R36" s="157"/>
      <c r="S36" s="514"/>
      <c r="T36" s="144">
        <f t="shared" si="4"/>
        <v>1</v>
      </c>
      <c r="U36" s="603">
        <f t="shared" si="1"/>
        <v>1</v>
      </c>
      <c r="V36" s="611">
        <v>46048</v>
      </c>
      <c r="W36" s="611">
        <v>46363</v>
      </c>
      <c r="X36" s="145">
        <v>180</v>
      </c>
      <c r="Y36" s="151">
        <v>186000</v>
      </c>
      <c r="Z36" s="151" t="s">
        <v>719</v>
      </c>
      <c r="AA36" s="141" t="s">
        <v>787</v>
      </c>
      <c r="AB36" s="141" t="s">
        <v>819</v>
      </c>
      <c r="AC36" s="141" t="s">
        <v>809</v>
      </c>
      <c r="AD36" s="141" t="s">
        <v>648</v>
      </c>
      <c r="AE36" s="141" t="s">
        <v>820</v>
      </c>
      <c r="AF36" s="462">
        <v>0</v>
      </c>
      <c r="AG36" s="138" t="s">
        <v>524</v>
      </c>
      <c r="AH36" s="138" t="s">
        <v>524</v>
      </c>
      <c r="AI36" s="622" t="s">
        <v>524</v>
      </c>
      <c r="AJ36" s="462" t="s">
        <v>524</v>
      </c>
      <c r="AK36" s="1027"/>
      <c r="AL36" s="1027"/>
      <c r="AM36" s="1027"/>
      <c r="AN36" s="464"/>
      <c r="AO36" s="141" t="s">
        <v>524</v>
      </c>
      <c r="AP36" s="141" t="s">
        <v>524</v>
      </c>
      <c r="AQ36" s="1144"/>
      <c r="AR36" s="980"/>
      <c r="AS36" s="1144"/>
      <c r="AT36" s="980"/>
      <c r="AU36" s="1246"/>
      <c r="AV36" s="980"/>
      <c r="AW36" s="1144"/>
      <c r="AX36" s="980"/>
      <c r="AY36" s="793"/>
      <c r="AZ36" s="1230"/>
      <c r="BA36" s="1233"/>
      <c r="BB36" s="1233"/>
      <c r="BC36" s="815">
        <v>0</v>
      </c>
      <c r="BD36" s="815">
        <v>0</v>
      </c>
      <c r="BE36" s="141" t="s">
        <v>821</v>
      </c>
      <c r="BF36" s="484" t="s">
        <v>822</v>
      </c>
      <c r="BG36" s="484" t="s">
        <v>823</v>
      </c>
      <c r="BH36" s="262" t="s">
        <v>824</v>
      </c>
      <c r="BI36" s="566" t="s">
        <v>1931</v>
      </c>
      <c r="BJ36" s="826" t="s">
        <v>2185</v>
      </c>
    </row>
    <row r="37" spans="1:62" ht="80.099999999999994" customHeight="1">
      <c r="A37" s="141" t="s">
        <v>216</v>
      </c>
      <c r="B37" s="138" t="s">
        <v>217</v>
      </c>
      <c r="C37" s="141" t="s">
        <v>180</v>
      </c>
      <c r="D37" s="141" t="s">
        <v>220</v>
      </c>
      <c r="E37" s="159" t="s">
        <v>781</v>
      </c>
      <c r="F37" s="147">
        <v>2024130010252</v>
      </c>
      <c r="G37" s="141" t="s">
        <v>782</v>
      </c>
      <c r="H37" s="141" t="s">
        <v>783</v>
      </c>
      <c r="I37" s="141" t="s">
        <v>784</v>
      </c>
      <c r="J37" s="148"/>
      <c r="K37" s="141" t="s">
        <v>825</v>
      </c>
      <c r="L37" s="141" t="s">
        <v>642</v>
      </c>
      <c r="M37" s="138" t="s">
        <v>786</v>
      </c>
      <c r="N37" s="480">
        <v>3</v>
      </c>
      <c r="O37" s="267">
        <v>3</v>
      </c>
      <c r="P37" s="144">
        <v>0</v>
      </c>
      <c r="Q37" s="261">
        <v>1.5</v>
      </c>
      <c r="R37" s="157"/>
      <c r="S37" s="280"/>
      <c r="T37" s="144">
        <f t="shared" si="4"/>
        <v>1.5</v>
      </c>
      <c r="U37" s="603">
        <f t="shared" si="1"/>
        <v>0.5</v>
      </c>
      <c r="V37" s="611">
        <v>46048</v>
      </c>
      <c r="W37" s="611">
        <v>46363</v>
      </c>
      <c r="X37" s="145">
        <v>180</v>
      </c>
      <c r="Y37" s="151" t="s">
        <v>524</v>
      </c>
      <c r="Z37" s="151" t="s">
        <v>719</v>
      </c>
      <c r="AA37" s="141" t="s">
        <v>787</v>
      </c>
      <c r="AB37" s="141" t="s">
        <v>826</v>
      </c>
      <c r="AC37" s="141" t="s">
        <v>827</v>
      </c>
      <c r="AD37" s="141" t="s">
        <v>648</v>
      </c>
      <c r="AE37" s="141" t="s">
        <v>790</v>
      </c>
      <c r="AF37" s="462">
        <v>2400000000</v>
      </c>
      <c r="AG37" s="138" t="s">
        <v>811</v>
      </c>
      <c r="AH37" s="138" t="s">
        <v>686</v>
      </c>
      <c r="AI37" s="622">
        <v>46048</v>
      </c>
      <c r="AJ37" s="462">
        <v>2400000000</v>
      </c>
      <c r="AK37" s="1027"/>
      <c r="AL37" s="1027"/>
      <c r="AM37" s="1027"/>
      <c r="AN37" s="464"/>
      <c r="AO37" s="141" t="s">
        <v>791</v>
      </c>
      <c r="AP37" s="141" t="s">
        <v>792</v>
      </c>
      <c r="AQ37" s="1144"/>
      <c r="AR37" s="980"/>
      <c r="AS37" s="1144"/>
      <c r="AT37" s="980"/>
      <c r="AU37" s="1246"/>
      <c r="AV37" s="980"/>
      <c r="AW37" s="1144"/>
      <c r="AX37" s="980"/>
      <c r="AY37" s="793"/>
      <c r="AZ37" s="1230"/>
      <c r="BA37" s="1233"/>
      <c r="BB37" s="1233"/>
      <c r="BC37" s="743">
        <v>1998625783</v>
      </c>
      <c r="BD37" s="743">
        <v>1418635420</v>
      </c>
      <c r="BE37" s="141" t="s">
        <v>828</v>
      </c>
      <c r="BF37" s="484" t="s">
        <v>829</v>
      </c>
      <c r="BG37" s="484" t="s">
        <v>830</v>
      </c>
      <c r="BH37" s="262" t="s">
        <v>831</v>
      </c>
      <c r="BI37" s="566" t="s">
        <v>1932</v>
      </c>
      <c r="BJ37" s="826" t="s">
        <v>2186</v>
      </c>
    </row>
    <row r="38" spans="1:62" ht="80.099999999999994" customHeight="1">
      <c r="A38" s="141" t="s">
        <v>216</v>
      </c>
      <c r="B38" s="138" t="s">
        <v>217</v>
      </c>
      <c r="C38" s="141" t="s">
        <v>180</v>
      </c>
      <c r="D38" s="141" t="s">
        <v>220</v>
      </c>
      <c r="E38" s="159" t="s">
        <v>781</v>
      </c>
      <c r="F38" s="147">
        <v>2024130010252</v>
      </c>
      <c r="G38" s="141" t="s">
        <v>782</v>
      </c>
      <c r="H38" s="141" t="s">
        <v>783</v>
      </c>
      <c r="I38" s="141" t="s">
        <v>784</v>
      </c>
      <c r="J38" s="148"/>
      <c r="K38" s="141" t="s">
        <v>2040</v>
      </c>
      <c r="L38" s="141" t="s">
        <v>642</v>
      </c>
      <c r="M38" s="138" t="s">
        <v>786</v>
      </c>
      <c r="N38" s="480">
        <v>1</v>
      </c>
      <c r="O38" s="267">
        <v>1</v>
      </c>
      <c r="P38" s="163">
        <v>0</v>
      </c>
      <c r="Q38" s="261">
        <v>0</v>
      </c>
      <c r="R38" s="258"/>
      <c r="S38" s="515"/>
      <c r="T38" s="163">
        <f>+P38+Q38+R38+S38</f>
        <v>0</v>
      </c>
      <c r="U38" s="603">
        <f t="shared" si="1"/>
        <v>0</v>
      </c>
      <c r="V38" s="611">
        <v>46023</v>
      </c>
      <c r="W38" s="611">
        <v>46363</v>
      </c>
      <c r="X38" s="145">
        <v>200</v>
      </c>
      <c r="Y38" s="151" t="s">
        <v>524</v>
      </c>
      <c r="Z38" s="151" t="s">
        <v>524</v>
      </c>
      <c r="AA38" s="141" t="s">
        <v>787</v>
      </c>
      <c r="AB38" s="141" t="s">
        <v>826</v>
      </c>
      <c r="AC38" s="141" t="s">
        <v>827</v>
      </c>
      <c r="AD38" s="141" t="s">
        <v>736</v>
      </c>
      <c r="AE38" s="141" t="s">
        <v>524</v>
      </c>
      <c r="AF38" s="462">
        <v>200000000</v>
      </c>
      <c r="AG38" s="138" t="s">
        <v>811</v>
      </c>
      <c r="AH38" s="138" t="s">
        <v>686</v>
      </c>
      <c r="AI38" s="622">
        <v>46204</v>
      </c>
      <c r="AJ38" s="462">
        <v>200000000</v>
      </c>
      <c r="AK38" s="1028"/>
      <c r="AL38" s="1028"/>
      <c r="AM38" s="1028"/>
      <c r="AN38" s="465"/>
      <c r="AO38" s="141" t="s">
        <v>524</v>
      </c>
      <c r="AP38" s="141" t="s">
        <v>524</v>
      </c>
      <c r="AQ38" s="1145"/>
      <c r="AR38" s="981"/>
      <c r="AS38" s="1145"/>
      <c r="AT38" s="981"/>
      <c r="AU38" s="1247"/>
      <c r="AV38" s="981"/>
      <c r="AW38" s="1145"/>
      <c r="AX38" s="981"/>
      <c r="AY38" s="794"/>
      <c r="AZ38" s="1231"/>
      <c r="BA38" s="1234"/>
      <c r="BB38" s="1234"/>
      <c r="BC38" s="815">
        <v>0</v>
      </c>
      <c r="BD38" s="815">
        <v>0</v>
      </c>
      <c r="BE38" s="141" t="s">
        <v>828</v>
      </c>
      <c r="BF38" s="484" t="s">
        <v>832</v>
      </c>
      <c r="BG38" s="484" t="s">
        <v>833</v>
      </c>
      <c r="BH38" s="262" t="s">
        <v>834</v>
      </c>
      <c r="BI38" s="566" t="s">
        <v>1933</v>
      </c>
      <c r="BJ38" s="826" t="s">
        <v>1933</v>
      </c>
    </row>
    <row r="39" spans="1:62" ht="80.099999999999994" customHeight="1">
      <c r="A39" s="1091"/>
      <c r="B39" s="1092"/>
      <c r="C39" s="1092"/>
      <c r="D39" s="1093"/>
      <c r="E39" s="1100" t="s">
        <v>835</v>
      </c>
      <c r="F39" s="1101"/>
      <c r="G39" s="1101"/>
      <c r="H39" s="1101"/>
      <c r="I39" s="1101"/>
      <c r="J39" s="1101"/>
      <c r="K39" s="1101"/>
      <c r="L39" s="1101"/>
      <c r="M39" s="1101"/>
      <c r="N39" s="1101"/>
      <c r="O39" s="1101"/>
      <c r="P39" s="1102"/>
      <c r="Q39" s="479"/>
      <c r="R39" s="479"/>
      <c r="S39" s="479"/>
      <c r="T39" s="479"/>
      <c r="U39" s="606">
        <f>AVERAGE(U32:U38)</f>
        <v>0.51166666666666671</v>
      </c>
      <c r="V39" s="616"/>
      <c r="W39" s="616"/>
      <c r="X39" s="25"/>
      <c r="Y39" s="30"/>
      <c r="Z39" s="30"/>
      <c r="AA39" s="27"/>
      <c r="AB39" s="27"/>
      <c r="AC39" s="27"/>
      <c r="AD39" s="27"/>
      <c r="AE39" s="27"/>
      <c r="AF39" s="645"/>
      <c r="AG39" s="26"/>
      <c r="AH39" s="26"/>
      <c r="AI39" s="26"/>
      <c r="AJ39" s="645"/>
      <c r="AK39" s="45"/>
      <c r="AL39" s="542"/>
      <c r="AM39" s="458"/>
      <c r="AN39" s="458"/>
      <c r="AO39" s="27"/>
      <c r="AP39" s="29"/>
      <c r="AQ39" s="858"/>
      <c r="AR39" s="858"/>
      <c r="AS39" s="132"/>
      <c r="AT39" s="132"/>
      <c r="AU39" s="358"/>
      <c r="AV39" s="358"/>
      <c r="AW39" s="359"/>
      <c r="AX39" s="359"/>
      <c r="AY39" s="306"/>
      <c r="AZ39" s="306"/>
      <c r="BA39" s="306"/>
      <c r="BB39" s="306"/>
      <c r="BC39" s="306"/>
      <c r="BD39" s="306"/>
      <c r="BE39" s="27"/>
      <c r="BF39" s="307"/>
      <c r="BG39" s="307"/>
      <c r="BH39" s="303"/>
      <c r="BI39" s="295"/>
    </row>
    <row r="40" spans="1:62" ht="71.25" customHeight="1">
      <c r="A40" s="141" t="s">
        <v>216</v>
      </c>
      <c r="B40" s="138" t="s">
        <v>217</v>
      </c>
      <c r="C40" s="141" t="s">
        <v>186</v>
      </c>
      <c r="D40" s="141" t="s">
        <v>224</v>
      </c>
      <c r="E40" s="165" t="s">
        <v>836</v>
      </c>
      <c r="F40" s="147">
        <v>2024130010256</v>
      </c>
      <c r="G40" s="141" t="s">
        <v>837</v>
      </c>
      <c r="H40" s="141" t="s">
        <v>838</v>
      </c>
      <c r="I40" s="141" t="s">
        <v>839</v>
      </c>
      <c r="J40" s="148">
        <v>1</v>
      </c>
      <c r="K40" s="141" t="s">
        <v>840</v>
      </c>
      <c r="L40" s="141" t="s">
        <v>841</v>
      </c>
      <c r="M40" s="138" t="s">
        <v>842</v>
      </c>
      <c r="N40" s="414">
        <v>3</v>
      </c>
      <c r="O40" s="267">
        <v>1</v>
      </c>
      <c r="P40" s="166">
        <v>1</v>
      </c>
      <c r="Q40" s="856">
        <v>1</v>
      </c>
      <c r="R40" s="150"/>
      <c r="S40" s="278"/>
      <c r="T40" s="166">
        <v>1</v>
      </c>
      <c r="U40" s="603">
        <f t="shared" si="1"/>
        <v>1</v>
      </c>
      <c r="V40" s="615">
        <v>46027</v>
      </c>
      <c r="W40" s="615">
        <v>46353</v>
      </c>
      <c r="X40" s="617">
        <v>180</v>
      </c>
      <c r="Y40" s="151">
        <v>106.48699999999999</v>
      </c>
      <c r="Z40" s="151" t="s">
        <v>719</v>
      </c>
      <c r="AA40" s="141" t="s">
        <v>787</v>
      </c>
      <c r="AB40" s="141" t="s">
        <v>843</v>
      </c>
      <c r="AC40" s="141" t="s">
        <v>844</v>
      </c>
      <c r="AD40" s="141" t="s">
        <v>648</v>
      </c>
      <c r="AE40" s="141" t="s">
        <v>845</v>
      </c>
      <c r="AF40" s="646">
        <v>409000000</v>
      </c>
      <c r="AG40" s="138" t="s">
        <v>811</v>
      </c>
      <c r="AH40" s="138" t="s">
        <v>686</v>
      </c>
      <c r="AI40" s="622">
        <v>46048</v>
      </c>
      <c r="AJ40" s="646">
        <v>409000000</v>
      </c>
      <c r="AK40" s="1051">
        <v>129213691559</v>
      </c>
      <c r="AL40" s="1026">
        <v>129856669632</v>
      </c>
      <c r="AM40" s="1026"/>
      <c r="AN40" s="463"/>
      <c r="AO40" s="141" t="s">
        <v>669</v>
      </c>
      <c r="AP40" s="141" t="s">
        <v>669</v>
      </c>
      <c r="AQ40" s="1167"/>
      <c r="AR40" s="979"/>
      <c r="AS40" s="1167"/>
      <c r="AT40" s="979"/>
      <c r="AU40" s="1026">
        <v>129179960359</v>
      </c>
      <c r="AV40" s="982">
        <f>AU40/AL40</f>
        <v>0.99478879848899771</v>
      </c>
      <c r="AW40" s="1026">
        <v>56484748046</v>
      </c>
      <c r="AX40" s="982">
        <f>AW40/AL40</f>
        <v>0.43497764270462019</v>
      </c>
      <c r="AY40" s="160"/>
      <c r="AZ40" s="308"/>
      <c r="BA40" s="304"/>
      <c r="BB40" s="1235"/>
      <c r="BC40" s="744"/>
      <c r="BD40" s="744"/>
      <c r="BE40" s="141" t="s">
        <v>847</v>
      </c>
      <c r="BF40" s="309" t="s">
        <v>848</v>
      </c>
      <c r="BG40" s="282" t="s">
        <v>849</v>
      </c>
      <c r="BH40" s="262" t="s">
        <v>849</v>
      </c>
      <c r="BI40" s="548" t="s">
        <v>1970</v>
      </c>
      <c r="BJ40" s="826" t="s">
        <v>1970</v>
      </c>
    </row>
    <row r="41" spans="1:62" ht="50.25" customHeight="1">
      <c r="A41" s="141" t="s">
        <v>216</v>
      </c>
      <c r="B41" s="138" t="s">
        <v>217</v>
      </c>
      <c r="C41" s="141" t="s">
        <v>186</v>
      </c>
      <c r="D41" s="141" t="s">
        <v>224</v>
      </c>
      <c r="E41" s="165" t="s">
        <v>836</v>
      </c>
      <c r="F41" s="147">
        <v>2024130010256</v>
      </c>
      <c r="G41" s="141" t="s">
        <v>837</v>
      </c>
      <c r="H41" s="141" t="s">
        <v>850</v>
      </c>
      <c r="I41" s="141" t="s">
        <v>839</v>
      </c>
      <c r="J41" s="148"/>
      <c r="K41" s="563" t="s">
        <v>851</v>
      </c>
      <c r="L41" s="141" t="s">
        <v>841</v>
      </c>
      <c r="M41" s="138" t="s">
        <v>842</v>
      </c>
      <c r="N41" s="480">
        <v>11</v>
      </c>
      <c r="O41" s="267">
        <v>11</v>
      </c>
      <c r="P41" s="166">
        <v>3</v>
      </c>
      <c r="Q41" s="856">
        <v>2</v>
      </c>
      <c r="R41" s="150"/>
      <c r="S41" s="278"/>
      <c r="T41" s="166">
        <f t="shared" ref="T41:T45" si="5">+P41+Q41+R41+S41</f>
        <v>5</v>
      </c>
      <c r="U41" s="603">
        <f t="shared" si="1"/>
        <v>0.45454545454545453</v>
      </c>
      <c r="V41" s="615">
        <v>46041</v>
      </c>
      <c r="W41" s="615">
        <v>46353</v>
      </c>
      <c r="X41" s="617">
        <v>180</v>
      </c>
      <c r="Y41" s="151">
        <v>106.48699999999999</v>
      </c>
      <c r="Z41" s="151" t="s">
        <v>719</v>
      </c>
      <c r="AA41" s="141" t="s">
        <v>787</v>
      </c>
      <c r="AB41" s="141" t="s">
        <v>843</v>
      </c>
      <c r="AC41" s="141" t="s">
        <v>844</v>
      </c>
      <c r="AD41" s="141" t="s">
        <v>648</v>
      </c>
      <c r="AE41" s="141" t="s">
        <v>845</v>
      </c>
      <c r="AF41" s="462">
        <v>691000000</v>
      </c>
      <c r="AG41" s="138" t="s">
        <v>811</v>
      </c>
      <c r="AH41" s="138" t="s">
        <v>686</v>
      </c>
      <c r="AI41" s="622">
        <v>46048</v>
      </c>
      <c r="AJ41" s="462">
        <v>691000000</v>
      </c>
      <c r="AK41" s="1051"/>
      <c r="AL41" s="1027"/>
      <c r="AM41" s="1027"/>
      <c r="AN41" s="464"/>
      <c r="AO41" s="141" t="s">
        <v>652</v>
      </c>
      <c r="AP41" s="141" t="s">
        <v>852</v>
      </c>
      <c r="AQ41" s="1167"/>
      <c r="AR41" s="980"/>
      <c r="AS41" s="1167"/>
      <c r="AT41" s="980"/>
      <c r="AU41" s="1027"/>
      <c r="AV41" s="983"/>
      <c r="AW41" s="1027"/>
      <c r="AX41" s="983"/>
      <c r="AY41" s="161"/>
      <c r="AZ41" s="310"/>
      <c r="BA41" s="304"/>
      <c r="BB41" s="1236"/>
      <c r="BC41" s="744"/>
      <c r="BD41" s="744"/>
      <c r="BE41" s="141" t="s">
        <v>853</v>
      </c>
      <c r="BF41" s="284" t="s">
        <v>854</v>
      </c>
      <c r="BG41" s="283" t="s">
        <v>855</v>
      </c>
      <c r="BH41" s="262" t="s">
        <v>856</v>
      </c>
      <c r="BI41" s="548" t="s">
        <v>1971</v>
      </c>
      <c r="BJ41" s="826" t="s">
        <v>1971</v>
      </c>
    </row>
    <row r="42" spans="1:62" ht="50.25" customHeight="1">
      <c r="A42" s="141" t="s">
        <v>216</v>
      </c>
      <c r="B42" s="138" t="s">
        <v>217</v>
      </c>
      <c r="C42" s="141" t="s">
        <v>186</v>
      </c>
      <c r="D42" s="141" t="s">
        <v>224</v>
      </c>
      <c r="E42" s="165" t="s">
        <v>836</v>
      </c>
      <c r="F42" s="147">
        <v>2024130010256</v>
      </c>
      <c r="G42" s="141" t="s">
        <v>837</v>
      </c>
      <c r="H42" s="141" t="s">
        <v>850</v>
      </c>
      <c r="I42" s="141" t="s">
        <v>839</v>
      </c>
      <c r="J42" s="148"/>
      <c r="K42" s="141" t="s">
        <v>857</v>
      </c>
      <c r="L42" s="141" t="s">
        <v>841</v>
      </c>
      <c r="M42" s="138" t="s">
        <v>842</v>
      </c>
      <c r="N42" s="416">
        <v>6</v>
      </c>
      <c r="O42" s="267">
        <v>6</v>
      </c>
      <c r="P42" s="166">
        <v>0</v>
      </c>
      <c r="Q42" s="883">
        <v>2</v>
      </c>
      <c r="R42" s="168"/>
      <c r="S42" s="516"/>
      <c r="T42" s="166">
        <f t="shared" si="5"/>
        <v>2</v>
      </c>
      <c r="U42" s="603">
        <f t="shared" si="1"/>
        <v>0.33333333333333331</v>
      </c>
      <c r="V42" s="615">
        <v>46048</v>
      </c>
      <c r="W42" s="615">
        <v>46353</v>
      </c>
      <c r="X42" s="617">
        <v>180</v>
      </c>
      <c r="Y42" s="151">
        <v>106.48699999999999</v>
      </c>
      <c r="Z42" s="151" t="s">
        <v>719</v>
      </c>
      <c r="AA42" s="141" t="s">
        <v>787</v>
      </c>
      <c r="AB42" s="141" t="s">
        <v>858</v>
      </c>
      <c r="AC42" s="141" t="s">
        <v>859</v>
      </c>
      <c r="AD42" s="141" t="s">
        <v>736</v>
      </c>
      <c r="AE42" s="141" t="s">
        <v>669</v>
      </c>
      <c r="AF42" s="462" t="s">
        <v>669</v>
      </c>
      <c r="AG42" s="138" t="s">
        <v>669</v>
      </c>
      <c r="AH42" s="138" t="s">
        <v>669</v>
      </c>
      <c r="AI42" s="138" t="s">
        <v>669</v>
      </c>
      <c r="AJ42" s="138" t="s">
        <v>669</v>
      </c>
      <c r="AK42" s="1051"/>
      <c r="AL42" s="1027"/>
      <c r="AM42" s="1027"/>
      <c r="AN42" s="464"/>
      <c r="AO42" s="141" t="s">
        <v>669</v>
      </c>
      <c r="AP42" s="141" t="s">
        <v>669</v>
      </c>
      <c r="AQ42" s="1167"/>
      <c r="AR42" s="980"/>
      <c r="AS42" s="1167"/>
      <c r="AT42" s="980"/>
      <c r="AU42" s="1027"/>
      <c r="AV42" s="983"/>
      <c r="AW42" s="1027"/>
      <c r="AX42" s="983"/>
      <c r="AY42" s="161"/>
      <c r="AZ42" s="311"/>
      <c r="BA42" s="304"/>
      <c r="BB42" s="1236"/>
      <c r="BC42" s="745"/>
      <c r="BD42" s="745"/>
      <c r="BE42" s="141" t="s">
        <v>860</v>
      </c>
      <c r="BF42" s="284" t="s">
        <v>861</v>
      </c>
      <c r="BG42" s="283" t="s">
        <v>862</v>
      </c>
      <c r="BH42" s="262" t="s">
        <v>863</v>
      </c>
      <c r="BI42" s="566" t="s">
        <v>2024</v>
      </c>
      <c r="BJ42" s="826" t="s">
        <v>2187</v>
      </c>
    </row>
    <row r="43" spans="1:62" s="52" customFormat="1" ht="80.25" customHeight="1">
      <c r="A43" s="138" t="s">
        <v>216</v>
      </c>
      <c r="B43" s="138" t="s">
        <v>217</v>
      </c>
      <c r="C43" s="138" t="s">
        <v>186</v>
      </c>
      <c r="D43" s="138" t="s">
        <v>224</v>
      </c>
      <c r="E43" s="165" t="s">
        <v>836</v>
      </c>
      <c r="F43" s="140">
        <v>2024130010256</v>
      </c>
      <c r="G43" s="138" t="s">
        <v>837</v>
      </c>
      <c r="H43" s="138" t="s">
        <v>864</v>
      </c>
      <c r="I43" s="138" t="s">
        <v>839</v>
      </c>
      <c r="J43" s="142"/>
      <c r="K43" s="141" t="s">
        <v>865</v>
      </c>
      <c r="L43" s="141" t="s">
        <v>841</v>
      </c>
      <c r="M43" s="138" t="s">
        <v>842</v>
      </c>
      <c r="N43" s="414">
        <v>106487</v>
      </c>
      <c r="O43" s="267">
        <v>106487</v>
      </c>
      <c r="P43" s="166">
        <v>106487</v>
      </c>
      <c r="Q43" s="261">
        <v>106487</v>
      </c>
      <c r="R43" s="157"/>
      <c r="S43" s="280"/>
      <c r="T43" s="166">
        <f>+Q43</f>
        <v>106487</v>
      </c>
      <c r="U43" s="603">
        <f t="shared" si="1"/>
        <v>1</v>
      </c>
      <c r="V43" s="615">
        <v>46048</v>
      </c>
      <c r="W43" s="615">
        <v>46353</v>
      </c>
      <c r="X43" s="617">
        <v>180</v>
      </c>
      <c r="Y43" s="145">
        <v>106.48699999999999</v>
      </c>
      <c r="Z43" s="145" t="s">
        <v>719</v>
      </c>
      <c r="AA43" s="138" t="s">
        <v>787</v>
      </c>
      <c r="AB43" s="138" t="s">
        <v>866</v>
      </c>
      <c r="AC43" s="138" t="s">
        <v>844</v>
      </c>
      <c r="AD43" s="138" t="s">
        <v>648</v>
      </c>
      <c r="AE43" s="138" t="s">
        <v>867</v>
      </c>
      <c r="AF43" s="462">
        <v>128113691559</v>
      </c>
      <c r="AG43" s="138" t="s">
        <v>868</v>
      </c>
      <c r="AH43" s="138" t="s">
        <v>869</v>
      </c>
      <c r="AI43" s="622">
        <v>45657</v>
      </c>
      <c r="AJ43" s="462" t="s">
        <v>870</v>
      </c>
      <c r="AK43" s="1051"/>
      <c r="AL43" s="1027"/>
      <c r="AM43" s="1027"/>
      <c r="AN43" s="464"/>
      <c r="AO43" s="138" t="s">
        <v>871</v>
      </c>
      <c r="AP43" s="138" t="s">
        <v>872</v>
      </c>
      <c r="AQ43" s="1167"/>
      <c r="AR43" s="980"/>
      <c r="AS43" s="1167"/>
      <c r="AT43" s="980"/>
      <c r="AU43" s="1027"/>
      <c r="AV43" s="983"/>
      <c r="AW43" s="1027"/>
      <c r="AX43" s="983"/>
      <c r="AY43" s="161"/>
      <c r="AZ43" s="310"/>
      <c r="BA43" s="304"/>
      <c r="BB43" s="1236"/>
      <c r="BC43" s="746"/>
      <c r="BD43" s="746"/>
      <c r="BE43" s="141" t="s">
        <v>873</v>
      </c>
      <c r="BF43" s="284" t="s">
        <v>874</v>
      </c>
      <c r="BG43" s="283" t="s">
        <v>875</v>
      </c>
      <c r="BH43" s="262" t="s">
        <v>876</v>
      </c>
      <c r="BI43" s="566" t="s">
        <v>2025</v>
      </c>
      <c r="BJ43" s="826" t="s">
        <v>2025</v>
      </c>
    </row>
    <row r="44" spans="1:62" ht="63" customHeight="1">
      <c r="A44" s="141" t="s">
        <v>216</v>
      </c>
      <c r="B44" s="138" t="s">
        <v>217</v>
      </c>
      <c r="C44" s="141" t="s">
        <v>186</v>
      </c>
      <c r="D44" s="141" t="s">
        <v>224</v>
      </c>
      <c r="E44" s="165" t="s">
        <v>836</v>
      </c>
      <c r="F44" s="147">
        <v>2024130010256</v>
      </c>
      <c r="G44" s="141" t="s">
        <v>837</v>
      </c>
      <c r="H44" s="141" t="s">
        <v>877</v>
      </c>
      <c r="I44" s="138" t="s">
        <v>839</v>
      </c>
      <c r="J44" s="142"/>
      <c r="K44" s="141" t="s">
        <v>878</v>
      </c>
      <c r="L44" s="141" t="s">
        <v>841</v>
      </c>
      <c r="M44" s="138" t="s">
        <v>842</v>
      </c>
      <c r="N44" s="480">
        <v>1</v>
      </c>
      <c r="O44" s="267">
        <v>1</v>
      </c>
      <c r="P44" s="163">
        <v>0.25</v>
      </c>
      <c r="Q44" s="261">
        <v>1</v>
      </c>
      <c r="R44" s="157"/>
      <c r="S44" s="280"/>
      <c r="T44" s="166">
        <f t="shared" si="5"/>
        <v>1.25</v>
      </c>
      <c r="U44" s="603">
        <v>1</v>
      </c>
      <c r="V44" s="615">
        <v>46048</v>
      </c>
      <c r="W44" s="615">
        <v>46353</v>
      </c>
      <c r="X44" s="617">
        <v>180</v>
      </c>
      <c r="Y44" s="151">
        <v>0</v>
      </c>
      <c r="Z44" s="151" t="s">
        <v>719</v>
      </c>
      <c r="AA44" s="141" t="s">
        <v>787</v>
      </c>
      <c r="AB44" s="141" t="s">
        <v>843</v>
      </c>
      <c r="AC44" s="141" t="s">
        <v>844</v>
      </c>
      <c r="AD44" s="141" t="s">
        <v>648</v>
      </c>
      <c r="AE44" s="141" t="s">
        <v>845</v>
      </c>
      <c r="AF44" s="462">
        <v>0</v>
      </c>
      <c r="AG44" s="138"/>
      <c r="AH44" s="138" t="s">
        <v>846</v>
      </c>
      <c r="AI44" s="622"/>
      <c r="AJ44" s="462">
        <v>0</v>
      </c>
      <c r="AK44" s="1051"/>
      <c r="AL44" s="1027"/>
      <c r="AM44" s="1027"/>
      <c r="AN44" s="464"/>
      <c r="AO44" s="141" t="s">
        <v>669</v>
      </c>
      <c r="AP44" s="141" t="s">
        <v>669</v>
      </c>
      <c r="AQ44" s="1167"/>
      <c r="AR44" s="980"/>
      <c r="AS44" s="1167"/>
      <c r="AT44" s="980"/>
      <c r="AU44" s="1027"/>
      <c r="AV44" s="983"/>
      <c r="AW44" s="1027"/>
      <c r="AX44" s="983"/>
      <c r="AY44" s="161"/>
      <c r="AZ44" s="311"/>
      <c r="BA44" s="304"/>
      <c r="BB44" s="1236"/>
      <c r="BC44" s="745"/>
      <c r="BD44" s="745"/>
      <c r="BE44" s="141" t="s">
        <v>879</v>
      </c>
      <c r="BF44" s="284" t="s">
        <v>880</v>
      </c>
      <c r="BG44" s="283" t="s">
        <v>881</v>
      </c>
      <c r="BH44" s="262" t="s">
        <v>882</v>
      </c>
      <c r="BI44" s="566" t="s">
        <v>2026</v>
      </c>
      <c r="BJ44" s="826" t="s">
        <v>2188</v>
      </c>
    </row>
    <row r="45" spans="1:62" ht="57" customHeight="1">
      <c r="A45" s="141" t="s">
        <v>216</v>
      </c>
      <c r="B45" s="138" t="s">
        <v>217</v>
      </c>
      <c r="C45" s="141" t="s">
        <v>186</v>
      </c>
      <c r="D45" s="141" t="s">
        <v>224</v>
      </c>
      <c r="E45" s="165" t="s">
        <v>836</v>
      </c>
      <c r="F45" s="147">
        <v>2024130010256</v>
      </c>
      <c r="G45" s="141" t="s">
        <v>837</v>
      </c>
      <c r="H45" s="141" t="s">
        <v>838</v>
      </c>
      <c r="I45" s="138" t="s">
        <v>839</v>
      </c>
      <c r="J45" s="142"/>
      <c r="K45" s="141" t="s">
        <v>883</v>
      </c>
      <c r="L45" s="141" t="s">
        <v>841</v>
      </c>
      <c r="M45" s="138" t="s">
        <v>842</v>
      </c>
      <c r="N45" s="414">
        <v>40</v>
      </c>
      <c r="O45" s="267">
        <v>40</v>
      </c>
      <c r="P45" s="166">
        <v>4</v>
      </c>
      <c r="Q45" s="261">
        <v>4</v>
      </c>
      <c r="R45" s="157"/>
      <c r="S45" s="280"/>
      <c r="T45" s="166">
        <f t="shared" si="5"/>
        <v>8</v>
      </c>
      <c r="U45" s="603">
        <f t="shared" si="1"/>
        <v>0.2</v>
      </c>
      <c r="V45" s="615">
        <v>46048</v>
      </c>
      <c r="W45" s="615">
        <v>46353</v>
      </c>
      <c r="X45" s="617">
        <v>180</v>
      </c>
      <c r="Y45" s="151">
        <v>106.48699999999999</v>
      </c>
      <c r="Z45" s="151" t="s">
        <v>719</v>
      </c>
      <c r="AA45" s="141" t="s">
        <v>787</v>
      </c>
      <c r="AB45" s="141" t="s">
        <v>884</v>
      </c>
      <c r="AC45" s="141" t="s">
        <v>844</v>
      </c>
      <c r="AD45" s="141" t="s">
        <v>648</v>
      </c>
      <c r="AE45" s="141" t="s">
        <v>845</v>
      </c>
      <c r="AF45" s="462">
        <v>0</v>
      </c>
      <c r="AG45" s="138"/>
      <c r="AH45" s="138" t="s">
        <v>846</v>
      </c>
      <c r="AI45" s="622"/>
      <c r="AJ45" s="462">
        <v>0</v>
      </c>
      <c r="AK45" s="1051"/>
      <c r="AL45" s="1028"/>
      <c r="AM45" s="1028"/>
      <c r="AN45" s="465"/>
      <c r="AO45" s="141" t="s">
        <v>669</v>
      </c>
      <c r="AP45" s="141" t="s">
        <v>669</v>
      </c>
      <c r="AQ45" s="1167"/>
      <c r="AR45" s="981"/>
      <c r="AS45" s="1167"/>
      <c r="AT45" s="981"/>
      <c r="AU45" s="1028"/>
      <c r="AV45" s="984"/>
      <c r="AW45" s="1028"/>
      <c r="AX45" s="984"/>
      <c r="AY45" s="164"/>
      <c r="AZ45" s="311"/>
      <c r="BA45" s="304"/>
      <c r="BB45" s="1237"/>
      <c r="BC45" s="745"/>
      <c r="BD45" s="745"/>
      <c r="BE45" s="141" t="s">
        <v>885</v>
      </c>
      <c r="BF45" s="284" t="s">
        <v>886</v>
      </c>
      <c r="BG45" s="283" t="s">
        <v>887</v>
      </c>
      <c r="BH45" s="262" t="s">
        <v>888</v>
      </c>
      <c r="BI45" s="566" t="s">
        <v>1972</v>
      </c>
      <c r="BJ45" s="826" t="s">
        <v>2189</v>
      </c>
    </row>
    <row r="46" spans="1:62" ht="80.099999999999994" customHeight="1">
      <c r="A46" s="1091"/>
      <c r="B46" s="1092"/>
      <c r="C46" s="1092"/>
      <c r="D46" s="1093"/>
      <c r="E46" s="1100" t="s">
        <v>889</v>
      </c>
      <c r="F46" s="1101"/>
      <c r="G46" s="1101"/>
      <c r="H46" s="1101"/>
      <c r="I46" s="1101"/>
      <c r="J46" s="1101"/>
      <c r="K46" s="1101"/>
      <c r="L46" s="1101"/>
      <c r="M46" s="1101"/>
      <c r="N46" s="1101"/>
      <c r="O46" s="1101"/>
      <c r="P46" s="1102"/>
      <c r="Q46" s="479"/>
      <c r="R46" s="479"/>
      <c r="S46" s="479"/>
      <c r="T46" s="479"/>
      <c r="U46" s="607">
        <f>AVERAGE(U40:U45)</f>
        <v>0.66464646464646471</v>
      </c>
      <c r="V46" s="616"/>
      <c r="W46" s="616"/>
      <c r="X46" s="25"/>
      <c r="Y46" s="30"/>
      <c r="Z46" s="30"/>
      <c r="AA46" s="27"/>
      <c r="AB46" s="27"/>
      <c r="AC46" s="27"/>
      <c r="AD46" s="27"/>
      <c r="AE46" s="27"/>
      <c r="AF46" s="26"/>
      <c r="AG46" s="26"/>
      <c r="AH46" s="26"/>
      <c r="AI46" s="26"/>
      <c r="AJ46" s="26"/>
      <c r="AK46" s="27"/>
      <c r="AL46" s="360"/>
      <c r="AM46" s="360"/>
      <c r="AN46" s="360"/>
      <c r="AO46" s="27"/>
      <c r="AP46" s="29"/>
      <c r="AQ46" s="859"/>
      <c r="AR46" s="859"/>
      <c r="AS46" s="132"/>
      <c r="AT46" s="860"/>
      <c r="AU46" s="361"/>
      <c r="AV46" s="361"/>
      <c r="AW46" s="362"/>
      <c r="AX46" s="362"/>
      <c r="AY46" s="312"/>
      <c r="AZ46" s="312"/>
      <c r="BA46" s="313"/>
      <c r="BB46" s="313"/>
      <c r="BC46" s="313"/>
      <c r="BD46" s="313"/>
      <c r="BE46" s="27"/>
      <c r="BF46" s="307"/>
      <c r="BG46" s="307"/>
      <c r="BH46" s="303"/>
      <c r="BI46" s="295"/>
    </row>
    <row r="47" spans="1:62" s="52" customFormat="1" ht="80.099999999999994" customHeight="1">
      <c r="A47" s="138" t="s">
        <v>216</v>
      </c>
      <c r="B47" s="138" t="s">
        <v>217</v>
      </c>
      <c r="C47" s="138" t="s">
        <v>192</v>
      </c>
      <c r="D47" s="138" t="s">
        <v>228</v>
      </c>
      <c r="E47" s="169" t="s">
        <v>890</v>
      </c>
      <c r="F47" s="140">
        <v>2024130010240</v>
      </c>
      <c r="G47" s="141" t="s">
        <v>891</v>
      </c>
      <c r="H47" s="141" t="s">
        <v>892</v>
      </c>
      <c r="I47" s="141" t="s">
        <v>893</v>
      </c>
      <c r="J47" s="142">
        <v>0.3</v>
      </c>
      <c r="K47" s="564" t="s">
        <v>894</v>
      </c>
      <c r="L47" s="138" t="s">
        <v>642</v>
      </c>
      <c r="M47" s="138" t="s">
        <v>895</v>
      </c>
      <c r="N47" s="414">
        <v>5500</v>
      </c>
      <c r="O47" s="439">
        <v>5500</v>
      </c>
      <c r="P47" s="166">
        <v>2880</v>
      </c>
      <c r="Q47" s="856">
        <v>0</v>
      </c>
      <c r="R47" s="150"/>
      <c r="S47" s="278"/>
      <c r="T47" s="166">
        <f>+P47</f>
        <v>2880</v>
      </c>
      <c r="U47" s="603">
        <f t="shared" si="1"/>
        <v>0.52363636363636368</v>
      </c>
      <c r="V47" s="615">
        <v>46068</v>
      </c>
      <c r="W47" s="615">
        <v>46355</v>
      </c>
      <c r="X47" s="617">
        <v>191</v>
      </c>
      <c r="Y47" s="145">
        <v>5500</v>
      </c>
      <c r="Z47" s="145" t="s">
        <v>896</v>
      </c>
      <c r="AA47" s="138" t="s">
        <v>787</v>
      </c>
      <c r="AB47" s="138" t="s">
        <v>897</v>
      </c>
      <c r="AC47" s="138" t="s">
        <v>898</v>
      </c>
      <c r="AD47" s="138" t="s">
        <v>648</v>
      </c>
      <c r="AE47" s="138" t="s">
        <v>899</v>
      </c>
      <c r="AF47" s="647">
        <v>5345680000</v>
      </c>
      <c r="AG47" s="237" t="s">
        <v>900</v>
      </c>
      <c r="AH47" s="237" t="s">
        <v>901</v>
      </c>
      <c r="AI47" s="648" t="s">
        <v>902</v>
      </c>
      <c r="AJ47" s="647">
        <v>5345680000</v>
      </c>
      <c r="AK47" s="1026">
        <v>9972666000</v>
      </c>
      <c r="AL47" s="1026">
        <v>9972666000</v>
      </c>
      <c r="AM47" s="1026"/>
      <c r="AN47" s="463"/>
      <c r="AO47" s="138" t="s">
        <v>903</v>
      </c>
      <c r="AP47" s="138" t="s">
        <v>904</v>
      </c>
      <c r="AQ47" s="994"/>
      <c r="AR47" s="979"/>
      <c r="AS47" s="1140"/>
      <c r="AT47" s="979"/>
      <c r="AU47" s="994">
        <v>8201464214</v>
      </c>
      <c r="AV47" s="979">
        <f>AU47/AL47</f>
        <v>0.82239435412757234</v>
      </c>
      <c r="AW47" s="1140">
        <v>5205815539</v>
      </c>
      <c r="AX47" s="979">
        <f>AW47/AL47</f>
        <v>0.52200841169252032</v>
      </c>
      <c r="AY47" s="792"/>
      <c r="AZ47" s="811"/>
      <c r="BA47" s="800"/>
      <c r="BB47" s="801"/>
      <c r="BC47" s="817">
        <v>7808320214</v>
      </c>
      <c r="BD47" s="817">
        <v>4886117789</v>
      </c>
      <c r="BE47" s="141" t="s">
        <v>905</v>
      </c>
      <c r="BF47" s="309" t="s">
        <v>906</v>
      </c>
      <c r="BG47" s="282" t="s">
        <v>230</v>
      </c>
      <c r="BH47" s="262" t="s">
        <v>907</v>
      </c>
      <c r="BI47" s="566" t="s">
        <v>1934</v>
      </c>
      <c r="BJ47" s="826" t="s">
        <v>2190</v>
      </c>
    </row>
    <row r="48" spans="1:62" ht="80.099999999999994" customHeight="1">
      <c r="A48" s="141" t="s">
        <v>216</v>
      </c>
      <c r="B48" s="138" t="s">
        <v>217</v>
      </c>
      <c r="C48" s="141" t="s">
        <v>192</v>
      </c>
      <c r="D48" s="141" t="s">
        <v>228</v>
      </c>
      <c r="E48" s="169" t="s">
        <v>890</v>
      </c>
      <c r="F48" s="147">
        <v>2024130010240</v>
      </c>
      <c r="G48" s="141" t="s">
        <v>891</v>
      </c>
      <c r="H48" s="141" t="s">
        <v>908</v>
      </c>
      <c r="I48" s="141" t="s">
        <v>909</v>
      </c>
      <c r="J48" s="142">
        <v>0.4</v>
      </c>
      <c r="K48" s="564" t="s">
        <v>910</v>
      </c>
      <c r="L48" s="141" t="s">
        <v>642</v>
      </c>
      <c r="M48" s="141" t="s">
        <v>895</v>
      </c>
      <c r="N48" s="480">
        <v>10000</v>
      </c>
      <c r="O48" s="439">
        <v>10000</v>
      </c>
      <c r="P48" s="166">
        <v>7000</v>
      </c>
      <c r="Q48" s="261">
        <v>3000</v>
      </c>
      <c r="R48" s="157"/>
      <c r="S48" s="280"/>
      <c r="T48" s="166">
        <f t="shared" ref="T48:T55" si="6">+P48+Q48+R48+S48</f>
        <v>10000</v>
      </c>
      <c r="U48" s="603">
        <f t="shared" si="1"/>
        <v>1</v>
      </c>
      <c r="V48" s="615">
        <v>46068</v>
      </c>
      <c r="W48" s="615">
        <v>46355</v>
      </c>
      <c r="X48" s="617">
        <v>191</v>
      </c>
      <c r="Y48" s="151">
        <v>10000</v>
      </c>
      <c r="Z48" s="151" t="s">
        <v>911</v>
      </c>
      <c r="AA48" s="141" t="s">
        <v>787</v>
      </c>
      <c r="AB48" s="141" t="s">
        <v>669</v>
      </c>
      <c r="AC48" s="141" t="s">
        <v>669</v>
      </c>
      <c r="AD48" s="141" t="s">
        <v>736</v>
      </c>
      <c r="AE48" s="141" t="s">
        <v>669</v>
      </c>
      <c r="AF48" s="649">
        <v>46350000</v>
      </c>
      <c r="AG48" s="237" t="s">
        <v>900</v>
      </c>
      <c r="AH48" s="237" t="s">
        <v>686</v>
      </c>
      <c r="AI48" s="648" t="s">
        <v>912</v>
      </c>
      <c r="AJ48" s="649">
        <v>46350000</v>
      </c>
      <c r="AK48" s="1027"/>
      <c r="AL48" s="1027"/>
      <c r="AM48" s="1027"/>
      <c r="AN48" s="464"/>
      <c r="AO48" s="141" t="s">
        <v>726</v>
      </c>
      <c r="AP48" s="141" t="s">
        <v>669</v>
      </c>
      <c r="AQ48" s="995"/>
      <c r="AR48" s="980"/>
      <c r="AS48" s="1141"/>
      <c r="AT48" s="980"/>
      <c r="AU48" s="995"/>
      <c r="AV48" s="980"/>
      <c r="AW48" s="1141"/>
      <c r="AX48" s="980"/>
      <c r="AY48" s="793"/>
      <c r="AZ48" s="810"/>
      <c r="BA48" s="800"/>
      <c r="BB48" s="802"/>
      <c r="BC48" s="817">
        <v>46350000</v>
      </c>
      <c r="BD48" s="778">
        <v>19697750</v>
      </c>
      <c r="BE48" s="141" t="s">
        <v>913</v>
      </c>
      <c r="BF48" s="284" t="s">
        <v>914</v>
      </c>
      <c r="BG48" s="283" t="s">
        <v>235</v>
      </c>
      <c r="BH48" s="262" t="s">
        <v>915</v>
      </c>
      <c r="BI48" s="566" t="s">
        <v>1935</v>
      </c>
      <c r="BJ48" s="826" t="s">
        <v>2191</v>
      </c>
    </row>
    <row r="49" spans="1:62" ht="80.099999999999994" customHeight="1">
      <c r="A49" s="141" t="s">
        <v>216</v>
      </c>
      <c r="B49" s="138" t="s">
        <v>217</v>
      </c>
      <c r="C49" s="141" t="s">
        <v>192</v>
      </c>
      <c r="D49" s="141" t="s">
        <v>228</v>
      </c>
      <c r="E49" s="169" t="s">
        <v>890</v>
      </c>
      <c r="F49" s="147">
        <v>2024130010240</v>
      </c>
      <c r="G49" s="141" t="s">
        <v>891</v>
      </c>
      <c r="H49" s="141" t="s">
        <v>916</v>
      </c>
      <c r="I49" s="141" t="s">
        <v>909</v>
      </c>
      <c r="J49" s="142"/>
      <c r="K49" s="564" t="s">
        <v>917</v>
      </c>
      <c r="L49" s="141" t="s">
        <v>642</v>
      </c>
      <c r="M49" s="141" t="s">
        <v>895</v>
      </c>
      <c r="N49" s="480">
        <v>1</v>
      </c>
      <c r="O49" s="439">
        <v>1</v>
      </c>
      <c r="P49" s="166">
        <v>1</v>
      </c>
      <c r="Q49" s="261">
        <v>0</v>
      </c>
      <c r="R49" s="157"/>
      <c r="S49" s="280"/>
      <c r="T49" s="166">
        <f t="shared" si="6"/>
        <v>1</v>
      </c>
      <c r="U49" s="603">
        <f t="shared" si="1"/>
        <v>1</v>
      </c>
      <c r="V49" s="615">
        <v>46037</v>
      </c>
      <c r="W49" s="615">
        <v>46387</v>
      </c>
      <c r="X49" s="617">
        <v>236</v>
      </c>
      <c r="Y49" s="151" t="s">
        <v>669</v>
      </c>
      <c r="Z49" s="151" t="s">
        <v>524</v>
      </c>
      <c r="AA49" s="141" t="s">
        <v>787</v>
      </c>
      <c r="AB49" s="141" t="s">
        <v>918</v>
      </c>
      <c r="AC49" s="141" t="s">
        <v>919</v>
      </c>
      <c r="AD49" s="141" t="s">
        <v>648</v>
      </c>
      <c r="AE49" s="141" t="s">
        <v>920</v>
      </c>
      <c r="AF49" s="647">
        <v>300000000</v>
      </c>
      <c r="AG49" s="237" t="s">
        <v>900</v>
      </c>
      <c r="AH49" s="237" t="s">
        <v>686</v>
      </c>
      <c r="AI49" s="648" t="s">
        <v>912</v>
      </c>
      <c r="AJ49" s="647">
        <v>300000000</v>
      </c>
      <c r="AK49" s="1027"/>
      <c r="AL49" s="1027"/>
      <c r="AM49" s="1027"/>
      <c r="AN49" s="464"/>
      <c r="AO49" s="141" t="s">
        <v>726</v>
      </c>
      <c r="AP49" s="141" t="s">
        <v>904</v>
      </c>
      <c r="AQ49" s="995"/>
      <c r="AR49" s="980"/>
      <c r="AS49" s="1141"/>
      <c r="AT49" s="980"/>
      <c r="AU49" s="995"/>
      <c r="AV49" s="980"/>
      <c r="AW49" s="1141"/>
      <c r="AX49" s="980"/>
      <c r="AY49" s="793"/>
      <c r="AZ49" s="810"/>
      <c r="BA49" s="800"/>
      <c r="BB49" s="802"/>
      <c r="BC49" s="819">
        <v>300000000</v>
      </c>
      <c r="BD49" s="819">
        <v>300000000</v>
      </c>
      <c r="BE49" s="141" t="s">
        <v>921</v>
      </c>
      <c r="BF49" s="284" t="s">
        <v>922</v>
      </c>
      <c r="BG49" s="283" t="s">
        <v>923</v>
      </c>
      <c r="BH49" s="262" t="s">
        <v>924</v>
      </c>
      <c r="BI49" s="566" t="s">
        <v>1936</v>
      </c>
      <c r="BJ49" s="826" t="s">
        <v>2192</v>
      </c>
    </row>
    <row r="50" spans="1:62" ht="117" customHeight="1">
      <c r="A50" s="141" t="s">
        <v>216</v>
      </c>
      <c r="B50" s="138" t="s">
        <v>217</v>
      </c>
      <c r="C50" s="141" t="s">
        <v>197</v>
      </c>
      <c r="D50" s="141" t="s">
        <v>233</v>
      </c>
      <c r="E50" s="169" t="s">
        <v>890</v>
      </c>
      <c r="F50" s="147">
        <v>2024130010240</v>
      </c>
      <c r="G50" s="141" t="s">
        <v>891</v>
      </c>
      <c r="H50" s="141" t="s">
        <v>916</v>
      </c>
      <c r="I50" s="138" t="s">
        <v>925</v>
      </c>
      <c r="J50" s="148">
        <v>0.3</v>
      </c>
      <c r="K50" s="564" t="s">
        <v>926</v>
      </c>
      <c r="L50" s="141" t="s">
        <v>642</v>
      </c>
      <c r="M50" s="141" t="s">
        <v>927</v>
      </c>
      <c r="N50" s="480">
        <v>3</v>
      </c>
      <c r="O50" s="439">
        <v>3</v>
      </c>
      <c r="P50" s="166">
        <v>1</v>
      </c>
      <c r="Q50" s="261">
        <v>1</v>
      </c>
      <c r="R50" s="157"/>
      <c r="S50" s="280"/>
      <c r="T50" s="166">
        <f t="shared" si="6"/>
        <v>2</v>
      </c>
      <c r="U50" s="603">
        <f t="shared" si="1"/>
        <v>0.66666666666666663</v>
      </c>
      <c r="V50" s="615">
        <v>46073</v>
      </c>
      <c r="W50" s="615">
        <v>46326</v>
      </c>
      <c r="X50" s="617">
        <v>177</v>
      </c>
      <c r="Y50" s="151" t="s">
        <v>669</v>
      </c>
      <c r="Z50" s="151" t="s">
        <v>928</v>
      </c>
      <c r="AA50" s="141" t="s">
        <v>787</v>
      </c>
      <c r="AB50" s="141" t="s">
        <v>669</v>
      </c>
      <c r="AC50" s="141" t="s">
        <v>669</v>
      </c>
      <c r="AD50" s="141" t="s">
        <v>736</v>
      </c>
      <c r="AE50" s="141" t="s">
        <v>669</v>
      </c>
      <c r="AF50" s="649">
        <v>46350000</v>
      </c>
      <c r="AG50" s="237" t="s">
        <v>900</v>
      </c>
      <c r="AH50" s="237" t="s">
        <v>686</v>
      </c>
      <c r="AI50" s="648"/>
      <c r="AJ50" s="649">
        <v>46350000</v>
      </c>
      <c r="AK50" s="1027"/>
      <c r="AL50" s="1027"/>
      <c r="AM50" s="1027"/>
      <c r="AN50" s="464"/>
      <c r="AO50" s="141" t="s">
        <v>726</v>
      </c>
      <c r="AP50" s="141" t="s">
        <v>669</v>
      </c>
      <c r="AQ50" s="995"/>
      <c r="AR50" s="980"/>
      <c r="AS50" s="1141"/>
      <c r="AT50" s="980"/>
      <c r="AU50" s="995"/>
      <c r="AV50" s="980"/>
      <c r="AW50" s="1141"/>
      <c r="AX50" s="980"/>
      <c r="AY50" s="793"/>
      <c r="AZ50" s="810"/>
      <c r="BA50" s="800"/>
      <c r="BB50" s="802"/>
      <c r="BC50" s="817">
        <v>46350000</v>
      </c>
      <c r="BD50" s="818">
        <v>0</v>
      </c>
      <c r="BE50" s="141" t="s">
        <v>921</v>
      </c>
      <c r="BF50" s="284" t="s">
        <v>929</v>
      </c>
      <c r="BG50" s="283" t="s">
        <v>930</v>
      </c>
      <c r="BH50" s="262" t="s">
        <v>931</v>
      </c>
      <c r="BI50" s="566" t="s">
        <v>1937</v>
      </c>
      <c r="BJ50" s="826" t="s">
        <v>2193</v>
      </c>
    </row>
    <row r="51" spans="1:62" ht="80.099999999999994" customHeight="1">
      <c r="A51" s="141" t="s">
        <v>216</v>
      </c>
      <c r="B51" s="138" t="s">
        <v>217</v>
      </c>
      <c r="C51" s="141" t="s">
        <v>197</v>
      </c>
      <c r="D51" s="141" t="s">
        <v>233</v>
      </c>
      <c r="E51" s="169" t="s">
        <v>890</v>
      </c>
      <c r="F51" s="147">
        <v>2024130010240</v>
      </c>
      <c r="G51" s="141" t="s">
        <v>891</v>
      </c>
      <c r="H51" s="141" t="s">
        <v>916</v>
      </c>
      <c r="I51" s="138" t="s">
        <v>925</v>
      </c>
      <c r="J51" s="148"/>
      <c r="K51" s="564" t="s">
        <v>932</v>
      </c>
      <c r="L51" s="141" t="s">
        <v>642</v>
      </c>
      <c r="M51" s="141" t="s">
        <v>927</v>
      </c>
      <c r="N51" s="480">
        <v>15</v>
      </c>
      <c r="O51" s="439">
        <v>15</v>
      </c>
      <c r="P51" s="166">
        <v>0</v>
      </c>
      <c r="Q51" s="261">
        <v>7</v>
      </c>
      <c r="R51" s="157"/>
      <c r="S51" s="280"/>
      <c r="T51" s="166">
        <f t="shared" si="6"/>
        <v>7</v>
      </c>
      <c r="U51" s="603">
        <f t="shared" si="1"/>
        <v>0.46666666666666667</v>
      </c>
      <c r="V51" s="615">
        <v>46073</v>
      </c>
      <c r="W51" s="615">
        <v>46336</v>
      </c>
      <c r="X51" s="617">
        <v>175</v>
      </c>
      <c r="Y51" s="151" t="s">
        <v>669</v>
      </c>
      <c r="Z51" s="151" t="s">
        <v>933</v>
      </c>
      <c r="AA51" s="141" t="s">
        <v>787</v>
      </c>
      <c r="AB51" s="141" t="s">
        <v>669</v>
      </c>
      <c r="AC51" s="141" t="s">
        <v>669</v>
      </c>
      <c r="AD51" s="141" t="s">
        <v>736</v>
      </c>
      <c r="AE51" s="141" t="s">
        <v>669</v>
      </c>
      <c r="AF51" s="649">
        <v>36050000</v>
      </c>
      <c r="AG51" s="237" t="s">
        <v>900</v>
      </c>
      <c r="AH51" s="237" t="s">
        <v>686</v>
      </c>
      <c r="AI51" s="648" t="s">
        <v>912</v>
      </c>
      <c r="AJ51" s="649">
        <v>36050000</v>
      </c>
      <c r="AK51" s="1027"/>
      <c r="AL51" s="1027"/>
      <c r="AM51" s="1027"/>
      <c r="AN51" s="464"/>
      <c r="AO51" s="141" t="s">
        <v>669</v>
      </c>
      <c r="AP51" s="141" t="s">
        <v>669</v>
      </c>
      <c r="AQ51" s="995"/>
      <c r="AR51" s="980"/>
      <c r="AS51" s="1141"/>
      <c r="AT51" s="980"/>
      <c r="AU51" s="995"/>
      <c r="AV51" s="980"/>
      <c r="AW51" s="1141"/>
      <c r="AX51" s="980"/>
      <c r="AY51" s="793"/>
      <c r="AZ51" s="810"/>
      <c r="BA51" s="800"/>
      <c r="BB51" s="802"/>
      <c r="BC51" s="819">
        <v>444000</v>
      </c>
      <c r="BD51" s="818">
        <v>0</v>
      </c>
      <c r="BE51" s="141" t="s">
        <v>921</v>
      </c>
      <c r="BF51" s="284" t="s">
        <v>929</v>
      </c>
      <c r="BG51" s="283" t="s">
        <v>241</v>
      </c>
      <c r="BH51" s="262" t="s">
        <v>934</v>
      </c>
      <c r="BI51" s="566" t="s">
        <v>1938</v>
      </c>
      <c r="BJ51" s="826" t="s">
        <v>2194</v>
      </c>
    </row>
    <row r="52" spans="1:62" ht="80.099999999999994" customHeight="1">
      <c r="A52" s="141" t="s">
        <v>216</v>
      </c>
      <c r="B52" s="138" t="s">
        <v>217</v>
      </c>
      <c r="C52" s="141" t="s">
        <v>236</v>
      </c>
      <c r="D52" s="141" t="s">
        <v>239</v>
      </c>
      <c r="E52" s="169" t="s">
        <v>890</v>
      </c>
      <c r="F52" s="147">
        <v>2024130010240</v>
      </c>
      <c r="G52" s="141" t="s">
        <v>891</v>
      </c>
      <c r="H52" s="141" t="s">
        <v>935</v>
      </c>
      <c r="I52" s="138" t="s">
        <v>925</v>
      </c>
      <c r="J52" s="148"/>
      <c r="K52" s="564" t="s">
        <v>936</v>
      </c>
      <c r="L52" s="141" t="s">
        <v>642</v>
      </c>
      <c r="M52" s="141" t="s">
        <v>937</v>
      </c>
      <c r="N52" s="480">
        <v>3</v>
      </c>
      <c r="O52" s="439">
        <v>3</v>
      </c>
      <c r="P52" s="166">
        <v>1</v>
      </c>
      <c r="Q52" s="261">
        <v>1</v>
      </c>
      <c r="R52" s="157"/>
      <c r="S52" s="280"/>
      <c r="T52" s="166">
        <f t="shared" si="6"/>
        <v>2</v>
      </c>
      <c r="U52" s="603">
        <f t="shared" si="1"/>
        <v>0.66666666666666663</v>
      </c>
      <c r="V52" s="615">
        <v>46073</v>
      </c>
      <c r="W52" s="615">
        <v>46336</v>
      </c>
      <c r="X52" s="617">
        <v>175</v>
      </c>
      <c r="Y52" s="151" t="s">
        <v>669</v>
      </c>
      <c r="Z52" s="151" t="s">
        <v>524</v>
      </c>
      <c r="AA52" s="141" t="s">
        <v>787</v>
      </c>
      <c r="AB52" s="141" t="s">
        <v>938</v>
      </c>
      <c r="AC52" s="141" t="s">
        <v>939</v>
      </c>
      <c r="AD52" s="141" t="s">
        <v>736</v>
      </c>
      <c r="AE52" s="141" t="s">
        <v>669</v>
      </c>
      <c r="AF52" s="649">
        <v>46350000</v>
      </c>
      <c r="AG52" s="237" t="s">
        <v>900</v>
      </c>
      <c r="AH52" s="237" t="s">
        <v>686</v>
      </c>
      <c r="AI52" s="648" t="s">
        <v>912</v>
      </c>
      <c r="AJ52" s="649">
        <v>46350000</v>
      </c>
      <c r="AK52" s="1027"/>
      <c r="AL52" s="1027"/>
      <c r="AM52" s="1027"/>
      <c r="AN52" s="464"/>
      <c r="AO52" s="141" t="s">
        <v>726</v>
      </c>
      <c r="AP52" s="141" t="s">
        <v>669</v>
      </c>
      <c r="AQ52" s="995"/>
      <c r="AR52" s="980"/>
      <c r="AS52" s="1141"/>
      <c r="AT52" s="980"/>
      <c r="AU52" s="995"/>
      <c r="AV52" s="980"/>
      <c r="AW52" s="1141"/>
      <c r="AX52" s="980"/>
      <c r="AY52" s="793"/>
      <c r="AZ52" s="810"/>
      <c r="BA52" s="800"/>
      <c r="BB52" s="802"/>
      <c r="BC52" s="818">
        <v>0</v>
      </c>
      <c r="BD52" s="818">
        <v>0</v>
      </c>
      <c r="BE52" s="141" t="s">
        <v>921</v>
      </c>
      <c r="BF52" s="284" t="s">
        <v>940</v>
      </c>
      <c r="BG52" s="283"/>
      <c r="BH52" s="262" t="s">
        <v>941</v>
      </c>
      <c r="BI52" s="566" t="s">
        <v>1939</v>
      </c>
      <c r="BJ52" s="826" t="s">
        <v>2195</v>
      </c>
    </row>
    <row r="53" spans="1:62" ht="80.099999999999994" customHeight="1">
      <c r="A53" s="141" t="s">
        <v>216</v>
      </c>
      <c r="B53" s="138" t="s">
        <v>217</v>
      </c>
      <c r="C53" s="141" t="s">
        <v>236</v>
      </c>
      <c r="D53" s="141" t="s">
        <v>239</v>
      </c>
      <c r="E53" s="169" t="s">
        <v>890</v>
      </c>
      <c r="F53" s="147">
        <v>2024130010240</v>
      </c>
      <c r="G53" s="141" t="s">
        <v>891</v>
      </c>
      <c r="H53" s="141" t="s">
        <v>942</v>
      </c>
      <c r="I53" s="138" t="s">
        <v>925</v>
      </c>
      <c r="J53" s="148"/>
      <c r="K53" s="564" t="s">
        <v>943</v>
      </c>
      <c r="L53" s="141" t="s">
        <v>642</v>
      </c>
      <c r="M53" s="141" t="s">
        <v>937</v>
      </c>
      <c r="N53" s="480">
        <v>1</v>
      </c>
      <c r="O53" s="439">
        <v>1</v>
      </c>
      <c r="P53" s="166">
        <v>0</v>
      </c>
      <c r="Q53" s="261">
        <v>0</v>
      </c>
      <c r="R53" s="157"/>
      <c r="S53" s="280"/>
      <c r="T53" s="166">
        <f t="shared" si="6"/>
        <v>0</v>
      </c>
      <c r="U53" s="603">
        <f t="shared" si="1"/>
        <v>0</v>
      </c>
      <c r="V53" s="615">
        <v>46095</v>
      </c>
      <c r="W53" s="615">
        <v>46217</v>
      </c>
      <c r="X53" s="617">
        <v>79</v>
      </c>
      <c r="Y53" s="151" t="s">
        <v>669</v>
      </c>
      <c r="Z53" s="151" t="s">
        <v>524</v>
      </c>
      <c r="AA53" s="141" t="s">
        <v>787</v>
      </c>
      <c r="AB53" s="141" t="s">
        <v>669</v>
      </c>
      <c r="AC53" s="141" t="s">
        <v>669</v>
      </c>
      <c r="AD53" s="141" t="s">
        <v>736</v>
      </c>
      <c r="AE53" s="141" t="s">
        <v>669</v>
      </c>
      <c r="AF53" s="649">
        <v>46350000</v>
      </c>
      <c r="AG53" s="237" t="s">
        <v>900</v>
      </c>
      <c r="AH53" s="237" t="s">
        <v>686</v>
      </c>
      <c r="AI53" s="648" t="s">
        <v>912</v>
      </c>
      <c r="AJ53" s="649">
        <v>46350000</v>
      </c>
      <c r="AK53" s="1027"/>
      <c r="AL53" s="1027"/>
      <c r="AM53" s="1027"/>
      <c r="AN53" s="464"/>
      <c r="AO53" s="141" t="s">
        <v>726</v>
      </c>
      <c r="AP53" s="141" t="s">
        <v>669</v>
      </c>
      <c r="AQ53" s="995"/>
      <c r="AR53" s="980"/>
      <c r="AS53" s="1141"/>
      <c r="AT53" s="980"/>
      <c r="AU53" s="995"/>
      <c r="AV53" s="980"/>
      <c r="AW53" s="1141"/>
      <c r="AX53" s="980"/>
      <c r="AY53" s="793"/>
      <c r="AZ53" s="810"/>
      <c r="BA53" s="800"/>
      <c r="BB53" s="802"/>
      <c r="BC53" s="818">
        <v>0</v>
      </c>
      <c r="BD53" s="818">
        <v>0</v>
      </c>
      <c r="BE53" s="141" t="s">
        <v>921</v>
      </c>
      <c r="BF53" s="284" t="s">
        <v>669</v>
      </c>
      <c r="BG53" s="283" t="s">
        <v>944</v>
      </c>
      <c r="BH53" s="262" t="s">
        <v>945</v>
      </c>
      <c r="BI53" s="548" t="s">
        <v>1940</v>
      </c>
      <c r="BJ53" s="826" t="s">
        <v>1940</v>
      </c>
    </row>
    <row r="54" spans="1:62" ht="80.099999999999994" customHeight="1">
      <c r="A54" s="141" t="s">
        <v>216</v>
      </c>
      <c r="B54" s="138" t="s">
        <v>217</v>
      </c>
      <c r="C54" s="141" t="s">
        <v>236</v>
      </c>
      <c r="D54" s="141" t="s">
        <v>239</v>
      </c>
      <c r="E54" s="169" t="s">
        <v>890</v>
      </c>
      <c r="F54" s="147">
        <v>2024130010240</v>
      </c>
      <c r="G54" s="141" t="s">
        <v>891</v>
      </c>
      <c r="H54" s="141" t="s">
        <v>946</v>
      </c>
      <c r="I54" s="138" t="s">
        <v>925</v>
      </c>
      <c r="J54" s="148"/>
      <c r="K54" s="564" t="s">
        <v>947</v>
      </c>
      <c r="L54" s="141" t="s">
        <v>642</v>
      </c>
      <c r="M54" s="141" t="s">
        <v>937</v>
      </c>
      <c r="N54" s="480">
        <v>3</v>
      </c>
      <c r="O54" s="439">
        <v>3</v>
      </c>
      <c r="P54" s="166">
        <v>1</v>
      </c>
      <c r="Q54" s="261">
        <v>1</v>
      </c>
      <c r="R54" s="157"/>
      <c r="S54" s="280"/>
      <c r="T54" s="166">
        <f t="shared" si="6"/>
        <v>2</v>
      </c>
      <c r="U54" s="603">
        <f t="shared" si="1"/>
        <v>0.66666666666666663</v>
      </c>
      <c r="V54" s="615">
        <v>46068</v>
      </c>
      <c r="W54" s="615">
        <v>46385</v>
      </c>
      <c r="X54" s="617">
        <v>204</v>
      </c>
      <c r="Y54" s="151" t="s">
        <v>669</v>
      </c>
      <c r="Z54" s="151" t="s">
        <v>524</v>
      </c>
      <c r="AA54" s="141" t="s">
        <v>787</v>
      </c>
      <c r="AB54" s="141" t="s">
        <v>669</v>
      </c>
      <c r="AC54" s="141" t="s">
        <v>669</v>
      </c>
      <c r="AD54" s="141" t="s">
        <v>736</v>
      </c>
      <c r="AE54" s="141" t="s">
        <v>669</v>
      </c>
      <c r="AF54" s="649">
        <v>46350000</v>
      </c>
      <c r="AG54" s="237" t="s">
        <v>900</v>
      </c>
      <c r="AH54" s="237" t="s">
        <v>686</v>
      </c>
      <c r="AI54" s="648" t="s">
        <v>912</v>
      </c>
      <c r="AJ54" s="649">
        <v>46350000</v>
      </c>
      <c r="AK54" s="1027"/>
      <c r="AL54" s="1027"/>
      <c r="AM54" s="1027"/>
      <c r="AN54" s="464"/>
      <c r="AO54" s="141" t="s">
        <v>726</v>
      </c>
      <c r="AP54" s="141" t="s">
        <v>669</v>
      </c>
      <c r="AQ54" s="995"/>
      <c r="AR54" s="980"/>
      <c r="AS54" s="1141"/>
      <c r="AT54" s="980"/>
      <c r="AU54" s="995"/>
      <c r="AV54" s="980"/>
      <c r="AW54" s="1141"/>
      <c r="AX54" s="980"/>
      <c r="AY54" s="793"/>
      <c r="AZ54" s="810"/>
      <c r="BA54" s="800"/>
      <c r="BB54" s="802"/>
      <c r="BC54" s="818">
        <v>0</v>
      </c>
      <c r="BD54" s="818">
        <v>0</v>
      </c>
      <c r="BE54" s="141" t="s">
        <v>921</v>
      </c>
      <c r="BF54" s="284" t="s">
        <v>669</v>
      </c>
      <c r="BG54" s="283" t="s">
        <v>241</v>
      </c>
      <c r="BH54" s="262" t="s">
        <v>948</v>
      </c>
      <c r="BI54" s="566" t="s">
        <v>1941</v>
      </c>
      <c r="BJ54" s="826" t="s">
        <v>2196</v>
      </c>
    </row>
    <row r="55" spans="1:62" ht="80.099999999999994" customHeight="1">
      <c r="A55" s="141" t="s">
        <v>216</v>
      </c>
      <c r="B55" s="138" t="s">
        <v>217</v>
      </c>
      <c r="C55" s="141" t="s">
        <v>236</v>
      </c>
      <c r="D55" s="141" t="s">
        <v>239</v>
      </c>
      <c r="E55" s="169" t="s">
        <v>890</v>
      </c>
      <c r="F55" s="147">
        <v>2024130010240</v>
      </c>
      <c r="G55" s="141" t="s">
        <v>891</v>
      </c>
      <c r="H55" s="141" t="s">
        <v>946</v>
      </c>
      <c r="I55" s="138" t="s">
        <v>925</v>
      </c>
      <c r="J55" s="148"/>
      <c r="K55" s="564" t="s">
        <v>949</v>
      </c>
      <c r="L55" s="141" t="s">
        <v>642</v>
      </c>
      <c r="M55" s="141" t="s">
        <v>937</v>
      </c>
      <c r="N55" s="480">
        <v>10</v>
      </c>
      <c r="O55" s="439">
        <v>3</v>
      </c>
      <c r="P55" s="166">
        <v>0</v>
      </c>
      <c r="Q55" s="261">
        <v>1</v>
      </c>
      <c r="R55" s="157"/>
      <c r="S55" s="280"/>
      <c r="T55" s="166">
        <f t="shared" si="6"/>
        <v>1</v>
      </c>
      <c r="U55" s="603">
        <f t="shared" si="1"/>
        <v>0.33333333333333331</v>
      </c>
      <c r="V55" s="615">
        <v>46157</v>
      </c>
      <c r="W55" s="615">
        <v>46355</v>
      </c>
      <c r="X55" s="617">
        <v>131</v>
      </c>
      <c r="Y55" s="151" t="s">
        <v>669</v>
      </c>
      <c r="Z55" s="151" t="s">
        <v>524</v>
      </c>
      <c r="AA55" s="141" t="s">
        <v>787</v>
      </c>
      <c r="AB55" s="141" t="s">
        <v>669</v>
      </c>
      <c r="AC55" s="141" t="s">
        <v>669</v>
      </c>
      <c r="AD55" s="141" t="s">
        <v>736</v>
      </c>
      <c r="AE55" s="141" t="s">
        <v>669</v>
      </c>
      <c r="AF55" s="649">
        <v>86520000</v>
      </c>
      <c r="AG55" s="237" t="s">
        <v>900</v>
      </c>
      <c r="AH55" s="237" t="s">
        <v>686</v>
      </c>
      <c r="AI55" s="648" t="s">
        <v>912</v>
      </c>
      <c r="AJ55" s="649">
        <v>86520000</v>
      </c>
      <c r="AK55" s="1028"/>
      <c r="AL55" s="1028"/>
      <c r="AM55" s="1028"/>
      <c r="AN55" s="465"/>
      <c r="AO55" s="141" t="s">
        <v>726</v>
      </c>
      <c r="AP55" s="141" t="s">
        <v>669</v>
      </c>
      <c r="AQ55" s="996"/>
      <c r="AR55" s="981"/>
      <c r="AS55" s="1142"/>
      <c r="AT55" s="981"/>
      <c r="AU55" s="996"/>
      <c r="AV55" s="981"/>
      <c r="AW55" s="1142"/>
      <c r="AX55" s="981"/>
      <c r="AY55" s="794"/>
      <c r="AZ55" s="810"/>
      <c r="BA55" s="800"/>
      <c r="BB55" s="314"/>
      <c r="BC55" s="818">
        <v>0</v>
      </c>
      <c r="BD55" s="818">
        <v>0</v>
      </c>
      <c r="BE55" s="141" t="s">
        <v>921</v>
      </c>
      <c r="BF55" s="284" t="s">
        <v>950</v>
      </c>
      <c r="BG55" s="283" t="s">
        <v>951</v>
      </c>
      <c r="BH55" s="262" t="s">
        <v>952</v>
      </c>
      <c r="BI55" s="548" t="s">
        <v>1940</v>
      </c>
      <c r="BJ55" s="826" t="s">
        <v>1940</v>
      </c>
    </row>
    <row r="56" spans="1:62" ht="80.099999999999994" customHeight="1">
      <c r="A56" s="1091"/>
      <c r="B56" s="1092"/>
      <c r="C56" s="1092"/>
      <c r="D56" s="1093"/>
      <c r="E56" s="1100" t="s">
        <v>953</v>
      </c>
      <c r="F56" s="1101"/>
      <c r="G56" s="1101"/>
      <c r="H56" s="1101"/>
      <c r="I56" s="1101"/>
      <c r="J56" s="1101"/>
      <c r="K56" s="1101"/>
      <c r="L56" s="1101"/>
      <c r="M56" s="1101"/>
      <c r="N56" s="1101"/>
      <c r="O56" s="1101"/>
      <c r="P56" s="1102"/>
      <c r="Q56" s="479"/>
      <c r="R56" s="479"/>
      <c r="S56" s="479"/>
      <c r="T56" s="479"/>
      <c r="U56" s="606">
        <f>AVERAGE(U47:U55)</f>
        <v>0.59151515151515144</v>
      </c>
      <c r="V56" s="616"/>
      <c r="W56" s="616"/>
      <c r="X56" s="25"/>
      <c r="Y56" s="30"/>
      <c r="Z56" s="30"/>
      <c r="AA56" s="27"/>
      <c r="AB56" s="27"/>
      <c r="AC56" s="27"/>
      <c r="AD56" s="27"/>
      <c r="AE56" s="27"/>
      <c r="AF56" s="650"/>
      <c r="AG56" s="26"/>
      <c r="AH56" s="26"/>
      <c r="AI56" s="651"/>
      <c r="AJ56" s="650"/>
      <c r="AK56" s="363"/>
      <c r="AL56" s="458"/>
      <c r="AM56" s="458"/>
      <c r="AN56" s="458"/>
      <c r="AO56" s="27"/>
      <c r="AP56" s="29"/>
      <c r="AQ56" s="858"/>
      <c r="AR56" s="858"/>
      <c r="AS56" s="132"/>
      <c r="AT56" s="132"/>
      <c r="AU56" s="364"/>
      <c r="AV56" s="364"/>
      <c r="AW56" s="365"/>
      <c r="AX56" s="365"/>
      <c r="AY56" s="302"/>
      <c r="AZ56" s="302"/>
      <c r="BA56" s="302"/>
      <c r="BB56" s="302"/>
      <c r="BC56" s="302"/>
      <c r="BD56" s="302"/>
      <c r="BE56" s="27"/>
      <c r="BF56" s="307"/>
      <c r="BG56" s="307"/>
      <c r="BH56" s="303"/>
      <c r="BI56" s="295"/>
    </row>
    <row r="57" spans="1:62" ht="138.75" customHeight="1">
      <c r="A57" s="141" t="s">
        <v>216</v>
      </c>
      <c r="B57" s="138" t="s">
        <v>217</v>
      </c>
      <c r="C57" s="141" t="s">
        <v>265</v>
      </c>
      <c r="D57" s="138" t="s">
        <v>220</v>
      </c>
      <c r="E57" s="170" t="s">
        <v>954</v>
      </c>
      <c r="F57" s="147">
        <v>2024130010241</v>
      </c>
      <c r="G57" s="141" t="s">
        <v>955</v>
      </c>
      <c r="H57" s="141" t="s">
        <v>956</v>
      </c>
      <c r="I57" s="141" t="s">
        <v>957</v>
      </c>
      <c r="J57" s="148">
        <v>1</v>
      </c>
      <c r="K57" s="141" t="s">
        <v>958</v>
      </c>
      <c r="L57" s="141" t="s">
        <v>642</v>
      </c>
      <c r="M57" s="141" t="s">
        <v>959</v>
      </c>
      <c r="N57" s="480">
        <v>107</v>
      </c>
      <c r="O57" s="267">
        <v>107</v>
      </c>
      <c r="P57" s="166">
        <v>107</v>
      </c>
      <c r="Q57" s="884">
        <v>107</v>
      </c>
      <c r="R57" s="171"/>
      <c r="S57" s="517"/>
      <c r="T57" s="166">
        <f>+P57</f>
        <v>107</v>
      </c>
      <c r="U57" s="603">
        <f>T57/O57</f>
        <v>1</v>
      </c>
      <c r="V57" s="615">
        <v>46023</v>
      </c>
      <c r="W57" s="615">
        <v>46387</v>
      </c>
      <c r="X57" s="617">
        <v>360</v>
      </c>
      <c r="Y57" s="151">
        <v>107</v>
      </c>
      <c r="Z57" s="151" t="s">
        <v>719</v>
      </c>
      <c r="AA57" s="141" t="s">
        <v>960</v>
      </c>
      <c r="AB57" s="141" t="s">
        <v>961</v>
      </c>
      <c r="AC57" s="141" t="s">
        <v>962</v>
      </c>
      <c r="AD57" s="141" t="s">
        <v>648</v>
      </c>
      <c r="AE57" s="141" t="s">
        <v>963</v>
      </c>
      <c r="AF57" s="652">
        <v>57158662911.612</v>
      </c>
      <c r="AG57" s="237" t="s">
        <v>964</v>
      </c>
      <c r="AH57" s="237" t="s">
        <v>686</v>
      </c>
      <c r="AI57" s="653">
        <v>46023</v>
      </c>
      <c r="AJ57" s="654">
        <v>57158662911.612</v>
      </c>
      <c r="AK57" s="1026">
        <v>133425208866</v>
      </c>
      <c r="AL57" s="1026">
        <v>139934242506</v>
      </c>
      <c r="AM57" s="1026">
        <v>117337824847.03</v>
      </c>
      <c r="AN57" s="1026">
        <v>117575714946.75</v>
      </c>
      <c r="AO57" s="141" t="s">
        <v>686</v>
      </c>
      <c r="AP57" s="141" t="s">
        <v>965</v>
      </c>
      <c r="AQ57" s="1153"/>
      <c r="AR57" s="979"/>
      <c r="AS57" s="1153"/>
      <c r="AT57" s="979"/>
      <c r="AU57" s="1153">
        <v>118052657263.14999</v>
      </c>
      <c r="AV57" s="979">
        <f>AU57/AL57</f>
        <v>0.84362951589985713</v>
      </c>
      <c r="AW57" s="1153">
        <v>68109407495.629997</v>
      </c>
      <c r="AX57" s="979">
        <f>AW57/AL57</f>
        <v>0.48672438050829231</v>
      </c>
      <c r="AY57" s="1150"/>
      <c r="AZ57" s="1150"/>
      <c r="BA57" s="304"/>
      <c r="BB57" s="304"/>
      <c r="BC57" s="748">
        <v>65894001258.419998</v>
      </c>
      <c r="BD57" s="748">
        <v>25531539685</v>
      </c>
      <c r="BE57" s="141" t="s">
        <v>966</v>
      </c>
      <c r="BF57" s="454" t="s">
        <v>967</v>
      </c>
      <c r="BG57" s="453" t="s">
        <v>968</v>
      </c>
      <c r="BH57" s="262" t="s">
        <v>968</v>
      </c>
      <c r="BI57" s="566" t="s">
        <v>1879</v>
      </c>
      <c r="BJ57" s="748" t="s">
        <v>1879</v>
      </c>
    </row>
    <row r="58" spans="1:62" ht="126.75" customHeight="1">
      <c r="A58" s="141" t="s">
        <v>216</v>
      </c>
      <c r="B58" s="138" t="s">
        <v>217</v>
      </c>
      <c r="C58" s="141" t="s">
        <v>265</v>
      </c>
      <c r="D58" s="138" t="s">
        <v>220</v>
      </c>
      <c r="E58" s="170" t="s">
        <v>954</v>
      </c>
      <c r="F58" s="147">
        <v>2024130010241</v>
      </c>
      <c r="G58" s="141" t="s">
        <v>969</v>
      </c>
      <c r="H58" s="141" t="s">
        <v>956</v>
      </c>
      <c r="I58" s="141" t="s">
        <v>957</v>
      </c>
      <c r="J58" s="148"/>
      <c r="K58" s="141" t="s">
        <v>970</v>
      </c>
      <c r="L58" s="141" t="s">
        <v>642</v>
      </c>
      <c r="M58" s="141" t="s">
        <v>959</v>
      </c>
      <c r="N58" s="480">
        <v>107</v>
      </c>
      <c r="O58" s="267">
        <v>107</v>
      </c>
      <c r="P58" s="166">
        <v>107</v>
      </c>
      <c r="Q58" s="884">
        <v>107</v>
      </c>
      <c r="R58" s="171"/>
      <c r="S58" s="517"/>
      <c r="T58" s="166">
        <f>+P58</f>
        <v>107</v>
      </c>
      <c r="U58" s="603">
        <f t="shared" ref="U58:U68" si="7">T58/O58</f>
        <v>1</v>
      </c>
      <c r="V58" s="615">
        <v>46023</v>
      </c>
      <c r="W58" s="615">
        <v>46387</v>
      </c>
      <c r="X58" s="617">
        <v>360</v>
      </c>
      <c r="Y58" s="151">
        <v>107</v>
      </c>
      <c r="Z58" s="151" t="s">
        <v>719</v>
      </c>
      <c r="AA58" s="141" t="s">
        <v>960</v>
      </c>
      <c r="AB58" s="141" t="s">
        <v>961</v>
      </c>
      <c r="AC58" s="141" t="s">
        <v>962</v>
      </c>
      <c r="AD58" s="141" t="s">
        <v>648</v>
      </c>
      <c r="AE58" s="141" t="s">
        <v>971</v>
      </c>
      <c r="AF58" s="652">
        <v>23386864917.4468</v>
      </c>
      <c r="AG58" s="237" t="s">
        <v>972</v>
      </c>
      <c r="AH58" s="237" t="s">
        <v>686</v>
      </c>
      <c r="AI58" s="653">
        <v>46023</v>
      </c>
      <c r="AJ58" s="654">
        <v>23386864917.4468</v>
      </c>
      <c r="AK58" s="1027"/>
      <c r="AL58" s="1027"/>
      <c r="AM58" s="1027"/>
      <c r="AN58" s="1027"/>
      <c r="AO58" s="141" t="s">
        <v>686</v>
      </c>
      <c r="AP58" s="141" t="s">
        <v>965</v>
      </c>
      <c r="AQ58" s="1154"/>
      <c r="AR58" s="980"/>
      <c r="AS58" s="1154"/>
      <c r="AT58" s="980"/>
      <c r="AU58" s="1154"/>
      <c r="AV58" s="980"/>
      <c r="AW58" s="1154"/>
      <c r="AX58" s="980"/>
      <c r="AY58" s="1151"/>
      <c r="AZ58" s="1151"/>
      <c r="BA58" s="304"/>
      <c r="BB58" s="304"/>
      <c r="BC58" s="749">
        <v>28894309534.669998</v>
      </c>
      <c r="BD58" s="749">
        <v>14689939569.629999</v>
      </c>
      <c r="BE58" s="141" t="s">
        <v>973</v>
      </c>
      <c r="BF58" s="309" t="s">
        <v>974</v>
      </c>
      <c r="BG58" s="309" t="s">
        <v>975</v>
      </c>
      <c r="BH58" s="262"/>
      <c r="BI58" s="566" t="s">
        <v>1922</v>
      </c>
      <c r="BJ58" s="748" t="s">
        <v>1922</v>
      </c>
    </row>
    <row r="59" spans="1:62" ht="126" customHeight="1">
      <c r="A59" s="141" t="s">
        <v>216</v>
      </c>
      <c r="B59" s="138" t="s">
        <v>217</v>
      </c>
      <c r="C59" s="141" t="s">
        <v>265</v>
      </c>
      <c r="D59" s="138" t="s">
        <v>220</v>
      </c>
      <c r="E59" s="170" t="s">
        <v>954</v>
      </c>
      <c r="F59" s="147">
        <v>2024130010241</v>
      </c>
      <c r="G59" s="141" t="s">
        <v>955</v>
      </c>
      <c r="H59" s="141" t="s">
        <v>956</v>
      </c>
      <c r="I59" s="141" t="s">
        <v>957</v>
      </c>
      <c r="J59" s="148"/>
      <c r="K59" s="141" t="s">
        <v>976</v>
      </c>
      <c r="L59" s="141" t="s">
        <v>642</v>
      </c>
      <c r="M59" s="141" t="s">
        <v>959</v>
      </c>
      <c r="N59" s="480">
        <v>107</v>
      </c>
      <c r="O59" s="439">
        <v>107</v>
      </c>
      <c r="P59" s="166">
        <v>107</v>
      </c>
      <c r="Q59" s="884">
        <v>107</v>
      </c>
      <c r="R59" s="171"/>
      <c r="S59" s="517"/>
      <c r="T59" s="166">
        <f>+P59</f>
        <v>107</v>
      </c>
      <c r="U59" s="603">
        <f t="shared" si="7"/>
        <v>1</v>
      </c>
      <c r="V59" s="615">
        <v>46023</v>
      </c>
      <c r="W59" s="615">
        <v>46387</v>
      </c>
      <c r="X59" s="617">
        <v>360</v>
      </c>
      <c r="Y59" s="151">
        <v>107</v>
      </c>
      <c r="Z59" s="151" t="s">
        <v>719</v>
      </c>
      <c r="AA59" s="141" t="s">
        <v>960</v>
      </c>
      <c r="AB59" s="141" t="s">
        <v>961</v>
      </c>
      <c r="AC59" s="141" t="s">
        <v>962</v>
      </c>
      <c r="AD59" s="141" t="s">
        <v>736</v>
      </c>
      <c r="AE59" s="141" t="s">
        <v>977</v>
      </c>
      <c r="AF59" s="655">
        <v>12300000000</v>
      </c>
      <c r="AG59" s="237" t="s">
        <v>978</v>
      </c>
      <c r="AH59" s="237" t="s">
        <v>979</v>
      </c>
      <c r="AI59" s="653">
        <v>46023</v>
      </c>
      <c r="AJ59" s="654">
        <v>12300000000</v>
      </c>
      <c r="AK59" s="1027"/>
      <c r="AL59" s="1027"/>
      <c r="AM59" s="1027"/>
      <c r="AN59" s="1027"/>
      <c r="AO59" s="141" t="s">
        <v>979</v>
      </c>
      <c r="AP59" s="141" t="s">
        <v>980</v>
      </c>
      <c r="AQ59" s="1154"/>
      <c r="AR59" s="980"/>
      <c r="AS59" s="1154"/>
      <c r="AT59" s="980"/>
      <c r="AU59" s="1154"/>
      <c r="AV59" s="980"/>
      <c r="AW59" s="1154"/>
      <c r="AX59" s="980"/>
      <c r="AY59" s="1151"/>
      <c r="AZ59" s="1151"/>
      <c r="BA59" s="304"/>
      <c r="BB59" s="304"/>
      <c r="BC59" s="748">
        <v>16013078988.440001</v>
      </c>
      <c r="BD59" s="748">
        <v>9576434850</v>
      </c>
      <c r="BE59" s="141" t="s">
        <v>981</v>
      </c>
      <c r="BF59" s="309" t="s">
        <v>982</v>
      </c>
      <c r="BG59" s="309" t="s">
        <v>982</v>
      </c>
      <c r="BH59" s="262" t="s">
        <v>982</v>
      </c>
      <c r="BI59" s="566" t="s">
        <v>1880</v>
      </c>
      <c r="BJ59" s="748" t="s">
        <v>1880</v>
      </c>
    </row>
    <row r="60" spans="1:62" ht="80.099999999999994" customHeight="1">
      <c r="A60" s="141" t="s">
        <v>216</v>
      </c>
      <c r="B60" s="138" t="s">
        <v>217</v>
      </c>
      <c r="C60" s="141" t="s">
        <v>265</v>
      </c>
      <c r="D60" s="138" t="s">
        <v>220</v>
      </c>
      <c r="E60" s="170" t="s">
        <v>954</v>
      </c>
      <c r="F60" s="147">
        <v>2024130010241</v>
      </c>
      <c r="G60" s="141" t="s">
        <v>955</v>
      </c>
      <c r="H60" s="141" t="s">
        <v>956</v>
      </c>
      <c r="I60" s="141" t="s">
        <v>957</v>
      </c>
      <c r="J60" s="148"/>
      <c r="K60" s="141" t="s">
        <v>983</v>
      </c>
      <c r="L60" s="141" t="s">
        <v>642</v>
      </c>
      <c r="M60" s="141" t="s">
        <v>959</v>
      </c>
      <c r="N60" s="413">
        <v>87</v>
      </c>
      <c r="O60" s="550">
        <v>44</v>
      </c>
      <c r="P60" s="166">
        <v>6</v>
      </c>
      <c r="Q60" s="884">
        <v>38</v>
      </c>
      <c r="R60" s="171"/>
      <c r="S60" s="517"/>
      <c r="T60" s="166">
        <f t="shared" ref="T60:T68" si="8">+P60+Q60+R60+S60</f>
        <v>44</v>
      </c>
      <c r="U60" s="603">
        <f t="shared" si="7"/>
        <v>1</v>
      </c>
      <c r="V60" s="615">
        <v>46023</v>
      </c>
      <c r="W60" s="615">
        <v>46387</v>
      </c>
      <c r="X60" s="617">
        <v>360</v>
      </c>
      <c r="Y60" s="151">
        <v>107</v>
      </c>
      <c r="Z60" s="151" t="s">
        <v>719</v>
      </c>
      <c r="AA60" s="141" t="s">
        <v>960</v>
      </c>
      <c r="AB60" s="141" t="s">
        <v>961</v>
      </c>
      <c r="AC60" s="141" t="s">
        <v>962</v>
      </c>
      <c r="AD60" s="141" t="s">
        <v>736</v>
      </c>
      <c r="AE60" s="141" t="s">
        <v>984</v>
      </c>
      <c r="AF60" s="655">
        <v>1233007346</v>
      </c>
      <c r="AG60" s="237" t="s">
        <v>985</v>
      </c>
      <c r="AH60" s="237" t="s">
        <v>986</v>
      </c>
      <c r="AI60" s="653">
        <v>46023</v>
      </c>
      <c r="AJ60" s="654">
        <v>1233007346</v>
      </c>
      <c r="AK60" s="1027"/>
      <c r="AL60" s="1027"/>
      <c r="AM60" s="1027"/>
      <c r="AN60" s="1027"/>
      <c r="AO60" s="141" t="s">
        <v>979</v>
      </c>
      <c r="AP60" s="141" t="s">
        <v>987</v>
      </c>
      <c r="AQ60" s="1154"/>
      <c r="AR60" s="980"/>
      <c r="AS60" s="1154"/>
      <c r="AT60" s="980"/>
      <c r="AU60" s="1154"/>
      <c r="AV60" s="980"/>
      <c r="AW60" s="1154"/>
      <c r="AX60" s="980"/>
      <c r="AY60" s="1151"/>
      <c r="AZ60" s="1151"/>
      <c r="BA60" s="304"/>
      <c r="BB60" s="304"/>
      <c r="BC60" s="747">
        <v>1228178793</v>
      </c>
      <c r="BD60" s="747">
        <v>1228178793</v>
      </c>
      <c r="BE60" s="141" t="s">
        <v>988</v>
      </c>
      <c r="BF60" s="453" t="s">
        <v>989</v>
      </c>
      <c r="BG60" s="453" t="s">
        <v>989</v>
      </c>
      <c r="BH60" s="262" t="s">
        <v>989</v>
      </c>
      <c r="BI60" s="548" t="s">
        <v>1923</v>
      </c>
      <c r="BJ60" s="748" t="s">
        <v>1923</v>
      </c>
    </row>
    <row r="61" spans="1:62" ht="80.099999999999994" customHeight="1">
      <c r="A61" s="141" t="s">
        <v>216</v>
      </c>
      <c r="B61" s="138" t="s">
        <v>217</v>
      </c>
      <c r="C61" s="141" t="s">
        <v>265</v>
      </c>
      <c r="D61" s="138" t="s">
        <v>220</v>
      </c>
      <c r="E61" s="170" t="s">
        <v>954</v>
      </c>
      <c r="F61" s="147">
        <v>2024130010241</v>
      </c>
      <c r="G61" s="141" t="s">
        <v>955</v>
      </c>
      <c r="H61" s="141" t="s">
        <v>956</v>
      </c>
      <c r="I61" s="141" t="s">
        <v>957</v>
      </c>
      <c r="J61" s="148"/>
      <c r="K61" s="149" t="s">
        <v>2016</v>
      </c>
      <c r="L61" s="141" t="s">
        <v>642</v>
      </c>
      <c r="M61" s="141" t="s">
        <v>959</v>
      </c>
      <c r="N61" s="480">
        <v>1</v>
      </c>
      <c r="O61" s="550">
        <v>44</v>
      </c>
      <c r="P61" s="166">
        <v>19</v>
      </c>
      <c r="Q61" s="884">
        <v>25</v>
      </c>
      <c r="R61" s="171"/>
      <c r="S61" s="517"/>
      <c r="T61" s="166">
        <f t="shared" si="8"/>
        <v>44</v>
      </c>
      <c r="U61" s="603">
        <f t="shared" si="7"/>
        <v>1</v>
      </c>
      <c r="V61" s="615">
        <v>46023</v>
      </c>
      <c r="W61" s="615">
        <v>46387</v>
      </c>
      <c r="X61" s="617">
        <v>360</v>
      </c>
      <c r="Y61" s="151">
        <v>107</v>
      </c>
      <c r="Z61" s="151" t="s">
        <v>719</v>
      </c>
      <c r="AA61" s="141" t="s">
        <v>960</v>
      </c>
      <c r="AB61" s="141" t="s">
        <v>961</v>
      </c>
      <c r="AC61" s="141" t="s">
        <v>962</v>
      </c>
      <c r="AD61" s="141" t="s">
        <v>736</v>
      </c>
      <c r="AE61" s="141" t="s">
        <v>984</v>
      </c>
      <c r="AF61" s="655">
        <v>2003650678.0607996</v>
      </c>
      <c r="AG61" s="237" t="s">
        <v>985</v>
      </c>
      <c r="AH61" s="237" t="s">
        <v>986</v>
      </c>
      <c r="AI61" s="653">
        <v>46023</v>
      </c>
      <c r="AJ61" s="654">
        <v>2003650678.0607996</v>
      </c>
      <c r="AK61" s="1027"/>
      <c r="AL61" s="1027"/>
      <c r="AM61" s="1027"/>
      <c r="AN61" s="1027"/>
      <c r="AO61" s="141"/>
      <c r="AP61" s="141"/>
      <c r="AQ61" s="1154"/>
      <c r="AR61" s="980"/>
      <c r="AS61" s="1154"/>
      <c r="AT61" s="980"/>
      <c r="AU61" s="1154"/>
      <c r="AV61" s="980"/>
      <c r="AW61" s="1154"/>
      <c r="AX61" s="980"/>
      <c r="AY61" s="1151"/>
      <c r="AZ61" s="1151"/>
      <c r="BA61" s="304"/>
      <c r="BB61" s="304"/>
      <c r="BC61" s="748">
        <v>5584156365.5900002</v>
      </c>
      <c r="BD61" s="749">
        <v>3338162349</v>
      </c>
      <c r="BE61" s="141"/>
      <c r="BF61" s="454"/>
      <c r="BG61" s="454"/>
      <c r="BH61" s="262"/>
      <c r="BI61" s="548" t="s">
        <v>1924</v>
      </c>
      <c r="BJ61" s="748" t="s">
        <v>1924</v>
      </c>
    </row>
    <row r="62" spans="1:62" ht="80.099999999999994" customHeight="1">
      <c r="A62" s="141" t="s">
        <v>216</v>
      </c>
      <c r="B62" s="138" t="s">
        <v>217</v>
      </c>
      <c r="C62" s="141" t="s">
        <v>265</v>
      </c>
      <c r="D62" s="138" t="s">
        <v>220</v>
      </c>
      <c r="E62" s="170" t="s">
        <v>954</v>
      </c>
      <c r="F62" s="147">
        <v>2024130010241</v>
      </c>
      <c r="G62" s="141" t="s">
        <v>955</v>
      </c>
      <c r="H62" s="141" t="s">
        <v>956</v>
      </c>
      <c r="I62" s="141" t="s">
        <v>957</v>
      </c>
      <c r="J62" s="148"/>
      <c r="K62" s="141" t="s">
        <v>990</v>
      </c>
      <c r="L62" s="141" t="s">
        <v>642</v>
      </c>
      <c r="M62" s="141" t="s">
        <v>959</v>
      </c>
      <c r="N62" s="480">
        <v>1</v>
      </c>
      <c r="O62" s="550" t="s">
        <v>170</v>
      </c>
      <c r="P62" s="166">
        <v>0</v>
      </c>
      <c r="Q62" s="884" t="s">
        <v>170</v>
      </c>
      <c r="R62" s="171"/>
      <c r="S62" s="517"/>
      <c r="T62" s="166" t="s">
        <v>170</v>
      </c>
      <c r="U62" s="603" t="s">
        <v>170</v>
      </c>
      <c r="V62" s="615" t="s">
        <v>524</v>
      </c>
      <c r="W62" s="615" t="s">
        <v>524</v>
      </c>
      <c r="X62" s="617" t="s">
        <v>524</v>
      </c>
      <c r="Y62" s="151" t="s">
        <v>524</v>
      </c>
      <c r="Z62" s="151" t="s">
        <v>524</v>
      </c>
      <c r="AA62" s="141" t="s">
        <v>960</v>
      </c>
      <c r="AB62" s="141" t="s">
        <v>961</v>
      </c>
      <c r="AC62" s="141" t="s">
        <v>962</v>
      </c>
      <c r="AD62" s="141" t="s">
        <v>648</v>
      </c>
      <c r="AE62" s="141" t="s">
        <v>991</v>
      </c>
      <c r="AF62" s="237" t="s">
        <v>524</v>
      </c>
      <c r="AG62" s="237" t="s">
        <v>524</v>
      </c>
      <c r="AH62" s="237" t="s">
        <v>524</v>
      </c>
      <c r="AI62" s="237" t="s">
        <v>524</v>
      </c>
      <c r="AJ62" s="654" t="s">
        <v>524</v>
      </c>
      <c r="AK62" s="1027"/>
      <c r="AL62" s="1027"/>
      <c r="AM62" s="1027"/>
      <c r="AN62" s="1027"/>
      <c r="AO62" s="141" t="s">
        <v>686</v>
      </c>
      <c r="AP62" s="141" t="s">
        <v>965</v>
      </c>
      <c r="AQ62" s="1154"/>
      <c r="AR62" s="980"/>
      <c r="AS62" s="1154"/>
      <c r="AT62" s="980"/>
      <c r="AU62" s="1154"/>
      <c r="AV62" s="980"/>
      <c r="AW62" s="1154"/>
      <c r="AX62" s="980"/>
      <c r="AY62" s="1151"/>
      <c r="AZ62" s="1151"/>
      <c r="BA62" s="304"/>
      <c r="BB62" s="304"/>
      <c r="BC62" s="742"/>
      <c r="BD62" s="742"/>
      <c r="BE62" s="141"/>
      <c r="BF62" s="454" t="s">
        <v>992</v>
      </c>
      <c r="BG62" s="454" t="s">
        <v>992</v>
      </c>
      <c r="BH62" s="262" t="s">
        <v>992</v>
      </c>
      <c r="BI62" s="567" t="s">
        <v>524</v>
      </c>
      <c r="BJ62" s="748" t="s">
        <v>524</v>
      </c>
    </row>
    <row r="63" spans="1:62" ht="80.099999999999994" customHeight="1">
      <c r="A63" s="141" t="s">
        <v>216</v>
      </c>
      <c r="B63" s="138" t="s">
        <v>217</v>
      </c>
      <c r="C63" s="141" t="s">
        <v>265</v>
      </c>
      <c r="D63" s="138" t="s">
        <v>220</v>
      </c>
      <c r="E63" s="170" t="s">
        <v>954</v>
      </c>
      <c r="F63" s="147">
        <v>2024130010241</v>
      </c>
      <c r="G63" s="141" t="s">
        <v>955</v>
      </c>
      <c r="H63" s="141" t="s">
        <v>956</v>
      </c>
      <c r="I63" s="141" t="s">
        <v>957</v>
      </c>
      <c r="J63" s="148"/>
      <c r="K63" s="141" t="s">
        <v>993</v>
      </c>
      <c r="L63" s="141" t="s">
        <v>642</v>
      </c>
      <c r="M63" s="141" t="s">
        <v>959</v>
      </c>
      <c r="N63" s="480">
        <v>1</v>
      </c>
      <c r="O63" s="550" t="s">
        <v>170</v>
      </c>
      <c r="P63" s="166">
        <v>0</v>
      </c>
      <c r="Q63" s="884" t="s">
        <v>170</v>
      </c>
      <c r="R63" s="171"/>
      <c r="S63" s="517"/>
      <c r="T63" s="166" t="s">
        <v>170</v>
      </c>
      <c r="U63" s="603" t="s">
        <v>170</v>
      </c>
      <c r="V63" s="615" t="s">
        <v>524</v>
      </c>
      <c r="W63" s="615" t="s">
        <v>524</v>
      </c>
      <c r="X63" s="617" t="s">
        <v>524</v>
      </c>
      <c r="Y63" s="151" t="s">
        <v>524</v>
      </c>
      <c r="Z63" s="151" t="s">
        <v>524</v>
      </c>
      <c r="AA63" s="141" t="s">
        <v>960</v>
      </c>
      <c r="AB63" s="141" t="s">
        <v>961</v>
      </c>
      <c r="AC63" s="141" t="s">
        <v>962</v>
      </c>
      <c r="AD63" s="141" t="s">
        <v>736</v>
      </c>
      <c r="AE63" s="141" t="s">
        <v>994</v>
      </c>
      <c r="AF63" s="237" t="s">
        <v>524</v>
      </c>
      <c r="AG63" s="237" t="s">
        <v>524</v>
      </c>
      <c r="AH63" s="237" t="s">
        <v>524</v>
      </c>
      <c r="AI63" s="237" t="s">
        <v>524</v>
      </c>
      <c r="AJ63" s="237" t="s">
        <v>524</v>
      </c>
      <c r="AK63" s="1027"/>
      <c r="AL63" s="1027"/>
      <c r="AM63" s="1027"/>
      <c r="AN63" s="1027"/>
      <c r="AO63" s="141" t="s">
        <v>686</v>
      </c>
      <c r="AP63" s="141" t="s">
        <v>965</v>
      </c>
      <c r="AQ63" s="1154"/>
      <c r="AR63" s="980"/>
      <c r="AS63" s="1154"/>
      <c r="AT63" s="980"/>
      <c r="AU63" s="1154"/>
      <c r="AV63" s="980"/>
      <c r="AW63" s="1154"/>
      <c r="AX63" s="980"/>
      <c r="AY63" s="1151"/>
      <c r="AZ63" s="1151"/>
      <c r="BA63" s="304"/>
      <c r="BB63" s="304"/>
      <c r="BC63" s="742"/>
      <c r="BD63" s="742"/>
      <c r="BE63" s="141"/>
      <c r="BF63" s="453" t="s">
        <v>995</v>
      </c>
      <c r="BG63" s="453" t="s">
        <v>995</v>
      </c>
      <c r="BH63" s="262" t="s">
        <v>995</v>
      </c>
      <c r="BI63" s="567" t="s">
        <v>524</v>
      </c>
      <c r="BJ63" s="748" t="s">
        <v>524</v>
      </c>
    </row>
    <row r="64" spans="1:62" ht="80.099999999999994" customHeight="1">
      <c r="A64" s="141" t="s">
        <v>216</v>
      </c>
      <c r="B64" s="138" t="s">
        <v>217</v>
      </c>
      <c r="C64" s="141" t="s">
        <v>265</v>
      </c>
      <c r="D64" s="138" t="s">
        <v>220</v>
      </c>
      <c r="E64" s="170" t="s">
        <v>954</v>
      </c>
      <c r="F64" s="147">
        <v>2024130010241</v>
      </c>
      <c r="G64" s="141" t="s">
        <v>955</v>
      </c>
      <c r="H64" s="141" t="s">
        <v>956</v>
      </c>
      <c r="I64" s="141" t="s">
        <v>957</v>
      </c>
      <c r="J64" s="148"/>
      <c r="K64" s="141" t="s">
        <v>996</v>
      </c>
      <c r="L64" s="141" t="s">
        <v>642</v>
      </c>
      <c r="M64" s="141" t="s">
        <v>959</v>
      </c>
      <c r="N64" s="480">
        <v>1</v>
      </c>
      <c r="O64" s="550" t="s">
        <v>170</v>
      </c>
      <c r="P64" s="166">
        <v>0</v>
      </c>
      <c r="Q64" s="884" t="s">
        <v>170</v>
      </c>
      <c r="R64" s="171"/>
      <c r="S64" s="517"/>
      <c r="T64" s="166" t="s">
        <v>170</v>
      </c>
      <c r="U64" s="603" t="s">
        <v>170</v>
      </c>
      <c r="V64" s="615" t="s">
        <v>524</v>
      </c>
      <c r="W64" s="615" t="s">
        <v>524</v>
      </c>
      <c r="X64" s="617" t="s">
        <v>524</v>
      </c>
      <c r="Y64" s="151" t="s">
        <v>524</v>
      </c>
      <c r="Z64" s="151" t="s">
        <v>524</v>
      </c>
      <c r="AA64" s="141" t="s">
        <v>960</v>
      </c>
      <c r="AB64" s="141" t="s">
        <v>961</v>
      </c>
      <c r="AC64" s="141" t="s">
        <v>962</v>
      </c>
      <c r="AD64" s="141" t="s">
        <v>736</v>
      </c>
      <c r="AE64" s="141" t="s">
        <v>997</v>
      </c>
      <c r="AF64" s="237" t="s">
        <v>524</v>
      </c>
      <c r="AG64" s="237" t="s">
        <v>524</v>
      </c>
      <c r="AH64" s="237" t="s">
        <v>524</v>
      </c>
      <c r="AI64" s="237" t="s">
        <v>524</v>
      </c>
      <c r="AJ64" s="237" t="s">
        <v>524</v>
      </c>
      <c r="AK64" s="1027"/>
      <c r="AL64" s="1027"/>
      <c r="AM64" s="1027"/>
      <c r="AN64" s="1027"/>
      <c r="AO64" s="141" t="s">
        <v>686</v>
      </c>
      <c r="AP64" s="141" t="s">
        <v>965</v>
      </c>
      <c r="AQ64" s="1154"/>
      <c r="AR64" s="980"/>
      <c r="AS64" s="1154"/>
      <c r="AT64" s="980"/>
      <c r="AU64" s="1154"/>
      <c r="AV64" s="980"/>
      <c r="AW64" s="1154"/>
      <c r="AX64" s="980"/>
      <c r="AY64" s="1151"/>
      <c r="AZ64" s="1151"/>
      <c r="BA64" s="528"/>
      <c r="BB64" s="528"/>
      <c r="BC64" s="748"/>
      <c r="BD64" s="748"/>
      <c r="BE64" s="141"/>
      <c r="BF64" s="454" t="s">
        <v>998</v>
      </c>
      <c r="BG64" s="454" t="s">
        <v>998</v>
      </c>
      <c r="BH64" s="262" t="s">
        <v>998</v>
      </c>
      <c r="BI64" s="567" t="s">
        <v>524</v>
      </c>
      <c r="BJ64" s="748" t="s">
        <v>524</v>
      </c>
    </row>
    <row r="65" spans="1:62" ht="80.099999999999994" customHeight="1">
      <c r="A65" s="141" t="s">
        <v>216</v>
      </c>
      <c r="B65" s="138" t="s">
        <v>217</v>
      </c>
      <c r="C65" s="141" t="s">
        <v>265</v>
      </c>
      <c r="D65" s="138" t="s">
        <v>220</v>
      </c>
      <c r="E65" s="170" t="s">
        <v>954</v>
      </c>
      <c r="F65" s="147">
        <v>2024130010241</v>
      </c>
      <c r="G65" s="141" t="s">
        <v>955</v>
      </c>
      <c r="H65" s="141" t="s">
        <v>956</v>
      </c>
      <c r="I65" s="141" t="s">
        <v>957</v>
      </c>
      <c r="J65" s="148"/>
      <c r="K65" s="141" t="s">
        <v>999</v>
      </c>
      <c r="L65" s="141" t="s">
        <v>642</v>
      </c>
      <c r="M65" s="141" t="s">
        <v>959</v>
      </c>
      <c r="N65" s="480">
        <v>6</v>
      </c>
      <c r="O65" s="439">
        <v>6</v>
      </c>
      <c r="P65" s="166">
        <v>7</v>
      </c>
      <c r="Q65" s="884">
        <v>0</v>
      </c>
      <c r="R65" s="171"/>
      <c r="S65" s="517"/>
      <c r="T65" s="166">
        <f t="shared" si="8"/>
        <v>7</v>
      </c>
      <c r="U65" s="603">
        <v>1</v>
      </c>
      <c r="V65" s="615">
        <v>46023</v>
      </c>
      <c r="W65" s="615">
        <v>46387</v>
      </c>
      <c r="X65" s="617">
        <v>360</v>
      </c>
      <c r="Y65" s="151" t="s">
        <v>524</v>
      </c>
      <c r="Z65" s="151" t="s">
        <v>524</v>
      </c>
      <c r="AA65" s="141" t="s">
        <v>960</v>
      </c>
      <c r="AB65" s="141" t="s">
        <v>961</v>
      </c>
      <c r="AC65" s="141" t="s">
        <v>962</v>
      </c>
      <c r="AD65" s="141" t="s">
        <v>648</v>
      </c>
      <c r="AE65" s="141" t="s">
        <v>1000</v>
      </c>
      <c r="AF65" s="652">
        <v>2453088141.8800001</v>
      </c>
      <c r="AG65" s="237" t="s">
        <v>1001</v>
      </c>
      <c r="AH65" s="237" t="s">
        <v>986</v>
      </c>
      <c r="AI65" s="653">
        <v>46023</v>
      </c>
      <c r="AJ65" s="652">
        <v>2453088141.8800001</v>
      </c>
      <c r="AK65" s="1027"/>
      <c r="AL65" s="1027"/>
      <c r="AM65" s="1027"/>
      <c r="AN65" s="1027"/>
      <c r="AO65" s="141" t="s">
        <v>979</v>
      </c>
      <c r="AP65" s="141" t="s">
        <v>987</v>
      </c>
      <c r="AQ65" s="1154"/>
      <c r="AR65" s="980"/>
      <c r="AS65" s="1154"/>
      <c r="AT65" s="980"/>
      <c r="AU65" s="1154"/>
      <c r="AV65" s="980"/>
      <c r="AW65" s="1154"/>
      <c r="AX65" s="980"/>
      <c r="AY65" s="1151"/>
      <c r="AZ65" s="1151"/>
      <c r="BA65" s="304"/>
      <c r="BB65" s="304"/>
      <c r="BC65" s="749">
        <v>2453088141.8800001</v>
      </c>
      <c r="BD65" s="749">
        <v>707182373</v>
      </c>
      <c r="BE65" s="141" t="s">
        <v>1002</v>
      </c>
      <c r="BF65" s="453" t="s">
        <v>1002</v>
      </c>
      <c r="BG65" s="453" t="s">
        <v>1002</v>
      </c>
      <c r="BH65" s="262" t="s">
        <v>1002</v>
      </c>
      <c r="BI65" s="566" t="s">
        <v>2029</v>
      </c>
      <c r="BJ65" s="748" t="s">
        <v>2029</v>
      </c>
    </row>
    <row r="66" spans="1:62" ht="80.099999999999994" customHeight="1">
      <c r="A66" s="141" t="s">
        <v>216</v>
      </c>
      <c r="B66" s="138" t="s">
        <v>217</v>
      </c>
      <c r="C66" s="141" t="s">
        <v>265</v>
      </c>
      <c r="D66" s="138" t="s">
        <v>220</v>
      </c>
      <c r="E66" s="170" t="s">
        <v>954</v>
      </c>
      <c r="F66" s="147">
        <v>2024130010241</v>
      </c>
      <c r="G66" s="141" t="s">
        <v>955</v>
      </c>
      <c r="H66" s="141" t="s">
        <v>956</v>
      </c>
      <c r="I66" s="138" t="s">
        <v>957</v>
      </c>
      <c r="J66" s="148"/>
      <c r="K66" s="141" t="s">
        <v>1003</v>
      </c>
      <c r="L66" s="141" t="s">
        <v>642</v>
      </c>
      <c r="M66" s="141" t="s">
        <v>959</v>
      </c>
      <c r="N66" s="480">
        <v>1</v>
      </c>
      <c r="O66" s="550">
        <v>1</v>
      </c>
      <c r="P66" s="166">
        <v>0</v>
      </c>
      <c r="Q66" s="884">
        <v>1</v>
      </c>
      <c r="R66" s="171"/>
      <c r="S66" s="517"/>
      <c r="T66" s="166">
        <f t="shared" si="8"/>
        <v>1</v>
      </c>
      <c r="U66" s="603">
        <f t="shared" si="7"/>
        <v>1</v>
      </c>
      <c r="V66" s="615" t="s">
        <v>524</v>
      </c>
      <c r="W66" s="615" t="s">
        <v>524</v>
      </c>
      <c r="X66" s="617" t="s">
        <v>524</v>
      </c>
      <c r="Y66" s="151" t="s">
        <v>524</v>
      </c>
      <c r="Z66" s="151" t="s">
        <v>524</v>
      </c>
      <c r="AA66" s="141" t="s">
        <v>960</v>
      </c>
      <c r="AB66" s="141" t="s">
        <v>961</v>
      </c>
      <c r="AC66" s="141" t="s">
        <v>962</v>
      </c>
      <c r="AD66" s="141" t="s">
        <v>736</v>
      </c>
      <c r="AE66" s="141" t="s">
        <v>524</v>
      </c>
      <c r="AF66" s="237" t="s">
        <v>524</v>
      </c>
      <c r="AG66" s="237" t="s">
        <v>524</v>
      </c>
      <c r="AH66" s="237" t="s">
        <v>524</v>
      </c>
      <c r="AI66" s="237" t="s">
        <v>524</v>
      </c>
      <c r="AJ66" s="237" t="s">
        <v>524</v>
      </c>
      <c r="AK66" s="1027"/>
      <c r="AL66" s="1027"/>
      <c r="AM66" s="1027"/>
      <c r="AN66" s="1027"/>
      <c r="AO66" s="141" t="s">
        <v>524</v>
      </c>
      <c r="AP66" s="141" t="s">
        <v>524</v>
      </c>
      <c r="AQ66" s="1154"/>
      <c r="AR66" s="980"/>
      <c r="AS66" s="1154"/>
      <c r="AT66" s="980"/>
      <c r="AU66" s="1154"/>
      <c r="AV66" s="980"/>
      <c r="AW66" s="1154"/>
      <c r="AX66" s="980"/>
      <c r="AY66" s="1151"/>
      <c r="AZ66" s="1151"/>
      <c r="BA66" s="304"/>
      <c r="BB66" s="304"/>
      <c r="BC66" s="742"/>
      <c r="BD66" s="742"/>
      <c r="BE66" s="141"/>
      <c r="BF66" s="454"/>
      <c r="BG66" s="454"/>
      <c r="BH66" s="262"/>
      <c r="BI66" s="567" t="s">
        <v>524</v>
      </c>
      <c r="BJ66" s="748" t="s">
        <v>524</v>
      </c>
    </row>
    <row r="67" spans="1:62" ht="80.099999999999994" customHeight="1">
      <c r="A67" s="141" t="s">
        <v>216</v>
      </c>
      <c r="B67" s="138" t="s">
        <v>217</v>
      </c>
      <c r="C67" s="141" t="s">
        <v>265</v>
      </c>
      <c r="D67" s="138" t="s">
        <v>220</v>
      </c>
      <c r="E67" s="170" t="s">
        <v>954</v>
      </c>
      <c r="F67" s="147">
        <v>2024130010241</v>
      </c>
      <c r="G67" s="141" t="s">
        <v>955</v>
      </c>
      <c r="H67" s="141" t="s">
        <v>956</v>
      </c>
      <c r="I67" s="141" t="s">
        <v>957</v>
      </c>
      <c r="J67" s="148"/>
      <c r="K67" s="141" t="s">
        <v>1004</v>
      </c>
      <c r="L67" s="141" t="s">
        <v>642</v>
      </c>
      <c r="M67" s="141" t="s">
        <v>959</v>
      </c>
      <c r="N67" s="480">
        <v>107</v>
      </c>
      <c r="O67" s="439">
        <v>107</v>
      </c>
      <c r="P67" s="166">
        <v>0</v>
      </c>
      <c r="Q67" s="884">
        <v>107</v>
      </c>
      <c r="R67" s="171"/>
      <c r="S67" s="517"/>
      <c r="T67" s="166">
        <f t="shared" si="8"/>
        <v>107</v>
      </c>
      <c r="U67" s="603">
        <f t="shared" si="7"/>
        <v>1</v>
      </c>
      <c r="V67" s="615">
        <v>46023</v>
      </c>
      <c r="W67" s="615">
        <v>46387</v>
      </c>
      <c r="X67" s="617">
        <v>360</v>
      </c>
      <c r="Y67" s="151" t="s">
        <v>524</v>
      </c>
      <c r="Z67" s="151" t="s">
        <v>524</v>
      </c>
      <c r="AA67" s="141" t="s">
        <v>960</v>
      </c>
      <c r="AB67" s="141" t="s">
        <v>961</v>
      </c>
      <c r="AC67" s="141" t="s">
        <v>962</v>
      </c>
      <c r="AD67" s="141" t="s">
        <v>736</v>
      </c>
      <c r="AE67" s="141" t="s">
        <v>1005</v>
      </c>
      <c r="AF67" s="656">
        <v>19682600871</v>
      </c>
      <c r="AG67" s="237" t="s">
        <v>985</v>
      </c>
      <c r="AH67" s="237" t="s">
        <v>986</v>
      </c>
      <c r="AI67" s="653">
        <v>46023</v>
      </c>
      <c r="AJ67" s="657">
        <v>19682600871</v>
      </c>
      <c r="AK67" s="1027"/>
      <c r="AL67" s="1027"/>
      <c r="AM67" s="1027"/>
      <c r="AN67" s="1027"/>
      <c r="AO67" s="141" t="s">
        <v>986</v>
      </c>
      <c r="AP67" s="141" t="s">
        <v>1006</v>
      </c>
      <c r="AQ67" s="1154"/>
      <c r="AR67" s="980"/>
      <c r="AS67" s="1154"/>
      <c r="AT67" s="980"/>
      <c r="AU67" s="1154"/>
      <c r="AV67" s="980"/>
      <c r="AW67" s="1154"/>
      <c r="AX67" s="980"/>
      <c r="AY67" s="1151"/>
      <c r="AZ67" s="1151"/>
      <c r="BA67" s="304"/>
      <c r="BB67" s="304"/>
      <c r="BC67" s="748">
        <v>19682600871</v>
      </c>
      <c r="BD67" s="747">
        <v>12898807376</v>
      </c>
      <c r="BE67" s="141"/>
      <c r="BF67" s="454"/>
      <c r="BG67" s="454"/>
      <c r="BH67" s="262"/>
      <c r="BI67" s="567" t="s">
        <v>2027</v>
      </c>
      <c r="BJ67" s="748" t="s">
        <v>2126</v>
      </c>
    </row>
    <row r="68" spans="1:62" ht="80.099999999999994" customHeight="1">
      <c r="A68" s="141" t="s">
        <v>216</v>
      </c>
      <c r="B68" s="138" t="s">
        <v>217</v>
      </c>
      <c r="C68" s="141" t="s">
        <v>265</v>
      </c>
      <c r="D68" s="138" t="s">
        <v>220</v>
      </c>
      <c r="E68" s="170" t="s">
        <v>954</v>
      </c>
      <c r="F68" s="147">
        <v>2024130010241</v>
      </c>
      <c r="G68" s="141" t="s">
        <v>955</v>
      </c>
      <c r="H68" s="141" t="s">
        <v>956</v>
      </c>
      <c r="I68" s="141" t="s">
        <v>957</v>
      </c>
      <c r="J68" s="148"/>
      <c r="K68" s="141" t="s">
        <v>1007</v>
      </c>
      <c r="L68" s="141" t="s">
        <v>642</v>
      </c>
      <c r="M68" s="141" t="s">
        <v>959</v>
      </c>
      <c r="N68" s="480">
        <v>13</v>
      </c>
      <c r="O68" s="439">
        <v>13</v>
      </c>
      <c r="P68" s="166">
        <v>4</v>
      </c>
      <c r="Q68" s="884">
        <v>2</v>
      </c>
      <c r="R68" s="171"/>
      <c r="S68" s="517"/>
      <c r="T68" s="166">
        <f t="shared" si="8"/>
        <v>6</v>
      </c>
      <c r="U68" s="603">
        <f t="shared" si="7"/>
        <v>0.46153846153846156</v>
      </c>
      <c r="V68" s="615">
        <v>46023</v>
      </c>
      <c r="W68" s="615">
        <v>46203</v>
      </c>
      <c r="X68" s="617">
        <v>180</v>
      </c>
      <c r="Y68" s="151" t="s">
        <v>524</v>
      </c>
      <c r="Z68" s="151" t="s">
        <v>524</v>
      </c>
      <c r="AA68" s="141" t="s">
        <v>960</v>
      </c>
      <c r="AB68" s="141" t="s">
        <v>961</v>
      </c>
      <c r="AC68" s="141" t="s">
        <v>962</v>
      </c>
      <c r="AD68" s="141" t="s">
        <v>648</v>
      </c>
      <c r="AE68" s="141" t="s">
        <v>1008</v>
      </c>
      <c r="AF68" s="656">
        <v>180000000</v>
      </c>
      <c r="AG68" s="237" t="s">
        <v>1001</v>
      </c>
      <c r="AH68" s="237" t="s">
        <v>686</v>
      </c>
      <c r="AI68" s="653">
        <v>46023</v>
      </c>
      <c r="AJ68" s="656">
        <v>180000000</v>
      </c>
      <c r="AK68" s="1027"/>
      <c r="AL68" s="1027"/>
      <c r="AM68" s="1027"/>
      <c r="AN68" s="1027"/>
      <c r="AO68" s="141" t="s">
        <v>686</v>
      </c>
      <c r="AP68" s="141" t="s">
        <v>965</v>
      </c>
      <c r="AQ68" s="1154"/>
      <c r="AR68" s="980"/>
      <c r="AS68" s="1154"/>
      <c r="AT68" s="980"/>
      <c r="AU68" s="1154"/>
      <c r="AV68" s="980"/>
      <c r="AW68" s="1154"/>
      <c r="AX68" s="980"/>
      <c r="AY68" s="1151"/>
      <c r="AZ68" s="1151"/>
      <c r="BA68" s="304"/>
      <c r="BB68" s="304"/>
      <c r="BC68" s="748">
        <v>180000000</v>
      </c>
      <c r="BD68" s="748">
        <v>139162500</v>
      </c>
      <c r="BE68" s="141"/>
      <c r="BF68" s="454" t="s">
        <v>1009</v>
      </c>
      <c r="BG68" s="454" t="s">
        <v>1009</v>
      </c>
      <c r="BH68" s="262"/>
      <c r="BI68" s="567" t="s">
        <v>2028</v>
      </c>
      <c r="BJ68" s="748" t="s">
        <v>2127</v>
      </c>
    </row>
    <row r="69" spans="1:62" ht="80.099999999999994" customHeight="1">
      <c r="A69" s="141" t="s">
        <v>216</v>
      </c>
      <c r="B69" s="138" t="s">
        <v>217</v>
      </c>
      <c r="C69" s="141" t="s">
        <v>265</v>
      </c>
      <c r="D69" s="138" t="s">
        <v>220</v>
      </c>
      <c r="E69" s="170" t="s">
        <v>954</v>
      </c>
      <c r="F69" s="147">
        <v>2024130010241</v>
      </c>
      <c r="G69" s="141" t="s">
        <v>969</v>
      </c>
      <c r="H69" s="141" t="s">
        <v>956</v>
      </c>
      <c r="I69" s="141" t="s">
        <v>957</v>
      </c>
      <c r="J69" s="148"/>
      <c r="K69" s="141" t="s">
        <v>1010</v>
      </c>
      <c r="L69" s="141" t="s">
        <v>642</v>
      </c>
      <c r="M69" s="141" t="s">
        <v>959</v>
      </c>
      <c r="N69" s="480" t="s">
        <v>170</v>
      </c>
      <c r="O69" s="439" t="s">
        <v>170</v>
      </c>
      <c r="P69" s="166" t="s">
        <v>170</v>
      </c>
      <c r="Q69" s="884" t="s">
        <v>170</v>
      </c>
      <c r="R69" s="171"/>
      <c r="S69" s="517"/>
      <c r="T69" s="166" t="s">
        <v>170</v>
      </c>
      <c r="U69" s="603" t="s">
        <v>170</v>
      </c>
      <c r="V69" s="618" t="s">
        <v>170</v>
      </c>
      <c r="W69" s="618" t="s">
        <v>170</v>
      </c>
      <c r="X69" s="619" t="s">
        <v>170</v>
      </c>
      <c r="Y69" s="151" t="s">
        <v>524</v>
      </c>
      <c r="Z69" s="151" t="s">
        <v>524</v>
      </c>
      <c r="AA69" s="141" t="s">
        <v>960</v>
      </c>
      <c r="AB69" s="141" t="s">
        <v>961</v>
      </c>
      <c r="AC69" s="141" t="s">
        <v>962</v>
      </c>
      <c r="AD69" s="141" t="s">
        <v>736</v>
      </c>
      <c r="AE69" s="141" t="s">
        <v>1010</v>
      </c>
      <c r="AF69" s="237" t="s">
        <v>524</v>
      </c>
      <c r="AG69" s="237" t="s">
        <v>524</v>
      </c>
      <c r="AH69" s="237" t="s">
        <v>524</v>
      </c>
      <c r="AI69" s="653" t="s">
        <v>524</v>
      </c>
      <c r="AJ69" s="654" t="s">
        <v>524</v>
      </c>
      <c r="AK69" s="1027"/>
      <c r="AL69" s="1027"/>
      <c r="AM69" s="1027"/>
      <c r="AN69" s="1027"/>
      <c r="AO69" s="141" t="s">
        <v>979</v>
      </c>
      <c r="AP69" s="141" t="s">
        <v>987</v>
      </c>
      <c r="AQ69" s="1154"/>
      <c r="AR69" s="980"/>
      <c r="AS69" s="1154"/>
      <c r="AT69" s="980"/>
      <c r="AU69" s="1154"/>
      <c r="AV69" s="980"/>
      <c r="AW69" s="1154"/>
      <c r="AX69" s="980"/>
      <c r="AY69" s="1151"/>
      <c r="AZ69" s="1151"/>
      <c r="BA69" s="304"/>
      <c r="BB69" s="304"/>
      <c r="BC69" s="742"/>
      <c r="BD69" s="742"/>
      <c r="BE69" s="141"/>
      <c r="BF69" s="454" t="s">
        <v>1011</v>
      </c>
      <c r="BG69" s="454" t="s">
        <v>1011</v>
      </c>
      <c r="BH69" s="262" t="s">
        <v>1011</v>
      </c>
      <c r="BI69" s="567" t="s">
        <v>524</v>
      </c>
      <c r="BJ69" s="748" t="s">
        <v>524</v>
      </c>
    </row>
    <row r="70" spans="1:62" ht="80.099999999999994" customHeight="1">
      <c r="A70" s="141" t="s">
        <v>216</v>
      </c>
      <c r="B70" s="138" t="s">
        <v>217</v>
      </c>
      <c r="C70" s="141" t="s">
        <v>265</v>
      </c>
      <c r="D70" s="138" t="s">
        <v>220</v>
      </c>
      <c r="E70" s="170" t="s">
        <v>954</v>
      </c>
      <c r="F70" s="147">
        <v>2024130010241</v>
      </c>
      <c r="G70" s="141" t="s">
        <v>969</v>
      </c>
      <c r="H70" s="141" t="s">
        <v>956</v>
      </c>
      <c r="I70" s="141" t="s">
        <v>957</v>
      </c>
      <c r="J70" s="148"/>
      <c r="K70" s="141" t="s">
        <v>1012</v>
      </c>
      <c r="L70" s="141" t="s">
        <v>642</v>
      </c>
      <c r="M70" s="141" t="s">
        <v>959</v>
      </c>
      <c r="N70" s="480">
        <v>1</v>
      </c>
      <c r="O70" s="439">
        <v>0</v>
      </c>
      <c r="P70" s="166">
        <v>0</v>
      </c>
      <c r="Q70" s="884">
        <v>0</v>
      </c>
      <c r="R70" s="171"/>
      <c r="S70" s="517"/>
      <c r="T70" s="166">
        <f>+P70+Q70+R70+S70</f>
        <v>0</v>
      </c>
      <c r="U70" s="603" t="s">
        <v>170</v>
      </c>
      <c r="V70" s="615" t="s">
        <v>524</v>
      </c>
      <c r="W70" s="615" t="s">
        <v>524</v>
      </c>
      <c r="X70" s="617" t="s">
        <v>524</v>
      </c>
      <c r="Y70" s="151" t="s">
        <v>524</v>
      </c>
      <c r="Z70" s="151" t="s">
        <v>524</v>
      </c>
      <c r="AA70" s="141" t="s">
        <v>960</v>
      </c>
      <c r="AB70" s="141" t="s">
        <v>961</v>
      </c>
      <c r="AC70" s="141" t="s">
        <v>962</v>
      </c>
      <c r="AD70" s="141" t="s">
        <v>648</v>
      </c>
      <c r="AE70" s="141" t="s">
        <v>1013</v>
      </c>
      <c r="AF70" s="237" t="s">
        <v>524</v>
      </c>
      <c r="AG70" s="237" t="s">
        <v>524</v>
      </c>
      <c r="AH70" s="237" t="s">
        <v>524</v>
      </c>
      <c r="AI70" s="237" t="s">
        <v>524</v>
      </c>
      <c r="AJ70" s="237" t="s">
        <v>524</v>
      </c>
      <c r="AK70" s="1028"/>
      <c r="AL70" s="1028"/>
      <c r="AM70" s="1028"/>
      <c r="AN70" s="1028"/>
      <c r="AO70" s="141" t="s">
        <v>979</v>
      </c>
      <c r="AP70" s="141" t="s">
        <v>987</v>
      </c>
      <c r="AQ70" s="1155"/>
      <c r="AR70" s="981"/>
      <c r="AS70" s="1155"/>
      <c r="AT70" s="981"/>
      <c r="AU70" s="1155"/>
      <c r="AV70" s="981"/>
      <c r="AW70" s="1155"/>
      <c r="AX70" s="981"/>
      <c r="AY70" s="1152"/>
      <c r="AZ70" s="1152"/>
      <c r="BA70" s="304"/>
      <c r="BB70" s="304"/>
      <c r="BC70" s="742"/>
      <c r="BD70" s="742"/>
      <c r="BE70" s="141"/>
      <c r="BF70" s="454" t="s">
        <v>1014</v>
      </c>
      <c r="BG70" s="454" t="s">
        <v>1014</v>
      </c>
      <c r="BH70" s="262" t="s">
        <v>1014</v>
      </c>
      <c r="BI70" s="567" t="s">
        <v>524</v>
      </c>
      <c r="BJ70" s="748" t="s">
        <v>524</v>
      </c>
    </row>
    <row r="71" spans="1:62" ht="64.5" customHeight="1">
      <c r="A71" s="27"/>
      <c r="B71" s="1091"/>
      <c r="C71" s="1092"/>
      <c r="D71" s="1093"/>
      <c r="E71" s="1100" t="s">
        <v>1015</v>
      </c>
      <c r="F71" s="1101"/>
      <c r="G71" s="1101"/>
      <c r="H71" s="1101"/>
      <c r="I71" s="1101"/>
      <c r="J71" s="1101"/>
      <c r="K71" s="1101"/>
      <c r="L71" s="1101"/>
      <c r="M71" s="1101"/>
      <c r="N71" s="1101"/>
      <c r="O71" s="1101"/>
      <c r="P71" s="1102"/>
      <c r="Q71" s="479"/>
      <c r="R71" s="479"/>
      <c r="S71" s="479"/>
      <c r="T71" s="479"/>
      <c r="U71" s="606">
        <f>AVERAGE(U57:U70)</f>
        <v>0.94017094017094016</v>
      </c>
      <c r="V71" s="616"/>
      <c r="W71" s="616"/>
      <c r="X71" s="25"/>
      <c r="Y71" s="30"/>
      <c r="Z71" s="30"/>
      <c r="AA71" s="27"/>
      <c r="AB71" s="27"/>
      <c r="AC71" s="27"/>
      <c r="AD71" s="27"/>
      <c r="AE71" s="27"/>
      <c r="AF71" s="26"/>
      <c r="AG71" s="26"/>
      <c r="AH71" s="26"/>
      <c r="AI71" s="26"/>
      <c r="AJ71" s="26"/>
      <c r="AK71" s="27"/>
      <c r="AL71" s="458"/>
      <c r="AM71" s="458"/>
      <c r="AN71" s="458"/>
      <c r="AO71" s="27"/>
      <c r="AP71" s="29"/>
      <c r="AQ71" s="858"/>
      <c r="AR71" s="858"/>
      <c r="AS71" s="132"/>
      <c r="AT71" s="132"/>
      <c r="AU71" s="364"/>
      <c r="AV71" s="364"/>
      <c r="AW71" s="365"/>
      <c r="AX71" s="365"/>
      <c r="AY71" s="302"/>
      <c r="AZ71" s="302"/>
      <c r="BA71" s="317"/>
      <c r="BB71" s="317"/>
      <c r="BC71"/>
      <c r="BD71" s="317"/>
      <c r="BE71" s="27"/>
      <c r="BF71" s="307"/>
      <c r="BG71" s="307"/>
      <c r="BH71" s="303"/>
      <c r="BI71" s="296"/>
      <c r="BJ71" s="42"/>
    </row>
    <row r="72" spans="1:62" ht="80.099999999999994" customHeight="1">
      <c r="A72" s="141" t="s">
        <v>216</v>
      </c>
      <c r="B72" s="138" t="s">
        <v>217</v>
      </c>
      <c r="C72" s="141" t="s">
        <v>269</v>
      </c>
      <c r="D72" s="138" t="s">
        <v>220</v>
      </c>
      <c r="E72" s="172" t="s">
        <v>1016</v>
      </c>
      <c r="F72" s="147">
        <v>2024130010238</v>
      </c>
      <c r="G72" s="141" t="s">
        <v>1017</v>
      </c>
      <c r="H72" s="141" t="s">
        <v>1018</v>
      </c>
      <c r="I72" s="141" t="s">
        <v>1019</v>
      </c>
      <c r="J72" s="148">
        <v>1</v>
      </c>
      <c r="K72" s="141" t="s">
        <v>1020</v>
      </c>
      <c r="L72" s="141" t="s">
        <v>642</v>
      </c>
      <c r="M72" s="141" t="s">
        <v>1021</v>
      </c>
      <c r="N72" s="480">
        <v>5914</v>
      </c>
      <c r="O72" s="439">
        <v>5914</v>
      </c>
      <c r="P72" s="166">
        <v>5914</v>
      </c>
      <c r="Q72" s="884">
        <v>5914</v>
      </c>
      <c r="R72" s="171"/>
      <c r="S72" s="517"/>
      <c r="T72" s="166">
        <f>+Q72</f>
        <v>5914</v>
      </c>
      <c r="U72" s="603">
        <f>T72/O72</f>
        <v>1</v>
      </c>
      <c r="V72" s="615">
        <v>46023</v>
      </c>
      <c r="W72" s="615">
        <v>46387</v>
      </c>
      <c r="X72" s="617">
        <v>360</v>
      </c>
      <c r="Y72" s="141">
        <v>5914</v>
      </c>
      <c r="Z72" s="151" t="s">
        <v>1022</v>
      </c>
      <c r="AA72" s="141" t="s">
        <v>1023</v>
      </c>
      <c r="AB72" s="141" t="s">
        <v>1024</v>
      </c>
      <c r="AC72" s="141" t="s">
        <v>1025</v>
      </c>
      <c r="AD72" s="141" t="s">
        <v>736</v>
      </c>
      <c r="AE72" s="141"/>
      <c r="AF72" s="462">
        <v>743475636250.88</v>
      </c>
      <c r="AG72" s="138" t="s">
        <v>669</v>
      </c>
      <c r="AH72" s="143" t="s">
        <v>1026</v>
      </c>
      <c r="AI72" s="622">
        <v>46023</v>
      </c>
      <c r="AJ72" s="462">
        <v>743475636250.88</v>
      </c>
      <c r="AK72" s="1026">
        <v>730308705249.95996</v>
      </c>
      <c r="AL72" s="1026">
        <v>759051705294</v>
      </c>
      <c r="AM72" s="1026"/>
      <c r="AN72" s="463"/>
      <c r="AO72" s="141" t="s">
        <v>1027</v>
      </c>
      <c r="AP72" s="141" t="s">
        <v>1028</v>
      </c>
      <c r="AQ72" s="1168"/>
      <c r="AR72" s="1162"/>
      <c r="AS72" s="1168"/>
      <c r="AT72" s="1162"/>
      <c r="AU72" s="1168">
        <v>268378912499</v>
      </c>
      <c r="AV72" s="1162">
        <f>AU72/AL72</f>
        <v>0.35357131882741771</v>
      </c>
      <c r="AW72" s="1168">
        <v>255075882971</v>
      </c>
      <c r="AX72" s="1162">
        <f>AW72/AL72</f>
        <v>0.33604546461324741</v>
      </c>
      <c r="AY72" s="795"/>
      <c r="AZ72" s="803"/>
      <c r="BA72" s="804"/>
      <c r="BB72" s="803"/>
      <c r="BC72" s="820">
        <v>265038023119</v>
      </c>
      <c r="BD72" s="820">
        <v>251870048748</v>
      </c>
      <c r="BE72" s="141" t="s">
        <v>1029</v>
      </c>
      <c r="BF72" s="491" t="s">
        <v>1030</v>
      </c>
      <c r="BG72" s="491" t="s">
        <v>1031</v>
      </c>
      <c r="BH72" s="262" t="s">
        <v>1032</v>
      </c>
      <c r="BI72" s="548" t="s">
        <v>2012</v>
      </c>
      <c r="BJ72" s="736"/>
    </row>
    <row r="73" spans="1:62" ht="80.099999999999994" customHeight="1">
      <c r="A73" s="141" t="s">
        <v>216</v>
      </c>
      <c r="B73" s="138" t="s">
        <v>217</v>
      </c>
      <c r="C73" s="141" t="s">
        <v>269</v>
      </c>
      <c r="D73" s="138" t="s">
        <v>220</v>
      </c>
      <c r="E73" s="172" t="s">
        <v>1016</v>
      </c>
      <c r="F73" s="147">
        <v>2024130010238</v>
      </c>
      <c r="G73" s="141" t="s">
        <v>1017</v>
      </c>
      <c r="H73" s="141" t="s">
        <v>1018</v>
      </c>
      <c r="I73" s="141" t="s">
        <v>1019</v>
      </c>
      <c r="J73" s="148"/>
      <c r="K73" s="141" t="s">
        <v>1033</v>
      </c>
      <c r="L73" s="141" t="s">
        <v>642</v>
      </c>
      <c r="M73" s="141" t="s">
        <v>1021</v>
      </c>
      <c r="N73" s="480">
        <v>260</v>
      </c>
      <c r="O73" s="439">
        <v>260</v>
      </c>
      <c r="P73" s="166">
        <v>0</v>
      </c>
      <c r="Q73" s="884">
        <v>0</v>
      </c>
      <c r="R73" s="171"/>
      <c r="S73" s="517"/>
      <c r="T73" s="166">
        <f>+P73+Q73+R73+S73</f>
        <v>0</v>
      </c>
      <c r="U73" s="603">
        <f t="shared" ref="U73:U78" si="9">T73/O73</f>
        <v>0</v>
      </c>
      <c r="V73" s="615">
        <v>46023</v>
      </c>
      <c r="W73" s="615">
        <v>46387</v>
      </c>
      <c r="X73" s="617">
        <v>360</v>
      </c>
      <c r="Y73" s="141">
        <v>260</v>
      </c>
      <c r="Z73" s="151" t="s">
        <v>1022</v>
      </c>
      <c r="AA73" s="141" t="s">
        <v>1023</v>
      </c>
      <c r="AB73" s="141" t="s">
        <v>1034</v>
      </c>
      <c r="AC73" s="141" t="s">
        <v>1035</v>
      </c>
      <c r="AD73" s="141" t="s">
        <v>648</v>
      </c>
      <c r="AE73" s="141" t="s">
        <v>1036</v>
      </c>
      <c r="AF73" s="462">
        <v>517491503.07999998</v>
      </c>
      <c r="AG73" s="138" t="s">
        <v>1037</v>
      </c>
      <c r="AH73" s="143" t="s">
        <v>986</v>
      </c>
      <c r="AI73" s="622">
        <v>46023</v>
      </c>
      <c r="AJ73" s="462">
        <v>517491503.07999998</v>
      </c>
      <c r="AK73" s="1027"/>
      <c r="AL73" s="1027"/>
      <c r="AM73" s="1027"/>
      <c r="AN73" s="464"/>
      <c r="AO73" s="141" t="s">
        <v>1027</v>
      </c>
      <c r="AP73" s="141" t="s">
        <v>1028</v>
      </c>
      <c r="AQ73" s="1169"/>
      <c r="AR73" s="1163"/>
      <c r="AS73" s="1169"/>
      <c r="AT73" s="1163"/>
      <c r="AU73" s="1169"/>
      <c r="AV73" s="1163"/>
      <c r="AW73" s="1169"/>
      <c r="AX73" s="1163"/>
      <c r="AY73" s="796"/>
      <c r="AZ73" s="803"/>
      <c r="BA73" s="804"/>
      <c r="BB73" s="803"/>
      <c r="BC73" s="820"/>
      <c r="BD73" s="820"/>
      <c r="BE73" s="141"/>
      <c r="BF73" s="492"/>
      <c r="BG73" s="492"/>
      <c r="BH73" s="262" t="s">
        <v>1038</v>
      </c>
      <c r="BI73" s="569"/>
      <c r="BJ73" s="736"/>
    </row>
    <row r="74" spans="1:62" ht="80.099999999999994" customHeight="1">
      <c r="A74" s="141" t="s">
        <v>216</v>
      </c>
      <c r="B74" s="138" t="s">
        <v>217</v>
      </c>
      <c r="C74" s="141" t="s">
        <v>269</v>
      </c>
      <c r="D74" s="138" t="s">
        <v>220</v>
      </c>
      <c r="E74" s="172" t="s">
        <v>1016</v>
      </c>
      <c r="F74" s="147">
        <v>2024130010238</v>
      </c>
      <c r="G74" s="141" t="s">
        <v>1017</v>
      </c>
      <c r="H74" s="141" t="s">
        <v>1018</v>
      </c>
      <c r="I74" s="141" t="s">
        <v>1019</v>
      </c>
      <c r="J74" s="148"/>
      <c r="K74" s="141" t="s">
        <v>1039</v>
      </c>
      <c r="L74" s="141" t="s">
        <v>642</v>
      </c>
      <c r="M74" s="141" t="s">
        <v>1021</v>
      </c>
      <c r="N74" s="480">
        <v>20</v>
      </c>
      <c r="O74" s="439">
        <v>20</v>
      </c>
      <c r="P74" s="166">
        <v>0</v>
      </c>
      <c r="Q74" s="884">
        <v>0</v>
      </c>
      <c r="R74" s="171"/>
      <c r="S74" s="517"/>
      <c r="T74" s="166">
        <f>+P74+Q74+R74+S74</f>
        <v>0</v>
      </c>
      <c r="U74" s="603">
        <f t="shared" si="9"/>
        <v>0</v>
      </c>
      <c r="V74" s="615">
        <v>46023</v>
      </c>
      <c r="W74" s="615">
        <v>46387</v>
      </c>
      <c r="X74" s="617">
        <v>360</v>
      </c>
      <c r="Y74" s="141">
        <v>20</v>
      </c>
      <c r="Z74" s="151" t="s">
        <v>1022</v>
      </c>
      <c r="AA74" s="141" t="s">
        <v>1023</v>
      </c>
      <c r="AB74" s="141" t="s">
        <v>1024</v>
      </c>
      <c r="AC74" s="141" t="s">
        <v>1025</v>
      </c>
      <c r="AD74" s="141" t="s">
        <v>736</v>
      </c>
      <c r="AE74" s="141"/>
      <c r="AF74" s="462">
        <v>1</v>
      </c>
      <c r="AG74" s="138" t="s">
        <v>669</v>
      </c>
      <c r="AH74" s="143" t="s">
        <v>651</v>
      </c>
      <c r="AI74" s="622">
        <v>46023</v>
      </c>
      <c r="AJ74" s="462">
        <v>1</v>
      </c>
      <c r="AK74" s="1027"/>
      <c r="AL74" s="1027"/>
      <c r="AM74" s="1027"/>
      <c r="AN74" s="464"/>
      <c r="AO74" s="141" t="s">
        <v>686</v>
      </c>
      <c r="AP74" s="141" t="s">
        <v>1028</v>
      </c>
      <c r="AQ74" s="1169"/>
      <c r="AR74" s="1163"/>
      <c r="AS74" s="1169"/>
      <c r="AT74" s="1163"/>
      <c r="AU74" s="1169"/>
      <c r="AV74" s="1163"/>
      <c r="AW74" s="1169"/>
      <c r="AX74" s="1163"/>
      <c r="AY74" s="796"/>
      <c r="AZ74" s="803"/>
      <c r="BA74" s="804"/>
      <c r="BB74" s="803"/>
      <c r="BC74" s="820"/>
      <c r="BD74" s="820"/>
      <c r="BE74" s="141"/>
      <c r="BF74" s="491" t="s">
        <v>1040</v>
      </c>
      <c r="BG74" s="491" t="s">
        <v>1041</v>
      </c>
      <c r="BH74" s="262" t="s">
        <v>1042</v>
      </c>
      <c r="BI74" s="569"/>
      <c r="BJ74" s="736"/>
    </row>
    <row r="75" spans="1:62" ht="80.099999999999994" customHeight="1">
      <c r="A75" s="141" t="s">
        <v>216</v>
      </c>
      <c r="B75" s="138" t="s">
        <v>217</v>
      </c>
      <c r="C75" s="141" t="s">
        <v>269</v>
      </c>
      <c r="D75" s="138" t="s">
        <v>220</v>
      </c>
      <c r="E75" s="172" t="s">
        <v>1016</v>
      </c>
      <c r="F75" s="147">
        <v>2024130010238</v>
      </c>
      <c r="G75" s="141" t="s">
        <v>1017</v>
      </c>
      <c r="H75" s="141" t="s">
        <v>1018</v>
      </c>
      <c r="I75" s="141" t="s">
        <v>1019</v>
      </c>
      <c r="J75" s="148"/>
      <c r="K75" s="573" t="s">
        <v>1043</v>
      </c>
      <c r="L75" s="141" t="s">
        <v>642</v>
      </c>
      <c r="M75" s="141" t="s">
        <v>1021</v>
      </c>
      <c r="N75" s="480">
        <v>1</v>
      </c>
      <c r="O75" s="439">
        <v>1</v>
      </c>
      <c r="P75" s="166">
        <v>0</v>
      </c>
      <c r="Q75" s="884">
        <v>0</v>
      </c>
      <c r="R75" s="171"/>
      <c r="S75" s="517"/>
      <c r="T75" s="166">
        <f>+P75+Q75+R75+S75</f>
        <v>0</v>
      </c>
      <c r="U75" s="603">
        <f t="shared" si="9"/>
        <v>0</v>
      </c>
      <c r="V75" s="615">
        <v>46023</v>
      </c>
      <c r="W75" s="615">
        <v>46387</v>
      </c>
      <c r="X75" s="617">
        <v>360</v>
      </c>
      <c r="Y75" s="141">
        <v>1</v>
      </c>
      <c r="Z75" s="151" t="s">
        <v>1022</v>
      </c>
      <c r="AA75" s="141" t="s">
        <v>1023</v>
      </c>
      <c r="AB75" s="141" t="s">
        <v>1024</v>
      </c>
      <c r="AC75" s="141" t="s">
        <v>1025</v>
      </c>
      <c r="AD75" s="141" t="s">
        <v>736</v>
      </c>
      <c r="AE75" s="141"/>
      <c r="AF75" s="462">
        <v>1</v>
      </c>
      <c r="AG75" s="138" t="s">
        <v>669</v>
      </c>
      <c r="AH75" s="143" t="s">
        <v>651</v>
      </c>
      <c r="AI75" s="622">
        <v>46023</v>
      </c>
      <c r="AJ75" s="462">
        <v>1</v>
      </c>
      <c r="AK75" s="1027"/>
      <c r="AL75" s="1027"/>
      <c r="AM75" s="1027"/>
      <c r="AN75" s="464"/>
      <c r="AO75" s="141" t="s">
        <v>686</v>
      </c>
      <c r="AP75" s="141" t="s">
        <v>1028</v>
      </c>
      <c r="AQ75" s="1169"/>
      <c r="AR75" s="1163"/>
      <c r="AS75" s="1169"/>
      <c r="AT75" s="1163"/>
      <c r="AU75" s="1169"/>
      <c r="AV75" s="1163"/>
      <c r="AW75" s="1169"/>
      <c r="AX75" s="1163"/>
      <c r="AY75" s="796"/>
      <c r="AZ75" s="803"/>
      <c r="BA75" s="804"/>
      <c r="BB75" s="803"/>
      <c r="BC75" s="820"/>
      <c r="BD75" s="820"/>
      <c r="BE75" s="141"/>
      <c r="BF75" s="454"/>
      <c r="BG75" s="454"/>
      <c r="BH75" s="262"/>
      <c r="BI75" s="569"/>
      <c r="BJ75" s="736"/>
    </row>
    <row r="76" spans="1:62" ht="80.099999999999994" customHeight="1">
      <c r="A76" s="141" t="s">
        <v>216</v>
      </c>
      <c r="B76" s="138" t="s">
        <v>217</v>
      </c>
      <c r="C76" s="141" t="s">
        <v>269</v>
      </c>
      <c r="D76" s="138" t="s">
        <v>220</v>
      </c>
      <c r="E76" s="172" t="s">
        <v>1016</v>
      </c>
      <c r="F76" s="147">
        <v>2024130010238</v>
      </c>
      <c r="G76" s="141" t="s">
        <v>1017</v>
      </c>
      <c r="H76" s="141" t="s">
        <v>1018</v>
      </c>
      <c r="I76" s="141" t="s">
        <v>1019</v>
      </c>
      <c r="J76" s="148"/>
      <c r="K76" s="278" t="s">
        <v>1044</v>
      </c>
      <c r="L76" s="141" t="s">
        <v>642</v>
      </c>
      <c r="M76" s="141" t="s">
        <v>1021</v>
      </c>
      <c r="N76" s="480">
        <v>832</v>
      </c>
      <c r="O76" s="439">
        <v>100</v>
      </c>
      <c r="P76" s="166">
        <v>0</v>
      </c>
      <c r="Q76" s="884">
        <v>0</v>
      </c>
      <c r="R76" s="171"/>
      <c r="S76" s="517"/>
      <c r="T76" s="166">
        <f>+P76+Q76+R76+S76</f>
        <v>0</v>
      </c>
      <c r="U76" s="603">
        <f t="shared" si="9"/>
        <v>0</v>
      </c>
      <c r="V76" s="615">
        <v>46023</v>
      </c>
      <c r="W76" s="615">
        <v>46387</v>
      </c>
      <c r="X76" s="617">
        <v>360</v>
      </c>
      <c r="Y76" s="141">
        <v>832</v>
      </c>
      <c r="Z76" s="151" t="s">
        <v>1022</v>
      </c>
      <c r="AA76" s="141" t="s">
        <v>1023</v>
      </c>
      <c r="AB76" s="141" t="s">
        <v>1024</v>
      </c>
      <c r="AC76" s="141" t="s">
        <v>1025</v>
      </c>
      <c r="AD76" s="141" t="s">
        <v>648</v>
      </c>
      <c r="AE76" s="141" t="s">
        <v>1045</v>
      </c>
      <c r="AF76" s="462">
        <v>1</v>
      </c>
      <c r="AG76" s="138" t="s">
        <v>1046</v>
      </c>
      <c r="AH76" s="143" t="s">
        <v>651</v>
      </c>
      <c r="AI76" s="622">
        <v>46023</v>
      </c>
      <c r="AJ76" s="462">
        <v>1</v>
      </c>
      <c r="AK76" s="1027"/>
      <c r="AL76" s="1027"/>
      <c r="AM76" s="1027"/>
      <c r="AN76" s="464"/>
      <c r="AO76" s="141" t="s">
        <v>686</v>
      </c>
      <c r="AP76" s="141" t="s">
        <v>1028</v>
      </c>
      <c r="AQ76" s="1169"/>
      <c r="AR76" s="1163"/>
      <c r="AS76" s="1169"/>
      <c r="AT76" s="1163"/>
      <c r="AU76" s="1169"/>
      <c r="AV76" s="1163"/>
      <c r="AW76" s="1169"/>
      <c r="AX76" s="1163"/>
      <c r="AY76" s="796"/>
      <c r="AZ76" s="803"/>
      <c r="BA76" s="804"/>
      <c r="BB76" s="803"/>
      <c r="BC76" s="820"/>
      <c r="BD76" s="820"/>
      <c r="BE76" s="141"/>
      <c r="BF76" s="454"/>
      <c r="BG76" s="453" t="s">
        <v>1047</v>
      </c>
      <c r="BH76" s="262" t="s">
        <v>1048</v>
      </c>
      <c r="BI76" s="569"/>
      <c r="BJ76" s="736"/>
    </row>
    <row r="77" spans="1:62" ht="80.099999999999994" customHeight="1">
      <c r="A77" s="141" t="s">
        <v>216</v>
      </c>
      <c r="B77" s="138" t="s">
        <v>217</v>
      </c>
      <c r="C77" s="141" t="s">
        <v>269</v>
      </c>
      <c r="D77" s="138" t="s">
        <v>220</v>
      </c>
      <c r="E77" s="172" t="s">
        <v>1016</v>
      </c>
      <c r="F77" s="147">
        <v>2024130010238</v>
      </c>
      <c r="G77" s="141" t="s">
        <v>1017</v>
      </c>
      <c r="H77" s="141" t="s">
        <v>1018</v>
      </c>
      <c r="I77" s="141" t="s">
        <v>1019</v>
      </c>
      <c r="J77" s="148"/>
      <c r="K77" s="278" t="s">
        <v>1049</v>
      </c>
      <c r="L77" s="141" t="s">
        <v>642</v>
      </c>
      <c r="M77" s="141" t="s">
        <v>1021</v>
      </c>
      <c r="N77" s="480" t="s">
        <v>170</v>
      </c>
      <c r="O77" s="439">
        <v>1</v>
      </c>
      <c r="P77" s="885">
        <v>0</v>
      </c>
      <c r="Q77" s="884">
        <v>0</v>
      </c>
      <c r="R77" s="171"/>
      <c r="S77" s="517"/>
      <c r="T77" s="173" t="s">
        <v>170</v>
      </c>
      <c r="U77" s="603">
        <v>0</v>
      </c>
      <c r="V77" s="615">
        <v>46023</v>
      </c>
      <c r="W77" s="615">
        <v>46387</v>
      </c>
      <c r="X77" s="617">
        <v>360</v>
      </c>
      <c r="Y77" s="141">
        <v>0</v>
      </c>
      <c r="Z77" s="151" t="s">
        <v>1022</v>
      </c>
      <c r="AA77" s="141" t="s">
        <v>1023</v>
      </c>
      <c r="AB77" s="141" t="s">
        <v>1024</v>
      </c>
      <c r="AC77" s="141" t="s">
        <v>1025</v>
      </c>
      <c r="AD77" s="141" t="s">
        <v>648</v>
      </c>
      <c r="AE77" s="141" t="s">
        <v>1050</v>
      </c>
      <c r="AF77" s="462">
        <v>1</v>
      </c>
      <c r="AG77" s="138" t="s">
        <v>1051</v>
      </c>
      <c r="AH77" s="143" t="s">
        <v>651</v>
      </c>
      <c r="AI77" s="622">
        <v>46023</v>
      </c>
      <c r="AJ77" s="462">
        <v>1</v>
      </c>
      <c r="AK77" s="1027"/>
      <c r="AL77" s="1027"/>
      <c r="AM77" s="1027"/>
      <c r="AN77" s="464"/>
      <c r="AO77" s="141" t="s">
        <v>686</v>
      </c>
      <c r="AP77" s="141" t="s">
        <v>1028</v>
      </c>
      <c r="AQ77" s="1169"/>
      <c r="AR77" s="1163"/>
      <c r="AS77" s="1169"/>
      <c r="AT77" s="1163"/>
      <c r="AU77" s="1169"/>
      <c r="AV77" s="1163"/>
      <c r="AW77" s="1169"/>
      <c r="AX77" s="1163"/>
      <c r="AY77" s="796"/>
      <c r="AZ77" s="803"/>
      <c r="BA77" s="804"/>
      <c r="BB77" s="803"/>
      <c r="BC77" s="820"/>
      <c r="BD77" s="820"/>
      <c r="BE77" s="141"/>
      <c r="BF77" s="454"/>
      <c r="BG77" s="454"/>
      <c r="BH77" s="262"/>
      <c r="BI77" s="569"/>
      <c r="BJ77" s="736"/>
    </row>
    <row r="78" spans="1:62" ht="80.099999999999994" customHeight="1">
      <c r="A78" s="141" t="s">
        <v>216</v>
      </c>
      <c r="B78" s="138" t="s">
        <v>217</v>
      </c>
      <c r="C78" s="141" t="s">
        <v>269</v>
      </c>
      <c r="D78" s="138" t="s">
        <v>220</v>
      </c>
      <c r="E78" s="172" t="s">
        <v>1016</v>
      </c>
      <c r="F78" s="147">
        <v>2024130010238</v>
      </c>
      <c r="G78" s="141" t="s">
        <v>1017</v>
      </c>
      <c r="H78" s="141" t="s">
        <v>1018</v>
      </c>
      <c r="I78" s="141" t="s">
        <v>1019</v>
      </c>
      <c r="J78" s="148"/>
      <c r="K78" s="571" t="s">
        <v>1052</v>
      </c>
      <c r="L78" s="141" t="s">
        <v>642</v>
      </c>
      <c r="M78" s="141" t="s">
        <v>1021</v>
      </c>
      <c r="N78" s="480"/>
      <c r="O78" s="439">
        <v>42</v>
      </c>
      <c r="P78" s="166">
        <v>0</v>
      </c>
      <c r="Q78" s="884">
        <v>0</v>
      </c>
      <c r="R78" s="171"/>
      <c r="S78" s="517"/>
      <c r="T78" s="166">
        <f>+P78+Q78+R78+S78</f>
        <v>0</v>
      </c>
      <c r="U78" s="603">
        <f t="shared" si="9"/>
        <v>0</v>
      </c>
      <c r="V78" s="615">
        <v>46023</v>
      </c>
      <c r="W78" s="615">
        <v>46387</v>
      </c>
      <c r="X78" s="617">
        <v>360</v>
      </c>
      <c r="Y78" s="141"/>
      <c r="Z78" s="151"/>
      <c r="AA78" s="141"/>
      <c r="AB78" s="141"/>
      <c r="AC78" s="141"/>
      <c r="AD78" s="141"/>
      <c r="AE78" s="141"/>
      <c r="AF78" s="462">
        <v>1</v>
      </c>
      <c r="AG78" s="138" t="s">
        <v>900</v>
      </c>
      <c r="AH78" s="143" t="s">
        <v>651</v>
      </c>
      <c r="AI78" s="622">
        <v>46023</v>
      </c>
      <c r="AJ78" s="462">
        <v>1</v>
      </c>
      <c r="AK78" s="1027"/>
      <c r="AL78" s="1027"/>
      <c r="AM78" s="1027"/>
      <c r="AN78" s="464"/>
      <c r="AO78" s="141"/>
      <c r="AP78" s="141"/>
      <c r="AQ78" s="1169"/>
      <c r="AR78" s="1163"/>
      <c r="AS78" s="1169"/>
      <c r="AT78" s="1163"/>
      <c r="AU78" s="1169"/>
      <c r="AV78" s="1163"/>
      <c r="AW78" s="1169"/>
      <c r="AX78" s="1163"/>
      <c r="AY78" s="796"/>
      <c r="AZ78" s="803"/>
      <c r="BA78" s="804"/>
      <c r="BB78" s="803"/>
      <c r="BC78" s="820"/>
      <c r="BD78" s="820"/>
      <c r="BE78" s="141"/>
      <c r="BF78" s="491" t="s">
        <v>1053</v>
      </c>
      <c r="BG78" s="491"/>
      <c r="BH78" s="262"/>
      <c r="BI78" s="569"/>
      <c r="BJ78" s="736"/>
    </row>
    <row r="79" spans="1:62" ht="80.099999999999994" customHeight="1">
      <c r="A79" s="141" t="s">
        <v>216</v>
      </c>
      <c r="B79" s="138" t="s">
        <v>217</v>
      </c>
      <c r="C79" s="141" t="s">
        <v>269</v>
      </c>
      <c r="D79" s="138" t="s">
        <v>220</v>
      </c>
      <c r="E79" s="172" t="s">
        <v>1016</v>
      </c>
      <c r="F79" s="147">
        <v>2024130010238</v>
      </c>
      <c r="G79" s="141" t="s">
        <v>1017</v>
      </c>
      <c r="H79" s="141" t="s">
        <v>1018</v>
      </c>
      <c r="I79" s="141" t="s">
        <v>1019</v>
      </c>
      <c r="J79" s="148"/>
      <c r="K79" s="571" t="s">
        <v>1969</v>
      </c>
      <c r="L79" s="141" t="s">
        <v>642</v>
      </c>
      <c r="M79" s="141" t="s">
        <v>1021</v>
      </c>
      <c r="N79" s="480"/>
      <c r="O79" s="439">
        <v>33</v>
      </c>
      <c r="P79" s="166">
        <v>34</v>
      </c>
      <c r="Q79" s="884">
        <v>34</v>
      </c>
      <c r="R79" s="171"/>
      <c r="S79" s="517"/>
      <c r="T79" s="166">
        <f>+P79+Q79+R79+S79</f>
        <v>68</v>
      </c>
      <c r="U79" s="603">
        <v>1</v>
      </c>
      <c r="V79" s="615">
        <v>46023</v>
      </c>
      <c r="W79" s="615">
        <v>46387</v>
      </c>
      <c r="X79" s="617">
        <v>360</v>
      </c>
      <c r="Y79" s="141">
        <v>0</v>
      </c>
      <c r="Z79" s="151" t="s">
        <v>1022</v>
      </c>
      <c r="AA79" s="141" t="s">
        <v>1023</v>
      </c>
      <c r="AB79" s="141" t="s">
        <v>1024</v>
      </c>
      <c r="AC79" s="141" t="s">
        <v>1025</v>
      </c>
      <c r="AD79" s="141" t="s">
        <v>736</v>
      </c>
      <c r="AE79" s="141"/>
      <c r="AF79" s="462">
        <v>5315577491.8999996</v>
      </c>
      <c r="AG79" s="138" t="s">
        <v>669</v>
      </c>
      <c r="AH79" s="143" t="s">
        <v>651</v>
      </c>
      <c r="AI79" s="622">
        <v>46023</v>
      </c>
      <c r="AJ79" s="462">
        <v>5315577491.8999996</v>
      </c>
      <c r="AK79" s="1027"/>
      <c r="AL79" s="1027"/>
      <c r="AM79" s="1028"/>
      <c r="AN79" s="465"/>
      <c r="AO79" s="141"/>
      <c r="AP79" s="141"/>
      <c r="AQ79" s="1169"/>
      <c r="AR79" s="1163"/>
      <c r="AS79" s="1169"/>
      <c r="AT79" s="1163"/>
      <c r="AU79" s="1169"/>
      <c r="AV79" s="1163"/>
      <c r="AW79" s="1169"/>
      <c r="AX79" s="1163"/>
      <c r="AY79" s="797"/>
      <c r="AZ79" s="803"/>
      <c r="BA79" s="804"/>
      <c r="BB79" s="803"/>
      <c r="BC79" s="820">
        <v>988865453</v>
      </c>
      <c r="BD79" s="820">
        <v>857692726</v>
      </c>
      <c r="BE79" s="141"/>
      <c r="BF79" s="491" t="s">
        <v>1054</v>
      </c>
      <c r="BG79" s="491" t="s">
        <v>1055</v>
      </c>
      <c r="BH79" s="262" t="s">
        <v>1056</v>
      </c>
      <c r="BI79" s="548" t="s">
        <v>2012</v>
      </c>
      <c r="BJ79" s="736"/>
    </row>
    <row r="80" spans="1:62" ht="80.099999999999994" customHeight="1">
      <c r="A80" s="149" t="s">
        <v>216</v>
      </c>
      <c r="B80" s="143" t="s">
        <v>217</v>
      </c>
      <c r="C80" s="149" t="s">
        <v>269</v>
      </c>
      <c r="D80" s="143" t="s">
        <v>220</v>
      </c>
      <c r="E80" s="551" t="s">
        <v>1016</v>
      </c>
      <c r="F80" s="213">
        <v>2024130010238</v>
      </c>
      <c r="G80" s="149" t="s">
        <v>1017</v>
      </c>
      <c r="H80" s="149" t="s">
        <v>1018</v>
      </c>
      <c r="I80" s="149" t="s">
        <v>1019</v>
      </c>
      <c r="J80" s="559"/>
      <c r="K80" s="572" t="s">
        <v>2013</v>
      </c>
      <c r="L80" s="149" t="s">
        <v>642</v>
      </c>
      <c r="M80" s="149" t="s">
        <v>1021</v>
      </c>
      <c r="N80" s="451"/>
      <c r="O80" s="550"/>
      <c r="P80" s="208">
        <v>51</v>
      </c>
      <c r="Q80" s="886">
        <v>51</v>
      </c>
      <c r="R80" s="560"/>
      <c r="S80" s="561"/>
      <c r="T80" s="562"/>
      <c r="U80" s="603" t="s">
        <v>170</v>
      </c>
      <c r="V80" s="618">
        <v>46023</v>
      </c>
      <c r="W80" s="618">
        <v>46387</v>
      </c>
      <c r="X80" s="619">
        <v>360</v>
      </c>
      <c r="Y80" s="141"/>
      <c r="Z80" s="197" t="s">
        <v>1022</v>
      </c>
      <c r="AA80" s="149" t="s">
        <v>1023</v>
      </c>
      <c r="AB80" s="149" t="s">
        <v>1024</v>
      </c>
      <c r="AC80" s="149" t="s">
        <v>1025</v>
      </c>
      <c r="AD80" s="141"/>
      <c r="AE80" s="141"/>
      <c r="AF80" s="462"/>
      <c r="AG80" s="138"/>
      <c r="AH80" s="143"/>
      <c r="AI80" s="622"/>
      <c r="AJ80" s="462"/>
      <c r="AK80" s="1028"/>
      <c r="AL80" s="1028"/>
      <c r="AM80" s="462"/>
      <c r="AN80" s="462"/>
      <c r="AO80" s="141"/>
      <c r="AP80" s="141"/>
      <c r="AQ80" s="1170"/>
      <c r="AR80" s="1164"/>
      <c r="AS80" s="1170"/>
      <c r="AT80" s="1164"/>
      <c r="AU80" s="1170"/>
      <c r="AV80" s="1164"/>
      <c r="AW80" s="1170"/>
      <c r="AX80" s="1164"/>
      <c r="AY80" s="812"/>
      <c r="AZ80" s="803"/>
      <c r="BA80" s="804"/>
      <c r="BB80" s="803"/>
      <c r="BC80" s="820">
        <v>2352023927</v>
      </c>
      <c r="BD80" s="820">
        <v>2348141497</v>
      </c>
      <c r="BE80" s="141"/>
      <c r="BF80" s="491"/>
      <c r="BG80" s="491"/>
      <c r="BH80" s="262"/>
      <c r="BI80" s="548" t="s">
        <v>2012</v>
      </c>
      <c r="BJ80" s="736"/>
    </row>
    <row r="81" spans="1:62" ht="80.099999999999994" customHeight="1">
      <c r="A81" s="1094"/>
      <c r="B81" s="1095"/>
      <c r="C81" s="1095"/>
      <c r="D81" s="1096"/>
      <c r="E81" s="1097" t="s">
        <v>1057</v>
      </c>
      <c r="F81" s="1098"/>
      <c r="G81" s="1098"/>
      <c r="H81" s="1098"/>
      <c r="I81" s="1098"/>
      <c r="J81" s="1098"/>
      <c r="K81" s="1098"/>
      <c r="L81" s="1098"/>
      <c r="M81" s="1098"/>
      <c r="N81" s="1098"/>
      <c r="O81" s="1098"/>
      <c r="P81" s="1099"/>
      <c r="Q81" s="552"/>
      <c r="R81" s="552"/>
      <c r="S81" s="552"/>
      <c r="T81" s="552"/>
      <c r="U81" s="608">
        <f>AVERAGE(U72:U80)</f>
        <v>0.25</v>
      </c>
      <c r="V81" s="620"/>
      <c r="W81" s="620"/>
      <c r="X81" s="468"/>
      <c r="Y81" s="553"/>
      <c r="Z81" s="449"/>
      <c r="AA81" s="553"/>
      <c r="AB81" s="553"/>
      <c r="AC81" s="553"/>
      <c r="AD81" s="553"/>
      <c r="AE81" s="553"/>
      <c r="AF81" s="473"/>
      <c r="AG81" s="658"/>
      <c r="AH81" s="658"/>
      <c r="AI81" s="659"/>
      <c r="AJ81" s="473"/>
      <c r="AL81" s="458"/>
      <c r="AM81" s="458"/>
      <c r="AN81" s="458"/>
      <c r="AO81" s="553"/>
      <c r="AP81" s="554"/>
      <c r="AQ81" s="861"/>
      <c r="AR81" s="861"/>
      <c r="AS81" s="860"/>
      <c r="AT81" s="860"/>
      <c r="AU81" s="555"/>
      <c r="AV81" s="555"/>
      <c r="AW81" s="556"/>
      <c r="AX81" s="556"/>
      <c r="AY81" s="557"/>
      <c r="AZ81" s="557"/>
      <c r="BA81" s="557"/>
      <c r="BB81" s="557"/>
      <c r="BC81" s="557"/>
      <c r="BD81" s="557"/>
      <c r="BE81" s="553"/>
      <c r="BF81" s="558"/>
      <c r="BG81" s="558"/>
      <c r="BH81" s="303"/>
      <c r="BI81" s="296"/>
      <c r="BJ81" s="42"/>
    </row>
    <row r="82" spans="1:62" ht="80.099999999999994" customHeight="1">
      <c r="A82" s="141" t="s">
        <v>243</v>
      </c>
      <c r="B82" s="138" t="s">
        <v>244</v>
      </c>
      <c r="C82" s="141" t="s">
        <v>186</v>
      </c>
      <c r="D82" s="141" t="s">
        <v>247</v>
      </c>
      <c r="E82" s="174" t="s">
        <v>1058</v>
      </c>
      <c r="F82" s="147">
        <v>2024130010244</v>
      </c>
      <c r="G82" s="141" t="s">
        <v>1059</v>
      </c>
      <c r="H82" s="141" t="s">
        <v>1060</v>
      </c>
      <c r="I82" s="141" t="s">
        <v>1061</v>
      </c>
      <c r="J82" s="148">
        <v>0.3</v>
      </c>
      <c r="K82" s="141" t="s">
        <v>1062</v>
      </c>
      <c r="L82" s="141" t="s">
        <v>642</v>
      </c>
      <c r="M82" s="141" t="s">
        <v>1063</v>
      </c>
      <c r="N82" s="480">
        <v>9</v>
      </c>
      <c r="O82" s="439">
        <v>12</v>
      </c>
      <c r="P82" s="166">
        <v>12</v>
      </c>
      <c r="Q82" s="856">
        <v>12</v>
      </c>
      <c r="R82" s="150"/>
      <c r="S82" s="278"/>
      <c r="T82" s="166">
        <f>+P82+Q82+R82+S82</f>
        <v>24</v>
      </c>
      <c r="U82" s="603">
        <v>1</v>
      </c>
      <c r="V82" s="621" t="s">
        <v>1064</v>
      </c>
      <c r="W82" s="621" t="s">
        <v>1065</v>
      </c>
      <c r="X82" s="617">
        <v>330</v>
      </c>
      <c r="Y82" s="151">
        <v>40961</v>
      </c>
      <c r="Z82" s="151" t="s">
        <v>719</v>
      </c>
      <c r="AA82" s="141" t="s">
        <v>1066</v>
      </c>
      <c r="AB82" s="141" t="s">
        <v>1067</v>
      </c>
      <c r="AC82" s="141" t="s">
        <v>1068</v>
      </c>
      <c r="AD82" s="141" t="s">
        <v>1069</v>
      </c>
      <c r="AE82" s="141" t="s">
        <v>1070</v>
      </c>
      <c r="AF82" s="660">
        <v>2842548551.6199999</v>
      </c>
      <c r="AG82" s="237" t="s">
        <v>1071</v>
      </c>
      <c r="AH82" s="237" t="s">
        <v>1072</v>
      </c>
      <c r="AI82" s="653">
        <v>46035</v>
      </c>
      <c r="AJ82" s="660">
        <v>2284448551.6199999</v>
      </c>
      <c r="AK82" s="1026">
        <v>2842548551.6199999</v>
      </c>
      <c r="AL82" s="1026">
        <v>2842548551.6199999</v>
      </c>
      <c r="AM82" s="1026"/>
      <c r="AN82" s="463"/>
      <c r="AO82" s="141" t="s">
        <v>1073</v>
      </c>
      <c r="AP82" s="141" t="s">
        <v>1074</v>
      </c>
      <c r="AQ82" s="1153"/>
      <c r="AR82" s="979"/>
      <c r="AS82" s="1153"/>
      <c r="AT82" s="979"/>
      <c r="AU82" s="1153">
        <v>1372460100</v>
      </c>
      <c r="AV82" s="979">
        <f>AU82/AL82</f>
        <v>0.48282732029953185</v>
      </c>
      <c r="AW82" s="1153">
        <v>1013162801</v>
      </c>
      <c r="AX82" s="979">
        <f>AW82/AL82</f>
        <v>0.35642761507893589</v>
      </c>
      <c r="AY82" s="792"/>
      <c r="AZ82" s="811"/>
      <c r="BA82" s="800"/>
      <c r="BB82" s="805"/>
      <c r="BC82" s="817">
        <v>1065289592</v>
      </c>
      <c r="BD82" s="817">
        <v>764685810</v>
      </c>
      <c r="BE82" s="141" t="s">
        <v>1075</v>
      </c>
      <c r="BF82" s="309" t="s">
        <v>1076</v>
      </c>
      <c r="BG82" s="282" t="s">
        <v>249</v>
      </c>
      <c r="BH82" s="262" t="s">
        <v>1077</v>
      </c>
      <c r="BI82" s="566" t="s">
        <v>1942</v>
      </c>
      <c r="BJ82" s="826" t="s">
        <v>2197</v>
      </c>
    </row>
    <row r="83" spans="1:62" ht="80.099999999999994" customHeight="1">
      <c r="A83" s="141" t="s">
        <v>243</v>
      </c>
      <c r="B83" s="138" t="s">
        <v>244</v>
      </c>
      <c r="C83" s="141" t="s">
        <v>186</v>
      </c>
      <c r="D83" s="141" t="s">
        <v>247</v>
      </c>
      <c r="E83" s="174" t="s">
        <v>1058</v>
      </c>
      <c r="F83" s="147">
        <v>2024130010244</v>
      </c>
      <c r="G83" s="141" t="s">
        <v>1059</v>
      </c>
      <c r="H83" s="141" t="s">
        <v>1078</v>
      </c>
      <c r="I83" s="141" t="s">
        <v>1061</v>
      </c>
      <c r="J83" s="148"/>
      <c r="K83" s="141" t="s">
        <v>2041</v>
      </c>
      <c r="L83" s="141" t="s">
        <v>642</v>
      </c>
      <c r="M83" s="141" t="s">
        <v>1063</v>
      </c>
      <c r="N83" s="480">
        <v>3</v>
      </c>
      <c r="O83" s="439">
        <v>3</v>
      </c>
      <c r="P83" s="166">
        <v>0</v>
      </c>
      <c r="Q83" s="261">
        <v>2</v>
      </c>
      <c r="R83" s="157"/>
      <c r="S83" s="280"/>
      <c r="T83" s="166">
        <f>+P83+Q83+R83+S83</f>
        <v>2</v>
      </c>
      <c r="U83" s="603">
        <f t="shared" ref="U83:U90" si="10">T83/O83</f>
        <v>0.66666666666666663</v>
      </c>
      <c r="V83" s="621" t="s">
        <v>1079</v>
      </c>
      <c r="W83" s="621" t="s">
        <v>1080</v>
      </c>
      <c r="X83" s="617">
        <v>220</v>
      </c>
      <c r="Y83" s="151">
        <v>350</v>
      </c>
      <c r="Z83" s="151" t="s">
        <v>719</v>
      </c>
      <c r="AA83" s="141" t="s">
        <v>1066</v>
      </c>
      <c r="AB83" s="141" t="s">
        <v>1081</v>
      </c>
      <c r="AC83" s="141" t="s">
        <v>1082</v>
      </c>
      <c r="AD83" s="141" t="s">
        <v>736</v>
      </c>
      <c r="AE83" s="141" t="s">
        <v>669</v>
      </c>
      <c r="AF83" s="660">
        <v>700000000</v>
      </c>
      <c r="AG83" s="237" t="s">
        <v>1071</v>
      </c>
      <c r="AH83" s="237" t="s">
        <v>652</v>
      </c>
      <c r="AI83" s="653">
        <v>46035</v>
      </c>
      <c r="AJ83" s="661">
        <v>61800000</v>
      </c>
      <c r="AK83" s="1027"/>
      <c r="AL83" s="1027"/>
      <c r="AM83" s="1027"/>
      <c r="AN83" s="464"/>
      <c r="AO83" s="141" t="s">
        <v>1073</v>
      </c>
      <c r="AP83" s="141" t="s">
        <v>669</v>
      </c>
      <c r="AQ83" s="1154"/>
      <c r="AR83" s="980"/>
      <c r="AS83" s="1154"/>
      <c r="AT83" s="980"/>
      <c r="AU83" s="1154"/>
      <c r="AV83" s="980"/>
      <c r="AW83" s="1154"/>
      <c r="AX83" s="980"/>
      <c r="AY83" s="793"/>
      <c r="AZ83" s="810"/>
      <c r="BA83" s="800"/>
      <c r="BB83" s="801"/>
      <c r="BC83" s="819">
        <v>34192517</v>
      </c>
      <c r="BD83" s="819">
        <v>21260000</v>
      </c>
      <c r="BE83" s="141" t="s">
        <v>1083</v>
      </c>
      <c r="BF83" s="284" t="s">
        <v>1084</v>
      </c>
      <c r="BG83" s="283" t="s">
        <v>1085</v>
      </c>
      <c r="BH83" s="262" t="s">
        <v>1086</v>
      </c>
      <c r="BI83" s="548" t="s">
        <v>1943</v>
      </c>
      <c r="BJ83" s="826" t="s">
        <v>2198</v>
      </c>
    </row>
    <row r="84" spans="1:62" ht="80.099999999999994" customHeight="1">
      <c r="A84" s="141" t="s">
        <v>243</v>
      </c>
      <c r="B84" s="138" t="s">
        <v>244</v>
      </c>
      <c r="C84" s="141" t="s">
        <v>186</v>
      </c>
      <c r="D84" s="141" t="s">
        <v>247</v>
      </c>
      <c r="E84" s="174" t="s">
        <v>1058</v>
      </c>
      <c r="F84" s="147">
        <v>2024130010244</v>
      </c>
      <c r="G84" s="141" t="s">
        <v>1059</v>
      </c>
      <c r="H84" s="141" t="s">
        <v>1060</v>
      </c>
      <c r="I84" s="141" t="s">
        <v>1061</v>
      </c>
      <c r="J84" s="148"/>
      <c r="K84" s="141" t="s">
        <v>2042</v>
      </c>
      <c r="L84" s="141" t="s">
        <v>642</v>
      </c>
      <c r="M84" s="141" t="s">
        <v>1063</v>
      </c>
      <c r="N84" s="480" t="s">
        <v>170</v>
      </c>
      <c r="O84" s="439" t="s">
        <v>170</v>
      </c>
      <c r="P84" s="166" t="s">
        <v>170</v>
      </c>
      <c r="Q84" s="261" t="s">
        <v>170</v>
      </c>
      <c r="R84" s="157"/>
      <c r="S84" s="280"/>
      <c r="T84" s="166" t="s">
        <v>170</v>
      </c>
      <c r="U84" s="603" t="s">
        <v>170</v>
      </c>
      <c r="V84" s="237" t="s">
        <v>170</v>
      </c>
      <c r="W84" s="237" t="s">
        <v>170</v>
      </c>
      <c r="X84" s="237" t="s">
        <v>170</v>
      </c>
      <c r="Y84" s="141" t="s">
        <v>170</v>
      </c>
      <c r="Z84" s="151" t="s">
        <v>719</v>
      </c>
      <c r="AA84" s="141" t="s">
        <v>1066</v>
      </c>
      <c r="AB84" s="141" t="s">
        <v>1087</v>
      </c>
      <c r="AC84" s="141" t="s">
        <v>1088</v>
      </c>
      <c r="AD84" s="141" t="s">
        <v>648</v>
      </c>
      <c r="AE84" s="141" t="s">
        <v>1089</v>
      </c>
      <c r="AF84" s="660" t="s">
        <v>170</v>
      </c>
      <c r="AG84" s="237" t="s">
        <v>170</v>
      </c>
      <c r="AH84" s="237" t="s">
        <v>170</v>
      </c>
      <c r="AI84" s="237" t="s">
        <v>170</v>
      </c>
      <c r="AJ84" s="237" t="s">
        <v>170</v>
      </c>
      <c r="AK84" s="1027"/>
      <c r="AL84" s="1027"/>
      <c r="AM84" s="1027"/>
      <c r="AN84" s="464"/>
      <c r="AO84" s="141" t="s">
        <v>170</v>
      </c>
      <c r="AP84" s="141" t="s">
        <v>1074</v>
      </c>
      <c r="AQ84" s="1154"/>
      <c r="AR84" s="980"/>
      <c r="AS84" s="1154"/>
      <c r="AT84" s="980"/>
      <c r="AU84" s="1154"/>
      <c r="AV84" s="980"/>
      <c r="AW84" s="1154"/>
      <c r="AX84" s="980"/>
      <c r="AY84" s="793"/>
      <c r="AZ84" s="810"/>
      <c r="BA84" s="800"/>
      <c r="BB84" s="806"/>
      <c r="BC84" s="772">
        <v>0</v>
      </c>
      <c r="BD84" s="772">
        <v>0</v>
      </c>
      <c r="BE84" s="141" t="s">
        <v>1090</v>
      </c>
      <c r="BF84" s="484" t="s">
        <v>1090</v>
      </c>
      <c r="BG84" s="283" t="s">
        <v>1090</v>
      </c>
      <c r="BH84" s="262" t="s">
        <v>1090</v>
      </c>
      <c r="BI84" s="548" t="s">
        <v>170</v>
      </c>
      <c r="BJ84" s="814" t="s">
        <v>170</v>
      </c>
    </row>
    <row r="85" spans="1:62" ht="80.099999999999994" customHeight="1">
      <c r="A85" s="141" t="s">
        <v>243</v>
      </c>
      <c r="B85" s="138" t="s">
        <v>244</v>
      </c>
      <c r="C85" s="141" t="s">
        <v>192</v>
      </c>
      <c r="D85" s="141" t="s">
        <v>252</v>
      </c>
      <c r="E85" s="174" t="s">
        <v>1058</v>
      </c>
      <c r="F85" s="147">
        <v>2024130010244</v>
      </c>
      <c r="G85" s="141" t="s">
        <v>1059</v>
      </c>
      <c r="H85" s="141" t="s">
        <v>1078</v>
      </c>
      <c r="I85" s="141" t="s">
        <v>1061</v>
      </c>
      <c r="J85" s="148"/>
      <c r="K85" s="141" t="s">
        <v>2043</v>
      </c>
      <c r="L85" s="141" t="s">
        <v>642</v>
      </c>
      <c r="M85" s="141" t="s">
        <v>1091</v>
      </c>
      <c r="N85" s="480">
        <v>1</v>
      </c>
      <c r="O85" s="439">
        <v>1</v>
      </c>
      <c r="P85" s="166">
        <v>1</v>
      </c>
      <c r="Q85" s="261">
        <v>1</v>
      </c>
      <c r="R85" s="157"/>
      <c r="S85" s="280"/>
      <c r="T85" s="166">
        <f>+Q85</f>
        <v>1</v>
      </c>
      <c r="U85" s="603">
        <f t="shared" si="10"/>
        <v>1</v>
      </c>
      <c r="V85" s="621" t="s">
        <v>1079</v>
      </c>
      <c r="W85" s="621" t="s">
        <v>1080</v>
      </c>
      <c r="X85" s="617">
        <v>220</v>
      </c>
      <c r="Y85" s="151">
        <v>56</v>
      </c>
      <c r="Z85" s="151" t="s">
        <v>719</v>
      </c>
      <c r="AA85" s="141" t="s">
        <v>1066</v>
      </c>
      <c r="AB85" s="141" t="s">
        <v>1092</v>
      </c>
      <c r="AC85" s="141" t="s">
        <v>1093</v>
      </c>
      <c r="AD85" s="141" t="s">
        <v>736</v>
      </c>
      <c r="AE85" s="141" t="s">
        <v>669</v>
      </c>
      <c r="AF85" s="660">
        <v>700000000</v>
      </c>
      <c r="AG85" s="237" t="s">
        <v>1071</v>
      </c>
      <c r="AH85" s="237" t="s">
        <v>652</v>
      </c>
      <c r="AI85" s="653">
        <v>46035</v>
      </c>
      <c r="AJ85" s="662">
        <v>92700000</v>
      </c>
      <c r="AK85" s="1027"/>
      <c r="AL85" s="1027"/>
      <c r="AM85" s="1027"/>
      <c r="AN85" s="464"/>
      <c r="AO85" s="141" t="s">
        <v>1094</v>
      </c>
      <c r="AP85" s="141" t="s">
        <v>669</v>
      </c>
      <c r="AQ85" s="1154"/>
      <c r="AR85" s="980"/>
      <c r="AS85" s="1154"/>
      <c r="AT85" s="980"/>
      <c r="AU85" s="1154"/>
      <c r="AV85" s="980"/>
      <c r="AW85" s="1154"/>
      <c r="AX85" s="980"/>
      <c r="AY85" s="793"/>
      <c r="AZ85" s="810"/>
      <c r="BA85" s="800"/>
      <c r="BB85" s="801"/>
      <c r="BC85" s="817">
        <v>70872000</v>
      </c>
      <c r="BD85" s="817">
        <v>59060000</v>
      </c>
      <c r="BE85" s="141" t="s">
        <v>1095</v>
      </c>
      <c r="BF85" s="484" t="s">
        <v>1096</v>
      </c>
      <c r="BG85" s="283" t="s">
        <v>1097</v>
      </c>
      <c r="BH85" s="283" t="s">
        <v>1098</v>
      </c>
      <c r="BI85" s="566" t="s">
        <v>2014</v>
      </c>
      <c r="BJ85" s="826" t="s">
        <v>2199</v>
      </c>
    </row>
    <row r="86" spans="1:62" ht="80.099999999999994" customHeight="1">
      <c r="A86" s="141" t="s">
        <v>243</v>
      </c>
      <c r="B86" s="138" t="s">
        <v>244</v>
      </c>
      <c r="C86" s="141" t="s">
        <v>192</v>
      </c>
      <c r="D86" s="141" t="s">
        <v>252</v>
      </c>
      <c r="E86" s="174" t="s">
        <v>1058</v>
      </c>
      <c r="F86" s="147">
        <v>2024130010244</v>
      </c>
      <c r="G86" s="141" t="s">
        <v>1059</v>
      </c>
      <c r="H86" s="141" t="s">
        <v>1078</v>
      </c>
      <c r="I86" s="141" t="s">
        <v>1061</v>
      </c>
      <c r="J86" s="148"/>
      <c r="K86" s="141" t="s">
        <v>1099</v>
      </c>
      <c r="L86" s="141" t="s">
        <v>642</v>
      </c>
      <c r="M86" s="141" t="s">
        <v>1091</v>
      </c>
      <c r="N86" s="480">
        <v>3</v>
      </c>
      <c r="O86" s="439" t="s">
        <v>170</v>
      </c>
      <c r="P86" s="166" t="s">
        <v>170</v>
      </c>
      <c r="Q86" s="261" t="s">
        <v>170</v>
      </c>
      <c r="R86" s="157"/>
      <c r="S86" s="280"/>
      <c r="T86" s="166" t="s">
        <v>170</v>
      </c>
      <c r="U86" s="603" t="s">
        <v>170</v>
      </c>
      <c r="V86" s="621" t="s">
        <v>170</v>
      </c>
      <c r="W86" s="621" t="s">
        <v>170</v>
      </c>
      <c r="X86" s="617" t="s">
        <v>170</v>
      </c>
      <c r="Y86" s="151">
        <v>150</v>
      </c>
      <c r="Z86" s="151" t="s">
        <v>719</v>
      </c>
      <c r="AA86" s="141" t="s">
        <v>1066</v>
      </c>
      <c r="AB86" s="141" t="s">
        <v>1100</v>
      </c>
      <c r="AC86" s="141" t="s">
        <v>1101</v>
      </c>
      <c r="AD86" s="141" t="s">
        <v>736</v>
      </c>
      <c r="AE86" s="141" t="s">
        <v>669</v>
      </c>
      <c r="AF86" s="663" t="s">
        <v>170</v>
      </c>
      <c r="AG86" s="237" t="s">
        <v>170</v>
      </c>
      <c r="AH86" s="237" t="s">
        <v>170</v>
      </c>
      <c r="AI86" s="653" t="s">
        <v>170</v>
      </c>
      <c r="AJ86" s="660" t="s">
        <v>170</v>
      </c>
      <c r="AK86" s="1027"/>
      <c r="AL86" s="1027"/>
      <c r="AM86" s="1027"/>
      <c r="AN86" s="464"/>
      <c r="AO86" s="141" t="s">
        <v>686</v>
      </c>
      <c r="AP86" s="141" t="s">
        <v>669</v>
      </c>
      <c r="AQ86" s="1154"/>
      <c r="AR86" s="980"/>
      <c r="AS86" s="1154"/>
      <c r="AT86" s="980"/>
      <c r="AU86" s="1154"/>
      <c r="AV86" s="980"/>
      <c r="AW86" s="1154"/>
      <c r="AX86" s="980"/>
      <c r="AY86" s="793"/>
      <c r="AZ86" s="810"/>
      <c r="BA86" s="800"/>
      <c r="BB86" s="801"/>
      <c r="BC86" s="772">
        <v>0</v>
      </c>
      <c r="BD86" s="772">
        <v>0</v>
      </c>
      <c r="BE86" s="141" t="s">
        <v>1102</v>
      </c>
      <c r="BF86" s="284" t="s">
        <v>1103</v>
      </c>
      <c r="BG86" s="283" t="s">
        <v>1104</v>
      </c>
      <c r="BH86" s="262" t="s">
        <v>1105</v>
      </c>
      <c r="BI86" s="548" t="s">
        <v>170</v>
      </c>
      <c r="BJ86" s="814" t="s">
        <v>170</v>
      </c>
    </row>
    <row r="87" spans="1:62" ht="80.099999999999994" customHeight="1">
      <c r="A87" s="141" t="s">
        <v>243</v>
      </c>
      <c r="B87" s="138" t="s">
        <v>244</v>
      </c>
      <c r="C87" s="141" t="s">
        <v>192</v>
      </c>
      <c r="D87" s="141" t="s">
        <v>252</v>
      </c>
      <c r="E87" s="174" t="s">
        <v>1058</v>
      </c>
      <c r="F87" s="147">
        <v>2024130010244</v>
      </c>
      <c r="G87" s="141" t="s">
        <v>1059</v>
      </c>
      <c r="H87" s="141" t="s">
        <v>1060</v>
      </c>
      <c r="I87" s="141" t="s">
        <v>1106</v>
      </c>
      <c r="J87" s="148">
        <v>0.4</v>
      </c>
      <c r="K87" s="141" t="s">
        <v>1107</v>
      </c>
      <c r="L87" s="141" t="s">
        <v>642</v>
      </c>
      <c r="M87" s="141" t="s">
        <v>1091</v>
      </c>
      <c r="N87" s="480">
        <v>1</v>
      </c>
      <c r="O87" s="439">
        <v>1</v>
      </c>
      <c r="P87" s="166">
        <v>1</v>
      </c>
      <c r="Q87" s="261">
        <v>1</v>
      </c>
      <c r="R87" s="157"/>
      <c r="S87" s="280"/>
      <c r="T87" s="166">
        <f>+Q87</f>
        <v>1</v>
      </c>
      <c r="U87" s="603">
        <f t="shared" si="10"/>
        <v>1</v>
      </c>
      <c r="V87" s="621" t="s">
        <v>1079</v>
      </c>
      <c r="W87" s="621" t="s">
        <v>1065</v>
      </c>
      <c r="X87" s="617">
        <v>220</v>
      </c>
      <c r="Y87" s="151">
        <v>3</v>
      </c>
      <c r="Z87" s="151" t="s">
        <v>719</v>
      </c>
      <c r="AA87" s="141" t="s">
        <v>1066</v>
      </c>
      <c r="AB87" s="141" t="s">
        <v>1100</v>
      </c>
      <c r="AC87" s="141" t="s">
        <v>1101</v>
      </c>
      <c r="AD87" s="141" t="s">
        <v>648</v>
      </c>
      <c r="AE87" s="141" t="s">
        <v>1070</v>
      </c>
      <c r="AF87" s="660">
        <v>700000000</v>
      </c>
      <c r="AG87" s="237" t="s">
        <v>1071</v>
      </c>
      <c r="AH87" s="237" t="s">
        <v>652</v>
      </c>
      <c r="AI87" s="653">
        <v>46035</v>
      </c>
      <c r="AJ87" s="662">
        <v>157413297</v>
      </c>
      <c r="AK87" s="1027"/>
      <c r="AL87" s="1027"/>
      <c r="AM87" s="1027"/>
      <c r="AN87" s="464"/>
      <c r="AO87" s="141" t="s">
        <v>686</v>
      </c>
      <c r="AP87" s="141" t="s">
        <v>524</v>
      </c>
      <c r="AQ87" s="1154"/>
      <c r="AR87" s="980"/>
      <c r="AS87" s="1154"/>
      <c r="AT87" s="980"/>
      <c r="AU87" s="1154"/>
      <c r="AV87" s="980"/>
      <c r="AW87" s="1154"/>
      <c r="AX87" s="980"/>
      <c r="AY87" s="793"/>
      <c r="AZ87" s="810"/>
      <c r="BA87" s="800"/>
      <c r="BB87" s="801"/>
      <c r="BC87" s="817">
        <v>74782991</v>
      </c>
      <c r="BD87" s="817">
        <v>74782991</v>
      </c>
      <c r="BE87" s="141" t="s">
        <v>1108</v>
      </c>
      <c r="BF87" s="284" t="s">
        <v>1109</v>
      </c>
      <c r="BG87" s="283" t="s">
        <v>254</v>
      </c>
      <c r="BH87" s="262" t="s">
        <v>1110</v>
      </c>
      <c r="BI87" s="566" t="s">
        <v>1944</v>
      </c>
      <c r="BJ87" s="826" t="s">
        <v>2200</v>
      </c>
    </row>
    <row r="88" spans="1:62" ht="80.099999999999994" customHeight="1">
      <c r="A88" s="141" t="s">
        <v>243</v>
      </c>
      <c r="B88" s="138" t="s">
        <v>244</v>
      </c>
      <c r="C88" s="141" t="s">
        <v>192</v>
      </c>
      <c r="D88" s="141" t="s">
        <v>252</v>
      </c>
      <c r="E88" s="174" t="s">
        <v>1058</v>
      </c>
      <c r="F88" s="147">
        <v>2024130010244</v>
      </c>
      <c r="G88" s="141" t="s">
        <v>1059</v>
      </c>
      <c r="H88" s="141" t="s">
        <v>1078</v>
      </c>
      <c r="I88" s="141" t="s">
        <v>1111</v>
      </c>
      <c r="J88" s="148">
        <v>0.3</v>
      </c>
      <c r="K88" s="141" t="s">
        <v>1112</v>
      </c>
      <c r="L88" s="141" t="s">
        <v>642</v>
      </c>
      <c r="M88" s="141" t="s">
        <v>1091</v>
      </c>
      <c r="N88" s="480">
        <v>3</v>
      </c>
      <c r="O88" s="439">
        <v>3</v>
      </c>
      <c r="P88" s="166">
        <v>0</v>
      </c>
      <c r="Q88" s="261">
        <v>1</v>
      </c>
      <c r="R88" s="157"/>
      <c r="S88" s="280"/>
      <c r="T88" s="166">
        <f>+P88+Q88+R88+S88</f>
        <v>1</v>
      </c>
      <c r="U88" s="603">
        <f t="shared" si="10"/>
        <v>0.33333333333333331</v>
      </c>
      <c r="V88" s="621" t="s">
        <v>1079</v>
      </c>
      <c r="W88" s="621" t="s">
        <v>1065</v>
      </c>
      <c r="X88" s="617">
        <v>220</v>
      </c>
      <c r="Y88" s="151">
        <v>35000</v>
      </c>
      <c r="Z88" s="151" t="s">
        <v>719</v>
      </c>
      <c r="AA88" s="141" t="s">
        <v>1066</v>
      </c>
      <c r="AB88" s="141" t="s">
        <v>1100</v>
      </c>
      <c r="AC88" s="141" t="s">
        <v>1101</v>
      </c>
      <c r="AD88" s="141" t="s">
        <v>736</v>
      </c>
      <c r="AE88" s="141" t="s">
        <v>669</v>
      </c>
      <c r="AF88" s="660">
        <v>700000000</v>
      </c>
      <c r="AG88" s="237" t="s">
        <v>1071</v>
      </c>
      <c r="AH88" s="237" t="s">
        <v>652</v>
      </c>
      <c r="AI88" s="653">
        <v>46035</v>
      </c>
      <c r="AJ88" s="662">
        <v>46350000</v>
      </c>
      <c r="AK88" s="1027"/>
      <c r="AL88" s="1027"/>
      <c r="AM88" s="1027"/>
      <c r="AN88" s="464"/>
      <c r="AO88" s="141" t="s">
        <v>686</v>
      </c>
      <c r="AP88" s="141" t="s">
        <v>669</v>
      </c>
      <c r="AQ88" s="1154"/>
      <c r="AR88" s="980"/>
      <c r="AS88" s="1154"/>
      <c r="AT88" s="980"/>
      <c r="AU88" s="1154"/>
      <c r="AV88" s="980"/>
      <c r="AW88" s="1154"/>
      <c r="AX88" s="980"/>
      <c r="AY88" s="793"/>
      <c r="AZ88" s="810"/>
      <c r="BA88" s="800"/>
      <c r="BB88" s="801"/>
      <c r="BC88" s="819">
        <v>25515000</v>
      </c>
      <c r="BD88" s="819">
        <v>21260000</v>
      </c>
      <c r="BE88" s="141" t="s">
        <v>1113</v>
      </c>
      <c r="BF88" s="284" t="s">
        <v>1114</v>
      </c>
      <c r="BG88" s="283" t="s">
        <v>1115</v>
      </c>
      <c r="BH88" s="262" t="s">
        <v>1116</v>
      </c>
      <c r="BI88" s="548" t="s">
        <v>1945</v>
      </c>
      <c r="BJ88" s="826" t="s">
        <v>2201</v>
      </c>
    </row>
    <row r="89" spans="1:62" ht="80.099999999999994" customHeight="1">
      <c r="A89" s="141" t="s">
        <v>243</v>
      </c>
      <c r="B89" s="138" t="s">
        <v>244</v>
      </c>
      <c r="C89" s="141" t="s">
        <v>197</v>
      </c>
      <c r="D89" s="141" t="s">
        <v>257</v>
      </c>
      <c r="E89" s="174" t="s">
        <v>1058</v>
      </c>
      <c r="F89" s="147">
        <v>2024130010244</v>
      </c>
      <c r="G89" s="141" t="s">
        <v>1059</v>
      </c>
      <c r="H89" s="141" t="s">
        <v>1078</v>
      </c>
      <c r="I89" s="141" t="s">
        <v>1111</v>
      </c>
      <c r="J89" s="148"/>
      <c r="K89" s="141" t="s">
        <v>1117</v>
      </c>
      <c r="L89" s="141" t="s">
        <v>642</v>
      </c>
      <c r="M89" s="141" t="s">
        <v>1118</v>
      </c>
      <c r="N89" s="480" t="s">
        <v>170</v>
      </c>
      <c r="O89" s="439" t="s">
        <v>170</v>
      </c>
      <c r="P89" s="166" t="s">
        <v>170</v>
      </c>
      <c r="Q89" s="261" t="s">
        <v>170</v>
      </c>
      <c r="R89" s="157"/>
      <c r="S89" s="280"/>
      <c r="T89" s="166" t="s">
        <v>170</v>
      </c>
      <c r="U89" s="603" t="s">
        <v>170</v>
      </c>
      <c r="V89" s="237" t="s">
        <v>170</v>
      </c>
      <c r="W89" s="237" t="s">
        <v>170</v>
      </c>
      <c r="X89" s="237" t="s">
        <v>170</v>
      </c>
      <c r="Y89" s="141" t="s">
        <v>170</v>
      </c>
      <c r="Z89" s="151" t="s">
        <v>719</v>
      </c>
      <c r="AA89" s="141" t="s">
        <v>1066</v>
      </c>
      <c r="AB89" s="141" t="s">
        <v>1100</v>
      </c>
      <c r="AC89" s="141" t="s">
        <v>1101</v>
      </c>
      <c r="AD89" s="141" t="s">
        <v>736</v>
      </c>
      <c r="AE89" s="141" t="s">
        <v>669</v>
      </c>
      <c r="AF89" s="237" t="s">
        <v>170</v>
      </c>
      <c r="AG89" s="237" t="s">
        <v>170</v>
      </c>
      <c r="AH89" s="237" t="s">
        <v>170</v>
      </c>
      <c r="AI89" s="237" t="s">
        <v>170</v>
      </c>
      <c r="AJ89" s="237" t="s">
        <v>170</v>
      </c>
      <c r="AK89" s="1027"/>
      <c r="AL89" s="1027"/>
      <c r="AM89" s="1027"/>
      <c r="AN89" s="464"/>
      <c r="AO89" s="141" t="s">
        <v>669</v>
      </c>
      <c r="AP89" s="141" t="s">
        <v>669</v>
      </c>
      <c r="AQ89" s="1154"/>
      <c r="AR89" s="980"/>
      <c r="AS89" s="1154"/>
      <c r="AT89" s="980"/>
      <c r="AU89" s="1154"/>
      <c r="AV89" s="980"/>
      <c r="AW89" s="1154"/>
      <c r="AX89" s="980"/>
      <c r="AY89" s="793"/>
      <c r="AZ89" s="810"/>
      <c r="BA89" s="800"/>
      <c r="BB89" s="806"/>
      <c r="BC89" s="772">
        <v>0</v>
      </c>
      <c r="BD89" s="772">
        <v>0</v>
      </c>
      <c r="BE89" s="141" t="s">
        <v>1119</v>
      </c>
      <c r="BF89" s="284" t="s">
        <v>1120</v>
      </c>
      <c r="BG89" s="283" t="s">
        <v>1120</v>
      </c>
      <c r="BH89" s="262" t="s">
        <v>1120</v>
      </c>
      <c r="BI89" s="548" t="s">
        <v>170</v>
      </c>
      <c r="BJ89" s="814" t="s">
        <v>170</v>
      </c>
    </row>
    <row r="90" spans="1:62" ht="80.099999999999994" customHeight="1">
      <c r="A90" s="141" t="s">
        <v>243</v>
      </c>
      <c r="B90" s="138" t="s">
        <v>244</v>
      </c>
      <c r="C90" s="141" t="s">
        <v>197</v>
      </c>
      <c r="D90" s="141" t="s">
        <v>257</v>
      </c>
      <c r="E90" s="174" t="s">
        <v>1058</v>
      </c>
      <c r="F90" s="147">
        <v>2024130010244</v>
      </c>
      <c r="G90" s="141" t="s">
        <v>1059</v>
      </c>
      <c r="H90" s="141" t="s">
        <v>1060</v>
      </c>
      <c r="I90" s="141" t="s">
        <v>1111</v>
      </c>
      <c r="J90" s="148"/>
      <c r="K90" s="141" t="s">
        <v>1121</v>
      </c>
      <c r="L90" s="141" t="s">
        <v>642</v>
      </c>
      <c r="M90" s="141" t="s">
        <v>1118</v>
      </c>
      <c r="N90" s="480">
        <v>12</v>
      </c>
      <c r="O90" s="439">
        <v>13</v>
      </c>
      <c r="P90" s="166">
        <v>13</v>
      </c>
      <c r="Q90" s="261">
        <v>13</v>
      </c>
      <c r="R90" s="157"/>
      <c r="S90" s="280"/>
      <c r="T90" s="166">
        <f>+Q90</f>
        <v>13</v>
      </c>
      <c r="U90" s="603">
        <f t="shared" si="10"/>
        <v>1</v>
      </c>
      <c r="V90" s="621" t="s">
        <v>1079</v>
      </c>
      <c r="W90" s="621" t="s">
        <v>1065</v>
      </c>
      <c r="X90" s="617">
        <v>220</v>
      </c>
      <c r="Y90" s="151">
        <v>325</v>
      </c>
      <c r="Z90" s="151" t="s">
        <v>719</v>
      </c>
      <c r="AA90" s="141" t="s">
        <v>1066</v>
      </c>
      <c r="AB90" s="141" t="s">
        <v>1100</v>
      </c>
      <c r="AC90" s="141" t="s">
        <v>1101</v>
      </c>
      <c r="AD90" s="141" t="s">
        <v>736</v>
      </c>
      <c r="AE90" s="141" t="s">
        <v>669</v>
      </c>
      <c r="AF90" s="660">
        <v>2842548551.6199999</v>
      </c>
      <c r="AG90" s="237" t="s">
        <v>1071</v>
      </c>
      <c r="AH90" s="237" t="s">
        <v>986</v>
      </c>
      <c r="AI90" s="653">
        <v>46035</v>
      </c>
      <c r="AJ90" s="662">
        <v>199836703</v>
      </c>
      <c r="AK90" s="1027"/>
      <c r="AL90" s="1027"/>
      <c r="AM90" s="1027"/>
      <c r="AN90" s="464"/>
      <c r="AO90" s="141" t="s">
        <v>986</v>
      </c>
      <c r="AP90" s="141" t="s">
        <v>669</v>
      </c>
      <c r="AQ90" s="1154"/>
      <c r="AR90" s="980"/>
      <c r="AS90" s="1154"/>
      <c r="AT90" s="980"/>
      <c r="AU90" s="1154"/>
      <c r="AV90" s="980"/>
      <c r="AW90" s="1154"/>
      <c r="AX90" s="980"/>
      <c r="AY90" s="793"/>
      <c r="AZ90" s="810"/>
      <c r="BA90" s="800"/>
      <c r="BB90" s="801"/>
      <c r="BC90" s="817">
        <v>101808000</v>
      </c>
      <c r="BD90" s="817">
        <v>72114000</v>
      </c>
      <c r="BE90" s="141" t="s">
        <v>1122</v>
      </c>
      <c r="BF90" s="284" t="s">
        <v>1123</v>
      </c>
      <c r="BG90" s="283" t="s">
        <v>259</v>
      </c>
      <c r="BH90" s="262" t="s">
        <v>1124</v>
      </c>
      <c r="BI90" s="566" t="s">
        <v>2015</v>
      </c>
      <c r="BJ90" s="826" t="s">
        <v>2202</v>
      </c>
    </row>
    <row r="91" spans="1:62" ht="80.099999999999994" customHeight="1">
      <c r="A91" s="141" t="s">
        <v>243</v>
      </c>
      <c r="B91" s="138" t="s">
        <v>244</v>
      </c>
      <c r="C91" s="141" t="s">
        <v>197</v>
      </c>
      <c r="D91" s="141" t="s">
        <v>257</v>
      </c>
      <c r="E91" s="174" t="s">
        <v>1058</v>
      </c>
      <c r="F91" s="147">
        <v>2024130010244</v>
      </c>
      <c r="G91" s="141" t="s">
        <v>1059</v>
      </c>
      <c r="H91" s="141" t="s">
        <v>1078</v>
      </c>
      <c r="I91" s="141" t="s">
        <v>1111</v>
      </c>
      <c r="J91" s="148"/>
      <c r="K91" s="141" t="s">
        <v>1125</v>
      </c>
      <c r="L91" s="141" t="s">
        <v>642</v>
      </c>
      <c r="M91" s="141" t="s">
        <v>1118</v>
      </c>
      <c r="N91" s="480" t="s">
        <v>170</v>
      </c>
      <c r="O91" s="439" t="s">
        <v>170</v>
      </c>
      <c r="P91" s="166" t="s">
        <v>170</v>
      </c>
      <c r="Q91" s="261" t="s">
        <v>170</v>
      </c>
      <c r="R91" s="157"/>
      <c r="S91" s="280"/>
      <c r="T91" s="166" t="s">
        <v>170</v>
      </c>
      <c r="U91" s="603" t="s">
        <v>170</v>
      </c>
      <c r="V91" s="237" t="s">
        <v>170</v>
      </c>
      <c r="W91" s="237" t="s">
        <v>170</v>
      </c>
      <c r="X91" s="237" t="s">
        <v>170</v>
      </c>
      <c r="Y91" s="141" t="s">
        <v>170</v>
      </c>
      <c r="Z91" s="151" t="s">
        <v>719</v>
      </c>
      <c r="AA91" s="141" t="s">
        <v>1066</v>
      </c>
      <c r="AB91" s="141" t="s">
        <v>1100</v>
      </c>
      <c r="AC91" s="141" t="s">
        <v>1101</v>
      </c>
      <c r="AD91" s="141" t="s">
        <v>736</v>
      </c>
      <c r="AE91" s="141" t="s">
        <v>669</v>
      </c>
      <c r="AF91" s="237" t="s">
        <v>170</v>
      </c>
      <c r="AG91" s="237" t="s">
        <v>170</v>
      </c>
      <c r="AH91" s="237" t="s">
        <v>170</v>
      </c>
      <c r="AI91" s="237" t="s">
        <v>170</v>
      </c>
      <c r="AJ91" s="237" t="s">
        <v>170</v>
      </c>
      <c r="AK91" s="1028"/>
      <c r="AL91" s="1028"/>
      <c r="AM91" s="1028"/>
      <c r="AN91" s="465"/>
      <c r="AO91" s="141" t="s">
        <v>170</v>
      </c>
      <c r="AP91" s="141" t="s">
        <v>669</v>
      </c>
      <c r="AQ91" s="1155"/>
      <c r="AR91" s="981"/>
      <c r="AS91" s="1155"/>
      <c r="AT91" s="981"/>
      <c r="AU91" s="1155"/>
      <c r="AV91" s="981"/>
      <c r="AW91" s="1155"/>
      <c r="AX91" s="981"/>
      <c r="AY91" s="794"/>
      <c r="AZ91" s="810"/>
      <c r="BA91" s="800"/>
      <c r="BB91" s="806"/>
      <c r="BC91" s="772">
        <v>0</v>
      </c>
      <c r="BD91" s="772">
        <v>0</v>
      </c>
      <c r="BE91" s="141" t="s">
        <v>1119</v>
      </c>
      <c r="BF91" s="284" t="s">
        <v>1120</v>
      </c>
      <c r="BG91" s="283" t="s">
        <v>1120</v>
      </c>
      <c r="BH91" s="262" t="s">
        <v>1120</v>
      </c>
      <c r="BI91" s="548" t="s">
        <v>170</v>
      </c>
      <c r="BJ91" s="814" t="s">
        <v>170</v>
      </c>
    </row>
    <row r="92" spans="1:62" ht="80.099999999999994" customHeight="1">
      <c r="A92" s="1091"/>
      <c r="B92" s="1092"/>
      <c r="C92" s="1092"/>
      <c r="D92" s="1093"/>
      <c r="E92" s="1100" t="s">
        <v>1126</v>
      </c>
      <c r="F92" s="1101"/>
      <c r="G92" s="1101"/>
      <c r="H92" s="1101"/>
      <c r="I92" s="1101"/>
      <c r="J92" s="1101"/>
      <c r="K92" s="1101"/>
      <c r="L92" s="1101"/>
      <c r="M92" s="1101"/>
      <c r="N92" s="1101"/>
      <c r="O92" s="1101"/>
      <c r="P92" s="1102"/>
      <c r="Q92" s="479"/>
      <c r="R92" s="479"/>
      <c r="S92" s="479"/>
      <c r="T92" s="479"/>
      <c r="U92" s="606">
        <f>AVERAGE(U82:U91)</f>
        <v>0.83333333333333337</v>
      </c>
      <c r="V92" s="26"/>
      <c r="W92" s="26"/>
      <c r="X92" s="26"/>
      <c r="Y92" s="27"/>
      <c r="Z92" s="30"/>
      <c r="AA92" s="27"/>
      <c r="AB92" s="27"/>
      <c r="AC92" s="27"/>
      <c r="AD92" s="27"/>
      <c r="AE92" s="27"/>
      <c r="AF92" s="26"/>
      <c r="AG92" s="664"/>
      <c r="AH92" s="26"/>
      <c r="AI92" s="26"/>
      <c r="AJ92" s="665"/>
      <c r="AK92" s="27"/>
      <c r="AL92" s="458"/>
      <c r="AM92" s="458"/>
      <c r="AN92" s="458"/>
      <c r="AO92" s="27"/>
      <c r="AP92" s="29"/>
      <c r="AQ92" s="858"/>
      <c r="AR92" s="858"/>
      <c r="AS92" s="132"/>
      <c r="AT92" s="132"/>
      <c r="AU92" s="364"/>
      <c r="AV92" s="364"/>
      <c r="AW92" s="365"/>
      <c r="AX92" s="365"/>
      <c r="AY92" s="302"/>
      <c r="AZ92" s="302"/>
      <c r="BA92" s="302"/>
      <c r="BB92" s="302"/>
      <c r="BC92" s="302"/>
      <c r="BD92" s="302"/>
      <c r="BE92" s="27"/>
      <c r="BF92" s="307"/>
      <c r="BG92" s="307"/>
      <c r="BH92" s="303"/>
      <c r="BI92" s="296"/>
      <c r="BJ92" s="42"/>
    </row>
    <row r="93" spans="1:62" ht="80.099999999999994" customHeight="1">
      <c r="A93" s="141" t="s">
        <v>260</v>
      </c>
      <c r="B93" s="138" t="s">
        <v>244</v>
      </c>
      <c r="C93" s="141" t="s">
        <v>236</v>
      </c>
      <c r="D93" s="141" t="s">
        <v>263</v>
      </c>
      <c r="E93" s="176" t="s">
        <v>1127</v>
      </c>
      <c r="F93" s="147">
        <v>2024130010239</v>
      </c>
      <c r="G93" s="141" t="s">
        <v>1128</v>
      </c>
      <c r="H93" s="158" t="s">
        <v>1129</v>
      </c>
      <c r="I93" s="141" t="s">
        <v>1130</v>
      </c>
      <c r="J93" s="148">
        <v>0.3</v>
      </c>
      <c r="K93" s="141" t="s">
        <v>1131</v>
      </c>
      <c r="L93" s="141" t="s">
        <v>642</v>
      </c>
      <c r="M93" s="141" t="s">
        <v>264</v>
      </c>
      <c r="N93" s="480">
        <v>1</v>
      </c>
      <c r="O93" s="267">
        <v>1</v>
      </c>
      <c r="P93" s="166">
        <v>0</v>
      </c>
      <c r="Q93" s="856">
        <v>0</v>
      </c>
      <c r="R93" s="150"/>
      <c r="S93" s="278"/>
      <c r="T93" s="166">
        <f t="shared" ref="T93:T101" si="11">+P93+Q93+R93+S93</f>
        <v>0</v>
      </c>
      <c r="U93" s="603">
        <f>T93/O93</f>
        <v>0</v>
      </c>
      <c r="V93" s="611">
        <v>46049</v>
      </c>
      <c r="W93" s="611">
        <v>46356</v>
      </c>
      <c r="X93" s="145">
        <v>206</v>
      </c>
      <c r="Y93" s="151" t="s">
        <v>1132</v>
      </c>
      <c r="Z93" s="151" t="s">
        <v>719</v>
      </c>
      <c r="AA93" s="141" t="s">
        <v>1133</v>
      </c>
      <c r="AB93" s="141" t="s">
        <v>1134</v>
      </c>
      <c r="AC93" s="141" t="s">
        <v>1135</v>
      </c>
      <c r="AD93" s="141" t="s">
        <v>648</v>
      </c>
      <c r="AE93" s="141" t="s">
        <v>1136</v>
      </c>
      <c r="AF93" s="1214">
        <v>62622000</v>
      </c>
      <c r="AG93" s="1044" t="s">
        <v>1137</v>
      </c>
      <c r="AH93" s="1044" t="s">
        <v>686</v>
      </c>
      <c r="AI93" s="1217">
        <v>46049</v>
      </c>
      <c r="AJ93" s="667">
        <v>62622000</v>
      </c>
      <c r="AK93" s="1103">
        <v>814725715.41999996</v>
      </c>
      <c r="AL93" s="1026">
        <v>814725715.41999996</v>
      </c>
      <c r="AM93" s="1051"/>
      <c r="AN93" s="1051"/>
      <c r="AO93" s="141" t="s">
        <v>686</v>
      </c>
      <c r="AP93" s="141" t="s">
        <v>1138</v>
      </c>
      <c r="AQ93" s="1143"/>
      <c r="AR93" s="979"/>
      <c r="AS93" s="1143"/>
      <c r="AT93" s="979"/>
      <c r="AU93" s="1143">
        <v>436226209</v>
      </c>
      <c r="AV93" s="979">
        <f>AU93/AL93</f>
        <v>0.53542707778055176</v>
      </c>
      <c r="AW93" s="1143">
        <v>400546209</v>
      </c>
      <c r="AX93" s="979">
        <f>AW93/AL93</f>
        <v>0.49163319804323846</v>
      </c>
      <c r="AY93" s="792"/>
      <c r="AZ93" s="1150"/>
      <c r="BA93" s="800"/>
      <c r="BB93" s="1150"/>
      <c r="BC93" s="821">
        <v>41520000</v>
      </c>
      <c r="BD93" s="821">
        <v>41520000</v>
      </c>
      <c r="BE93" s="141" t="s">
        <v>1139</v>
      </c>
      <c r="BF93" s="309" t="s">
        <v>1140</v>
      </c>
      <c r="BG93" s="282" t="s">
        <v>1140</v>
      </c>
      <c r="BH93" s="262" t="s">
        <v>1141</v>
      </c>
      <c r="BI93" s="547" t="s">
        <v>2064</v>
      </c>
      <c r="BJ93" s="826" t="s">
        <v>2203</v>
      </c>
    </row>
    <row r="94" spans="1:62" ht="80.099999999999994" customHeight="1">
      <c r="A94" s="141" t="s">
        <v>260</v>
      </c>
      <c r="B94" s="138" t="s">
        <v>244</v>
      </c>
      <c r="C94" s="141" t="s">
        <v>236</v>
      </c>
      <c r="D94" s="141" t="s">
        <v>263</v>
      </c>
      <c r="E94" s="176" t="s">
        <v>1127</v>
      </c>
      <c r="F94" s="147">
        <v>2024130010239</v>
      </c>
      <c r="G94" s="141" t="s">
        <v>1128</v>
      </c>
      <c r="H94" s="158" t="s">
        <v>1129</v>
      </c>
      <c r="I94" s="141" t="s">
        <v>1130</v>
      </c>
      <c r="J94" s="148">
        <v>0.3</v>
      </c>
      <c r="K94" s="141" t="s">
        <v>1142</v>
      </c>
      <c r="L94" s="141" t="s">
        <v>642</v>
      </c>
      <c r="M94" s="141" t="s">
        <v>264</v>
      </c>
      <c r="N94" s="480">
        <v>1</v>
      </c>
      <c r="O94" s="267">
        <v>1</v>
      </c>
      <c r="P94" s="166">
        <v>0</v>
      </c>
      <c r="Q94" s="261">
        <v>1</v>
      </c>
      <c r="R94" s="157"/>
      <c r="S94" s="280"/>
      <c r="T94" s="166">
        <f t="shared" si="11"/>
        <v>1</v>
      </c>
      <c r="U94" s="603">
        <f t="shared" ref="U94:U101" si="12">T94/O94</f>
        <v>1</v>
      </c>
      <c r="V94" s="611">
        <v>46049</v>
      </c>
      <c r="W94" s="611">
        <v>46356</v>
      </c>
      <c r="X94" s="145">
        <v>206</v>
      </c>
      <c r="Y94" s="151">
        <v>1000</v>
      </c>
      <c r="Z94" s="151" t="s">
        <v>719</v>
      </c>
      <c r="AA94" s="141" t="s">
        <v>1133</v>
      </c>
      <c r="AB94" s="141" t="s">
        <v>1134</v>
      </c>
      <c r="AC94" s="141" t="s">
        <v>1135</v>
      </c>
      <c r="AD94" s="141" t="s">
        <v>648</v>
      </c>
      <c r="AE94" s="141" t="s">
        <v>1136</v>
      </c>
      <c r="AF94" s="1215"/>
      <c r="AG94" s="1045"/>
      <c r="AH94" s="1045"/>
      <c r="AI94" s="1218"/>
      <c r="AJ94" s="667"/>
      <c r="AK94" s="1104"/>
      <c r="AL94" s="1027"/>
      <c r="AM94" s="1051"/>
      <c r="AN94" s="1051"/>
      <c r="AO94" s="141" t="s">
        <v>686</v>
      </c>
      <c r="AP94" s="141" t="s">
        <v>1138</v>
      </c>
      <c r="AQ94" s="1144"/>
      <c r="AR94" s="980"/>
      <c r="AS94" s="1144"/>
      <c r="AT94" s="980"/>
      <c r="AU94" s="1144"/>
      <c r="AV94" s="980"/>
      <c r="AW94" s="1144"/>
      <c r="AX94" s="980"/>
      <c r="AY94" s="793"/>
      <c r="AZ94" s="1151"/>
      <c r="BA94" s="800"/>
      <c r="BB94" s="1151"/>
      <c r="BC94" s="821">
        <v>0</v>
      </c>
      <c r="BD94" s="821">
        <v>0</v>
      </c>
      <c r="BE94" s="141" t="s">
        <v>1143</v>
      </c>
      <c r="BF94" s="284" t="s">
        <v>1144</v>
      </c>
      <c r="BG94" s="283" t="s">
        <v>1144</v>
      </c>
      <c r="BH94" s="262" t="s">
        <v>1145</v>
      </c>
      <c r="BI94" s="547" t="s">
        <v>2064</v>
      </c>
      <c r="BJ94" s="826" t="s">
        <v>2204</v>
      </c>
    </row>
    <row r="95" spans="1:62" ht="80.099999999999994" customHeight="1">
      <c r="A95" s="141" t="s">
        <v>260</v>
      </c>
      <c r="B95" s="138" t="s">
        <v>244</v>
      </c>
      <c r="C95" s="141" t="s">
        <v>236</v>
      </c>
      <c r="D95" s="141" t="s">
        <v>263</v>
      </c>
      <c r="E95" s="176" t="s">
        <v>1127</v>
      </c>
      <c r="F95" s="147">
        <v>2024130010239</v>
      </c>
      <c r="G95" s="141" t="s">
        <v>1128</v>
      </c>
      <c r="H95" s="158" t="s">
        <v>1146</v>
      </c>
      <c r="I95" s="141" t="s">
        <v>1130</v>
      </c>
      <c r="J95" s="148">
        <v>0.3</v>
      </c>
      <c r="K95" s="141" t="s">
        <v>1147</v>
      </c>
      <c r="L95" s="141" t="s">
        <v>642</v>
      </c>
      <c r="M95" s="141" t="s">
        <v>264</v>
      </c>
      <c r="N95" s="480">
        <v>3</v>
      </c>
      <c r="O95" s="267">
        <v>1</v>
      </c>
      <c r="P95" s="166">
        <v>1</v>
      </c>
      <c r="Q95" s="261">
        <v>0</v>
      </c>
      <c r="R95" s="157"/>
      <c r="S95" s="280"/>
      <c r="T95" s="166">
        <f t="shared" si="11"/>
        <v>1</v>
      </c>
      <c r="U95" s="603">
        <f t="shared" si="12"/>
        <v>1</v>
      </c>
      <c r="V95" s="611">
        <v>46049</v>
      </c>
      <c r="W95" s="611">
        <v>46356</v>
      </c>
      <c r="X95" s="145">
        <v>206</v>
      </c>
      <c r="Y95" s="151" t="s">
        <v>1132</v>
      </c>
      <c r="Z95" s="151" t="s">
        <v>719</v>
      </c>
      <c r="AA95" s="141" t="s">
        <v>1133</v>
      </c>
      <c r="AB95" s="141" t="s">
        <v>1148</v>
      </c>
      <c r="AC95" s="141" t="s">
        <v>1149</v>
      </c>
      <c r="AD95" s="141" t="s">
        <v>648</v>
      </c>
      <c r="AE95" s="141" t="s">
        <v>1136</v>
      </c>
      <c r="AF95" s="1215"/>
      <c r="AG95" s="1045"/>
      <c r="AH95" s="1045"/>
      <c r="AI95" s="1218"/>
      <c r="AJ95" s="667"/>
      <c r="AK95" s="1104"/>
      <c r="AL95" s="1027"/>
      <c r="AM95" s="1051"/>
      <c r="AN95" s="1051"/>
      <c r="AO95" s="141" t="s">
        <v>686</v>
      </c>
      <c r="AP95" s="141" t="s">
        <v>1138</v>
      </c>
      <c r="AQ95" s="1144"/>
      <c r="AR95" s="980"/>
      <c r="AS95" s="1144"/>
      <c r="AT95" s="980"/>
      <c r="AU95" s="1144"/>
      <c r="AV95" s="980"/>
      <c r="AW95" s="1144"/>
      <c r="AX95" s="980"/>
      <c r="AY95" s="793"/>
      <c r="AZ95" s="1151"/>
      <c r="BA95" s="800"/>
      <c r="BB95" s="1151"/>
      <c r="BC95" s="821">
        <v>0</v>
      </c>
      <c r="BD95" s="821">
        <v>0</v>
      </c>
      <c r="BE95" s="141" t="s">
        <v>1150</v>
      </c>
      <c r="BF95" s="284" t="s">
        <v>1151</v>
      </c>
      <c r="BG95" s="283" t="s">
        <v>1152</v>
      </c>
      <c r="BH95" s="262" t="s">
        <v>1153</v>
      </c>
      <c r="BI95" s="547" t="s">
        <v>2065</v>
      </c>
      <c r="BJ95" s="826" t="s">
        <v>2205</v>
      </c>
    </row>
    <row r="96" spans="1:62" ht="80.099999999999994" customHeight="1">
      <c r="A96" s="141" t="s">
        <v>260</v>
      </c>
      <c r="B96" s="138" t="s">
        <v>244</v>
      </c>
      <c r="C96" s="141" t="s">
        <v>265</v>
      </c>
      <c r="D96" s="141" t="s">
        <v>1154</v>
      </c>
      <c r="E96" s="176" t="s">
        <v>1127</v>
      </c>
      <c r="F96" s="147">
        <v>2024130010239</v>
      </c>
      <c r="G96" s="141" t="s">
        <v>1128</v>
      </c>
      <c r="H96" s="158" t="s">
        <v>1146</v>
      </c>
      <c r="I96" s="141" t="s">
        <v>1130</v>
      </c>
      <c r="J96" s="148">
        <v>0.3</v>
      </c>
      <c r="K96" s="141" t="s">
        <v>1155</v>
      </c>
      <c r="L96" s="141" t="s">
        <v>642</v>
      </c>
      <c r="M96" s="141" t="s">
        <v>1156</v>
      </c>
      <c r="N96" s="480">
        <v>2</v>
      </c>
      <c r="O96" s="267">
        <v>1</v>
      </c>
      <c r="P96" s="166">
        <v>0</v>
      </c>
      <c r="Q96" s="261">
        <v>0</v>
      </c>
      <c r="R96" s="157"/>
      <c r="S96" s="280"/>
      <c r="T96" s="166">
        <f t="shared" si="11"/>
        <v>0</v>
      </c>
      <c r="U96" s="603">
        <f t="shared" si="12"/>
        <v>0</v>
      </c>
      <c r="V96" s="611">
        <v>46049</v>
      </c>
      <c r="W96" s="611">
        <v>46356</v>
      </c>
      <c r="X96" s="145">
        <v>206</v>
      </c>
      <c r="Y96" s="151" t="s">
        <v>1132</v>
      </c>
      <c r="Z96" s="151" t="s">
        <v>524</v>
      </c>
      <c r="AA96" s="141" t="s">
        <v>1133</v>
      </c>
      <c r="AB96" s="141" t="s">
        <v>1157</v>
      </c>
      <c r="AC96" s="141" t="s">
        <v>1158</v>
      </c>
      <c r="AD96" s="141" t="s">
        <v>648</v>
      </c>
      <c r="AE96" s="141" t="s">
        <v>1136</v>
      </c>
      <c r="AF96" s="1216"/>
      <c r="AG96" s="1046"/>
      <c r="AH96" s="1046"/>
      <c r="AI96" s="1219"/>
      <c r="AJ96" s="667"/>
      <c r="AK96" s="1104"/>
      <c r="AL96" s="1027"/>
      <c r="AM96" s="1051"/>
      <c r="AN96" s="1051"/>
      <c r="AO96" s="141" t="s">
        <v>686</v>
      </c>
      <c r="AP96" s="141" t="s">
        <v>1138</v>
      </c>
      <c r="AQ96" s="1144"/>
      <c r="AR96" s="980"/>
      <c r="AS96" s="1144"/>
      <c r="AT96" s="980"/>
      <c r="AU96" s="1144"/>
      <c r="AV96" s="980"/>
      <c r="AW96" s="1144"/>
      <c r="AX96" s="980"/>
      <c r="AY96" s="793"/>
      <c r="AZ96" s="1151"/>
      <c r="BA96" s="800"/>
      <c r="BB96" s="1151"/>
      <c r="BC96" s="821">
        <v>0</v>
      </c>
      <c r="BD96" s="821">
        <v>0</v>
      </c>
      <c r="BE96" s="141" t="s">
        <v>1159</v>
      </c>
      <c r="BF96" s="284" t="s">
        <v>1160</v>
      </c>
      <c r="BG96" s="283" t="s">
        <v>1160</v>
      </c>
      <c r="BH96" s="262" t="s">
        <v>1161</v>
      </c>
      <c r="BI96" s="512" t="s">
        <v>2066</v>
      </c>
      <c r="BJ96" s="826" t="s">
        <v>2206</v>
      </c>
    </row>
    <row r="97" spans="1:62" ht="80.099999999999994" customHeight="1">
      <c r="A97" s="141" t="s">
        <v>260</v>
      </c>
      <c r="B97" s="138" t="s">
        <v>244</v>
      </c>
      <c r="C97" s="141" t="s">
        <v>265</v>
      </c>
      <c r="D97" s="141" t="s">
        <v>1154</v>
      </c>
      <c r="E97" s="176" t="s">
        <v>1127</v>
      </c>
      <c r="F97" s="147">
        <v>2024130010239</v>
      </c>
      <c r="G97" s="141" t="s">
        <v>1128</v>
      </c>
      <c r="H97" s="158" t="s">
        <v>1146</v>
      </c>
      <c r="I97" s="141" t="s">
        <v>957</v>
      </c>
      <c r="J97" s="178">
        <v>0.4</v>
      </c>
      <c r="K97" s="141" t="s">
        <v>1162</v>
      </c>
      <c r="L97" s="141" t="s">
        <v>642</v>
      </c>
      <c r="M97" s="141" t="s">
        <v>1156</v>
      </c>
      <c r="N97" s="480">
        <v>5</v>
      </c>
      <c r="O97" s="267">
        <v>1</v>
      </c>
      <c r="P97" s="166">
        <v>0</v>
      </c>
      <c r="Q97" s="261">
        <v>0</v>
      </c>
      <c r="R97" s="157"/>
      <c r="S97" s="280"/>
      <c r="T97" s="166">
        <f t="shared" si="11"/>
        <v>0</v>
      </c>
      <c r="U97" s="603">
        <f t="shared" si="12"/>
        <v>0</v>
      </c>
      <c r="V97" s="611">
        <v>46111</v>
      </c>
      <c r="W97" s="611">
        <v>46356</v>
      </c>
      <c r="X97" s="145">
        <v>92</v>
      </c>
      <c r="Y97" s="151" t="s">
        <v>1132</v>
      </c>
      <c r="Z97" s="151" t="s">
        <v>719</v>
      </c>
      <c r="AA97" s="141" t="s">
        <v>1133</v>
      </c>
      <c r="AB97" s="141" t="s">
        <v>1157</v>
      </c>
      <c r="AC97" s="141" t="s">
        <v>1158</v>
      </c>
      <c r="AD97" s="141" t="s">
        <v>648</v>
      </c>
      <c r="AE97" s="141" t="s">
        <v>1136</v>
      </c>
      <c r="AF97" s="669">
        <v>14725715.42</v>
      </c>
      <c r="AG97" s="670" t="s">
        <v>1137</v>
      </c>
      <c r="AH97" s="138" t="s">
        <v>986</v>
      </c>
      <c r="AI97" s="622">
        <v>46111</v>
      </c>
      <c r="AJ97" s="668">
        <v>14725715.42</v>
      </c>
      <c r="AK97" s="1027"/>
      <c r="AL97" s="1027"/>
      <c r="AM97" s="1051"/>
      <c r="AN97" s="1051"/>
      <c r="AO97" s="141" t="s">
        <v>686</v>
      </c>
      <c r="AP97" s="141" t="s">
        <v>1138</v>
      </c>
      <c r="AQ97" s="1144"/>
      <c r="AR97" s="980"/>
      <c r="AS97" s="1144"/>
      <c r="AT97" s="980"/>
      <c r="AU97" s="1144"/>
      <c r="AV97" s="980"/>
      <c r="AW97" s="1144"/>
      <c r="AX97" s="980"/>
      <c r="AY97" s="793"/>
      <c r="AZ97" s="1151"/>
      <c r="BA97" s="800"/>
      <c r="BB97" s="1151"/>
      <c r="BC97" s="821">
        <v>0</v>
      </c>
      <c r="BD97" s="821">
        <v>0</v>
      </c>
      <c r="BE97" s="141" t="s">
        <v>1163</v>
      </c>
      <c r="BF97" s="284" t="s">
        <v>1164</v>
      </c>
      <c r="BG97" s="283" t="s">
        <v>1165</v>
      </c>
      <c r="BH97" s="262" t="s">
        <v>1166</v>
      </c>
      <c r="BI97" s="547" t="s">
        <v>2067</v>
      </c>
      <c r="BJ97" s="826" t="s">
        <v>2207</v>
      </c>
    </row>
    <row r="98" spans="1:62" ht="80.099999999999994" customHeight="1">
      <c r="A98" s="141" t="s">
        <v>260</v>
      </c>
      <c r="B98" s="138" t="s">
        <v>244</v>
      </c>
      <c r="C98" s="141" t="s">
        <v>265</v>
      </c>
      <c r="D98" s="141" t="s">
        <v>1154</v>
      </c>
      <c r="E98" s="176" t="s">
        <v>1127</v>
      </c>
      <c r="F98" s="147">
        <v>2024130010239</v>
      </c>
      <c r="G98" s="141" t="s">
        <v>1128</v>
      </c>
      <c r="H98" s="158" t="s">
        <v>1146</v>
      </c>
      <c r="I98" s="141" t="s">
        <v>957</v>
      </c>
      <c r="J98" s="178">
        <v>0.4</v>
      </c>
      <c r="K98" s="141" t="s">
        <v>1167</v>
      </c>
      <c r="L98" s="141" t="s">
        <v>642</v>
      </c>
      <c r="M98" s="141" t="s">
        <v>1156</v>
      </c>
      <c r="N98" s="480">
        <v>2</v>
      </c>
      <c r="O98" s="267">
        <v>2</v>
      </c>
      <c r="P98" s="166">
        <v>2</v>
      </c>
      <c r="Q98" s="261">
        <v>0</v>
      </c>
      <c r="R98" s="157"/>
      <c r="S98" s="280"/>
      <c r="T98" s="166">
        <f t="shared" si="11"/>
        <v>2</v>
      </c>
      <c r="U98" s="603">
        <f t="shared" si="12"/>
        <v>1</v>
      </c>
      <c r="V98" s="611">
        <v>46049</v>
      </c>
      <c r="W98" s="611">
        <v>46356</v>
      </c>
      <c r="X98" s="145">
        <v>206</v>
      </c>
      <c r="Y98" s="151" t="s">
        <v>1132</v>
      </c>
      <c r="Z98" s="151" t="s">
        <v>719</v>
      </c>
      <c r="AA98" s="141" t="s">
        <v>1133</v>
      </c>
      <c r="AB98" s="141" t="s">
        <v>1168</v>
      </c>
      <c r="AC98" s="141" t="s">
        <v>1158</v>
      </c>
      <c r="AD98" s="141" t="s">
        <v>648</v>
      </c>
      <c r="AE98" s="141" t="s">
        <v>1136</v>
      </c>
      <c r="AF98" s="669">
        <v>675000000</v>
      </c>
      <c r="AG98" s="670" t="s">
        <v>1137</v>
      </c>
      <c r="AH98" s="138" t="s">
        <v>686</v>
      </c>
      <c r="AI98" s="622">
        <v>46049</v>
      </c>
      <c r="AJ98" s="669">
        <v>675000000</v>
      </c>
      <c r="AK98" s="1027"/>
      <c r="AL98" s="1027"/>
      <c r="AM98" s="1051"/>
      <c r="AN98" s="1051"/>
      <c r="AO98" s="141" t="s">
        <v>686</v>
      </c>
      <c r="AP98" s="141" t="s">
        <v>1138</v>
      </c>
      <c r="AQ98" s="1144"/>
      <c r="AR98" s="980"/>
      <c r="AS98" s="1144"/>
      <c r="AT98" s="980"/>
      <c r="AU98" s="1144"/>
      <c r="AV98" s="980"/>
      <c r="AW98" s="1144"/>
      <c r="AX98" s="980"/>
      <c r="AY98" s="793"/>
      <c r="AZ98" s="1151"/>
      <c r="BA98" s="800"/>
      <c r="BB98" s="1151"/>
      <c r="BC98" s="821">
        <v>364866000</v>
      </c>
      <c r="BD98" s="821">
        <v>329186209</v>
      </c>
      <c r="BE98" s="141" t="s">
        <v>1169</v>
      </c>
      <c r="BF98" s="284" t="s">
        <v>1170</v>
      </c>
      <c r="BG98" s="283" t="s">
        <v>1171</v>
      </c>
      <c r="BH98" s="262" t="s">
        <v>1172</v>
      </c>
      <c r="BI98" s="547" t="s">
        <v>1946</v>
      </c>
      <c r="BJ98" s="826" t="s">
        <v>2208</v>
      </c>
    </row>
    <row r="99" spans="1:62" ht="80.099999999999994" customHeight="1">
      <c r="A99" s="141" t="s">
        <v>260</v>
      </c>
      <c r="B99" s="138" t="s">
        <v>244</v>
      </c>
      <c r="C99" s="141" t="s">
        <v>269</v>
      </c>
      <c r="D99" s="141" t="s">
        <v>1173</v>
      </c>
      <c r="E99" s="176" t="s">
        <v>1127</v>
      </c>
      <c r="F99" s="147">
        <v>2024130010239</v>
      </c>
      <c r="G99" s="141" t="s">
        <v>1128</v>
      </c>
      <c r="H99" s="158" t="s">
        <v>1146</v>
      </c>
      <c r="I99" s="141" t="s">
        <v>1174</v>
      </c>
      <c r="J99" s="178">
        <v>0.3</v>
      </c>
      <c r="K99" s="141" t="s">
        <v>1175</v>
      </c>
      <c r="L99" s="141" t="s">
        <v>642</v>
      </c>
      <c r="M99" s="141" t="s">
        <v>1176</v>
      </c>
      <c r="N99" s="480">
        <v>1</v>
      </c>
      <c r="O99" s="267">
        <v>1</v>
      </c>
      <c r="P99" s="166">
        <v>0</v>
      </c>
      <c r="Q99" s="261">
        <v>0</v>
      </c>
      <c r="R99" s="157"/>
      <c r="S99" s="280"/>
      <c r="T99" s="166">
        <f t="shared" si="11"/>
        <v>0</v>
      </c>
      <c r="U99" s="603">
        <f t="shared" si="12"/>
        <v>0</v>
      </c>
      <c r="V99" s="611">
        <v>46111</v>
      </c>
      <c r="W99" s="611">
        <v>46356</v>
      </c>
      <c r="X99" s="145">
        <v>92</v>
      </c>
      <c r="Y99" s="151" t="s">
        <v>1132</v>
      </c>
      <c r="Z99" s="151" t="s">
        <v>669</v>
      </c>
      <c r="AA99" s="141" t="s">
        <v>1133</v>
      </c>
      <c r="AB99" s="141" t="s">
        <v>1177</v>
      </c>
      <c r="AC99" s="141" t="s">
        <v>1178</v>
      </c>
      <c r="AD99" s="141" t="s">
        <v>648</v>
      </c>
      <c r="AE99" s="141" t="s">
        <v>1136</v>
      </c>
      <c r="AF99" s="1153">
        <v>31189000</v>
      </c>
      <c r="AG99" s="1044" t="s">
        <v>1137</v>
      </c>
      <c r="AH99" s="1044" t="s">
        <v>686</v>
      </c>
      <c r="AI99" s="1047">
        <v>46049</v>
      </c>
      <c r="AJ99" s="1153">
        <v>31189000</v>
      </c>
      <c r="AK99" s="1027"/>
      <c r="AL99" s="1027"/>
      <c r="AM99" s="1051"/>
      <c r="AN99" s="1051"/>
      <c r="AO99" s="141" t="s">
        <v>686</v>
      </c>
      <c r="AP99" s="141" t="s">
        <v>1138</v>
      </c>
      <c r="AQ99" s="1144"/>
      <c r="AR99" s="980"/>
      <c r="AS99" s="1144"/>
      <c r="AT99" s="980"/>
      <c r="AU99" s="1144"/>
      <c r="AV99" s="980"/>
      <c r="AW99" s="1144"/>
      <c r="AX99" s="980"/>
      <c r="AY99" s="793"/>
      <c r="AZ99" s="1151"/>
      <c r="BA99" s="800"/>
      <c r="BB99" s="1151"/>
      <c r="BC99" s="821">
        <v>0</v>
      </c>
      <c r="BD99" s="821">
        <v>0</v>
      </c>
      <c r="BE99" s="141" t="s">
        <v>1179</v>
      </c>
      <c r="BF99" s="284" t="s">
        <v>1180</v>
      </c>
      <c r="BG99" s="283" t="s">
        <v>1181</v>
      </c>
      <c r="BH99" s="262" t="s">
        <v>1182</v>
      </c>
      <c r="BI99" s="547" t="s">
        <v>2068</v>
      </c>
      <c r="BJ99" s="826" t="s">
        <v>2209</v>
      </c>
    </row>
    <row r="100" spans="1:62" ht="80.099999999999994" customHeight="1">
      <c r="A100" s="141" t="s">
        <v>260</v>
      </c>
      <c r="B100" s="138" t="s">
        <v>244</v>
      </c>
      <c r="C100" s="141" t="s">
        <v>269</v>
      </c>
      <c r="D100" s="141" t="s">
        <v>1173</v>
      </c>
      <c r="E100" s="176" t="s">
        <v>1127</v>
      </c>
      <c r="F100" s="147">
        <v>2024130010239</v>
      </c>
      <c r="G100" s="141" t="s">
        <v>1128</v>
      </c>
      <c r="H100" s="158" t="s">
        <v>1146</v>
      </c>
      <c r="I100" s="141" t="s">
        <v>1174</v>
      </c>
      <c r="J100" s="178">
        <v>0.3</v>
      </c>
      <c r="K100" s="141" t="s">
        <v>1183</v>
      </c>
      <c r="L100" s="141" t="s">
        <v>642</v>
      </c>
      <c r="M100" s="141" t="s">
        <v>1176</v>
      </c>
      <c r="N100" s="480">
        <v>3</v>
      </c>
      <c r="O100" s="267">
        <v>1</v>
      </c>
      <c r="P100" s="166">
        <v>0</v>
      </c>
      <c r="Q100" s="261">
        <v>0</v>
      </c>
      <c r="R100" s="157"/>
      <c r="S100" s="280"/>
      <c r="T100" s="166">
        <f t="shared" si="11"/>
        <v>0</v>
      </c>
      <c r="U100" s="603">
        <f t="shared" si="12"/>
        <v>0</v>
      </c>
      <c r="V100" s="611">
        <v>46111</v>
      </c>
      <c r="W100" s="611">
        <v>46356</v>
      </c>
      <c r="X100" s="145">
        <v>92</v>
      </c>
      <c r="Y100" s="151" t="s">
        <v>1132</v>
      </c>
      <c r="Z100" s="151" t="s">
        <v>719</v>
      </c>
      <c r="AA100" s="141" t="s">
        <v>1133</v>
      </c>
      <c r="AB100" s="141" t="s">
        <v>1184</v>
      </c>
      <c r="AC100" s="141" t="s">
        <v>1185</v>
      </c>
      <c r="AD100" s="141" t="s">
        <v>648</v>
      </c>
      <c r="AE100" s="141" t="s">
        <v>1136</v>
      </c>
      <c r="AF100" s="1155"/>
      <c r="AG100" s="1046"/>
      <c r="AH100" s="1046"/>
      <c r="AI100" s="1049"/>
      <c r="AJ100" s="1155"/>
      <c r="AK100" s="1027"/>
      <c r="AL100" s="1027"/>
      <c r="AM100" s="1051"/>
      <c r="AN100" s="1051"/>
      <c r="AO100" s="141" t="s">
        <v>686</v>
      </c>
      <c r="AP100" s="141" t="s">
        <v>1138</v>
      </c>
      <c r="AQ100" s="1144"/>
      <c r="AR100" s="980"/>
      <c r="AS100" s="1144"/>
      <c r="AT100" s="980"/>
      <c r="AU100" s="1144"/>
      <c r="AV100" s="980"/>
      <c r="AW100" s="1144"/>
      <c r="AX100" s="980"/>
      <c r="AY100" s="793"/>
      <c r="AZ100" s="1151"/>
      <c r="BA100" s="800"/>
      <c r="BB100" s="1151"/>
      <c r="BC100" s="822">
        <v>29840000</v>
      </c>
      <c r="BD100" s="821">
        <v>29840000</v>
      </c>
      <c r="BE100" s="141" t="s">
        <v>1179</v>
      </c>
      <c r="BF100" s="284" t="s">
        <v>1186</v>
      </c>
      <c r="BG100" s="283" t="s">
        <v>1187</v>
      </c>
      <c r="BH100" s="262" t="s">
        <v>1188</v>
      </c>
      <c r="BI100" s="547" t="s">
        <v>2069</v>
      </c>
      <c r="BJ100" s="826" t="s">
        <v>2210</v>
      </c>
    </row>
    <row r="101" spans="1:62" ht="80.099999999999994" customHeight="1">
      <c r="A101" s="141" t="s">
        <v>260</v>
      </c>
      <c r="B101" s="138" t="s">
        <v>244</v>
      </c>
      <c r="C101" s="141" t="s">
        <v>269</v>
      </c>
      <c r="D101" s="141" t="s">
        <v>1173</v>
      </c>
      <c r="E101" s="176" t="s">
        <v>1127</v>
      </c>
      <c r="F101" s="147">
        <v>2024130010239</v>
      </c>
      <c r="G101" s="141" t="s">
        <v>1128</v>
      </c>
      <c r="H101" s="158" t="s">
        <v>1146</v>
      </c>
      <c r="I101" s="141" t="s">
        <v>1174</v>
      </c>
      <c r="J101" s="178">
        <v>0.3</v>
      </c>
      <c r="K101" s="141" t="s">
        <v>1189</v>
      </c>
      <c r="L101" s="141" t="s">
        <v>642</v>
      </c>
      <c r="M101" s="141" t="s">
        <v>1176</v>
      </c>
      <c r="N101" s="480">
        <v>3</v>
      </c>
      <c r="O101" s="267">
        <v>1</v>
      </c>
      <c r="P101" s="166">
        <v>0</v>
      </c>
      <c r="Q101" s="261">
        <v>1</v>
      </c>
      <c r="R101" s="157"/>
      <c r="S101" s="280"/>
      <c r="T101" s="166">
        <f t="shared" si="11"/>
        <v>1</v>
      </c>
      <c r="U101" s="603">
        <f t="shared" si="12"/>
        <v>1</v>
      </c>
      <c r="V101" s="611">
        <v>46111</v>
      </c>
      <c r="W101" s="611">
        <v>46356</v>
      </c>
      <c r="X101" s="145">
        <v>92</v>
      </c>
      <c r="Y101" s="151" t="s">
        <v>1132</v>
      </c>
      <c r="Z101" s="151" t="s">
        <v>719</v>
      </c>
      <c r="AA101" s="141" t="s">
        <v>1133</v>
      </c>
      <c r="AB101" s="141" t="s">
        <v>1134</v>
      </c>
      <c r="AC101" s="141" t="s">
        <v>1135</v>
      </c>
      <c r="AD101" s="141" t="s">
        <v>736</v>
      </c>
      <c r="AE101" s="141" t="s">
        <v>669</v>
      </c>
      <c r="AF101" s="666">
        <v>31189000</v>
      </c>
      <c r="AG101" s="670" t="s">
        <v>1137</v>
      </c>
      <c r="AH101" s="138" t="s">
        <v>686</v>
      </c>
      <c r="AI101" s="622">
        <v>46111</v>
      </c>
      <c r="AJ101" s="666">
        <v>31189000</v>
      </c>
      <c r="AK101" s="1027"/>
      <c r="AL101" s="1028"/>
      <c r="AM101" s="1051"/>
      <c r="AN101" s="1051"/>
      <c r="AO101" s="141" t="s">
        <v>686</v>
      </c>
      <c r="AP101" s="141" t="s">
        <v>1138</v>
      </c>
      <c r="AQ101" s="1145"/>
      <c r="AR101" s="981"/>
      <c r="AS101" s="1145"/>
      <c r="AT101" s="981"/>
      <c r="AU101" s="1145"/>
      <c r="AV101" s="981"/>
      <c r="AW101" s="1145"/>
      <c r="AX101" s="981"/>
      <c r="AY101" s="794"/>
      <c r="AZ101" s="1202"/>
      <c r="BA101" s="800"/>
      <c r="BB101" s="1202"/>
      <c r="BC101" s="821">
        <v>0</v>
      </c>
      <c r="BD101" s="821">
        <v>0</v>
      </c>
      <c r="BE101" s="141" t="s">
        <v>1179</v>
      </c>
      <c r="BF101" s="284" t="s">
        <v>1186</v>
      </c>
      <c r="BG101" s="283" t="s">
        <v>1187</v>
      </c>
      <c r="BH101" s="262" t="s">
        <v>1188</v>
      </c>
      <c r="BI101" s="547" t="s">
        <v>2070</v>
      </c>
      <c r="BJ101" s="826" t="s">
        <v>2211</v>
      </c>
    </row>
    <row r="102" spans="1:62" ht="80.099999999999994" customHeight="1">
      <c r="A102" s="1091"/>
      <c r="B102" s="1092"/>
      <c r="C102" s="1092"/>
      <c r="D102" s="1093"/>
      <c r="E102" s="1100" t="s">
        <v>1190</v>
      </c>
      <c r="F102" s="1101"/>
      <c r="G102" s="1101"/>
      <c r="H102" s="1101"/>
      <c r="I102" s="1101"/>
      <c r="J102" s="1101"/>
      <c r="K102" s="1101"/>
      <c r="L102" s="1101"/>
      <c r="M102" s="1101"/>
      <c r="N102" s="1101"/>
      <c r="O102" s="1101"/>
      <c r="P102" s="1102"/>
      <c r="Q102" s="479"/>
      <c r="R102" s="479"/>
      <c r="S102" s="479"/>
      <c r="T102" s="479"/>
      <c r="U102" s="606">
        <f>AVERAGE(U93:U101)</f>
        <v>0.44444444444444442</v>
      </c>
      <c r="V102" s="616"/>
      <c r="W102" s="616"/>
      <c r="X102" s="25"/>
      <c r="Y102" s="30"/>
      <c r="Z102" s="30"/>
      <c r="AA102" s="27"/>
      <c r="AB102" s="27"/>
      <c r="AC102" s="27"/>
      <c r="AD102" s="27"/>
      <c r="AE102" s="27"/>
      <c r="AF102" s="671"/>
      <c r="AG102" s="664"/>
      <c r="AH102" s="26"/>
      <c r="AI102" s="623"/>
      <c r="AJ102" s="671"/>
      <c r="AK102" s="366"/>
      <c r="AL102" s="458"/>
      <c r="AM102" s="360"/>
      <c r="AN102" s="459"/>
      <c r="AO102" s="27"/>
      <c r="AP102" s="29"/>
      <c r="AQ102" s="858"/>
      <c r="AR102" s="858"/>
      <c r="AS102" s="132"/>
      <c r="AT102" s="132"/>
      <c r="AU102" s="358"/>
      <c r="AV102" s="358"/>
      <c r="AW102" s="359"/>
      <c r="AX102" s="359"/>
      <c r="AY102" s="306"/>
      <c r="AZ102" s="306"/>
      <c r="BA102" s="306"/>
      <c r="BB102" s="1206"/>
      <c r="BC102" s="493"/>
      <c r="BD102" s="493"/>
      <c r="BE102" s="27"/>
      <c r="BF102" s="307"/>
      <c r="BG102" s="307"/>
      <c r="BH102" s="303"/>
      <c r="BI102" s="296"/>
      <c r="BJ102" s="42"/>
    </row>
    <row r="103" spans="1:62" ht="80.099999999999994" customHeight="1">
      <c r="A103" s="141" t="s">
        <v>273</v>
      </c>
      <c r="B103" s="138" t="s">
        <v>244</v>
      </c>
      <c r="C103" s="141" t="s">
        <v>274</v>
      </c>
      <c r="D103" s="141" t="s">
        <v>277</v>
      </c>
      <c r="E103" s="179" t="s">
        <v>1191</v>
      </c>
      <c r="F103" s="147">
        <v>2024130010223</v>
      </c>
      <c r="G103" s="141" t="s">
        <v>1192</v>
      </c>
      <c r="H103" s="141" t="s">
        <v>1193</v>
      </c>
      <c r="I103" s="141" t="s">
        <v>1194</v>
      </c>
      <c r="J103" s="148">
        <v>1</v>
      </c>
      <c r="K103" s="141" t="s">
        <v>1195</v>
      </c>
      <c r="L103" s="141" t="s">
        <v>642</v>
      </c>
      <c r="M103" s="141" t="s">
        <v>1196</v>
      </c>
      <c r="N103" s="480">
        <v>1</v>
      </c>
      <c r="O103" s="267">
        <v>1</v>
      </c>
      <c r="P103" s="166">
        <v>0</v>
      </c>
      <c r="Q103" s="856">
        <v>0</v>
      </c>
      <c r="R103" s="157"/>
      <c r="S103" s="278"/>
      <c r="T103" s="166">
        <f t="shared" ref="T103:T111" si="13">+P103+Q103+R103+S103</f>
        <v>0</v>
      </c>
      <c r="U103" s="603">
        <f>T103/O103</f>
        <v>0</v>
      </c>
      <c r="V103" s="611">
        <v>46049</v>
      </c>
      <c r="W103" s="611">
        <v>46356</v>
      </c>
      <c r="X103" s="145">
        <v>206</v>
      </c>
      <c r="Y103" s="141" t="s">
        <v>524</v>
      </c>
      <c r="Z103" s="141" t="s">
        <v>1197</v>
      </c>
      <c r="AA103" s="141" t="s">
        <v>1133</v>
      </c>
      <c r="AB103" s="141" t="s">
        <v>1198</v>
      </c>
      <c r="AC103" s="141" t="s">
        <v>898</v>
      </c>
      <c r="AD103" s="141" t="s">
        <v>648</v>
      </c>
      <c r="AE103" s="141" t="s">
        <v>1136</v>
      </c>
      <c r="AF103" s="672">
        <v>71568000</v>
      </c>
      <c r="AG103" s="670" t="s">
        <v>1137</v>
      </c>
      <c r="AH103" s="138" t="s">
        <v>686</v>
      </c>
      <c r="AI103" s="622">
        <v>46111</v>
      </c>
      <c r="AJ103" s="672">
        <v>71568000</v>
      </c>
      <c r="AK103" s="1026">
        <v>1000000000</v>
      </c>
      <c r="AL103" s="1026">
        <v>1000000000</v>
      </c>
      <c r="AM103" s="1026"/>
      <c r="AN103" s="463"/>
      <c r="AO103" s="141" t="s">
        <v>686</v>
      </c>
      <c r="AP103" s="141" t="s">
        <v>1199</v>
      </c>
      <c r="AQ103" s="1143"/>
      <c r="AR103" s="979"/>
      <c r="AS103" s="1143"/>
      <c r="AT103" s="979"/>
      <c r="AU103" s="1143">
        <v>402554738</v>
      </c>
      <c r="AV103" s="979">
        <f>AU103/AL103</f>
        <v>0.40255473800000002</v>
      </c>
      <c r="AW103" s="1143">
        <v>357954738</v>
      </c>
      <c r="AX103" s="979">
        <f>AW103/AL103</f>
        <v>0.35795473799999999</v>
      </c>
      <c r="AY103" s="160"/>
      <c r="AZ103" s="1150"/>
      <c r="BA103" s="304"/>
      <c r="BB103" s="1206"/>
      <c r="BC103" s="821">
        <v>26760000</v>
      </c>
      <c r="BD103" s="821">
        <v>26760000</v>
      </c>
      <c r="BE103" s="141" t="s">
        <v>1139</v>
      </c>
      <c r="BF103" s="491" t="s">
        <v>1200</v>
      </c>
      <c r="BG103" s="318" t="s">
        <v>1201</v>
      </c>
      <c r="BH103" s="262" t="s">
        <v>1202</v>
      </c>
      <c r="BI103" s="548" t="s">
        <v>2047</v>
      </c>
      <c r="BJ103" s="826" t="s">
        <v>2203</v>
      </c>
    </row>
    <row r="104" spans="1:62" ht="80.099999999999994" customHeight="1">
      <c r="A104" s="141" t="s">
        <v>273</v>
      </c>
      <c r="B104" s="138" t="s">
        <v>244</v>
      </c>
      <c r="C104" s="141" t="s">
        <v>274</v>
      </c>
      <c r="D104" s="141" t="s">
        <v>277</v>
      </c>
      <c r="E104" s="179" t="s">
        <v>1191</v>
      </c>
      <c r="F104" s="147">
        <v>2024130010223</v>
      </c>
      <c r="G104" s="141" t="s">
        <v>1192</v>
      </c>
      <c r="H104" s="141" t="s">
        <v>1203</v>
      </c>
      <c r="I104" s="141" t="s">
        <v>1194</v>
      </c>
      <c r="J104" s="148"/>
      <c r="K104" s="141" t="s">
        <v>1204</v>
      </c>
      <c r="L104" s="141" t="s">
        <v>642</v>
      </c>
      <c r="M104" s="141" t="s">
        <v>1196</v>
      </c>
      <c r="N104" s="480">
        <v>1</v>
      </c>
      <c r="O104" s="267">
        <v>1</v>
      </c>
      <c r="P104" s="166">
        <v>0</v>
      </c>
      <c r="Q104" s="261">
        <v>0</v>
      </c>
      <c r="R104" s="157"/>
      <c r="S104" s="280"/>
      <c r="T104" s="166">
        <f t="shared" si="13"/>
        <v>0</v>
      </c>
      <c r="U104" s="603">
        <f t="shared" ref="U104:U111" si="14">T104/O104</f>
        <v>0</v>
      </c>
      <c r="V104" s="611">
        <v>46049</v>
      </c>
      <c r="W104" s="611">
        <v>46356</v>
      </c>
      <c r="X104" s="145">
        <v>206</v>
      </c>
      <c r="Y104" s="141" t="s">
        <v>524</v>
      </c>
      <c r="Z104" s="141" t="s">
        <v>1197</v>
      </c>
      <c r="AA104" s="141" t="s">
        <v>1133</v>
      </c>
      <c r="AB104" s="141" t="s">
        <v>1205</v>
      </c>
      <c r="AC104" s="141" t="s">
        <v>1206</v>
      </c>
      <c r="AD104" s="141" t="s">
        <v>648</v>
      </c>
      <c r="AE104" s="141" t="s">
        <v>1136</v>
      </c>
      <c r="AF104" s="1064">
        <v>16093000</v>
      </c>
      <c r="AG104" s="1044" t="s">
        <v>1137</v>
      </c>
      <c r="AH104" s="1044" t="s">
        <v>686</v>
      </c>
      <c r="AI104" s="1047">
        <v>46111</v>
      </c>
      <c r="AJ104" s="1064">
        <v>16093000</v>
      </c>
      <c r="AK104" s="1027"/>
      <c r="AL104" s="1027"/>
      <c r="AM104" s="1027"/>
      <c r="AN104" s="464"/>
      <c r="AO104" s="141" t="s">
        <v>686</v>
      </c>
      <c r="AP104" s="141" t="s">
        <v>1199</v>
      </c>
      <c r="AQ104" s="1144"/>
      <c r="AR104" s="980"/>
      <c r="AS104" s="1144"/>
      <c r="AT104" s="980"/>
      <c r="AU104" s="1144"/>
      <c r="AV104" s="980"/>
      <c r="AW104" s="1144"/>
      <c r="AX104" s="980"/>
      <c r="AY104" s="161"/>
      <c r="AZ104" s="1151"/>
      <c r="BA104" s="304"/>
      <c r="BB104" s="1206"/>
      <c r="BC104" s="821">
        <v>0</v>
      </c>
      <c r="BD104" s="821">
        <v>0</v>
      </c>
      <c r="BE104" s="141" t="s">
        <v>1207</v>
      </c>
      <c r="BF104" s="309" t="s">
        <v>1208</v>
      </c>
      <c r="BG104" s="282" t="s">
        <v>1209</v>
      </c>
      <c r="BH104" s="262" t="s">
        <v>1210</v>
      </c>
      <c r="BI104" s="548" t="s">
        <v>2050</v>
      </c>
      <c r="BJ104" s="780" t="s">
        <v>2212</v>
      </c>
    </row>
    <row r="105" spans="1:62" ht="80.099999999999994" customHeight="1">
      <c r="A105" s="141" t="s">
        <v>273</v>
      </c>
      <c r="B105" s="138" t="s">
        <v>244</v>
      </c>
      <c r="C105" s="141" t="s">
        <v>274</v>
      </c>
      <c r="D105" s="141" t="s">
        <v>277</v>
      </c>
      <c r="E105" s="179" t="s">
        <v>1191</v>
      </c>
      <c r="F105" s="147">
        <v>2024130010223</v>
      </c>
      <c r="G105" s="141" t="s">
        <v>1192</v>
      </c>
      <c r="H105" s="141" t="s">
        <v>1203</v>
      </c>
      <c r="I105" s="141" t="s">
        <v>1194</v>
      </c>
      <c r="J105" s="148"/>
      <c r="K105" s="141" t="s">
        <v>1211</v>
      </c>
      <c r="L105" s="141" t="s">
        <v>642</v>
      </c>
      <c r="M105" s="141" t="s">
        <v>1196</v>
      </c>
      <c r="N105" s="480">
        <v>2</v>
      </c>
      <c r="O105" s="267">
        <v>2</v>
      </c>
      <c r="P105" s="166">
        <v>0</v>
      </c>
      <c r="Q105" s="261">
        <v>1</v>
      </c>
      <c r="R105" s="157"/>
      <c r="S105" s="280"/>
      <c r="T105" s="166">
        <f t="shared" si="13"/>
        <v>1</v>
      </c>
      <c r="U105" s="603">
        <f t="shared" si="14"/>
        <v>0.5</v>
      </c>
      <c r="V105" s="611">
        <v>46111</v>
      </c>
      <c r="W105" s="611">
        <v>46356</v>
      </c>
      <c r="X105" s="145">
        <v>92</v>
      </c>
      <c r="Y105" s="141" t="s">
        <v>524</v>
      </c>
      <c r="Z105" s="141" t="s">
        <v>1197</v>
      </c>
      <c r="AA105" s="141" t="s">
        <v>1133</v>
      </c>
      <c r="AB105" s="141" t="s">
        <v>1212</v>
      </c>
      <c r="AC105" s="141" t="s">
        <v>919</v>
      </c>
      <c r="AD105" s="141" t="s">
        <v>648</v>
      </c>
      <c r="AE105" s="141" t="s">
        <v>1136</v>
      </c>
      <c r="AF105" s="1066"/>
      <c r="AG105" s="1046"/>
      <c r="AH105" s="1046"/>
      <c r="AI105" s="1049"/>
      <c r="AJ105" s="1066"/>
      <c r="AK105" s="1027"/>
      <c r="AL105" s="1027"/>
      <c r="AM105" s="1027"/>
      <c r="AN105" s="464"/>
      <c r="AO105" s="141" t="s">
        <v>686</v>
      </c>
      <c r="AP105" s="141" t="s">
        <v>1199</v>
      </c>
      <c r="AQ105" s="1144"/>
      <c r="AR105" s="980"/>
      <c r="AS105" s="1144"/>
      <c r="AT105" s="980"/>
      <c r="AU105" s="1144"/>
      <c r="AV105" s="980"/>
      <c r="AW105" s="1144"/>
      <c r="AX105" s="980"/>
      <c r="AY105" s="161"/>
      <c r="AZ105" s="1151"/>
      <c r="BA105" s="304"/>
      <c r="BB105" s="1206"/>
      <c r="BC105" s="821">
        <v>53520000</v>
      </c>
      <c r="BD105" s="821">
        <v>53520000</v>
      </c>
      <c r="BE105" s="141" t="s">
        <v>1207</v>
      </c>
      <c r="BF105" s="284" t="s">
        <v>1213</v>
      </c>
      <c r="BG105" s="283" t="s">
        <v>1214</v>
      </c>
      <c r="BH105" s="262" t="s">
        <v>1215</v>
      </c>
      <c r="BI105" s="567" t="s">
        <v>2048</v>
      </c>
      <c r="BJ105" s="814" t="s">
        <v>2213</v>
      </c>
    </row>
    <row r="106" spans="1:62" ht="80.099999999999994" customHeight="1">
      <c r="A106" s="141" t="s">
        <v>273</v>
      </c>
      <c r="B106" s="138" t="s">
        <v>244</v>
      </c>
      <c r="C106" s="141" t="s">
        <v>274</v>
      </c>
      <c r="D106" s="141" t="s">
        <v>277</v>
      </c>
      <c r="E106" s="179" t="s">
        <v>1191</v>
      </c>
      <c r="F106" s="147">
        <v>2024130010223</v>
      </c>
      <c r="G106" s="141" t="s">
        <v>1192</v>
      </c>
      <c r="H106" s="141" t="s">
        <v>1203</v>
      </c>
      <c r="I106" s="141" t="s">
        <v>1194</v>
      </c>
      <c r="J106" s="148"/>
      <c r="K106" s="141" t="s">
        <v>2044</v>
      </c>
      <c r="L106" s="141" t="s">
        <v>642</v>
      </c>
      <c r="M106" s="141" t="s">
        <v>1196</v>
      </c>
      <c r="N106" s="414">
        <v>3</v>
      </c>
      <c r="O106" s="267">
        <v>3</v>
      </c>
      <c r="P106" s="166">
        <v>1</v>
      </c>
      <c r="Q106" s="261">
        <v>1</v>
      </c>
      <c r="R106" s="157"/>
      <c r="S106" s="280"/>
      <c r="T106" s="166">
        <f t="shared" si="13"/>
        <v>2</v>
      </c>
      <c r="U106" s="603">
        <f t="shared" si="14"/>
        <v>0.66666666666666663</v>
      </c>
      <c r="V106" s="611">
        <v>46111</v>
      </c>
      <c r="W106" s="611">
        <v>46356</v>
      </c>
      <c r="X106" s="145">
        <v>92</v>
      </c>
      <c r="Y106" s="141" t="s">
        <v>524</v>
      </c>
      <c r="Z106" s="141" t="s">
        <v>1197</v>
      </c>
      <c r="AA106" s="141" t="s">
        <v>1133</v>
      </c>
      <c r="AB106" s="141" t="s">
        <v>1212</v>
      </c>
      <c r="AC106" s="141" t="s">
        <v>919</v>
      </c>
      <c r="AD106" s="141" t="s">
        <v>648</v>
      </c>
      <c r="AE106" s="141" t="s">
        <v>1136</v>
      </c>
      <c r="AF106" s="672">
        <v>120771000</v>
      </c>
      <c r="AG106" s="670" t="s">
        <v>1137</v>
      </c>
      <c r="AH106" s="138" t="s">
        <v>686</v>
      </c>
      <c r="AI106" s="611">
        <v>46111</v>
      </c>
      <c r="AJ106" s="672">
        <v>120771000</v>
      </c>
      <c r="AK106" s="1027"/>
      <c r="AL106" s="1027"/>
      <c r="AM106" s="1027"/>
      <c r="AN106" s="464"/>
      <c r="AO106" s="141" t="s">
        <v>686</v>
      </c>
      <c r="AP106" s="141" t="s">
        <v>1199</v>
      </c>
      <c r="AQ106" s="1144"/>
      <c r="AR106" s="980"/>
      <c r="AS106" s="1144"/>
      <c r="AT106" s="980"/>
      <c r="AU106" s="1144"/>
      <c r="AV106" s="980"/>
      <c r="AW106" s="1144"/>
      <c r="AX106" s="980"/>
      <c r="AY106" s="161"/>
      <c r="AZ106" s="1151"/>
      <c r="BA106" s="304"/>
      <c r="BB106" s="1206"/>
      <c r="BC106" s="821">
        <v>0</v>
      </c>
      <c r="BD106" s="821">
        <v>0</v>
      </c>
      <c r="BE106" s="141" t="s">
        <v>1179</v>
      </c>
      <c r="BF106" s="284" t="s">
        <v>1216</v>
      </c>
      <c r="BG106" s="283" t="s">
        <v>1217</v>
      </c>
      <c r="BH106" s="262" t="s">
        <v>1218</v>
      </c>
      <c r="BI106" s="548" t="s">
        <v>2049</v>
      </c>
      <c r="BJ106" s="826" t="s">
        <v>2214</v>
      </c>
    </row>
    <row r="107" spans="1:62" ht="80.099999999999994" customHeight="1">
      <c r="A107" s="141" t="s">
        <v>273</v>
      </c>
      <c r="B107" s="138" t="s">
        <v>244</v>
      </c>
      <c r="C107" s="141" t="s">
        <v>274</v>
      </c>
      <c r="D107" s="141" t="s">
        <v>277</v>
      </c>
      <c r="E107" s="179" t="s">
        <v>1191</v>
      </c>
      <c r="F107" s="147">
        <v>2024130010223</v>
      </c>
      <c r="G107" s="141" t="s">
        <v>1192</v>
      </c>
      <c r="H107" s="141" t="s">
        <v>1203</v>
      </c>
      <c r="I107" s="141" t="s">
        <v>1194</v>
      </c>
      <c r="J107" s="148"/>
      <c r="K107" s="570" t="s">
        <v>1219</v>
      </c>
      <c r="L107" s="141" t="s">
        <v>642</v>
      </c>
      <c r="M107" s="141" t="s">
        <v>1196</v>
      </c>
      <c r="N107" s="480">
        <v>2</v>
      </c>
      <c r="O107" s="267">
        <v>1</v>
      </c>
      <c r="P107" s="166">
        <v>1</v>
      </c>
      <c r="Q107" s="261">
        <v>0</v>
      </c>
      <c r="R107" s="157"/>
      <c r="S107" s="280"/>
      <c r="T107" s="166">
        <f t="shared" si="13"/>
        <v>1</v>
      </c>
      <c r="U107" s="603">
        <f t="shared" si="14"/>
        <v>1</v>
      </c>
      <c r="V107" s="611">
        <v>46049</v>
      </c>
      <c r="W107" s="611">
        <v>46356</v>
      </c>
      <c r="X107" s="145">
        <v>206</v>
      </c>
      <c r="Y107" s="141" t="s">
        <v>524</v>
      </c>
      <c r="Z107" s="141" t="s">
        <v>1197</v>
      </c>
      <c r="AA107" s="141" t="s">
        <v>1133</v>
      </c>
      <c r="AB107" s="141" t="s">
        <v>1212</v>
      </c>
      <c r="AC107" s="141" t="s">
        <v>919</v>
      </c>
      <c r="AD107" s="141" t="s">
        <v>648</v>
      </c>
      <c r="AE107" s="141" t="s">
        <v>1220</v>
      </c>
      <c r="AF107" s="672">
        <v>71568000</v>
      </c>
      <c r="AG107" s="670" t="s">
        <v>1137</v>
      </c>
      <c r="AH107" s="138" t="s">
        <v>686</v>
      </c>
      <c r="AI107" s="611">
        <v>46049</v>
      </c>
      <c r="AJ107" s="672">
        <v>71568000</v>
      </c>
      <c r="AK107" s="1027"/>
      <c r="AL107" s="1027"/>
      <c r="AM107" s="1027"/>
      <c r="AN107" s="464"/>
      <c r="AO107" s="141" t="s">
        <v>726</v>
      </c>
      <c r="AP107" s="141" t="s">
        <v>1199</v>
      </c>
      <c r="AQ107" s="1144"/>
      <c r="AR107" s="980"/>
      <c r="AS107" s="1144"/>
      <c r="AT107" s="980"/>
      <c r="AU107" s="1144"/>
      <c r="AV107" s="980"/>
      <c r="AW107" s="1144"/>
      <c r="AX107" s="980"/>
      <c r="AY107" s="161"/>
      <c r="AZ107" s="1151"/>
      <c r="BA107" s="304"/>
      <c r="BB107" s="1206"/>
      <c r="BC107" s="821">
        <v>35680000</v>
      </c>
      <c r="BD107" s="821">
        <v>35680000</v>
      </c>
      <c r="BE107" s="141" t="s">
        <v>1179</v>
      </c>
      <c r="BF107" s="284" t="s">
        <v>1216</v>
      </c>
      <c r="BG107" s="283" t="s">
        <v>1221</v>
      </c>
      <c r="BH107" s="283" t="s">
        <v>1222</v>
      </c>
      <c r="BI107" s="548" t="s">
        <v>2051</v>
      </c>
      <c r="BJ107" s="826" t="s">
        <v>2215</v>
      </c>
    </row>
    <row r="108" spans="1:62" ht="80.099999999999994" customHeight="1">
      <c r="A108" s="141" t="s">
        <v>273</v>
      </c>
      <c r="B108" s="138" t="s">
        <v>244</v>
      </c>
      <c r="C108" s="141" t="s">
        <v>274</v>
      </c>
      <c r="D108" s="141" t="s">
        <v>277</v>
      </c>
      <c r="E108" s="179" t="s">
        <v>1191</v>
      </c>
      <c r="F108" s="147">
        <v>2024130010223</v>
      </c>
      <c r="G108" s="141" t="s">
        <v>1192</v>
      </c>
      <c r="H108" s="141" t="s">
        <v>1203</v>
      </c>
      <c r="I108" s="141" t="s">
        <v>1194</v>
      </c>
      <c r="J108" s="148"/>
      <c r="K108" s="141" t="s">
        <v>1223</v>
      </c>
      <c r="L108" s="141" t="s">
        <v>642</v>
      </c>
      <c r="M108" s="141" t="s">
        <v>1196</v>
      </c>
      <c r="N108" s="480">
        <v>2</v>
      </c>
      <c r="O108" s="267">
        <v>1</v>
      </c>
      <c r="P108" s="166">
        <v>0</v>
      </c>
      <c r="Q108" s="261">
        <v>0</v>
      </c>
      <c r="R108" s="157"/>
      <c r="S108" s="280"/>
      <c r="T108" s="166">
        <f t="shared" si="13"/>
        <v>0</v>
      </c>
      <c r="U108" s="603">
        <f t="shared" si="14"/>
        <v>0</v>
      </c>
      <c r="V108" s="611">
        <v>46049</v>
      </c>
      <c r="W108" s="611">
        <v>46356</v>
      </c>
      <c r="X108" s="145">
        <v>206</v>
      </c>
      <c r="Y108" s="141" t="s">
        <v>524</v>
      </c>
      <c r="Z108" s="141" t="s">
        <v>1197</v>
      </c>
      <c r="AA108" s="141" t="s">
        <v>1133</v>
      </c>
      <c r="AB108" s="141" t="s">
        <v>1212</v>
      </c>
      <c r="AC108" s="141" t="s">
        <v>919</v>
      </c>
      <c r="AD108" s="141" t="s">
        <v>648</v>
      </c>
      <c r="AE108" s="141" t="s">
        <v>1220</v>
      </c>
      <c r="AF108" s="1064">
        <v>675000000</v>
      </c>
      <c r="AG108" s="1044" t="s">
        <v>1137</v>
      </c>
      <c r="AH108" s="1044" t="s">
        <v>686</v>
      </c>
      <c r="AI108" s="1047">
        <v>46052</v>
      </c>
      <c r="AJ108" s="1165">
        <v>675000000</v>
      </c>
      <c r="AK108" s="1027"/>
      <c r="AL108" s="1027"/>
      <c r="AM108" s="1027"/>
      <c r="AN108" s="464"/>
      <c r="AO108" s="141" t="s">
        <v>726</v>
      </c>
      <c r="AP108" s="141" t="s">
        <v>1199</v>
      </c>
      <c r="AQ108" s="1144"/>
      <c r="AR108" s="980"/>
      <c r="AS108" s="1144"/>
      <c r="AT108" s="980"/>
      <c r="AU108" s="1144"/>
      <c r="AV108" s="980"/>
      <c r="AW108" s="1144"/>
      <c r="AX108" s="980"/>
      <c r="AY108" s="161"/>
      <c r="AZ108" s="1151"/>
      <c r="BA108" s="304"/>
      <c r="BB108" s="1206"/>
      <c r="BC108" s="985">
        <v>286594738</v>
      </c>
      <c r="BD108" s="985">
        <v>241994738</v>
      </c>
      <c r="BE108" s="141" t="s">
        <v>1224</v>
      </c>
      <c r="BF108" s="284" t="s">
        <v>1225</v>
      </c>
      <c r="BG108" s="283" t="s">
        <v>1226</v>
      </c>
      <c r="BH108" s="262" t="s">
        <v>1227</v>
      </c>
      <c r="BI108" s="987" t="s">
        <v>1946</v>
      </c>
      <c r="BJ108" s="814" t="s">
        <v>2216</v>
      </c>
    </row>
    <row r="109" spans="1:62" ht="80.099999999999994" customHeight="1">
      <c r="A109" s="141" t="s">
        <v>273</v>
      </c>
      <c r="B109" s="138" t="s">
        <v>244</v>
      </c>
      <c r="C109" s="141" t="s">
        <v>274</v>
      </c>
      <c r="D109" s="141" t="s">
        <v>277</v>
      </c>
      <c r="E109" s="179" t="s">
        <v>1191</v>
      </c>
      <c r="F109" s="147">
        <v>2024130010223</v>
      </c>
      <c r="G109" s="141" t="s">
        <v>1192</v>
      </c>
      <c r="H109" s="141" t="s">
        <v>1203</v>
      </c>
      <c r="I109" s="141" t="s">
        <v>1194</v>
      </c>
      <c r="J109" s="148"/>
      <c r="K109" s="141" t="s">
        <v>1228</v>
      </c>
      <c r="L109" s="141" t="s">
        <v>642</v>
      </c>
      <c r="M109" s="141" t="s">
        <v>1196</v>
      </c>
      <c r="N109" s="480">
        <v>1</v>
      </c>
      <c r="O109" s="267">
        <v>1</v>
      </c>
      <c r="P109" s="166">
        <v>1</v>
      </c>
      <c r="Q109" s="261">
        <v>0</v>
      </c>
      <c r="R109" s="157"/>
      <c r="S109" s="280"/>
      <c r="T109" s="166">
        <f t="shared" si="13"/>
        <v>1</v>
      </c>
      <c r="U109" s="603">
        <f t="shared" si="14"/>
        <v>1</v>
      </c>
      <c r="V109" s="611">
        <v>46049</v>
      </c>
      <c r="W109" s="611">
        <v>46356</v>
      </c>
      <c r="X109" s="145">
        <v>206</v>
      </c>
      <c r="Y109" s="141" t="s">
        <v>524</v>
      </c>
      <c r="Z109" s="141" t="s">
        <v>1197</v>
      </c>
      <c r="AA109" s="141" t="s">
        <v>1133</v>
      </c>
      <c r="AB109" s="141" t="s">
        <v>1212</v>
      </c>
      <c r="AC109" s="141" t="s">
        <v>919</v>
      </c>
      <c r="AD109" s="141" t="s">
        <v>648</v>
      </c>
      <c r="AE109" s="141" t="s">
        <v>1220</v>
      </c>
      <c r="AF109" s="1066"/>
      <c r="AG109" s="1046"/>
      <c r="AH109" s="1046"/>
      <c r="AI109" s="1049"/>
      <c r="AJ109" s="1166"/>
      <c r="AK109" s="1027"/>
      <c r="AL109" s="1027"/>
      <c r="AM109" s="1027"/>
      <c r="AN109" s="464"/>
      <c r="AO109" s="141" t="s">
        <v>726</v>
      </c>
      <c r="AP109" s="141" t="s">
        <v>1199</v>
      </c>
      <c r="AQ109" s="1144"/>
      <c r="AR109" s="980"/>
      <c r="AS109" s="1144"/>
      <c r="AT109" s="980"/>
      <c r="AU109" s="1144"/>
      <c r="AV109" s="980"/>
      <c r="AW109" s="1144"/>
      <c r="AX109" s="980"/>
      <c r="AY109" s="161"/>
      <c r="AZ109" s="1151"/>
      <c r="BA109" s="304"/>
      <c r="BB109" s="1206"/>
      <c r="BC109" s="986"/>
      <c r="BD109" s="986"/>
      <c r="BE109" s="141" t="s">
        <v>1229</v>
      </c>
      <c r="BF109" s="284" t="s">
        <v>1230</v>
      </c>
      <c r="BG109" s="283" t="s">
        <v>1231</v>
      </c>
      <c r="BH109" s="262" t="s">
        <v>1232</v>
      </c>
      <c r="BI109" s="988"/>
      <c r="BJ109" s="826" t="s">
        <v>2217</v>
      </c>
    </row>
    <row r="110" spans="1:62" ht="80.099999999999994" customHeight="1">
      <c r="A110" s="141" t="s">
        <v>273</v>
      </c>
      <c r="B110" s="138" t="s">
        <v>244</v>
      </c>
      <c r="C110" s="141" t="s">
        <v>274</v>
      </c>
      <c r="D110" s="141" t="s">
        <v>277</v>
      </c>
      <c r="E110" s="179" t="s">
        <v>1191</v>
      </c>
      <c r="F110" s="147">
        <v>2024130010223</v>
      </c>
      <c r="G110" s="141" t="s">
        <v>1192</v>
      </c>
      <c r="H110" s="141" t="s">
        <v>1203</v>
      </c>
      <c r="I110" s="141" t="s">
        <v>1194</v>
      </c>
      <c r="J110" s="148"/>
      <c r="K110" s="141" t="s">
        <v>1233</v>
      </c>
      <c r="L110" s="141" t="s">
        <v>642</v>
      </c>
      <c r="M110" s="141" t="s">
        <v>1196</v>
      </c>
      <c r="N110" s="480">
        <v>1</v>
      </c>
      <c r="O110" s="267">
        <v>1</v>
      </c>
      <c r="P110" s="166">
        <v>0</v>
      </c>
      <c r="Q110" s="261">
        <v>0</v>
      </c>
      <c r="R110" s="157"/>
      <c r="S110" s="280"/>
      <c r="T110" s="166">
        <f t="shared" si="13"/>
        <v>0</v>
      </c>
      <c r="U110" s="603">
        <f t="shared" si="14"/>
        <v>0</v>
      </c>
      <c r="V110" s="611">
        <v>46325</v>
      </c>
      <c r="W110" s="611">
        <v>46356</v>
      </c>
      <c r="X110" s="138">
        <v>21</v>
      </c>
      <c r="Y110" s="141" t="s">
        <v>524</v>
      </c>
      <c r="Z110" s="141" t="s">
        <v>1197</v>
      </c>
      <c r="AA110" s="141" t="s">
        <v>1133</v>
      </c>
      <c r="AB110" s="141" t="s">
        <v>1212</v>
      </c>
      <c r="AC110" s="141" t="s">
        <v>919</v>
      </c>
      <c r="AD110" s="141" t="s">
        <v>648</v>
      </c>
      <c r="AE110" s="141" t="s">
        <v>1220</v>
      </c>
      <c r="AF110" s="1064">
        <v>45000000</v>
      </c>
      <c r="AG110" s="1044" t="s">
        <v>1137</v>
      </c>
      <c r="AH110" s="1044" t="s">
        <v>686</v>
      </c>
      <c r="AI110" s="622">
        <v>46325</v>
      </c>
      <c r="AJ110" s="1064">
        <v>45000000</v>
      </c>
      <c r="AK110" s="1027"/>
      <c r="AL110" s="1027"/>
      <c r="AM110" s="1027"/>
      <c r="AN110" s="464"/>
      <c r="AO110" s="141" t="s">
        <v>726</v>
      </c>
      <c r="AP110" s="141" t="s">
        <v>1199</v>
      </c>
      <c r="AQ110" s="1144"/>
      <c r="AR110" s="980"/>
      <c r="AS110" s="1144"/>
      <c r="AT110" s="980"/>
      <c r="AU110" s="1144"/>
      <c r="AV110" s="980"/>
      <c r="AW110" s="1144"/>
      <c r="AX110" s="980"/>
      <c r="AY110" s="161"/>
      <c r="AZ110" s="1151"/>
      <c r="BA110" s="304"/>
      <c r="BB110" s="1206"/>
      <c r="BC110" s="821">
        <v>0</v>
      </c>
      <c r="BD110" s="821">
        <v>0</v>
      </c>
      <c r="BE110" s="141" t="s">
        <v>1234</v>
      </c>
      <c r="BF110" s="284" t="s">
        <v>1235</v>
      </c>
      <c r="BG110" s="283" t="s">
        <v>1235</v>
      </c>
      <c r="BH110" s="262" t="s">
        <v>1236</v>
      </c>
      <c r="BI110" s="548" t="s">
        <v>2052</v>
      </c>
      <c r="BJ110" s="826" t="s">
        <v>2218</v>
      </c>
    </row>
    <row r="111" spans="1:62" ht="80.099999999999994" customHeight="1">
      <c r="A111" s="141" t="s">
        <v>273</v>
      </c>
      <c r="B111" s="138" t="s">
        <v>244</v>
      </c>
      <c r="C111" s="141" t="s">
        <v>274</v>
      </c>
      <c r="D111" s="141" t="s">
        <v>277</v>
      </c>
      <c r="E111" s="179" t="s">
        <v>1191</v>
      </c>
      <c r="F111" s="147">
        <v>2024130010223</v>
      </c>
      <c r="G111" s="141" t="s">
        <v>1192</v>
      </c>
      <c r="H111" s="141" t="s">
        <v>1203</v>
      </c>
      <c r="I111" s="141" t="s">
        <v>1194</v>
      </c>
      <c r="J111" s="148"/>
      <c r="K111" s="141" t="s">
        <v>1237</v>
      </c>
      <c r="L111" s="141" t="s">
        <v>642</v>
      </c>
      <c r="M111" s="141" t="s">
        <v>1196</v>
      </c>
      <c r="N111" s="480">
        <v>5</v>
      </c>
      <c r="O111" s="267">
        <v>10</v>
      </c>
      <c r="P111" s="166">
        <v>0</v>
      </c>
      <c r="Q111" s="261">
        <v>0</v>
      </c>
      <c r="R111" s="157"/>
      <c r="S111" s="280"/>
      <c r="T111" s="166">
        <f t="shared" si="13"/>
        <v>0</v>
      </c>
      <c r="U111" s="603">
        <f t="shared" si="14"/>
        <v>0</v>
      </c>
      <c r="V111" s="611">
        <v>46111</v>
      </c>
      <c r="W111" s="611">
        <v>46356</v>
      </c>
      <c r="X111" s="145">
        <v>92</v>
      </c>
      <c r="Y111" s="141" t="s">
        <v>524</v>
      </c>
      <c r="Z111" s="141" t="s">
        <v>1197</v>
      </c>
      <c r="AA111" s="141" t="s">
        <v>1133</v>
      </c>
      <c r="AB111" s="141" t="s">
        <v>1238</v>
      </c>
      <c r="AC111" s="141" t="s">
        <v>1239</v>
      </c>
      <c r="AD111" s="141" t="s">
        <v>648</v>
      </c>
      <c r="AE111" s="141" t="s">
        <v>1240</v>
      </c>
      <c r="AF111" s="1066"/>
      <c r="AG111" s="1046"/>
      <c r="AH111" s="1046"/>
      <c r="AI111" s="611">
        <v>46111</v>
      </c>
      <c r="AJ111" s="1066"/>
      <c r="AK111" s="1028"/>
      <c r="AL111" s="1028"/>
      <c r="AM111" s="1028"/>
      <c r="AN111" s="465"/>
      <c r="AO111" s="141" t="s">
        <v>726</v>
      </c>
      <c r="AP111" s="141" t="s">
        <v>1199</v>
      </c>
      <c r="AQ111" s="1145"/>
      <c r="AR111" s="981"/>
      <c r="AS111" s="1145"/>
      <c r="AT111" s="981"/>
      <c r="AU111" s="1145"/>
      <c r="AV111" s="981"/>
      <c r="AW111" s="1145"/>
      <c r="AX111" s="981"/>
      <c r="AY111" s="164"/>
      <c r="AZ111" s="1202"/>
      <c r="BA111" s="304"/>
      <c r="BB111" s="304"/>
      <c r="BC111" s="821">
        <v>0</v>
      </c>
      <c r="BD111" s="816">
        <v>0</v>
      </c>
      <c r="BE111" s="141" t="s">
        <v>1241</v>
      </c>
      <c r="BF111" s="284" t="s">
        <v>1242</v>
      </c>
      <c r="BG111" s="283" t="s">
        <v>1243</v>
      </c>
      <c r="BH111" s="262" t="s">
        <v>1244</v>
      </c>
      <c r="BI111" s="548" t="s">
        <v>2053</v>
      </c>
      <c r="BJ111" s="826" t="s">
        <v>2219</v>
      </c>
    </row>
    <row r="112" spans="1:62" ht="80.099999999999994" customHeight="1">
      <c r="A112" s="1091"/>
      <c r="B112" s="1092"/>
      <c r="C112" s="1092"/>
      <c r="D112" s="1093"/>
      <c r="E112" s="1100" t="s">
        <v>1245</v>
      </c>
      <c r="F112" s="1101"/>
      <c r="G112" s="1101"/>
      <c r="H112" s="1101"/>
      <c r="I112" s="1101"/>
      <c r="J112" s="1101"/>
      <c r="K112" s="1101"/>
      <c r="L112" s="1101"/>
      <c r="M112" s="1101"/>
      <c r="N112" s="1101"/>
      <c r="O112" s="1101"/>
      <c r="P112" s="1102"/>
      <c r="Q112" s="479"/>
      <c r="R112" s="479"/>
      <c r="S112" s="479"/>
      <c r="T112" s="479"/>
      <c r="U112" s="606">
        <f>AVERAGE(U103:U111)</f>
        <v>0.35185185185185186</v>
      </c>
      <c r="V112" s="616"/>
      <c r="W112" s="616"/>
      <c r="X112" s="26"/>
      <c r="Y112" s="27"/>
      <c r="Z112" s="27"/>
      <c r="AA112" s="27"/>
      <c r="AB112" s="27"/>
      <c r="AC112" s="27"/>
      <c r="AD112" s="27"/>
      <c r="AE112" s="27"/>
      <c r="AF112" s="673"/>
      <c r="AG112" s="664"/>
      <c r="AH112" s="26"/>
      <c r="AI112" s="623"/>
      <c r="AJ112" s="673"/>
      <c r="AK112" s="367"/>
      <c r="AL112" s="458"/>
      <c r="AM112" s="458"/>
      <c r="AN112" s="458"/>
      <c r="AO112" s="27"/>
      <c r="AP112" s="29"/>
      <c r="AQ112" s="858"/>
      <c r="AR112" s="858"/>
      <c r="AS112" s="132"/>
      <c r="AT112" s="862"/>
      <c r="AU112" s="368"/>
      <c r="AV112" s="368"/>
      <c r="AW112" s="369"/>
      <c r="AX112" s="369"/>
      <c r="AY112" s="319"/>
      <c r="AZ112" s="319"/>
      <c r="BA112" s="306"/>
      <c r="BB112" s="306"/>
      <c r="BC112" s="319"/>
      <c r="BD112" s="319"/>
      <c r="BE112" s="320"/>
      <c r="BF112" s="307"/>
      <c r="BG112" s="307"/>
      <c r="BH112" s="303"/>
      <c r="BI112" s="296"/>
      <c r="BJ112" s="42"/>
    </row>
    <row r="113" spans="1:62" ht="89.25" customHeight="1">
      <c r="A113" s="141" t="s">
        <v>243</v>
      </c>
      <c r="B113" s="138" t="s">
        <v>280</v>
      </c>
      <c r="C113" s="141" t="s">
        <v>192</v>
      </c>
      <c r="D113" s="141" t="s">
        <v>283</v>
      </c>
      <c r="E113" s="180" t="s">
        <v>1246</v>
      </c>
      <c r="F113" s="147">
        <v>2024130010253</v>
      </c>
      <c r="G113" s="141" t="s">
        <v>1247</v>
      </c>
      <c r="H113" s="181" t="s">
        <v>1248</v>
      </c>
      <c r="I113" s="141" t="s">
        <v>1249</v>
      </c>
      <c r="J113" s="148">
        <v>1</v>
      </c>
      <c r="K113" s="149" t="s">
        <v>1250</v>
      </c>
      <c r="L113" s="141" t="s">
        <v>841</v>
      </c>
      <c r="M113" s="141" t="s">
        <v>1251</v>
      </c>
      <c r="N113" s="414">
        <v>59</v>
      </c>
      <c r="O113" s="267">
        <v>20</v>
      </c>
      <c r="P113" s="166">
        <v>47</v>
      </c>
      <c r="Q113" s="856">
        <v>20</v>
      </c>
      <c r="R113" s="150"/>
      <c r="S113" s="278"/>
      <c r="T113" s="166">
        <f>+P113+Q113+R113+S113</f>
        <v>67</v>
      </c>
      <c r="U113" s="603">
        <v>1</v>
      </c>
      <c r="V113" s="622" t="s">
        <v>734</v>
      </c>
      <c r="W113" s="622" t="s">
        <v>735</v>
      </c>
      <c r="X113" s="138">
        <v>300</v>
      </c>
      <c r="Y113" s="141" t="s">
        <v>1252</v>
      </c>
      <c r="Z113" s="141" t="s">
        <v>719</v>
      </c>
      <c r="AA113" s="141" t="s">
        <v>1253</v>
      </c>
      <c r="AB113" s="141" t="s">
        <v>1254</v>
      </c>
      <c r="AC113" s="141" t="s">
        <v>1255</v>
      </c>
      <c r="AD113" s="141" t="s">
        <v>1256</v>
      </c>
      <c r="AE113" s="491" t="s">
        <v>1257</v>
      </c>
      <c r="AF113" s="1026">
        <v>1000000000</v>
      </c>
      <c r="AG113" s="1044" t="s">
        <v>900</v>
      </c>
      <c r="AH113" s="1044" t="s">
        <v>686</v>
      </c>
      <c r="AI113" s="1044" t="s">
        <v>1258</v>
      </c>
      <c r="AJ113" s="674">
        <v>300000000</v>
      </c>
      <c r="AK113" s="1026">
        <v>1000000000</v>
      </c>
      <c r="AL113" s="1026">
        <v>1000000000</v>
      </c>
      <c r="AM113" s="1026"/>
      <c r="AN113" s="463"/>
      <c r="AO113" s="141" t="s">
        <v>1259</v>
      </c>
      <c r="AP113" s="141" t="s">
        <v>1260</v>
      </c>
      <c r="AQ113" s="1064"/>
      <c r="AR113" s="979"/>
      <c r="AS113" s="1064"/>
      <c r="AT113" s="979"/>
      <c r="AU113" s="1026">
        <v>1000000000</v>
      </c>
      <c r="AV113" s="1068">
        <f>AU113/AL113</f>
        <v>1</v>
      </c>
      <c r="AW113" s="1026">
        <v>913210000</v>
      </c>
      <c r="AX113" s="982">
        <f>AW113/AL113</f>
        <v>0.91320999999999997</v>
      </c>
      <c r="AY113" s="160"/>
      <c r="AZ113" s="1058"/>
      <c r="BA113" s="304"/>
      <c r="BB113" s="304"/>
      <c r="BC113" s="750"/>
      <c r="BD113" s="750"/>
      <c r="BE113" s="992" t="s">
        <v>1261</v>
      </c>
      <c r="BF113" s="989" t="s">
        <v>1262</v>
      </c>
      <c r="BG113" s="321" t="s">
        <v>1263</v>
      </c>
      <c r="BH113" s="262" t="s">
        <v>1264</v>
      </c>
      <c r="BI113" s="566" t="s">
        <v>1885</v>
      </c>
      <c r="BJ113" s="826" t="s">
        <v>2132</v>
      </c>
    </row>
    <row r="114" spans="1:62" ht="80.099999999999994" customHeight="1">
      <c r="A114" s="141" t="s">
        <v>243</v>
      </c>
      <c r="B114" s="138" t="s">
        <v>280</v>
      </c>
      <c r="C114" s="376">
        <v>39115</v>
      </c>
      <c r="D114" s="141" t="s">
        <v>283</v>
      </c>
      <c r="E114" s="180" t="s">
        <v>1246</v>
      </c>
      <c r="F114" s="147">
        <v>2024130010253</v>
      </c>
      <c r="G114" s="141" t="s">
        <v>1247</v>
      </c>
      <c r="H114" s="181" t="s">
        <v>1248</v>
      </c>
      <c r="I114" s="141" t="s">
        <v>1249</v>
      </c>
      <c r="J114" s="148"/>
      <c r="K114" s="149" t="s">
        <v>1265</v>
      </c>
      <c r="L114" s="141" t="s">
        <v>841</v>
      </c>
      <c r="M114" s="141" t="s">
        <v>1251</v>
      </c>
      <c r="N114" s="414">
        <v>59</v>
      </c>
      <c r="O114" s="267">
        <v>20</v>
      </c>
      <c r="P114" s="166">
        <v>51</v>
      </c>
      <c r="Q114" s="261">
        <v>0</v>
      </c>
      <c r="R114" s="157"/>
      <c r="S114" s="280"/>
      <c r="T114" s="166">
        <f>+P114</f>
        <v>51</v>
      </c>
      <c r="U114" s="603">
        <v>1</v>
      </c>
      <c r="V114" s="622" t="s">
        <v>734</v>
      </c>
      <c r="W114" s="622" t="s">
        <v>735</v>
      </c>
      <c r="X114" s="138">
        <v>300</v>
      </c>
      <c r="Y114" s="141" t="s">
        <v>1252</v>
      </c>
      <c r="Z114" s="141" t="s">
        <v>719</v>
      </c>
      <c r="AA114" s="141" t="s">
        <v>1253</v>
      </c>
      <c r="AB114" s="141" t="s">
        <v>1254</v>
      </c>
      <c r="AC114" s="141" t="s">
        <v>1255</v>
      </c>
      <c r="AD114" s="141" t="s">
        <v>1256</v>
      </c>
      <c r="AE114" s="491" t="s">
        <v>1257</v>
      </c>
      <c r="AF114" s="1027"/>
      <c r="AG114" s="1045"/>
      <c r="AH114" s="1045"/>
      <c r="AI114" s="1045"/>
      <c r="AJ114" s="674">
        <v>700000000</v>
      </c>
      <c r="AK114" s="1027"/>
      <c r="AL114" s="1027"/>
      <c r="AM114" s="1027"/>
      <c r="AN114" s="464"/>
      <c r="AO114" s="141" t="s">
        <v>1259</v>
      </c>
      <c r="AP114" s="141" t="s">
        <v>1260</v>
      </c>
      <c r="AQ114" s="1065"/>
      <c r="AR114" s="980"/>
      <c r="AS114" s="1065"/>
      <c r="AT114" s="980"/>
      <c r="AU114" s="1027"/>
      <c r="AV114" s="1069"/>
      <c r="AW114" s="1027"/>
      <c r="AX114" s="983"/>
      <c r="AY114" s="161"/>
      <c r="AZ114" s="1059"/>
      <c r="BA114" s="304"/>
      <c r="BB114" s="304"/>
      <c r="BC114" s="750"/>
      <c r="BD114" s="750"/>
      <c r="BE114" s="993"/>
      <c r="BF114" s="990"/>
      <c r="BG114" s="322" t="s">
        <v>1266</v>
      </c>
      <c r="BH114" s="262" t="s">
        <v>1267</v>
      </c>
      <c r="BI114" s="566" t="s">
        <v>1886</v>
      </c>
      <c r="BJ114" s="826" t="s">
        <v>2133</v>
      </c>
    </row>
    <row r="115" spans="1:62" ht="80.099999999999994" customHeight="1">
      <c r="A115" s="141" t="s">
        <v>243</v>
      </c>
      <c r="B115" s="138" t="s">
        <v>280</v>
      </c>
      <c r="C115" s="141" t="s">
        <v>192</v>
      </c>
      <c r="D115" s="141" t="s">
        <v>283</v>
      </c>
      <c r="E115" s="180" t="s">
        <v>1246</v>
      </c>
      <c r="F115" s="147">
        <v>2024130010253</v>
      </c>
      <c r="G115" s="141" t="s">
        <v>1247</v>
      </c>
      <c r="H115" s="181" t="s">
        <v>1248</v>
      </c>
      <c r="I115" s="141" t="s">
        <v>1249</v>
      </c>
      <c r="J115" s="148"/>
      <c r="K115" s="182" t="s">
        <v>1268</v>
      </c>
      <c r="L115" s="141" t="s">
        <v>841</v>
      </c>
      <c r="M115" s="141" t="s">
        <v>1251</v>
      </c>
      <c r="N115" s="414">
        <v>3</v>
      </c>
      <c r="O115" s="267">
        <v>3</v>
      </c>
      <c r="P115" s="166">
        <v>2</v>
      </c>
      <c r="Q115" s="261">
        <v>4</v>
      </c>
      <c r="R115" s="157"/>
      <c r="S115" s="280"/>
      <c r="T115" s="166">
        <f>+P115+Q115+R115+S115</f>
        <v>6</v>
      </c>
      <c r="U115" s="603">
        <v>1</v>
      </c>
      <c r="V115" s="622" t="s">
        <v>734</v>
      </c>
      <c r="W115" s="622" t="s">
        <v>735</v>
      </c>
      <c r="X115" s="138">
        <v>300</v>
      </c>
      <c r="Y115" s="141" t="s">
        <v>1252</v>
      </c>
      <c r="Z115" s="141" t="s">
        <v>719</v>
      </c>
      <c r="AA115" s="141" t="s">
        <v>1253</v>
      </c>
      <c r="AB115" s="141" t="s">
        <v>1254</v>
      </c>
      <c r="AC115" s="141" t="s">
        <v>1255</v>
      </c>
      <c r="AD115" s="141" t="s">
        <v>1269</v>
      </c>
      <c r="AE115" s="491" t="s">
        <v>1257</v>
      </c>
      <c r="AF115" s="1028"/>
      <c r="AG115" s="1046"/>
      <c r="AH115" s="1046"/>
      <c r="AI115" s="1046"/>
      <c r="AJ115" s="674">
        <v>0</v>
      </c>
      <c r="AK115" s="1028"/>
      <c r="AL115" s="1028"/>
      <c r="AM115" s="1028"/>
      <c r="AN115" s="465"/>
      <c r="AO115" s="141" t="s">
        <v>1269</v>
      </c>
      <c r="AP115" s="141"/>
      <c r="AQ115" s="1066"/>
      <c r="AR115" s="981"/>
      <c r="AS115" s="1066"/>
      <c r="AT115" s="981"/>
      <c r="AU115" s="1028"/>
      <c r="AV115" s="1070"/>
      <c r="AW115" s="1028"/>
      <c r="AX115" s="984"/>
      <c r="AY115" s="164"/>
      <c r="AZ115" s="1060"/>
      <c r="BA115" s="304"/>
      <c r="BB115" s="304"/>
      <c r="BC115" s="751"/>
      <c r="BD115" s="751"/>
      <c r="BE115" s="323" t="s">
        <v>1270</v>
      </c>
      <c r="BF115" s="284" t="s">
        <v>1271</v>
      </c>
      <c r="BG115" s="284" t="s">
        <v>1272</v>
      </c>
      <c r="BH115" s="262" t="s">
        <v>1273</v>
      </c>
      <c r="BI115" s="566" t="s">
        <v>1887</v>
      </c>
      <c r="BJ115" s="826" t="s">
        <v>2134</v>
      </c>
    </row>
    <row r="116" spans="1:62" ht="80.099999999999994" customHeight="1">
      <c r="A116" s="1091"/>
      <c r="B116" s="1092"/>
      <c r="C116" s="1092"/>
      <c r="D116" s="1093"/>
      <c r="E116" s="1100" t="s">
        <v>1274</v>
      </c>
      <c r="F116" s="1101"/>
      <c r="G116" s="1101"/>
      <c r="H116" s="1101"/>
      <c r="I116" s="1101"/>
      <c r="J116" s="1101"/>
      <c r="K116" s="1101"/>
      <c r="L116" s="1101"/>
      <c r="M116" s="1101"/>
      <c r="N116" s="1101"/>
      <c r="O116" s="1101"/>
      <c r="P116" s="1102"/>
      <c r="Q116" s="479"/>
      <c r="R116" s="479"/>
      <c r="S116" s="479"/>
      <c r="T116" s="479"/>
      <c r="U116" s="606">
        <f>AVERAGE(U113:U115)</f>
        <v>1</v>
      </c>
      <c r="V116" s="623"/>
      <c r="W116" s="623"/>
      <c r="X116" s="26"/>
      <c r="Y116" s="27"/>
      <c r="Z116" s="27"/>
      <c r="AA116" s="27"/>
      <c r="AB116" s="27"/>
      <c r="AC116" s="27"/>
      <c r="AD116" s="27"/>
      <c r="AE116" s="262"/>
      <c r="AF116" s="35"/>
      <c r="AG116" s="665"/>
      <c r="AH116" s="26"/>
      <c r="AI116" s="26"/>
      <c r="AJ116" s="26"/>
      <c r="AK116" s="27"/>
      <c r="AL116" s="458"/>
      <c r="AM116" s="458"/>
      <c r="AN116" s="458"/>
      <c r="AO116" s="27"/>
      <c r="AP116" s="29"/>
      <c r="AQ116" s="863"/>
      <c r="AR116" s="863"/>
      <c r="AS116" s="132"/>
      <c r="AT116" s="864"/>
      <c r="AU116" s="370"/>
      <c r="AV116" s="370"/>
      <c r="AW116" s="371"/>
      <c r="AX116" s="371"/>
      <c r="AY116" s="324"/>
      <c r="AZ116" s="324"/>
      <c r="BA116" s="325"/>
      <c r="BB116" s="325"/>
      <c r="BC116" s="324"/>
      <c r="BD116" s="324"/>
      <c r="BE116" s="326"/>
      <c r="BF116" s="307"/>
      <c r="BG116" s="307"/>
      <c r="BH116" s="303"/>
      <c r="BI116" s="295"/>
    </row>
    <row r="117" spans="1:62" ht="73.5" customHeight="1">
      <c r="A117" s="141" t="s">
        <v>243</v>
      </c>
      <c r="B117" s="138" t="s">
        <v>280</v>
      </c>
      <c r="C117" s="141" t="s">
        <v>197</v>
      </c>
      <c r="D117" s="141" t="s">
        <v>287</v>
      </c>
      <c r="E117" s="183" t="s">
        <v>1275</v>
      </c>
      <c r="F117" s="147">
        <v>2024130010228</v>
      </c>
      <c r="G117" s="158" t="s">
        <v>1276</v>
      </c>
      <c r="H117" s="177" t="s">
        <v>1277</v>
      </c>
      <c r="I117" s="141" t="s">
        <v>909</v>
      </c>
      <c r="J117" s="148">
        <v>1</v>
      </c>
      <c r="K117" s="141" t="s">
        <v>1278</v>
      </c>
      <c r="L117" s="141" t="s">
        <v>642</v>
      </c>
      <c r="M117" s="141" t="s">
        <v>1251</v>
      </c>
      <c r="N117" s="414">
        <v>15</v>
      </c>
      <c r="O117" s="267">
        <v>15</v>
      </c>
      <c r="P117" s="166">
        <v>6</v>
      </c>
      <c r="Q117" s="856">
        <v>10</v>
      </c>
      <c r="R117" s="150"/>
      <c r="S117" s="278"/>
      <c r="T117" s="166">
        <f>+P117+Q117+R117+S117</f>
        <v>16</v>
      </c>
      <c r="U117" s="603">
        <v>1</v>
      </c>
      <c r="V117" s="622" t="s">
        <v>734</v>
      </c>
      <c r="W117" s="622" t="s">
        <v>735</v>
      </c>
      <c r="X117" s="145">
        <v>300</v>
      </c>
      <c r="Y117" s="151" t="s">
        <v>1252</v>
      </c>
      <c r="Z117" s="141" t="s">
        <v>719</v>
      </c>
      <c r="AA117" s="141" t="s">
        <v>1279</v>
      </c>
      <c r="AB117" s="141" t="s">
        <v>1280</v>
      </c>
      <c r="AC117" s="141" t="s">
        <v>1281</v>
      </c>
      <c r="AD117" s="141" t="s">
        <v>648</v>
      </c>
      <c r="AE117" s="480" t="s">
        <v>1282</v>
      </c>
      <c r="AF117" s="1112">
        <v>80000000</v>
      </c>
      <c r="AG117" s="1118" t="s">
        <v>900</v>
      </c>
      <c r="AH117" s="1115" t="s">
        <v>686</v>
      </c>
      <c r="AI117" s="1044" t="s">
        <v>1258</v>
      </c>
      <c r="AJ117" s="676">
        <v>80000000</v>
      </c>
      <c r="AK117" s="1051">
        <v>80000000</v>
      </c>
      <c r="AL117" s="1051">
        <v>80000000</v>
      </c>
      <c r="AM117" s="1026"/>
      <c r="AN117" s="463"/>
      <c r="AO117" s="141" t="s">
        <v>1259</v>
      </c>
      <c r="AP117" s="141" t="s">
        <v>1283</v>
      </c>
      <c r="AQ117" s="1064"/>
      <c r="AR117" s="979"/>
      <c r="AS117" s="1064"/>
      <c r="AT117" s="979"/>
      <c r="AU117" s="1064">
        <v>40635000</v>
      </c>
      <c r="AV117" s="982">
        <f>AU117/AL117</f>
        <v>0.50793750000000004</v>
      </c>
      <c r="AW117" s="1064">
        <v>27090000</v>
      </c>
      <c r="AX117" s="982">
        <f>AW117/AL117</f>
        <v>0.33862500000000001</v>
      </c>
      <c r="AY117" s="792"/>
      <c r="AZ117" s="807"/>
      <c r="BA117" s="800"/>
      <c r="BB117" s="1058"/>
      <c r="BC117" s="752"/>
      <c r="BD117" s="752"/>
      <c r="BE117" s="992" t="s">
        <v>1284</v>
      </c>
      <c r="BF117" s="989" t="s">
        <v>1285</v>
      </c>
      <c r="BG117" s="327" t="s">
        <v>1286</v>
      </c>
      <c r="BH117" s="1186" t="s">
        <v>1287</v>
      </c>
      <c r="BI117" s="566" t="s">
        <v>1888</v>
      </c>
      <c r="BJ117" s="1006" t="s">
        <v>2135</v>
      </c>
    </row>
    <row r="118" spans="1:62" ht="73.5" customHeight="1">
      <c r="A118" s="141" t="s">
        <v>243</v>
      </c>
      <c r="B118" s="138" t="s">
        <v>280</v>
      </c>
      <c r="C118" s="141" t="s">
        <v>236</v>
      </c>
      <c r="D118" s="141" t="s">
        <v>287</v>
      </c>
      <c r="E118" s="184" t="s">
        <v>1275</v>
      </c>
      <c r="F118" s="147">
        <v>2024130010228</v>
      </c>
      <c r="G118" s="158" t="s">
        <v>1276</v>
      </c>
      <c r="H118" s="177" t="s">
        <v>1288</v>
      </c>
      <c r="I118" s="141" t="s">
        <v>909</v>
      </c>
      <c r="J118" s="148"/>
      <c r="K118" s="141" t="s">
        <v>1289</v>
      </c>
      <c r="L118" s="141" t="s">
        <v>642</v>
      </c>
      <c r="M118" s="141" t="s">
        <v>1251</v>
      </c>
      <c r="N118" s="414">
        <v>15</v>
      </c>
      <c r="O118" s="267">
        <v>15</v>
      </c>
      <c r="P118" s="166">
        <v>16</v>
      </c>
      <c r="Q118" s="261">
        <v>0</v>
      </c>
      <c r="R118" s="157"/>
      <c r="S118" s="280"/>
      <c r="T118" s="166">
        <f>+P118+Q118+R118+S118</f>
        <v>16</v>
      </c>
      <c r="U118" s="603">
        <v>1</v>
      </c>
      <c r="V118" s="622" t="s">
        <v>734</v>
      </c>
      <c r="W118" s="622" t="s">
        <v>735</v>
      </c>
      <c r="X118" s="145">
        <v>300</v>
      </c>
      <c r="Y118" s="151" t="s">
        <v>1252</v>
      </c>
      <c r="Z118" s="141" t="s">
        <v>719</v>
      </c>
      <c r="AA118" s="141" t="s">
        <v>1279</v>
      </c>
      <c r="AB118" s="141" t="s">
        <v>1280</v>
      </c>
      <c r="AC118" s="141" t="s">
        <v>1281</v>
      </c>
      <c r="AD118" s="141"/>
      <c r="AE118" s="480" t="s">
        <v>1290</v>
      </c>
      <c r="AF118" s="1113"/>
      <c r="AG118" s="1118"/>
      <c r="AH118" s="1116"/>
      <c r="AI118" s="1045"/>
      <c r="AJ118" s="674">
        <v>0</v>
      </c>
      <c r="AK118" s="1051"/>
      <c r="AL118" s="1051"/>
      <c r="AM118" s="1027"/>
      <c r="AN118" s="464"/>
      <c r="AO118" s="141"/>
      <c r="AP118" s="141"/>
      <c r="AQ118" s="1065"/>
      <c r="AR118" s="980"/>
      <c r="AS118" s="1065"/>
      <c r="AT118" s="980"/>
      <c r="AU118" s="1065"/>
      <c r="AV118" s="983"/>
      <c r="AW118" s="1065"/>
      <c r="AX118" s="983"/>
      <c r="AY118" s="793"/>
      <c r="AZ118" s="807"/>
      <c r="BA118" s="800"/>
      <c r="BB118" s="1059"/>
      <c r="BC118" s="752"/>
      <c r="BD118" s="752"/>
      <c r="BE118" s="993"/>
      <c r="BF118" s="990"/>
      <c r="BG118" s="321" t="s">
        <v>1291</v>
      </c>
      <c r="BH118" s="1187"/>
      <c r="BI118" s="566" t="s">
        <v>1889</v>
      </c>
      <c r="BJ118" s="1007"/>
    </row>
    <row r="119" spans="1:62" ht="73.5" customHeight="1">
      <c r="A119" s="141" t="s">
        <v>243</v>
      </c>
      <c r="B119" s="138" t="s">
        <v>280</v>
      </c>
      <c r="C119" s="141" t="s">
        <v>236</v>
      </c>
      <c r="D119" s="141" t="s">
        <v>287</v>
      </c>
      <c r="E119" s="184" t="s">
        <v>1275</v>
      </c>
      <c r="F119" s="147">
        <v>2024130010228</v>
      </c>
      <c r="G119" s="158" t="s">
        <v>1276</v>
      </c>
      <c r="H119" s="177" t="s">
        <v>1288</v>
      </c>
      <c r="I119" s="141" t="s">
        <v>909</v>
      </c>
      <c r="J119" s="148"/>
      <c r="K119" s="141" t="s">
        <v>1292</v>
      </c>
      <c r="L119" s="141" t="s">
        <v>642</v>
      </c>
      <c r="M119" s="141" t="s">
        <v>1251</v>
      </c>
      <c r="N119" s="414">
        <v>15</v>
      </c>
      <c r="O119" s="267">
        <v>15</v>
      </c>
      <c r="P119" s="166">
        <v>19</v>
      </c>
      <c r="Q119" s="261">
        <v>10</v>
      </c>
      <c r="R119" s="157"/>
      <c r="S119" s="280"/>
      <c r="T119" s="166">
        <f>+P119+Q119+R119+S119</f>
        <v>29</v>
      </c>
      <c r="U119" s="603">
        <v>1</v>
      </c>
      <c r="V119" s="622" t="s">
        <v>734</v>
      </c>
      <c r="W119" s="622" t="s">
        <v>735</v>
      </c>
      <c r="X119" s="145">
        <v>300</v>
      </c>
      <c r="Y119" s="151" t="s">
        <v>1252</v>
      </c>
      <c r="Z119" s="141" t="s">
        <v>719</v>
      </c>
      <c r="AA119" s="141" t="s">
        <v>1279</v>
      </c>
      <c r="AB119" s="141" t="s">
        <v>1280</v>
      </c>
      <c r="AC119" s="141" t="s">
        <v>1281</v>
      </c>
      <c r="AD119" s="543"/>
      <c r="AE119" s="480" t="s">
        <v>1290</v>
      </c>
      <c r="AF119" s="1113"/>
      <c r="AG119" s="1118"/>
      <c r="AH119" s="1116"/>
      <c r="AI119" s="1045"/>
      <c r="AJ119" s="674">
        <v>0</v>
      </c>
      <c r="AK119" s="1051"/>
      <c r="AL119" s="1051"/>
      <c r="AM119" s="1027"/>
      <c r="AN119" s="464"/>
      <c r="AO119" s="543"/>
      <c r="AP119" s="543"/>
      <c r="AQ119" s="1065"/>
      <c r="AR119" s="980"/>
      <c r="AS119" s="1065"/>
      <c r="AT119" s="980"/>
      <c r="AU119" s="1065"/>
      <c r="AV119" s="983"/>
      <c r="AW119" s="1065"/>
      <c r="AX119" s="983"/>
      <c r="AY119" s="793"/>
      <c r="AZ119" s="807"/>
      <c r="BA119" s="800"/>
      <c r="BB119" s="1059"/>
      <c r="BC119" s="752"/>
      <c r="BD119" s="752"/>
      <c r="BE119" s="141"/>
      <c r="BF119" s="989" t="s">
        <v>1293</v>
      </c>
      <c r="BG119" s="327" t="s">
        <v>1294</v>
      </c>
      <c r="BH119" s="1187"/>
      <c r="BI119" s="566" t="s">
        <v>1890</v>
      </c>
      <c r="BJ119" s="826" t="s">
        <v>2136</v>
      </c>
    </row>
    <row r="120" spans="1:62" ht="73.5" customHeight="1">
      <c r="A120" s="141" t="s">
        <v>243</v>
      </c>
      <c r="B120" s="138" t="s">
        <v>280</v>
      </c>
      <c r="C120" s="141" t="s">
        <v>236</v>
      </c>
      <c r="D120" s="141" t="s">
        <v>287</v>
      </c>
      <c r="E120" s="184" t="s">
        <v>1275</v>
      </c>
      <c r="F120" s="147">
        <v>2024130010228</v>
      </c>
      <c r="G120" s="158" t="s">
        <v>1276</v>
      </c>
      <c r="H120" s="177" t="s">
        <v>1288</v>
      </c>
      <c r="I120" s="141" t="s">
        <v>909</v>
      </c>
      <c r="J120" s="148"/>
      <c r="K120" s="141" t="s">
        <v>1295</v>
      </c>
      <c r="L120" s="141" t="s">
        <v>642</v>
      </c>
      <c r="M120" s="141" t="s">
        <v>1251</v>
      </c>
      <c r="N120" s="414">
        <v>15</v>
      </c>
      <c r="O120" s="267">
        <v>15</v>
      </c>
      <c r="P120" s="166">
        <v>8</v>
      </c>
      <c r="Q120" s="261">
        <v>3</v>
      </c>
      <c r="R120" s="157"/>
      <c r="S120" s="280"/>
      <c r="T120" s="166">
        <f>+P120+Q120+R120+S120</f>
        <v>11</v>
      </c>
      <c r="U120" s="603">
        <f t="shared" ref="U120" si="15">T120/O120</f>
        <v>0.73333333333333328</v>
      </c>
      <c r="V120" s="622" t="s">
        <v>734</v>
      </c>
      <c r="W120" s="622" t="s">
        <v>735</v>
      </c>
      <c r="X120" s="145">
        <v>300</v>
      </c>
      <c r="Y120" s="151" t="s">
        <v>1252</v>
      </c>
      <c r="Z120" s="141" t="s">
        <v>719</v>
      </c>
      <c r="AA120" s="141" t="s">
        <v>1279</v>
      </c>
      <c r="AB120" s="141" t="s">
        <v>1280</v>
      </c>
      <c r="AC120" s="141" t="s">
        <v>1281</v>
      </c>
      <c r="AD120" s="543"/>
      <c r="AE120" s="480" t="s">
        <v>1290</v>
      </c>
      <c r="AF120" s="1114"/>
      <c r="AG120" s="1118"/>
      <c r="AH120" s="1117"/>
      <c r="AI120" s="1046"/>
      <c r="AJ120" s="674">
        <v>0</v>
      </c>
      <c r="AK120" s="1051"/>
      <c r="AL120" s="1051"/>
      <c r="AM120" s="1028"/>
      <c r="AN120" s="465"/>
      <c r="AO120" s="543"/>
      <c r="AP120" s="543"/>
      <c r="AQ120" s="1066"/>
      <c r="AR120" s="981"/>
      <c r="AS120" s="1066"/>
      <c r="AT120" s="981"/>
      <c r="AU120" s="1066"/>
      <c r="AV120" s="984"/>
      <c r="AW120" s="1066"/>
      <c r="AX120" s="984"/>
      <c r="AY120" s="794"/>
      <c r="AZ120" s="807"/>
      <c r="BA120" s="800"/>
      <c r="BB120" s="1059"/>
      <c r="BC120" s="752"/>
      <c r="BD120" s="752"/>
      <c r="BE120" s="141"/>
      <c r="BF120" s="990"/>
      <c r="BG120" s="322" t="s">
        <v>1296</v>
      </c>
      <c r="BH120" s="1188"/>
      <c r="BI120" s="566" t="s">
        <v>1891</v>
      </c>
      <c r="BJ120" s="826" t="s">
        <v>2137</v>
      </c>
    </row>
    <row r="121" spans="1:62" ht="64.5" customHeight="1">
      <c r="A121" s="1091"/>
      <c r="B121" s="1092"/>
      <c r="C121" s="1092"/>
      <c r="D121" s="1093"/>
      <c r="E121" s="1100" t="s">
        <v>1297</v>
      </c>
      <c r="F121" s="1101"/>
      <c r="G121" s="1101"/>
      <c r="H121" s="1101"/>
      <c r="I121" s="1101"/>
      <c r="J121" s="1101"/>
      <c r="K121" s="1101"/>
      <c r="L121" s="1101"/>
      <c r="M121" s="1101"/>
      <c r="N121" s="1101"/>
      <c r="O121" s="1101"/>
      <c r="P121" s="1102"/>
      <c r="Q121" s="479"/>
      <c r="R121" s="479"/>
      <c r="S121" s="479"/>
      <c r="T121" s="479"/>
      <c r="U121" s="629">
        <f>AVERAGE(U117:U120)</f>
        <v>0.93333333333333335</v>
      </c>
      <c r="V121" s="623"/>
      <c r="W121" s="623"/>
      <c r="X121" s="25"/>
      <c r="Y121" s="30"/>
      <c r="Z121" s="27"/>
      <c r="AA121" s="27"/>
      <c r="AB121" s="27"/>
      <c r="AC121" s="27"/>
      <c r="AD121" s="42"/>
      <c r="AE121" s="27"/>
      <c r="AG121" s="677"/>
      <c r="AH121" s="537"/>
      <c r="AI121" s="537"/>
      <c r="AJ121" s="537"/>
      <c r="AK121" s="42"/>
      <c r="AL121" s="372"/>
      <c r="AM121" s="372"/>
      <c r="AN121" s="372"/>
      <c r="AO121" s="42"/>
      <c r="AP121" s="42"/>
      <c r="AQ121" s="865"/>
      <c r="AR121" s="865"/>
      <c r="AS121" s="130"/>
      <c r="AT121" s="130"/>
      <c r="AU121" s="373"/>
      <c r="AV121" s="373"/>
      <c r="AW121" s="374"/>
      <c r="AX121" s="374"/>
      <c r="AY121" s="313"/>
      <c r="AZ121" s="313"/>
      <c r="BA121" s="313"/>
      <c r="BB121" s="313"/>
      <c r="BC121" s="313"/>
      <c r="BD121" s="313"/>
      <c r="BE121" s="27"/>
      <c r="BF121" s="307"/>
      <c r="BG121" s="307"/>
      <c r="BH121" s="303"/>
      <c r="BI121" s="296"/>
      <c r="BJ121" s="42"/>
    </row>
    <row r="122" spans="1:62" ht="91.5" customHeight="1">
      <c r="A122" s="141" t="s">
        <v>243</v>
      </c>
      <c r="B122" s="141" t="s">
        <v>280</v>
      </c>
      <c r="C122" s="141" t="s">
        <v>236</v>
      </c>
      <c r="D122" s="141" t="s">
        <v>290</v>
      </c>
      <c r="E122" s="185" t="s">
        <v>1298</v>
      </c>
      <c r="F122" s="147">
        <v>202400000005473</v>
      </c>
      <c r="G122" s="141" t="s">
        <v>1299</v>
      </c>
      <c r="H122" s="141" t="s">
        <v>1300</v>
      </c>
      <c r="I122" s="141" t="s">
        <v>909</v>
      </c>
      <c r="J122" s="178">
        <v>1</v>
      </c>
      <c r="K122" s="413" t="s">
        <v>1301</v>
      </c>
      <c r="L122" s="141" t="s">
        <v>642</v>
      </c>
      <c r="M122" s="141" t="s">
        <v>1302</v>
      </c>
      <c r="N122" s="480">
        <v>30</v>
      </c>
      <c r="O122" s="267">
        <v>28</v>
      </c>
      <c r="P122" s="166">
        <v>7</v>
      </c>
      <c r="Q122" s="856">
        <v>16</v>
      </c>
      <c r="R122" s="150"/>
      <c r="S122" s="278"/>
      <c r="T122" s="166">
        <f>+P122+Q122+R122+S122</f>
        <v>23</v>
      </c>
      <c r="U122" s="603">
        <f>T122/O122</f>
        <v>0.8214285714285714</v>
      </c>
      <c r="V122" s="622" t="s">
        <v>734</v>
      </c>
      <c r="W122" s="622" t="s">
        <v>735</v>
      </c>
      <c r="X122" s="145">
        <v>300</v>
      </c>
      <c r="Y122" s="151" t="s">
        <v>1252</v>
      </c>
      <c r="Z122" s="141" t="s">
        <v>719</v>
      </c>
      <c r="AA122" s="141" t="s">
        <v>1279</v>
      </c>
      <c r="AB122" s="141" t="s">
        <v>1280</v>
      </c>
      <c r="AC122" s="141" t="s">
        <v>1281</v>
      </c>
      <c r="AD122" s="151" t="s">
        <v>1256</v>
      </c>
      <c r="AE122" s="158" t="s">
        <v>1303</v>
      </c>
      <c r="AF122" s="1119">
        <v>80000000</v>
      </c>
      <c r="AG122" s="1050" t="s">
        <v>900</v>
      </c>
      <c r="AH122" s="1122" t="s">
        <v>686</v>
      </c>
      <c r="AI122" s="1122" t="s">
        <v>1258</v>
      </c>
      <c r="AJ122" s="678">
        <v>80000000</v>
      </c>
      <c r="AK122" s="1106">
        <v>80000000</v>
      </c>
      <c r="AL122" s="1106">
        <v>80000000</v>
      </c>
      <c r="AM122" s="1026"/>
      <c r="AN122" s="463"/>
      <c r="AO122" s="151" t="s">
        <v>686</v>
      </c>
      <c r="AP122" s="151" t="s">
        <v>1304</v>
      </c>
      <c r="AQ122" s="1064"/>
      <c r="AR122" s="979"/>
      <c r="AS122" s="1064"/>
      <c r="AT122" s="979"/>
      <c r="AU122" s="1064">
        <v>0</v>
      </c>
      <c r="AV122" s="979">
        <f>AU122/AL122</f>
        <v>0</v>
      </c>
      <c r="AW122" s="1064">
        <v>0</v>
      </c>
      <c r="AX122" s="979">
        <f>AW122/AL122</f>
        <v>0</v>
      </c>
      <c r="AY122" s="798"/>
      <c r="AZ122" s="808"/>
      <c r="BA122" s="809"/>
      <c r="BB122" s="809"/>
      <c r="BC122" s="752"/>
      <c r="BD122" s="752"/>
      <c r="BE122" s="141"/>
      <c r="BF122" s="309" t="s">
        <v>1305</v>
      </c>
      <c r="BG122" s="989" t="s">
        <v>292</v>
      </c>
      <c r="BH122" s="1186" t="s">
        <v>1306</v>
      </c>
      <c r="BI122" s="566" t="s">
        <v>1892</v>
      </c>
      <c r="BJ122" s="1006" t="s">
        <v>2138</v>
      </c>
    </row>
    <row r="123" spans="1:62" ht="91.5" customHeight="1">
      <c r="A123" s="141" t="s">
        <v>243</v>
      </c>
      <c r="B123" s="141" t="s">
        <v>280</v>
      </c>
      <c r="C123" s="141" t="s">
        <v>236</v>
      </c>
      <c r="D123" s="141" t="s">
        <v>290</v>
      </c>
      <c r="E123" s="185" t="s">
        <v>1298</v>
      </c>
      <c r="F123" s="147">
        <v>202400000005473</v>
      </c>
      <c r="G123" s="141" t="s">
        <v>1299</v>
      </c>
      <c r="H123" s="141" t="s">
        <v>1300</v>
      </c>
      <c r="I123" s="141" t="s">
        <v>909</v>
      </c>
      <c r="J123" s="178"/>
      <c r="K123" s="413" t="s">
        <v>1307</v>
      </c>
      <c r="L123" s="141" t="s">
        <v>642</v>
      </c>
      <c r="M123" s="141" t="s">
        <v>1302</v>
      </c>
      <c r="N123" s="480">
        <v>30</v>
      </c>
      <c r="O123" s="267">
        <v>28</v>
      </c>
      <c r="P123" s="166">
        <v>27</v>
      </c>
      <c r="Q123" s="261">
        <v>0</v>
      </c>
      <c r="R123" s="157"/>
      <c r="S123" s="280"/>
      <c r="T123" s="166">
        <f>+P123+Q123+R123+S123</f>
        <v>27</v>
      </c>
      <c r="U123" s="603">
        <f>T123/O123</f>
        <v>0.9642857142857143</v>
      </c>
      <c r="V123" s="622" t="s">
        <v>734</v>
      </c>
      <c r="W123" s="622" t="s">
        <v>735</v>
      </c>
      <c r="X123" s="145">
        <v>300</v>
      </c>
      <c r="Y123" s="151" t="s">
        <v>1252</v>
      </c>
      <c r="Z123" s="141" t="s">
        <v>1022</v>
      </c>
      <c r="AA123" s="141" t="s">
        <v>1279</v>
      </c>
      <c r="AB123" s="141" t="s">
        <v>1280</v>
      </c>
      <c r="AC123" s="141" t="s">
        <v>1281</v>
      </c>
      <c r="AD123" s="151"/>
      <c r="AE123" s="158" t="s">
        <v>1303</v>
      </c>
      <c r="AF123" s="1120"/>
      <c r="AG123" s="1050"/>
      <c r="AH123" s="1122"/>
      <c r="AI123" s="1122"/>
      <c r="AJ123" s="674">
        <v>0</v>
      </c>
      <c r="AK123" s="1106"/>
      <c r="AL123" s="1106"/>
      <c r="AM123" s="1027"/>
      <c r="AN123" s="464"/>
      <c r="AO123" s="543"/>
      <c r="AP123" s="543"/>
      <c r="AQ123" s="1065"/>
      <c r="AR123" s="980"/>
      <c r="AS123" s="1065"/>
      <c r="AT123" s="980"/>
      <c r="AU123" s="1065"/>
      <c r="AV123" s="980"/>
      <c r="AW123" s="1065"/>
      <c r="AX123" s="980"/>
      <c r="AY123" s="799"/>
      <c r="AZ123" s="808"/>
      <c r="BA123" s="809"/>
      <c r="BB123" s="809"/>
      <c r="BC123" s="823"/>
      <c r="BD123" s="823"/>
      <c r="BE123" s="141"/>
      <c r="BF123" s="991" t="s">
        <v>1308</v>
      </c>
      <c r="BG123" s="991"/>
      <c r="BH123" s="1187"/>
      <c r="BI123" s="566" t="s">
        <v>1893</v>
      </c>
      <c r="BJ123" s="1008"/>
    </row>
    <row r="124" spans="1:62" ht="91.5" customHeight="1">
      <c r="A124" s="141" t="s">
        <v>243</v>
      </c>
      <c r="B124" s="141" t="s">
        <v>280</v>
      </c>
      <c r="C124" s="141" t="s">
        <v>236</v>
      </c>
      <c r="D124" s="141" t="s">
        <v>290</v>
      </c>
      <c r="E124" s="185" t="s">
        <v>1298</v>
      </c>
      <c r="F124" s="147">
        <v>202400000005473</v>
      </c>
      <c r="G124" s="141" t="s">
        <v>1299</v>
      </c>
      <c r="H124" s="141" t="s">
        <v>1300</v>
      </c>
      <c r="I124" s="141" t="s">
        <v>909</v>
      </c>
      <c r="J124" s="178"/>
      <c r="K124" s="413" t="s">
        <v>1309</v>
      </c>
      <c r="L124" s="141" t="s">
        <v>642</v>
      </c>
      <c r="M124" s="141" t="s">
        <v>1302</v>
      </c>
      <c r="N124" s="480">
        <v>30</v>
      </c>
      <c r="O124" s="267">
        <v>28</v>
      </c>
      <c r="P124" s="166">
        <v>25</v>
      </c>
      <c r="Q124" s="261">
        <v>0</v>
      </c>
      <c r="R124" s="157"/>
      <c r="S124" s="280"/>
      <c r="T124" s="166">
        <f>+P124+Q124+R124+S124</f>
        <v>25</v>
      </c>
      <c r="U124" s="603">
        <f>T124/O124</f>
        <v>0.8928571428571429</v>
      </c>
      <c r="V124" s="622" t="s">
        <v>734</v>
      </c>
      <c r="W124" s="622" t="s">
        <v>735</v>
      </c>
      <c r="X124" s="145">
        <v>300</v>
      </c>
      <c r="Y124" s="151" t="s">
        <v>1252</v>
      </c>
      <c r="Z124" s="141" t="s">
        <v>1022</v>
      </c>
      <c r="AA124" s="141" t="s">
        <v>1279</v>
      </c>
      <c r="AB124" s="141" t="s">
        <v>1280</v>
      </c>
      <c r="AC124" s="141" t="s">
        <v>1281</v>
      </c>
      <c r="AD124" s="151"/>
      <c r="AE124" s="158" t="s">
        <v>1303</v>
      </c>
      <c r="AF124" s="1120"/>
      <c r="AG124" s="1050"/>
      <c r="AH124" s="1122"/>
      <c r="AI124" s="1122"/>
      <c r="AJ124" s="674">
        <v>0</v>
      </c>
      <c r="AK124" s="1106"/>
      <c r="AL124" s="1106"/>
      <c r="AM124" s="1027"/>
      <c r="AN124" s="464"/>
      <c r="AO124" s="543"/>
      <c r="AP124" s="543"/>
      <c r="AQ124" s="1065"/>
      <c r="AR124" s="980"/>
      <c r="AS124" s="1065"/>
      <c r="AT124" s="980"/>
      <c r="AU124" s="1065"/>
      <c r="AV124" s="980"/>
      <c r="AW124" s="1065"/>
      <c r="AX124" s="980"/>
      <c r="AY124" s="799"/>
      <c r="AZ124" s="808"/>
      <c r="BA124" s="809"/>
      <c r="BB124" s="809"/>
      <c r="BC124" s="823"/>
      <c r="BD124" s="823"/>
      <c r="BE124" s="491" t="s">
        <v>1310</v>
      </c>
      <c r="BF124" s="991"/>
      <c r="BG124" s="991"/>
      <c r="BH124" s="1187"/>
      <c r="BI124" s="566" t="s">
        <v>1894</v>
      </c>
      <c r="BJ124" s="826" t="s">
        <v>2139</v>
      </c>
    </row>
    <row r="125" spans="1:62" ht="91.5" customHeight="1">
      <c r="A125" s="141" t="s">
        <v>243</v>
      </c>
      <c r="B125" s="141" t="s">
        <v>280</v>
      </c>
      <c r="C125" s="141" t="s">
        <v>236</v>
      </c>
      <c r="D125" s="141" t="s">
        <v>290</v>
      </c>
      <c r="E125" s="185" t="s">
        <v>1298</v>
      </c>
      <c r="F125" s="147">
        <v>202400000005473</v>
      </c>
      <c r="G125" s="141" t="s">
        <v>1299</v>
      </c>
      <c r="H125" s="141" t="s">
        <v>1300</v>
      </c>
      <c r="I125" s="141" t="s">
        <v>909</v>
      </c>
      <c r="J125" s="178"/>
      <c r="K125" s="413" t="s">
        <v>1311</v>
      </c>
      <c r="L125" s="141" t="s">
        <v>642</v>
      </c>
      <c r="M125" s="141" t="s">
        <v>1302</v>
      </c>
      <c r="N125" s="480">
        <v>30</v>
      </c>
      <c r="O125" s="267">
        <v>28</v>
      </c>
      <c r="P125" s="166">
        <v>15</v>
      </c>
      <c r="Q125" s="261">
        <v>3</v>
      </c>
      <c r="R125" s="157"/>
      <c r="S125" s="280"/>
      <c r="T125" s="166">
        <f>+P125+Q125+R125+S125</f>
        <v>18</v>
      </c>
      <c r="U125" s="603">
        <f>T125/O125</f>
        <v>0.6428571428571429</v>
      </c>
      <c r="V125" s="622" t="s">
        <v>734</v>
      </c>
      <c r="W125" s="622" t="s">
        <v>735</v>
      </c>
      <c r="X125" s="145">
        <v>300</v>
      </c>
      <c r="Y125" s="151" t="s">
        <v>1252</v>
      </c>
      <c r="Z125" s="141" t="s">
        <v>1022</v>
      </c>
      <c r="AA125" s="141" t="s">
        <v>1279</v>
      </c>
      <c r="AB125" s="141" t="s">
        <v>1280</v>
      </c>
      <c r="AC125" s="141" t="s">
        <v>1281</v>
      </c>
      <c r="AD125" s="151"/>
      <c r="AE125" s="158" t="s">
        <v>1303</v>
      </c>
      <c r="AF125" s="1121"/>
      <c r="AG125" s="1050"/>
      <c r="AH125" s="1122"/>
      <c r="AI125" s="1122"/>
      <c r="AJ125" s="674">
        <v>0</v>
      </c>
      <c r="AK125" s="1106"/>
      <c r="AL125" s="1106"/>
      <c r="AM125" s="1028"/>
      <c r="AN125" s="465"/>
      <c r="AO125" s="543"/>
      <c r="AP125" s="543"/>
      <c r="AQ125" s="1066"/>
      <c r="AR125" s="981"/>
      <c r="AS125" s="1066"/>
      <c r="AT125" s="981"/>
      <c r="AU125" s="1066"/>
      <c r="AV125" s="981"/>
      <c r="AW125" s="1066"/>
      <c r="AX125" s="981"/>
      <c r="AY125" s="799"/>
      <c r="AZ125" s="808"/>
      <c r="BA125" s="809"/>
      <c r="BB125" s="809"/>
      <c r="BC125" s="823"/>
      <c r="BD125" s="823"/>
      <c r="BE125" s="1023" t="s">
        <v>1312</v>
      </c>
      <c r="BF125" s="990"/>
      <c r="BG125" s="990"/>
      <c r="BH125" s="1188"/>
      <c r="BI125" s="566" t="s">
        <v>1895</v>
      </c>
      <c r="BJ125" s="826" t="s">
        <v>2137</v>
      </c>
    </row>
    <row r="126" spans="1:62" ht="80.099999999999994" customHeight="1">
      <c r="A126" s="1126"/>
      <c r="B126" s="1127"/>
      <c r="C126" s="1127"/>
      <c r="D126" s="1128"/>
      <c r="E126" s="1100" t="s">
        <v>1313</v>
      </c>
      <c r="F126" s="1101"/>
      <c r="G126" s="1101"/>
      <c r="H126" s="1101"/>
      <c r="I126" s="1101"/>
      <c r="J126" s="1101"/>
      <c r="K126" s="1101"/>
      <c r="L126" s="1101"/>
      <c r="M126" s="1101"/>
      <c r="N126" s="1101"/>
      <c r="O126" s="1101"/>
      <c r="P126" s="1102"/>
      <c r="Q126" s="375"/>
      <c r="R126" s="375"/>
      <c r="S126" s="375"/>
      <c r="T126" s="375"/>
      <c r="U126" s="609">
        <f>AVERAGE(U122:U125)</f>
        <v>0.83035714285714279</v>
      </c>
      <c r="V126" s="622"/>
      <c r="W126" s="622"/>
      <c r="X126" s="145"/>
      <c r="Y126" s="151"/>
      <c r="Z126" s="141"/>
      <c r="AA126" s="141"/>
      <c r="AB126" s="141"/>
      <c r="AC126" s="141"/>
      <c r="AD126" s="151"/>
      <c r="AE126" s="158"/>
      <c r="AF126" s="702"/>
      <c r="AG126" s="679"/>
      <c r="AH126" s="679"/>
      <c r="AI126" s="679"/>
      <c r="AJ126" s="702"/>
      <c r="AK126" s="543"/>
      <c r="AL126" s="494"/>
      <c r="AM126" s="494"/>
      <c r="AN126" s="494"/>
      <c r="AO126" s="543"/>
      <c r="AP126" s="543"/>
      <c r="AQ126" s="866"/>
      <c r="AR126" s="866"/>
      <c r="AS126" s="702"/>
      <c r="AT126" s="867"/>
      <c r="AU126" s="377"/>
      <c r="AV126" s="377"/>
      <c r="AW126" s="494"/>
      <c r="AX126" s="829"/>
      <c r="AY126" s="378"/>
      <c r="AZ126" s="1052"/>
      <c r="BA126" s="329"/>
      <c r="BB126" s="329"/>
      <c r="BC126" s="329"/>
      <c r="BD126" s="329"/>
      <c r="BE126" s="1024"/>
      <c r="BF126" s="330"/>
      <c r="BG126" s="330"/>
      <c r="BH126" s="303"/>
      <c r="BI126" s="296"/>
      <c r="BJ126" s="42"/>
    </row>
    <row r="127" spans="1:62" ht="84.75" customHeight="1">
      <c r="A127" s="141" t="s">
        <v>243</v>
      </c>
      <c r="B127" s="138" t="s">
        <v>280</v>
      </c>
      <c r="C127" s="141" t="s">
        <v>265</v>
      </c>
      <c r="D127" s="141" t="s">
        <v>295</v>
      </c>
      <c r="E127" s="180" t="s">
        <v>1314</v>
      </c>
      <c r="F127" s="147">
        <v>2024130010229</v>
      </c>
      <c r="G127" s="141" t="s">
        <v>1315</v>
      </c>
      <c r="H127" s="141" t="s">
        <v>1316</v>
      </c>
      <c r="I127" s="141" t="s">
        <v>1317</v>
      </c>
      <c r="J127" s="148">
        <v>1</v>
      </c>
      <c r="K127" s="141" t="s">
        <v>1318</v>
      </c>
      <c r="L127" s="141" t="s">
        <v>642</v>
      </c>
      <c r="M127" s="141" t="s">
        <v>296</v>
      </c>
      <c r="N127" s="480">
        <v>30</v>
      </c>
      <c r="O127" s="267">
        <v>28</v>
      </c>
      <c r="P127" s="166">
        <v>8</v>
      </c>
      <c r="Q127" s="856">
        <v>16</v>
      </c>
      <c r="R127" s="150"/>
      <c r="S127" s="278"/>
      <c r="T127" s="166">
        <f>+P127+Q127+R127+S127</f>
        <v>24</v>
      </c>
      <c r="U127" s="603">
        <f>T127/O127</f>
        <v>0.8571428571428571</v>
      </c>
      <c r="V127" s="622" t="s">
        <v>734</v>
      </c>
      <c r="W127" s="622" t="s">
        <v>735</v>
      </c>
      <c r="X127" s="145">
        <v>300</v>
      </c>
      <c r="Y127" s="151" t="s">
        <v>1252</v>
      </c>
      <c r="Z127" s="151" t="s">
        <v>719</v>
      </c>
      <c r="AA127" s="141" t="s">
        <v>1279</v>
      </c>
      <c r="AB127" s="141" t="s">
        <v>1319</v>
      </c>
      <c r="AC127" s="141" t="s">
        <v>1320</v>
      </c>
      <c r="AD127" s="141" t="s">
        <v>648</v>
      </c>
      <c r="AE127" s="158" t="s">
        <v>1321</v>
      </c>
      <c r="AF127" s="1039">
        <v>250000000</v>
      </c>
      <c r="AG127" s="1044" t="s">
        <v>900</v>
      </c>
      <c r="AH127" s="1041" t="s">
        <v>686</v>
      </c>
      <c r="AI127" s="1041" t="s">
        <v>1258</v>
      </c>
      <c r="AJ127" s="680">
        <v>250000000</v>
      </c>
      <c r="AK127" s="1026">
        <v>250000000</v>
      </c>
      <c r="AL127" s="1026">
        <v>250000000</v>
      </c>
      <c r="AM127" s="1051"/>
      <c r="AN127" s="1051"/>
      <c r="AO127" s="151" t="s">
        <v>686</v>
      </c>
      <c r="AP127" s="495" t="s">
        <v>1322</v>
      </c>
      <c r="AQ127" s="1067"/>
      <c r="AR127" s="1003"/>
      <c r="AS127" s="1067"/>
      <c r="AT127" s="1003"/>
      <c r="AU127" s="1067">
        <v>244350000</v>
      </c>
      <c r="AV127" s="1003">
        <f>AU127/AL127</f>
        <v>0.97740000000000005</v>
      </c>
      <c r="AW127" s="1067">
        <v>162900000</v>
      </c>
      <c r="AX127" s="1003">
        <f>AW127/AL127</f>
        <v>0.65159999999999996</v>
      </c>
      <c r="AY127" s="186"/>
      <c r="AZ127" s="1052"/>
      <c r="BA127" s="298"/>
      <c r="BB127" s="298"/>
      <c r="BC127" s="752"/>
      <c r="BD127" s="752"/>
      <c r="BE127" s="1024"/>
      <c r="BF127" s="989" t="s">
        <v>1323</v>
      </c>
      <c r="BG127" s="989" t="s">
        <v>1324</v>
      </c>
      <c r="BH127" s="1186" t="s">
        <v>1325</v>
      </c>
      <c r="BI127" s="566" t="s">
        <v>1896</v>
      </c>
      <c r="BJ127" s="1006" t="s">
        <v>2140</v>
      </c>
    </row>
    <row r="128" spans="1:62" ht="84.75" customHeight="1">
      <c r="A128" s="141" t="s">
        <v>243</v>
      </c>
      <c r="B128" s="138" t="s">
        <v>280</v>
      </c>
      <c r="C128" s="141" t="s">
        <v>265</v>
      </c>
      <c r="D128" s="141" t="s">
        <v>295</v>
      </c>
      <c r="E128" s="180" t="s">
        <v>1314</v>
      </c>
      <c r="F128" s="147">
        <v>2024130010229</v>
      </c>
      <c r="G128" s="141" t="s">
        <v>1315</v>
      </c>
      <c r="H128" s="141" t="s">
        <v>1326</v>
      </c>
      <c r="I128" s="141" t="s">
        <v>1317</v>
      </c>
      <c r="J128" s="148"/>
      <c r="K128" s="141" t="s">
        <v>1327</v>
      </c>
      <c r="L128" s="141" t="s">
        <v>642</v>
      </c>
      <c r="M128" s="141" t="s">
        <v>296</v>
      </c>
      <c r="N128" s="480">
        <v>30</v>
      </c>
      <c r="O128" s="267">
        <v>28</v>
      </c>
      <c r="P128" s="166">
        <v>15</v>
      </c>
      <c r="Q128" s="261">
        <v>16</v>
      </c>
      <c r="R128" s="157"/>
      <c r="S128" s="280"/>
      <c r="T128" s="166">
        <f>+P128+Q128+R128+S128</f>
        <v>31</v>
      </c>
      <c r="U128" s="603">
        <v>1</v>
      </c>
      <c r="V128" s="622" t="s">
        <v>734</v>
      </c>
      <c r="W128" s="622" t="s">
        <v>735</v>
      </c>
      <c r="X128" s="145">
        <v>300</v>
      </c>
      <c r="Y128" s="151" t="s">
        <v>1252</v>
      </c>
      <c r="Z128" s="141" t="s">
        <v>1022</v>
      </c>
      <c r="AA128" s="141" t="s">
        <v>1279</v>
      </c>
      <c r="AB128" s="141" t="s">
        <v>1319</v>
      </c>
      <c r="AC128" s="141" t="s">
        <v>1320</v>
      </c>
      <c r="AD128" s="141" t="s">
        <v>648</v>
      </c>
      <c r="AE128" s="158" t="s">
        <v>1321</v>
      </c>
      <c r="AF128" s="1039"/>
      <c r="AG128" s="1045"/>
      <c r="AH128" s="1042"/>
      <c r="AI128" s="1042"/>
      <c r="AJ128" s="674">
        <v>0</v>
      </c>
      <c r="AK128" s="1027"/>
      <c r="AL128" s="1027"/>
      <c r="AM128" s="1051"/>
      <c r="AN128" s="1051"/>
      <c r="AO128" s="543"/>
      <c r="AP128" s="543"/>
      <c r="AQ128" s="1067"/>
      <c r="AR128" s="1004"/>
      <c r="AS128" s="1067"/>
      <c r="AT128" s="1004"/>
      <c r="AU128" s="1067"/>
      <c r="AV128" s="1004"/>
      <c r="AW128" s="1067"/>
      <c r="AX128" s="1004"/>
      <c r="AY128" s="186"/>
      <c r="AZ128" s="1052"/>
      <c r="BA128" s="298"/>
      <c r="BB128" s="298"/>
      <c r="BC128" s="739"/>
      <c r="BD128" s="739"/>
      <c r="BE128" s="1024"/>
      <c r="BF128" s="991"/>
      <c r="BG128" s="991"/>
      <c r="BH128" s="1187"/>
      <c r="BI128" s="566" t="s">
        <v>1897</v>
      </c>
      <c r="BJ128" s="1009"/>
    </row>
    <row r="129" spans="1:62" ht="84.75" customHeight="1">
      <c r="A129" s="141" t="s">
        <v>243</v>
      </c>
      <c r="B129" s="138" t="s">
        <v>280</v>
      </c>
      <c r="C129" s="141" t="s">
        <v>265</v>
      </c>
      <c r="D129" s="141" t="s">
        <v>295</v>
      </c>
      <c r="E129" s="180" t="s">
        <v>1314</v>
      </c>
      <c r="F129" s="147">
        <v>2024130010229</v>
      </c>
      <c r="G129" s="141" t="s">
        <v>1315</v>
      </c>
      <c r="H129" s="141" t="s">
        <v>1316</v>
      </c>
      <c r="I129" s="141" t="s">
        <v>1317</v>
      </c>
      <c r="J129" s="148"/>
      <c r="K129" s="141" t="s">
        <v>1328</v>
      </c>
      <c r="L129" s="141" t="s">
        <v>642</v>
      </c>
      <c r="M129" s="141" t="s">
        <v>296</v>
      </c>
      <c r="N129" s="480">
        <v>30</v>
      </c>
      <c r="O129" s="267">
        <v>28</v>
      </c>
      <c r="P129" s="166">
        <v>15</v>
      </c>
      <c r="Q129" s="261">
        <v>3</v>
      </c>
      <c r="R129" s="157"/>
      <c r="S129" s="280"/>
      <c r="T129" s="166">
        <f>+P129+Q129+R129+S129</f>
        <v>18</v>
      </c>
      <c r="U129" s="603">
        <f t="shared" ref="U129" si="16">T129/O129</f>
        <v>0.6428571428571429</v>
      </c>
      <c r="V129" s="622" t="s">
        <v>734</v>
      </c>
      <c r="W129" s="622" t="s">
        <v>735</v>
      </c>
      <c r="X129" s="145">
        <v>300</v>
      </c>
      <c r="Y129" s="151" t="s">
        <v>1252</v>
      </c>
      <c r="Z129" s="141" t="s">
        <v>1022</v>
      </c>
      <c r="AA129" s="141" t="s">
        <v>1279</v>
      </c>
      <c r="AB129" s="141" t="s">
        <v>1319</v>
      </c>
      <c r="AC129" s="141" t="s">
        <v>1320</v>
      </c>
      <c r="AD129" s="141" t="s">
        <v>648</v>
      </c>
      <c r="AE129" s="158" t="s">
        <v>1321</v>
      </c>
      <c r="AF129" s="1040"/>
      <c r="AG129" s="1046"/>
      <c r="AH129" s="1043"/>
      <c r="AI129" s="1043"/>
      <c r="AJ129" s="674">
        <v>0</v>
      </c>
      <c r="AK129" s="1027"/>
      <c r="AL129" s="1028"/>
      <c r="AM129" s="1051"/>
      <c r="AN129" s="1051"/>
      <c r="AO129" s="543"/>
      <c r="AP129" s="543"/>
      <c r="AQ129" s="1067"/>
      <c r="AR129" s="1005"/>
      <c r="AS129" s="1067"/>
      <c r="AT129" s="1005"/>
      <c r="AU129" s="1067"/>
      <c r="AV129" s="1005"/>
      <c r="AW129" s="1067"/>
      <c r="AX129" s="1005"/>
      <c r="AY129" s="186"/>
      <c r="AZ129" s="331"/>
      <c r="BA129" s="298"/>
      <c r="BB129" s="298"/>
      <c r="BC129" s="739"/>
      <c r="BD129" s="739"/>
      <c r="BE129" s="1025"/>
      <c r="BF129" s="991"/>
      <c r="BG129" s="991"/>
      <c r="BH129" s="1188"/>
      <c r="BI129" s="566" t="s">
        <v>1898</v>
      </c>
      <c r="BJ129" s="1008"/>
    </row>
    <row r="130" spans="1:62" ht="80.099999999999994" customHeight="1">
      <c r="A130" s="1091"/>
      <c r="B130" s="1092"/>
      <c r="C130" s="1092"/>
      <c r="D130" s="1093"/>
      <c r="E130" s="1100" t="s">
        <v>1329</v>
      </c>
      <c r="F130" s="1101"/>
      <c r="G130" s="1101"/>
      <c r="H130" s="1101"/>
      <c r="I130" s="1101"/>
      <c r="J130" s="1101"/>
      <c r="K130" s="1101"/>
      <c r="L130" s="1101"/>
      <c r="M130" s="1101"/>
      <c r="N130" s="1101"/>
      <c r="O130" s="1101"/>
      <c r="P130" s="1102"/>
      <c r="Q130" s="479"/>
      <c r="R130" s="479"/>
      <c r="S130" s="479"/>
      <c r="T130" s="479"/>
      <c r="U130" s="606">
        <f>AVERAGE(U127:U129)</f>
        <v>0.83333333333333337</v>
      </c>
      <c r="V130" s="623"/>
      <c r="W130" s="623"/>
      <c r="X130" s="25"/>
      <c r="Y130" s="30"/>
      <c r="Z130" s="27"/>
      <c r="AA130" s="27"/>
      <c r="AB130" s="27"/>
      <c r="AC130" s="27"/>
      <c r="AD130" s="27"/>
      <c r="AE130" s="29"/>
      <c r="AF130" s="635"/>
      <c r="AG130" s="635"/>
      <c r="AH130" s="635"/>
      <c r="AI130" s="635"/>
      <c r="AJ130" s="635"/>
      <c r="AK130" s="42"/>
      <c r="AL130" s="458"/>
      <c r="AM130" s="458"/>
      <c r="AN130" s="458"/>
      <c r="AO130" s="42"/>
      <c r="AP130" s="42"/>
      <c r="AQ130" s="868"/>
      <c r="AR130" s="868"/>
      <c r="AS130" s="130"/>
      <c r="AT130" s="869"/>
      <c r="AU130" s="126"/>
      <c r="AV130" s="126"/>
      <c r="AW130" s="134"/>
      <c r="AX130" s="134"/>
      <c r="AY130" s="53"/>
      <c r="AZ130" s="53"/>
      <c r="BA130" s="332"/>
      <c r="BB130" s="332"/>
      <c r="BC130" s="53"/>
      <c r="BD130" s="53"/>
      <c r="BE130" s="489"/>
      <c r="BF130" s="307"/>
      <c r="BG130" s="307"/>
      <c r="BH130" s="303"/>
      <c r="BI130" s="296"/>
      <c r="BJ130" s="42"/>
    </row>
    <row r="131" spans="1:62" ht="75.75" customHeight="1">
      <c r="A131" s="141" t="s">
        <v>243</v>
      </c>
      <c r="B131" s="141" t="s">
        <v>298</v>
      </c>
      <c r="C131" s="141" t="s">
        <v>197</v>
      </c>
      <c r="D131" s="141" t="s">
        <v>1330</v>
      </c>
      <c r="E131" s="187" t="s">
        <v>1331</v>
      </c>
      <c r="F131" s="147">
        <v>2024130010232</v>
      </c>
      <c r="G131" s="141" t="s">
        <v>1332</v>
      </c>
      <c r="H131" s="158" t="s">
        <v>1333</v>
      </c>
      <c r="I131" s="141" t="s">
        <v>1334</v>
      </c>
      <c r="J131" s="178">
        <v>0.7</v>
      </c>
      <c r="K131" s="141" t="s">
        <v>1335</v>
      </c>
      <c r="L131" s="141" t="s">
        <v>1336</v>
      </c>
      <c r="M131" s="141" t="s">
        <v>1337</v>
      </c>
      <c r="N131" s="480">
        <v>3</v>
      </c>
      <c r="O131" s="267">
        <v>6</v>
      </c>
      <c r="P131" s="562">
        <v>6</v>
      </c>
      <c r="Q131" s="856">
        <v>2</v>
      </c>
      <c r="R131" s="150"/>
      <c r="S131" s="278"/>
      <c r="T131" s="531">
        <f>+P131+Q131+R131+S131</f>
        <v>8</v>
      </c>
      <c r="U131" s="603">
        <v>1</v>
      </c>
      <c r="V131" s="624" t="s">
        <v>734</v>
      </c>
      <c r="W131" s="622" t="s">
        <v>735</v>
      </c>
      <c r="X131" s="145">
        <v>300</v>
      </c>
      <c r="Y131" s="151" t="s">
        <v>1252</v>
      </c>
      <c r="Z131" s="141" t="s">
        <v>1338</v>
      </c>
      <c r="AA131" s="141" t="s">
        <v>1872</v>
      </c>
      <c r="AB131" s="141" t="s">
        <v>1339</v>
      </c>
      <c r="AC131" s="141" t="s">
        <v>1340</v>
      </c>
      <c r="AD131" s="141" t="s">
        <v>1256</v>
      </c>
      <c r="AE131" s="141" t="s">
        <v>1341</v>
      </c>
      <c r="AF131" s="1026">
        <v>80000000</v>
      </c>
      <c r="AG131" s="1044" t="s">
        <v>900</v>
      </c>
      <c r="AH131" s="1044" t="s">
        <v>686</v>
      </c>
      <c r="AI131" s="1047" t="s">
        <v>1258</v>
      </c>
      <c r="AJ131" s="674">
        <v>0</v>
      </c>
      <c r="AK131" s="1026">
        <v>80000000</v>
      </c>
      <c r="AL131" s="1026">
        <v>80000000</v>
      </c>
      <c r="AM131" s="1026"/>
      <c r="AN131" s="463"/>
      <c r="AO131" s="141" t="s">
        <v>652</v>
      </c>
      <c r="AP131" s="141" t="s">
        <v>1342</v>
      </c>
      <c r="AQ131" s="1026"/>
      <c r="AR131" s="979"/>
      <c r="AS131" s="1026"/>
      <c r="AT131" s="979"/>
      <c r="AU131" s="1026">
        <v>55620000</v>
      </c>
      <c r="AV131" s="979">
        <f>AU131/AL131</f>
        <v>0.69525000000000003</v>
      </c>
      <c r="AW131" s="1026">
        <v>37080000</v>
      </c>
      <c r="AX131" s="979">
        <f>AW131/AL131</f>
        <v>0.46350000000000002</v>
      </c>
      <c r="AY131" s="160"/>
      <c r="AZ131" s="1198"/>
      <c r="BA131" s="304"/>
      <c r="BB131" s="340"/>
      <c r="BC131" s="750"/>
      <c r="BD131" s="750"/>
      <c r="BE131" s="1061" t="s">
        <v>1343</v>
      </c>
      <c r="BF131" s="989" t="s">
        <v>1344</v>
      </c>
      <c r="BG131" s="327" t="s">
        <v>1345</v>
      </c>
      <c r="BH131" s="488" t="s">
        <v>1346</v>
      </c>
      <c r="BI131" s="1012" t="s">
        <v>2021</v>
      </c>
      <c r="BJ131" s="736"/>
    </row>
    <row r="132" spans="1:62" ht="64.5" customHeight="1">
      <c r="A132" s="141" t="s">
        <v>243</v>
      </c>
      <c r="B132" s="141" t="s">
        <v>298</v>
      </c>
      <c r="C132" s="141" t="s">
        <v>197</v>
      </c>
      <c r="D132" s="141" t="s">
        <v>1330</v>
      </c>
      <c r="E132" s="187" t="s">
        <v>1331</v>
      </c>
      <c r="F132" s="147">
        <v>2024130010232</v>
      </c>
      <c r="G132" s="141" t="s">
        <v>1332</v>
      </c>
      <c r="H132" s="158" t="s">
        <v>1333</v>
      </c>
      <c r="I132" s="141" t="s">
        <v>1334</v>
      </c>
      <c r="J132" s="178"/>
      <c r="K132" s="141" t="s">
        <v>1347</v>
      </c>
      <c r="L132" s="141" t="s">
        <v>1336</v>
      </c>
      <c r="M132" s="141" t="s">
        <v>1337</v>
      </c>
      <c r="N132" s="480">
        <v>3</v>
      </c>
      <c r="O132" s="502">
        <v>6</v>
      </c>
      <c r="P132" s="562">
        <v>6</v>
      </c>
      <c r="Q132" s="261">
        <v>2</v>
      </c>
      <c r="R132" s="157"/>
      <c r="S132" s="280"/>
      <c r="T132" s="531">
        <f>+P132+Q132+R132+S132</f>
        <v>8</v>
      </c>
      <c r="U132" s="603">
        <v>1</v>
      </c>
      <c r="V132" s="624" t="s">
        <v>734</v>
      </c>
      <c r="W132" s="622" t="s">
        <v>735</v>
      </c>
      <c r="X132" s="145">
        <v>300</v>
      </c>
      <c r="Y132" s="151" t="s">
        <v>1252</v>
      </c>
      <c r="Z132" s="141" t="s">
        <v>1338</v>
      </c>
      <c r="AA132" s="141" t="s">
        <v>1872</v>
      </c>
      <c r="AB132" s="141" t="s">
        <v>1339</v>
      </c>
      <c r="AC132" s="141" t="s">
        <v>1340</v>
      </c>
      <c r="AD132" s="141" t="s">
        <v>1256</v>
      </c>
      <c r="AE132" s="141" t="s">
        <v>1341</v>
      </c>
      <c r="AF132" s="1027"/>
      <c r="AG132" s="1045"/>
      <c r="AH132" s="1045"/>
      <c r="AI132" s="1048"/>
      <c r="AJ132" s="681">
        <v>40000000</v>
      </c>
      <c r="AK132" s="1027"/>
      <c r="AL132" s="1027"/>
      <c r="AM132" s="1027"/>
      <c r="AN132" s="464"/>
      <c r="AO132" s="141" t="s">
        <v>652</v>
      </c>
      <c r="AP132" s="141" t="s">
        <v>1342</v>
      </c>
      <c r="AQ132" s="1027"/>
      <c r="AR132" s="980"/>
      <c r="AS132" s="1027"/>
      <c r="AT132" s="980"/>
      <c r="AU132" s="1027"/>
      <c r="AV132" s="980"/>
      <c r="AW132" s="1027"/>
      <c r="AX132" s="980"/>
      <c r="AY132" s="161"/>
      <c r="AZ132" s="1199"/>
      <c r="BA132" s="304"/>
      <c r="BB132" s="340"/>
      <c r="BC132" s="750"/>
      <c r="BD132" s="750"/>
      <c r="BE132" s="1062"/>
      <c r="BF132" s="991"/>
      <c r="BG132" s="321" t="s">
        <v>1348</v>
      </c>
      <c r="BH132" s="490"/>
      <c r="BI132" s="1013"/>
      <c r="BJ132" s="736"/>
    </row>
    <row r="133" spans="1:62" ht="67.5" customHeight="1">
      <c r="A133" s="141" t="s">
        <v>243</v>
      </c>
      <c r="B133" s="141" t="s">
        <v>298</v>
      </c>
      <c r="C133" s="141" t="s">
        <v>236</v>
      </c>
      <c r="D133" s="141" t="s">
        <v>1349</v>
      </c>
      <c r="E133" s="187" t="s">
        <v>1331</v>
      </c>
      <c r="F133" s="147">
        <v>2024130010232</v>
      </c>
      <c r="G133" s="141" t="s">
        <v>1332</v>
      </c>
      <c r="H133" s="158" t="s">
        <v>1350</v>
      </c>
      <c r="I133" s="141" t="s">
        <v>1351</v>
      </c>
      <c r="J133" s="178">
        <v>0.3</v>
      </c>
      <c r="K133" s="141" t="s">
        <v>1352</v>
      </c>
      <c r="L133" s="141" t="s">
        <v>1336</v>
      </c>
      <c r="M133" s="141" t="s">
        <v>1353</v>
      </c>
      <c r="N133" s="480">
        <v>2</v>
      </c>
      <c r="O133" s="267">
        <v>4</v>
      </c>
      <c r="P133" s="166">
        <v>3</v>
      </c>
      <c r="Q133" s="261">
        <v>1</v>
      </c>
      <c r="R133" s="157"/>
      <c r="S133" s="280"/>
      <c r="T133" s="531">
        <f>+P133+Q133+R133+S133</f>
        <v>4</v>
      </c>
      <c r="U133" s="603">
        <f t="shared" ref="U133:U134" si="17">T133/O133</f>
        <v>1</v>
      </c>
      <c r="V133" s="624" t="s">
        <v>734</v>
      </c>
      <c r="W133" s="622" t="s">
        <v>735</v>
      </c>
      <c r="X133" s="145">
        <v>300</v>
      </c>
      <c r="Y133" s="151" t="s">
        <v>1252</v>
      </c>
      <c r="Z133" s="141" t="s">
        <v>1354</v>
      </c>
      <c r="AA133" s="141" t="s">
        <v>1872</v>
      </c>
      <c r="AB133" s="141" t="s">
        <v>1339</v>
      </c>
      <c r="AC133" s="141" t="s">
        <v>1340</v>
      </c>
      <c r="AD133" s="141" t="s">
        <v>1256</v>
      </c>
      <c r="AE133" s="141" t="s">
        <v>1341</v>
      </c>
      <c r="AF133" s="1027"/>
      <c r="AG133" s="1045"/>
      <c r="AH133" s="1045"/>
      <c r="AI133" s="1048"/>
      <c r="AJ133" s="681">
        <v>40000000</v>
      </c>
      <c r="AK133" s="1027"/>
      <c r="AL133" s="1027"/>
      <c r="AM133" s="1027"/>
      <c r="AN133" s="464"/>
      <c r="AO133" s="141" t="s">
        <v>652</v>
      </c>
      <c r="AP133" s="141" t="s">
        <v>1342</v>
      </c>
      <c r="AQ133" s="1027"/>
      <c r="AR133" s="980"/>
      <c r="AS133" s="1027"/>
      <c r="AT133" s="980"/>
      <c r="AU133" s="1027"/>
      <c r="AV133" s="980"/>
      <c r="AW133" s="1027"/>
      <c r="AX133" s="980"/>
      <c r="AY133" s="161"/>
      <c r="AZ133" s="1199"/>
      <c r="BA133" s="304"/>
      <c r="BB133" s="340"/>
      <c r="BC133" s="750"/>
      <c r="BD133" s="750"/>
      <c r="BE133" s="1062"/>
      <c r="BF133" s="991"/>
      <c r="BG133" s="321" t="s">
        <v>1355</v>
      </c>
      <c r="BH133" s="1186" t="s">
        <v>307</v>
      </c>
      <c r="BI133" s="987" t="s">
        <v>2022</v>
      </c>
      <c r="BJ133" s="736"/>
    </row>
    <row r="134" spans="1:62" ht="80.099999999999994" customHeight="1">
      <c r="A134" s="141" t="s">
        <v>243</v>
      </c>
      <c r="B134" s="141" t="s">
        <v>298</v>
      </c>
      <c r="C134" s="141" t="s">
        <v>236</v>
      </c>
      <c r="D134" s="141" t="s">
        <v>1349</v>
      </c>
      <c r="E134" s="187" t="s">
        <v>1331</v>
      </c>
      <c r="F134" s="147">
        <v>2024130010232</v>
      </c>
      <c r="G134" s="141" t="s">
        <v>1332</v>
      </c>
      <c r="H134" s="158" t="s">
        <v>1350</v>
      </c>
      <c r="I134" s="141" t="s">
        <v>1351</v>
      </c>
      <c r="J134" s="178"/>
      <c r="K134" s="141" t="s">
        <v>1356</v>
      </c>
      <c r="L134" s="141" t="s">
        <v>1336</v>
      </c>
      <c r="M134" s="141" t="s">
        <v>1353</v>
      </c>
      <c r="N134" s="480">
        <v>2</v>
      </c>
      <c r="O134" s="267">
        <v>4</v>
      </c>
      <c r="P134" s="166">
        <v>3</v>
      </c>
      <c r="Q134" s="261">
        <v>1</v>
      </c>
      <c r="R134" s="157"/>
      <c r="S134" s="280"/>
      <c r="T134" s="531">
        <f>+P134+Q134+R134+S134</f>
        <v>4</v>
      </c>
      <c r="U134" s="603">
        <f t="shared" si="17"/>
        <v>1</v>
      </c>
      <c r="V134" s="624" t="s">
        <v>734</v>
      </c>
      <c r="W134" s="622" t="s">
        <v>735</v>
      </c>
      <c r="X134" s="145">
        <v>300</v>
      </c>
      <c r="Y134" s="151" t="s">
        <v>1252</v>
      </c>
      <c r="Z134" s="141" t="s">
        <v>1354</v>
      </c>
      <c r="AA134" s="141" t="s">
        <v>1872</v>
      </c>
      <c r="AB134" s="141" t="s">
        <v>1339</v>
      </c>
      <c r="AC134" s="141" t="s">
        <v>1340</v>
      </c>
      <c r="AD134" s="141" t="s">
        <v>1256</v>
      </c>
      <c r="AE134" s="141" t="s">
        <v>1341</v>
      </c>
      <c r="AF134" s="1028"/>
      <c r="AG134" s="1046"/>
      <c r="AH134" s="1046"/>
      <c r="AI134" s="1049"/>
      <c r="AJ134" s="674">
        <v>0</v>
      </c>
      <c r="AK134" s="1028"/>
      <c r="AL134" s="1028"/>
      <c r="AM134" s="1028"/>
      <c r="AN134" s="465"/>
      <c r="AO134" s="141" t="s">
        <v>652</v>
      </c>
      <c r="AP134" s="141" t="s">
        <v>1342</v>
      </c>
      <c r="AQ134" s="1028"/>
      <c r="AR134" s="981"/>
      <c r="AS134" s="1028"/>
      <c r="AT134" s="981"/>
      <c r="AU134" s="1028"/>
      <c r="AV134" s="981"/>
      <c r="AW134" s="1028"/>
      <c r="AX134" s="981"/>
      <c r="AY134" s="164"/>
      <c r="AZ134" s="1200"/>
      <c r="BA134" s="304"/>
      <c r="BB134" s="340"/>
      <c r="BC134" s="750"/>
      <c r="BD134" s="750"/>
      <c r="BE134" s="1063"/>
      <c r="BF134" s="990"/>
      <c r="BG134" s="322" t="s">
        <v>1357</v>
      </c>
      <c r="BH134" s="1188"/>
      <c r="BI134" s="988"/>
      <c r="BJ134" s="736"/>
    </row>
    <row r="135" spans="1:62" ht="80.099999999999994" customHeight="1">
      <c r="A135" s="1091"/>
      <c r="B135" s="1092"/>
      <c r="C135" s="1092"/>
      <c r="D135" s="1093"/>
      <c r="E135" s="1100" t="s">
        <v>1358</v>
      </c>
      <c r="F135" s="1101"/>
      <c r="G135" s="1101"/>
      <c r="H135" s="1101"/>
      <c r="I135" s="1101"/>
      <c r="J135" s="1101"/>
      <c r="K135" s="1101"/>
      <c r="L135" s="1101"/>
      <c r="M135" s="1101"/>
      <c r="N135" s="1101"/>
      <c r="O135" s="1101"/>
      <c r="P135" s="1102"/>
      <c r="Q135" s="479"/>
      <c r="R135" s="479"/>
      <c r="S135" s="479"/>
      <c r="T135" s="479"/>
      <c r="U135" s="606">
        <f>AVERAGE(U131:U134)</f>
        <v>1</v>
      </c>
      <c r="V135" s="623"/>
      <c r="W135" s="623"/>
      <c r="X135" s="25"/>
      <c r="Y135" s="30"/>
      <c r="Z135" s="27"/>
      <c r="AA135" s="27"/>
      <c r="AB135" s="27"/>
      <c r="AC135" s="27"/>
      <c r="AD135" s="27"/>
      <c r="AE135" s="27"/>
      <c r="AF135" s="645"/>
      <c r="AG135" s="26"/>
      <c r="AH135" s="26"/>
      <c r="AI135" s="623"/>
      <c r="AJ135" s="645"/>
      <c r="AK135" s="45"/>
      <c r="AL135" s="379"/>
      <c r="AM135" s="379"/>
      <c r="AN135" s="379"/>
      <c r="AO135" s="27"/>
      <c r="AP135" s="29"/>
      <c r="AQ135" s="870"/>
      <c r="AR135" s="870"/>
      <c r="AS135" s="132"/>
      <c r="AT135" s="864"/>
      <c r="AU135" s="127"/>
      <c r="AV135" s="127"/>
      <c r="AW135" s="135"/>
      <c r="AX135" s="135"/>
      <c r="AY135" s="54"/>
      <c r="AZ135" s="54"/>
      <c r="BA135" s="333"/>
      <c r="BB135" s="333"/>
      <c r="BC135" s="54"/>
      <c r="BD135" s="54"/>
      <c r="BE135" s="334"/>
      <c r="BF135" s="307"/>
      <c r="BG135" s="307"/>
      <c r="BH135" s="303"/>
      <c r="BI135" s="296"/>
      <c r="BJ135" s="42"/>
    </row>
    <row r="136" spans="1:62" ht="80.099999999999994" customHeight="1">
      <c r="A136" s="141" t="s">
        <v>243</v>
      </c>
      <c r="B136" s="141" t="s">
        <v>298</v>
      </c>
      <c r="C136" s="141" t="s">
        <v>265</v>
      </c>
      <c r="D136" s="141" t="s">
        <v>310</v>
      </c>
      <c r="E136" s="188" t="s">
        <v>1359</v>
      </c>
      <c r="F136" s="147">
        <v>2024130010230</v>
      </c>
      <c r="G136" s="141" t="s">
        <v>1360</v>
      </c>
      <c r="H136" s="141" t="s">
        <v>1361</v>
      </c>
      <c r="I136" s="141" t="s">
        <v>1362</v>
      </c>
      <c r="J136" s="178">
        <v>0.5</v>
      </c>
      <c r="K136" s="182" t="s">
        <v>1363</v>
      </c>
      <c r="L136" s="141" t="s">
        <v>642</v>
      </c>
      <c r="M136" s="141" t="s">
        <v>1364</v>
      </c>
      <c r="N136" s="480">
        <v>200</v>
      </c>
      <c r="O136" s="267">
        <v>150</v>
      </c>
      <c r="P136" s="166">
        <v>0</v>
      </c>
      <c r="Q136" s="856">
        <v>0</v>
      </c>
      <c r="R136" s="150"/>
      <c r="S136" s="278"/>
      <c r="T136" s="531">
        <f>+P136+Q136+R136+S136</f>
        <v>0</v>
      </c>
      <c r="U136" s="603">
        <f>T136/O136</f>
        <v>0</v>
      </c>
      <c r="V136" s="624" t="s">
        <v>734</v>
      </c>
      <c r="W136" s="622" t="s">
        <v>735</v>
      </c>
      <c r="X136" s="138">
        <v>300</v>
      </c>
      <c r="Y136" s="141" t="s">
        <v>1365</v>
      </c>
      <c r="Z136" s="141" t="s">
        <v>1022</v>
      </c>
      <c r="AA136" s="141" t="s">
        <v>1279</v>
      </c>
      <c r="AB136" s="141" t="s">
        <v>1366</v>
      </c>
      <c r="AC136" s="141" t="s">
        <v>1367</v>
      </c>
      <c r="AD136" s="141"/>
      <c r="AE136" s="141"/>
      <c r="AF136" s="1026">
        <v>850000000</v>
      </c>
      <c r="AG136" s="1044" t="s">
        <v>900</v>
      </c>
      <c r="AH136" s="1044" t="s">
        <v>686</v>
      </c>
      <c r="AI136" s="1050" t="s">
        <v>1258</v>
      </c>
      <c r="AJ136" s="674">
        <v>0</v>
      </c>
      <c r="AK136" s="1051">
        <v>850000000</v>
      </c>
      <c r="AL136" s="1051">
        <v>850000000</v>
      </c>
      <c r="AM136" s="1051"/>
      <c r="AN136" s="462"/>
      <c r="AO136" s="141" t="s">
        <v>1259</v>
      </c>
      <c r="AP136" s="141" t="s">
        <v>1368</v>
      </c>
      <c r="AQ136" s="1051"/>
      <c r="AR136" s="979"/>
      <c r="AS136" s="1051"/>
      <c r="AT136" s="979"/>
      <c r="AU136" s="1051">
        <v>0</v>
      </c>
      <c r="AV136" s="982">
        <f>AU136/AL136</f>
        <v>0</v>
      </c>
      <c r="AW136" s="1051">
        <v>0</v>
      </c>
      <c r="AX136" s="982">
        <f>AW136/AL136</f>
        <v>0</v>
      </c>
      <c r="AY136" s="160"/>
      <c r="AZ136" s="315"/>
      <c r="BA136" s="304"/>
      <c r="BB136" s="340"/>
      <c r="BC136" s="750"/>
      <c r="BD136" s="750"/>
      <c r="BE136" s="1061" t="s">
        <v>1369</v>
      </c>
      <c r="BF136" s="460" t="s">
        <v>1370</v>
      </c>
      <c r="BG136" s="460" t="s">
        <v>1371</v>
      </c>
      <c r="BH136" s="262" t="s">
        <v>1371</v>
      </c>
      <c r="BI136" s="566" t="s">
        <v>1899</v>
      </c>
      <c r="BJ136" s="826" t="s">
        <v>2141</v>
      </c>
    </row>
    <row r="137" spans="1:62" ht="80.099999999999994" customHeight="1">
      <c r="A137" s="141" t="s">
        <v>243</v>
      </c>
      <c r="B137" s="138" t="s">
        <v>298</v>
      </c>
      <c r="C137" s="141" t="s">
        <v>269</v>
      </c>
      <c r="D137" s="141" t="s">
        <v>314</v>
      </c>
      <c r="E137" s="188" t="s">
        <v>1359</v>
      </c>
      <c r="F137" s="147">
        <v>2024130010230</v>
      </c>
      <c r="G137" s="141" t="s">
        <v>1360</v>
      </c>
      <c r="H137" s="141" t="s">
        <v>1372</v>
      </c>
      <c r="I137" s="141" t="s">
        <v>1362</v>
      </c>
      <c r="J137" s="148"/>
      <c r="K137" s="182" t="s">
        <v>1373</v>
      </c>
      <c r="L137" s="141" t="s">
        <v>642</v>
      </c>
      <c r="M137" s="141" t="s">
        <v>1374</v>
      </c>
      <c r="N137" s="480">
        <v>13</v>
      </c>
      <c r="O137" s="267">
        <v>13</v>
      </c>
      <c r="P137" s="166">
        <v>0</v>
      </c>
      <c r="Q137" s="856">
        <v>0</v>
      </c>
      <c r="R137" s="150"/>
      <c r="S137" s="278"/>
      <c r="T137" s="531">
        <f>+P137+Q137+R137+S137</f>
        <v>0</v>
      </c>
      <c r="U137" s="603">
        <f t="shared" ref="U137:U139" si="18">T137/O137</f>
        <v>0</v>
      </c>
      <c r="V137" s="624" t="s">
        <v>734</v>
      </c>
      <c r="W137" s="622" t="s">
        <v>735</v>
      </c>
      <c r="X137" s="138">
        <v>300</v>
      </c>
      <c r="Y137" s="151" t="s">
        <v>1252</v>
      </c>
      <c r="Z137" s="141" t="s">
        <v>1022</v>
      </c>
      <c r="AA137" s="141" t="s">
        <v>1279</v>
      </c>
      <c r="AB137" s="141" t="s">
        <v>1366</v>
      </c>
      <c r="AC137" s="141" t="s">
        <v>1367</v>
      </c>
      <c r="AD137" s="543"/>
      <c r="AE137" s="543"/>
      <c r="AF137" s="1027"/>
      <c r="AG137" s="1045"/>
      <c r="AH137" s="1045"/>
      <c r="AI137" s="1050"/>
      <c r="AJ137" s="681">
        <v>600000000</v>
      </c>
      <c r="AK137" s="1051"/>
      <c r="AL137" s="1051"/>
      <c r="AM137" s="1051"/>
      <c r="AN137" s="462"/>
      <c r="AO137" s="141" t="s">
        <v>1259</v>
      </c>
      <c r="AP137" s="543"/>
      <c r="AQ137" s="1051"/>
      <c r="AR137" s="980"/>
      <c r="AS137" s="1051"/>
      <c r="AT137" s="980"/>
      <c r="AU137" s="1051"/>
      <c r="AV137" s="983"/>
      <c r="AW137" s="1051"/>
      <c r="AX137" s="983"/>
      <c r="AY137" s="161"/>
      <c r="AZ137" s="316"/>
      <c r="BA137" s="304"/>
      <c r="BB137" s="340"/>
      <c r="BC137" s="750"/>
      <c r="BD137" s="750"/>
      <c r="BE137" s="1062"/>
      <c r="BF137" s="483" t="s">
        <v>1375</v>
      </c>
      <c r="BG137" s="483" t="s">
        <v>1376</v>
      </c>
      <c r="BH137" s="262" t="s">
        <v>1377</v>
      </c>
      <c r="BI137" s="566" t="s">
        <v>1900</v>
      </c>
      <c r="BJ137" s="826" t="s">
        <v>2142</v>
      </c>
    </row>
    <row r="138" spans="1:62" ht="80.099999999999994" customHeight="1">
      <c r="A138" s="141" t="s">
        <v>243</v>
      </c>
      <c r="B138" s="138" t="s">
        <v>298</v>
      </c>
      <c r="C138" s="141" t="s">
        <v>269</v>
      </c>
      <c r="D138" s="141" t="s">
        <v>314</v>
      </c>
      <c r="E138" s="188" t="s">
        <v>1359</v>
      </c>
      <c r="F138" s="147">
        <v>2024130010230</v>
      </c>
      <c r="G138" s="141" t="s">
        <v>1360</v>
      </c>
      <c r="H138" s="141" t="s">
        <v>1372</v>
      </c>
      <c r="I138" s="141" t="s">
        <v>1362</v>
      </c>
      <c r="J138" s="148"/>
      <c r="K138" s="182" t="s">
        <v>1378</v>
      </c>
      <c r="L138" s="141" t="s">
        <v>642</v>
      </c>
      <c r="M138" s="141" t="s">
        <v>1374</v>
      </c>
      <c r="N138" s="414" t="s">
        <v>170</v>
      </c>
      <c r="O138" s="267" t="s">
        <v>170</v>
      </c>
      <c r="P138" s="166" t="s">
        <v>170</v>
      </c>
      <c r="Q138" s="261" t="s">
        <v>170</v>
      </c>
      <c r="R138" s="157"/>
      <c r="S138" s="280"/>
      <c r="T138" s="531" t="s">
        <v>170</v>
      </c>
      <c r="U138" s="603" t="s">
        <v>170</v>
      </c>
      <c r="V138" s="624" t="s">
        <v>734</v>
      </c>
      <c r="W138" s="622" t="s">
        <v>735</v>
      </c>
      <c r="X138" s="138">
        <v>300</v>
      </c>
      <c r="Y138" s="151" t="s">
        <v>1252</v>
      </c>
      <c r="Z138" s="141" t="s">
        <v>1022</v>
      </c>
      <c r="AA138" s="141" t="s">
        <v>1279</v>
      </c>
      <c r="AB138" s="141" t="s">
        <v>1366</v>
      </c>
      <c r="AC138" s="141" t="s">
        <v>1367</v>
      </c>
      <c r="AD138" s="543"/>
      <c r="AE138" s="543"/>
      <c r="AF138" s="1027"/>
      <c r="AG138" s="1045"/>
      <c r="AH138" s="1045"/>
      <c r="AI138" s="1050"/>
      <c r="AJ138" s="681">
        <v>250000000</v>
      </c>
      <c r="AK138" s="1051"/>
      <c r="AL138" s="1051"/>
      <c r="AM138" s="1051"/>
      <c r="AN138" s="462"/>
      <c r="AO138" s="141" t="s">
        <v>1259</v>
      </c>
      <c r="AP138" s="543"/>
      <c r="AQ138" s="1051"/>
      <c r="AR138" s="980"/>
      <c r="AS138" s="1051"/>
      <c r="AT138" s="980"/>
      <c r="AU138" s="1051"/>
      <c r="AV138" s="983"/>
      <c r="AW138" s="1051"/>
      <c r="AX138" s="983"/>
      <c r="AY138" s="161"/>
      <c r="AZ138" s="316"/>
      <c r="BA138" s="304"/>
      <c r="BB138" s="340"/>
      <c r="BC138" s="750"/>
      <c r="BD138" s="750"/>
      <c r="BE138" s="1062"/>
      <c r="BF138" s="483" t="s">
        <v>1379</v>
      </c>
      <c r="BG138" s="483" t="s">
        <v>1380</v>
      </c>
      <c r="BH138" s="262" t="s">
        <v>1381</v>
      </c>
      <c r="BI138" s="567" t="s">
        <v>2001</v>
      </c>
      <c r="BJ138" s="814" t="s">
        <v>2001</v>
      </c>
    </row>
    <row r="139" spans="1:62" ht="80.099999999999994" customHeight="1">
      <c r="A139" s="141" t="s">
        <v>243</v>
      </c>
      <c r="B139" s="138" t="s">
        <v>298</v>
      </c>
      <c r="C139" s="141" t="s">
        <v>269</v>
      </c>
      <c r="D139" s="141" t="s">
        <v>314</v>
      </c>
      <c r="E139" s="188" t="s">
        <v>1359</v>
      </c>
      <c r="F139" s="147">
        <v>2024130010230</v>
      </c>
      <c r="G139" s="141" t="s">
        <v>1360</v>
      </c>
      <c r="H139" s="141" t="s">
        <v>1372</v>
      </c>
      <c r="I139" s="141" t="s">
        <v>1382</v>
      </c>
      <c r="J139" s="148">
        <v>0.5</v>
      </c>
      <c r="K139" s="182" t="s">
        <v>1383</v>
      </c>
      <c r="L139" s="141" t="s">
        <v>642</v>
      </c>
      <c r="M139" s="141" t="s">
        <v>1374</v>
      </c>
      <c r="N139" s="414">
        <v>150</v>
      </c>
      <c r="O139" s="267">
        <v>150</v>
      </c>
      <c r="P139" s="166">
        <v>0</v>
      </c>
      <c r="Q139" s="261">
        <v>0</v>
      </c>
      <c r="R139" s="157"/>
      <c r="S139" s="280"/>
      <c r="T139" s="531">
        <f>+P139+Q139+R139+S139</f>
        <v>0</v>
      </c>
      <c r="U139" s="603">
        <f t="shared" si="18"/>
        <v>0</v>
      </c>
      <c r="V139" s="624" t="s">
        <v>734</v>
      </c>
      <c r="W139" s="622" t="s">
        <v>735</v>
      </c>
      <c r="X139" s="138">
        <v>300</v>
      </c>
      <c r="Y139" s="151" t="s">
        <v>1252</v>
      </c>
      <c r="Z139" s="141" t="s">
        <v>1022</v>
      </c>
      <c r="AA139" s="141" t="s">
        <v>1279</v>
      </c>
      <c r="AB139" s="141" t="s">
        <v>1366</v>
      </c>
      <c r="AC139" s="141" t="s">
        <v>1367</v>
      </c>
      <c r="AD139" s="543"/>
      <c r="AE139" s="543"/>
      <c r="AF139" s="1028"/>
      <c r="AG139" s="1046"/>
      <c r="AH139" s="1046"/>
      <c r="AI139" s="1050"/>
      <c r="AJ139" s="674">
        <v>0</v>
      </c>
      <c r="AK139" s="1051"/>
      <c r="AL139" s="1051"/>
      <c r="AM139" s="1051"/>
      <c r="AN139" s="462"/>
      <c r="AO139" s="141" t="s">
        <v>1259</v>
      </c>
      <c r="AP139" s="543"/>
      <c r="AQ139" s="1051"/>
      <c r="AR139" s="981"/>
      <c r="AS139" s="1051"/>
      <c r="AT139" s="981"/>
      <c r="AU139" s="1051"/>
      <c r="AV139" s="984"/>
      <c r="AW139" s="1051"/>
      <c r="AX139" s="984"/>
      <c r="AY139" s="164"/>
      <c r="AZ139" s="317"/>
      <c r="BA139" s="304"/>
      <c r="BB139" s="340"/>
      <c r="BC139" s="750"/>
      <c r="BD139" s="750"/>
      <c r="BE139" s="1063"/>
      <c r="BF139" s="335" t="s">
        <v>1384</v>
      </c>
      <c r="BG139" s="336" t="s">
        <v>1385</v>
      </c>
      <c r="BH139" s="262" t="s">
        <v>1385</v>
      </c>
      <c r="BI139" s="566" t="s">
        <v>1899</v>
      </c>
      <c r="BJ139" s="826" t="s">
        <v>2142</v>
      </c>
    </row>
    <row r="140" spans="1:62" ht="80.099999999999994" customHeight="1">
      <c r="A140" s="1091"/>
      <c r="B140" s="1092"/>
      <c r="C140" s="1092"/>
      <c r="D140" s="1093"/>
      <c r="E140" s="1100" t="s">
        <v>1386</v>
      </c>
      <c r="F140" s="1101"/>
      <c r="G140" s="1101"/>
      <c r="H140" s="1101"/>
      <c r="I140" s="1101"/>
      <c r="J140" s="1101"/>
      <c r="K140" s="1101"/>
      <c r="L140" s="1101"/>
      <c r="M140" s="1101"/>
      <c r="N140" s="1101"/>
      <c r="O140" s="1101"/>
      <c r="P140" s="1102"/>
      <c r="Q140" s="479"/>
      <c r="R140" s="479"/>
      <c r="S140" s="479"/>
      <c r="T140" s="479"/>
      <c r="U140" s="607">
        <f>AVERAGE(U136:U139)</f>
        <v>0</v>
      </c>
      <c r="V140" s="623"/>
      <c r="W140" s="623"/>
      <c r="X140" s="26"/>
      <c r="Y140" s="30"/>
      <c r="Z140" s="27"/>
      <c r="AA140" s="27"/>
      <c r="AB140" s="27"/>
      <c r="AC140" s="27"/>
      <c r="AD140" s="42"/>
      <c r="AE140" s="42"/>
      <c r="AF140" s="682"/>
      <c r="AG140" s="635"/>
      <c r="AH140" s="665"/>
      <c r="AI140" s="635"/>
      <c r="AJ140" s="682"/>
      <c r="AK140" s="380"/>
      <c r="AL140" s="381"/>
      <c r="AM140" s="381"/>
      <c r="AN140" s="381"/>
      <c r="AO140" s="27"/>
      <c r="AP140" s="42"/>
      <c r="AQ140" s="868"/>
      <c r="AR140" s="868"/>
      <c r="AS140" s="130"/>
      <c r="AT140" s="869"/>
      <c r="AU140" s="382"/>
      <c r="AV140" s="382"/>
      <c r="AW140" s="383"/>
      <c r="AX140" s="383"/>
      <c r="AY140" s="337"/>
      <c r="AZ140" s="337"/>
      <c r="BA140" s="313"/>
      <c r="BB140" s="313"/>
      <c r="BC140" s="337"/>
      <c r="BD140" s="337"/>
      <c r="BE140" s="489"/>
      <c r="BF140" s="307"/>
      <c r="BG140" s="307"/>
      <c r="BH140" s="303"/>
      <c r="BI140" s="296"/>
      <c r="BJ140" s="42"/>
    </row>
    <row r="141" spans="1:62" ht="93" customHeight="1">
      <c r="A141" s="141" t="s">
        <v>317</v>
      </c>
      <c r="B141" s="138" t="s">
        <v>318</v>
      </c>
      <c r="C141" s="141" t="s">
        <v>236</v>
      </c>
      <c r="D141" s="141" t="s">
        <v>321</v>
      </c>
      <c r="E141" s="189" t="s">
        <v>1387</v>
      </c>
      <c r="F141" s="147">
        <v>2024130010235</v>
      </c>
      <c r="G141" s="141" t="s">
        <v>1388</v>
      </c>
      <c r="H141" s="141" t="s">
        <v>1389</v>
      </c>
      <c r="I141" s="141" t="s">
        <v>1390</v>
      </c>
      <c r="J141" s="148">
        <v>0.25</v>
      </c>
      <c r="K141" s="141" t="s">
        <v>1391</v>
      </c>
      <c r="L141" s="141" t="s">
        <v>642</v>
      </c>
      <c r="M141" s="141" t="s">
        <v>1392</v>
      </c>
      <c r="N141" s="414">
        <v>150</v>
      </c>
      <c r="O141" s="267">
        <v>150</v>
      </c>
      <c r="P141" s="166">
        <v>0</v>
      </c>
      <c r="Q141" s="856">
        <v>79</v>
      </c>
      <c r="R141" s="150"/>
      <c r="S141" s="278"/>
      <c r="T141" s="531">
        <f>+P141+Q141+R141+S141</f>
        <v>79</v>
      </c>
      <c r="U141" s="603">
        <f>T141/O141</f>
        <v>0.52666666666666662</v>
      </c>
      <c r="V141" s="624" t="s">
        <v>734</v>
      </c>
      <c r="W141" s="622" t="s">
        <v>735</v>
      </c>
      <c r="X141" s="138">
        <v>300</v>
      </c>
      <c r="Y141" s="141" t="s">
        <v>1365</v>
      </c>
      <c r="Z141" s="141" t="s">
        <v>719</v>
      </c>
      <c r="AA141" s="141" t="s">
        <v>1875</v>
      </c>
      <c r="AB141" s="141" t="s">
        <v>1254</v>
      </c>
      <c r="AC141" s="141" t="s">
        <v>1393</v>
      </c>
      <c r="AD141" s="141" t="s">
        <v>648</v>
      </c>
      <c r="AE141" s="158" t="s">
        <v>1394</v>
      </c>
      <c r="AF141" s="1029" t="s">
        <v>1395</v>
      </c>
      <c r="AG141" s="1032" t="s">
        <v>1396</v>
      </c>
      <c r="AH141" s="675" t="s">
        <v>1397</v>
      </c>
      <c r="AI141" s="1036" t="s">
        <v>1258</v>
      </c>
      <c r="AJ141" s="683" t="s">
        <v>1398</v>
      </c>
      <c r="AK141" s="1026">
        <v>1441672000</v>
      </c>
      <c r="AL141" s="1026">
        <v>1441672000</v>
      </c>
      <c r="AM141" s="1026"/>
      <c r="AN141" s="463"/>
      <c r="AO141" s="141" t="s">
        <v>1399</v>
      </c>
      <c r="AP141" s="141" t="s">
        <v>1400</v>
      </c>
      <c r="AQ141" s="1067"/>
      <c r="AR141" s="1003"/>
      <c r="AS141" s="1067"/>
      <c r="AT141" s="1003"/>
      <c r="AU141" s="1026">
        <v>803955000</v>
      </c>
      <c r="AV141" s="982">
        <f>AU141/AL141</f>
        <v>0.55765458439922533</v>
      </c>
      <c r="AW141" s="1026">
        <v>767810000</v>
      </c>
      <c r="AX141" s="982">
        <f>AW141/AL141</f>
        <v>0.53258300084901422</v>
      </c>
      <c r="AY141" s="160"/>
      <c r="AZ141" s="1058"/>
      <c r="BA141" s="304"/>
      <c r="BB141" s="533"/>
      <c r="BC141" s="1014"/>
      <c r="BD141" s="753"/>
      <c r="BE141" s="1061" t="s">
        <v>1401</v>
      </c>
      <c r="BF141" s="989" t="s">
        <v>1402</v>
      </c>
      <c r="BG141" s="989" t="s">
        <v>1403</v>
      </c>
      <c r="BH141" s="262" t="s">
        <v>1404</v>
      </c>
      <c r="BI141" s="566" t="s">
        <v>1901</v>
      </c>
      <c r="BJ141" s="826" t="s">
        <v>2143</v>
      </c>
    </row>
    <row r="142" spans="1:62" ht="93" customHeight="1">
      <c r="A142" s="141" t="s">
        <v>323</v>
      </c>
      <c r="B142" s="138" t="s">
        <v>318</v>
      </c>
      <c r="C142" s="141" t="s">
        <v>265</v>
      </c>
      <c r="D142" s="141" t="s">
        <v>325</v>
      </c>
      <c r="E142" s="189" t="s">
        <v>1387</v>
      </c>
      <c r="F142" s="147">
        <v>2024130010235</v>
      </c>
      <c r="G142" s="141" t="s">
        <v>1388</v>
      </c>
      <c r="H142" s="141" t="s">
        <v>1405</v>
      </c>
      <c r="I142" s="141" t="s">
        <v>751</v>
      </c>
      <c r="J142" s="148">
        <v>0.5</v>
      </c>
      <c r="K142" s="141" t="s">
        <v>1406</v>
      </c>
      <c r="L142" s="141" t="s">
        <v>642</v>
      </c>
      <c r="M142" s="141" t="s">
        <v>1407</v>
      </c>
      <c r="N142" s="414">
        <v>6</v>
      </c>
      <c r="O142" s="267">
        <v>6</v>
      </c>
      <c r="P142" s="166">
        <v>2</v>
      </c>
      <c r="Q142" s="261">
        <v>0</v>
      </c>
      <c r="R142" s="157"/>
      <c r="S142" s="280"/>
      <c r="T142" s="531">
        <f>+P142+Q142+R142+S142</f>
        <v>2</v>
      </c>
      <c r="U142" s="603">
        <f t="shared" ref="U142:U145" si="19">T142/O142</f>
        <v>0.33333333333333331</v>
      </c>
      <c r="V142" s="624" t="s">
        <v>734</v>
      </c>
      <c r="W142" s="622" t="s">
        <v>735</v>
      </c>
      <c r="X142" s="138">
        <v>300</v>
      </c>
      <c r="Y142" s="141" t="s">
        <v>1252</v>
      </c>
      <c r="Z142" s="141" t="s">
        <v>719</v>
      </c>
      <c r="AA142" s="141" t="s">
        <v>1875</v>
      </c>
      <c r="AB142" s="141" t="s">
        <v>1254</v>
      </c>
      <c r="AC142" s="141" t="s">
        <v>1393</v>
      </c>
      <c r="AD142" s="141" t="s">
        <v>1256</v>
      </c>
      <c r="AE142" s="158" t="s">
        <v>1394</v>
      </c>
      <c r="AF142" s="1030"/>
      <c r="AG142" s="1033"/>
      <c r="AH142" s="684"/>
      <c r="AI142" s="1037"/>
      <c r="AJ142" s="674">
        <v>0</v>
      </c>
      <c r="AK142" s="1027"/>
      <c r="AL142" s="1027"/>
      <c r="AM142" s="1027"/>
      <c r="AN142" s="464"/>
      <c r="AO142" s="141" t="s">
        <v>686</v>
      </c>
      <c r="AP142" s="141" t="s">
        <v>1400</v>
      </c>
      <c r="AQ142" s="1067"/>
      <c r="AR142" s="1004"/>
      <c r="AS142" s="1067"/>
      <c r="AT142" s="1004"/>
      <c r="AU142" s="1027"/>
      <c r="AV142" s="983"/>
      <c r="AW142" s="1027"/>
      <c r="AX142" s="983"/>
      <c r="AY142" s="161"/>
      <c r="AZ142" s="1059"/>
      <c r="BA142" s="304"/>
      <c r="BB142" s="1056"/>
      <c r="BC142" s="1015"/>
      <c r="BD142" s="752"/>
      <c r="BE142" s="1062"/>
      <c r="BF142" s="990"/>
      <c r="BG142" s="990"/>
      <c r="BH142" s="262" t="s">
        <v>1408</v>
      </c>
      <c r="BI142" s="566" t="s">
        <v>1902</v>
      </c>
      <c r="BJ142" s="814" t="s">
        <v>2144</v>
      </c>
    </row>
    <row r="143" spans="1:62" ht="93" customHeight="1">
      <c r="A143" s="141" t="s">
        <v>327</v>
      </c>
      <c r="B143" s="138" t="s">
        <v>318</v>
      </c>
      <c r="C143" s="141" t="s">
        <v>269</v>
      </c>
      <c r="D143" s="141" t="s">
        <v>330</v>
      </c>
      <c r="E143" s="189" t="s">
        <v>1387</v>
      </c>
      <c r="F143" s="147">
        <v>2024130010235</v>
      </c>
      <c r="G143" s="141" t="s">
        <v>1388</v>
      </c>
      <c r="H143" s="141" t="s">
        <v>1405</v>
      </c>
      <c r="I143" s="141" t="s">
        <v>751</v>
      </c>
      <c r="J143" s="148"/>
      <c r="K143" s="141" t="s">
        <v>1409</v>
      </c>
      <c r="L143" s="141" t="s">
        <v>642</v>
      </c>
      <c r="M143" s="138" t="s">
        <v>386</v>
      </c>
      <c r="N143" s="414">
        <v>87</v>
      </c>
      <c r="O143" s="267">
        <v>87</v>
      </c>
      <c r="P143" s="166">
        <v>88</v>
      </c>
      <c r="Q143" s="261">
        <v>0</v>
      </c>
      <c r="R143" s="157"/>
      <c r="S143" s="280"/>
      <c r="T143" s="531">
        <f>+P143+Q143+R143+S143</f>
        <v>88</v>
      </c>
      <c r="U143" s="603">
        <f t="shared" si="19"/>
        <v>1.0114942528735633</v>
      </c>
      <c r="V143" s="624" t="s">
        <v>734</v>
      </c>
      <c r="W143" s="622" t="s">
        <v>735</v>
      </c>
      <c r="X143" s="138">
        <v>300</v>
      </c>
      <c r="Y143" s="141" t="s">
        <v>567</v>
      </c>
      <c r="Z143" s="141" t="s">
        <v>719</v>
      </c>
      <c r="AA143" s="141" t="s">
        <v>1875</v>
      </c>
      <c r="AB143" s="141" t="s">
        <v>1254</v>
      </c>
      <c r="AC143" s="141" t="s">
        <v>1393</v>
      </c>
      <c r="AD143" s="141" t="s">
        <v>1256</v>
      </c>
      <c r="AE143" s="158" t="s">
        <v>1394</v>
      </c>
      <c r="AF143" s="1030"/>
      <c r="AG143" s="1033"/>
      <c r="AH143" s="145" t="s">
        <v>686</v>
      </c>
      <c r="AI143" s="1037"/>
      <c r="AJ143" s="681">
        <v>750000000</v>
      </c>
      <c r="AK143" s="1027"/>
      <c r="AL143" s="1027"/>
      <c r="AM143" s="1027"/>
      <c r="AN143" s="464"/>
      <c r="AO143" s="141"/>
      <c r="AP143" s="141"/>
      <c r="AQ143" s="1067"/>
      <c r="AR143" s="1004"/>
      <c r="AS143" s="1067"/>
      <c r="AT143" s="1004"/>
      <c r="AU143" s="1027"/>
      <c r="AV143" s="983"/>
      <c r="AW143" s="1027"/>
      <c r="AX143" s="983"/>
      <c r="AY143" s="161"/>
      <c r="AZ143" s="1059"/>
      <c r="BA143" s="304"/>
      <c r="BB143" s="1057"/>
      <c r="BC143" s="1015"/>
      <c r="BD143" s="752"/>
      <c r="BE143" s="1062"/>
      <c r="BF143" s="461" t="s">
        <v>1410</v>
      </c>
      <c r="BG143" s="461" t="s">
        <v>1411</v>
      </c>
      <c r="BH143" s="262" t="s">
        <v>1412</v>
      </c>
      <c r="BI143" s="548" t="s">
        <v>1903</v>
      </c>
      <c r="BJ143" s="826" t="s">
        <v>2145</v>
      </c>
    </row>
    <row r="144" spans="1:62" ht="93" customHeight="1">
      <c r="A144" s="141" t="s">
        <v>327</v>
      </c>
      <c r="B144" s="138" t="s">
        <v>318</v>
      </c>
      <c r="C144" s="141" t="s">
        <v>269</v>
      </c>
      <c r="D144" s="141" t="s">
        <v>330</v>
      </c>
      <c r="E144" s="189" t="s">
        <v>1387</v>
      </c>
      <c r="F144" s="147">
        <v>2024130010235</v>
      </c>
      <c r="G144" s="141" t="s">
        <v>1388</v>
      </c>
      <c r="H144" s="141" t="s">
        <v>1405</v>
      </c>
      <c r="I144" s="141" t="s">
        <v>1413</v>
      </c>
      <c r="J144" s="148">
        <v>0.25</v>
      </c>
      <c r="K144" s="149" t="s">
        <v>2063</v>
      </c>
      <c r="L144" s="141" t="s">
        <v>642</v>
      </c>
      <c r="M144" s="138" t="s">
        <v>386</v>
      </c>
      <c r="N144" s="414">
        <v>180</v>
      </c>
      <c r="O144" s="267">
        <v>100</v>
      </c>
      <c r="P144" s="166">
        <v>0</v>
      </c>
      <c r="Q144" s="261">
        <v>0</v>
      </c>
      <c r="R144" s="157"/>
      <c r="S144" s="280"/>
      <c r="T144" s="531">
        <f>+P144+Q144+R144+S144</f>
        <v>0</v>
      </c>
      <c r="U144" s="603">
        <f t="shared" si="19"/>
        <v>0</v>
      </c>
      <c r="V144" s="624" t="s">
        <v>734</v>
      </c>
      <c r="W144" s="622" t="s">
        <v>735</v>
      </c>
      <c r="X144" s="138">
        <v>300</v>
      </c>
      <c r="Y144" s="141" t="s">
        <v>567</v>
      </c>
      <c r="Z144" s="141" t="s">
        <v>719</v>
      </c>
      <c r="AA144" s="141" t="s">
        <v>1875</v>
      </c>
      <c r="AB144" s="141" t="s">
        <v>1254</v>
      </c>
      <c r="AC144" s="141" t="s">
        <v>1393</v>
      </c>
      <c r="AD144" s="141" t="s">
        <v>1256</v>
      </c>
      <c r="AE144" s="450"/>
      <c r="AF144" s="1030"/>
      <c r="AG144" s="1034"/>
      <c r="AH144" s="684"/>
      <c r="AI144" s="1037"/>
      <c r="AJ144" s="674">
        <v>0</v>
      </c>
      <c r="AK144" s="1027"/>
      <c r="AL144" s="1027"/>
      <c r="AM144" s="1027"/>
      <c r="AN144" s="464"/>
      <c r="AO144" s="141"/>
      <c r="AP144" s="141"/>
      <c r="AQ144" s="1067"/>
      <c r="AR144" s="1004"/>
      <c r="AS144" s="1067"/>
      <c r="AT144" s="1004"/>
      <c r="AU144" s="1027"/>
      <c r="AV144" s="983"/>
      <c r="AW144" s="1027"/>
      <c r="AX144" s="983"/>
      <c r="AY144" s="161"/>
      <c r="AZ144" s="1059"/>
      <c r="BA144" s="304"/>
      <c r="BB144" s="1057"/>
      <c r="BC144" s="1015"/>
      <c r="BD144" s="752"/>
      <c r="BE144" s="1062"/>
      <c r="BF144" s="309" t="s">
        <v>1414</v>
      </c>
      <c r="BG144" s="309" t="s">
        <v>1411</v>
      </c>
      <c r="BH144" s="262" t="s">
        <v>1415</v>
      </c>
      <c r="BI144" s="548" t="s">
        <v>1999</v>
      </c>
      <c r="BJ144" s="814" t="s">
        <v>2146</v>
      </c>
    </row>
    <row r="145" spans="1:62" ht="93" customHeight="1">
      <c r="A145" s="141" t="s">
        <v>327</v>
      </c>
      <c r="B145" s="138" t="s">
        <v>318</v>
      </c>
      <c r="C145" s="141" t="s">
        <v>269</v>
      </c>
      <c r="D145" s="141" t="s">
        <v>330</v>
      </c>
      <c r="E145" s="189" t="s">
        <v>1387</v>
      </c>
      <c r="F145" s="147">
        <v>2024130010235</v>
      </c>
      <c r="G145" s="141" t="s">
        <v>1388</v>
      </c>
      <c r="H145" s="141" t="s">
        <v>1405</v>
      </c>
      <c r="I145" s="141" t="s">
        <v>1413</v>
      </c>
      <c r="J145" s="148"/>
      <c r="K145" s="141" t="s">
        <v>1416</v>
      </c>
      <c r="L145" s="141" t="s">
        <v>642</v>
      </c>
      <c r="M145" s="138" t="s">
        <v>386</v>
      </c>
      <c r="N145" s="480">
        <v>19550</v>
      </c>
      <c r="O145" s="267">
        <v>19550</v>
      </c>
      <c r="P145" s="166">
        <v>0</v>
      </c>
      <c r="Q145" s="884">
        <v>6756</v>
      </c>
      <c r="R145" s="171"/>
      <c r="S145" s="517"/>
      <c r="T145" s="531">
        <f>+P145+Q145+R145+S145</f>
        <v>6756</v>
      </c>
      <c r="U145" s="603">
        <f t="shared" si="19"/>
        <v>0.34557544757033248</v>
      </c>
      <c r="V145" s="624" t="s">
        <v>734</v>
      </c>
      <c r="W145" s="622" t="s">
        <v>735</v>
      </c>
      <c r="X145" s="138">
        <v>300</v>
      </c>
      <c r="Y145" s="141" t="s">
        <v>567</v>
      </c>
      <c r="Z145" s="141" t="s">
        <v>719</v>
      </c>
      <c r="AA145" s="141" t="s">
        <v>1875</v>
      </c>
      <c r="AB145" s="141" t="s">
        <v>1254</v>
      </c>
      <c r="AC145" s="141" t="s">
        <v>1393</v>
      </c>
      <c r="AD145" s="141" t="s">
        <v>648</v>
      </c>
      <c r="AE145" s="480" t="s">
        <v>1394</v>
      </c>
      <c r="AF145" s="1031"/>
      <c r="AG145" s="1035"/>
      <c r="AH145" s="684"/>
      <c r="AI145" s="1038"/>
      <c r="AJ145" s="674">
        <v>0</v>
      </c>
      <c r="AK145" s="1028"/>
      <c r="AL145" s="1028"/>
      <c r="AM145" s="1028"/>
      <c r="AN145" s="465"/>
      <c r="AO145" s="151" t="s">
        <v>686</v>
      </c>
      <c r="AP145" s="151" t="s">
        <v>1400</v>
      </c>
      <c r="AQ145" s="1067"/>
      <c r="AR145" s="1005"/>
      <c r="AS145" s="1067"/>
      <c r="AT145" s="1005"/>
      <c r="AU145" s="1028"/>
      <c r="AV145" s="984"/>
      <c r="AW145" s="1028"/>
      <c r="AX145" s="984"/>
      <c r="AY145" s="164"/>
      <c r="AZ145" s="1060"/>
      <c r="BA145" s="304"/>
      <c r="BB145" s="1057"/>
      <c r="BC145" s="1016"/>
      <c r="BD145" s="752"/>
      <c r="BE145" s="1063"/>
      <c r="BF145" s="284" t="s">
        <v>1417</v>
      </c>
      <c r="BG145" s="284" t="s">
        <v>1418</v>
      </c>
      <c r="BH145" s="262" t="s">
        <v>1419</v>
      </c>
      <c r="BI145" s="567" t="s">
        <v>1998</v>
      </c>
      <c r="BJ145" s="826" t="s">
        <v>2147</v>
      </c>
    </row>
    <row r="146" spans="1:62" ht="57" customHeight="1">
      <c r="A146" s="1091"/>
      <c r="B146" s="1092"/>
      <c r="C146" s="1092"/>
      <c r="D146" s="1093"/>
      <c r="E146" s="1100" t="s">
        <v>1420</v>
      </c>
      <c r="F146" s="1101"/>
      <c r="G146" s="1101"/>
      <c r="H146" s="1101"/>
      <c r="I146" s="1101"/>
      <c r="J146" s="1101"/>
      <c r="K146" s="1101"/>
      <c r="L146" s="1101"/>
      <c r="M146" s="1101"/>
      <c r="N146" s="1101"/>
      <c r="O146" s="1101"/>
      <c r="P146" s="1102"/>
      <c r="Q146" s="479"/>
      <c r="R146" s="479"/>
      <c r="S146" s="479"/>
      <c r="T146" s="479"/>
      <c r="U146" s="607">
        <f>AVERAGE(U141:U145)</f>
        <v>0.44341394008877916</v>
      </c>
      <c r="V146" s="623"/>
      <c r="W146" s="623"/>
      <c r="X146" s="26"/>
      <c r="Y146" s="27"/>
      <c r="Z146" s="27"/>
      <c r="AA146" s="27"/>
      <c r="AB146" s="27"/>
      <c r="AC146" s="27"/>
      <c r="AD146" s="27"/>
      <c r="AE146" s="27"/>
      <c r="AF146" s="685"/>
      <c r="AG146" s="25"/>
      <c r="AH146" s="468"/>
      <c r="AI146" s="616"/>
      <c r="AJ146" s="686"/>
      <c r="AK146" s="384"/>
      <c r="AL146" s="458"/>
      <c r="AM146" s="458"/>
      <c r="AN146" s="458"/>
      <c r="AO146" s="30"/>
      <c r="AP146" s="42"/>
      <c r="AQ146" s="868"/>
      <c r="AR146" s="868"/>
      <c r="AS146" s="130"/>
      <c r="AT146" s="871"/>
      <c r="AU146" s="385"/>
      <c r="AV146" s="385"/>
      <c r="AW146" s="386"/>
      <c r="AX146" s="386"/>
      <c r="AY146" s="338"/>
      <c r="AZ146" s="338"/>
      <c r="BA146" s="325"/>
      <c r="BB146" s="325"/>
      <c r="BC146" s="338"/>
      <c r="BD146" s="338"/>
      <c r="BE146" s="490"/>
      <c r="BF146" s="307"/>
      <c r="BG146" s="307"/>
      <c r="BH146" s="303"/>
      <c r="BI146" s="296"/>
      <c r="BJ146" s="42"/>
    </row>
    <row r="147" spans="1:62" ht="80.099999999999994" customHeight="1">
      <c r="A147" s="141" t="s">
        <v>216</v>
      </c>
      <c r="B147" s="138" t="s">
        <v>333</v>
      </c>
      <c r="C147" s="141" t="s">
        <v>265</v>
      </c>
      <c r="D147" s="141" t="s">
        <v>336</v>
      </c>
      <c r="E147" s="191" t="s">
        <v>1421</v>
      </c>
      <c r="F147" s="147">
        <v>2024130010245</v>
      </c>
      <c r="G147" s="141" t="s">
        <v>1422</v>
      </c>
      <c r="H147" s="141" t="s">
        <v>1423</v>
      </c>
      <c r="I147" s="141" t="s">
        <v>1424</v>
      </c>
      <c r="J147" s="148">
        <v>0.3</v>
      </c>
      <c r="K147" s="141" t="s">
        <v>1425</v>
      </c>
      <c r="L147" s="141" t="s">
        <v>642</v>
      </c>
      <c r="M147" s="141" t="s">
        <v>1426</v>
      </c>
      <c r="N147" s="480">
        <v>23</v>
      </c>
      <c r="O147" s="267">
        <v>22</v>
      </c>
      <c r="P147" s="166">
        <v>15</v>
      </c>
      <c r="Q147" s="856">
        <v>8</v>
      </c>
      <c r="R147" s="150"/>
      <c r="S147" s="278"/>
      <c r="T147" s="531">
        <f t="shared" ref="T147:T159" si="20">+P147+Q147+R147+S147</f>
        <v>23</v>
      </c>
      <c r="U147" s="603">
        <v>1</v>
      </c>
      <c r="V147" s="624" t="s">
        <v>734</v>
      </c>
      <c r="W147" s="622" t="s">
        <v>735</v>
      </c>
      <c r="X147" s="138">
        <v>300</v>
      </c>
      <c r="Y147" s="151" t="s">
        <v>1252</v>
      </c>
      <c r="Z147" s="151" t="s">
        <v>719</v>
      </c>
      <c r="AA147" s="141" t="s">
        <v>1872</v>
      </c>
      <c r="AB147" s="141" t="s">
        <v>1427</v>
      </c>
      <c r="AC147" s="141" t="s">
        <v>1428</v>
      </c>
      <c r="AD147" s="141" t="s">
        <v>1256</v>
      </c>
      <c r="AE147" s="141" t="s">
        <v>1429</v>
      </c>
      <c r="AF147" s="1044" t="s">
        <v>1430</v>
      </c>
      <c r="AG147" s="1044" t="s">
        <v>1431</v>
      </c>
      <c r="AH147" s="1044" t="s">
        <v>1397</v>
      </c>
      <c r="AI147" s="1032" t="s">
        <v>1258</v>
      </c>
      <c r="AJ147" s="138" t="s">
        <v>1432</v>
      </c>
      <c r="AK147" s="1103">
        <v>1080571956</v>
      </c>
      <c r="AL147" s="1103">
        <v>1080571956</v>
      </c>
      <c r="AM147" s="1026"/>
      <c r="AN147" s="463"/>
      <c r="AO147" s="141" t="s">
        <v>686</v>
      </c>
      <c r="AP147" s="141" t="s">
        <v>1433</v>
      </c>
      <c r="AQ147" s="1075"/>
      <c r="AR147" s="1003"/>
      <c r="AS147" s="1075"/>
      <c r="AT147" s="1003"/>
      <c r="AU147" s="1075">
        <v>838060418</v>
      </c>
      <c r="AV147" s="1003">
        <f>AU147/AL147</f>
        <v>0.77557113466305805</v>
      </c>
      <c r="AW147" s="1075">
        <v>474974843</v>
      </c>
      <c r="AX147" s="1003">
        <f>AW147/AL147</f>
        <v>0.43955873587376348</v>
      </c>
      <c r="AY147" s="160"/>
      <c r="AZ147" s="315"/>
      <c r="BA147" s="304"/>
      <c r="BB147" s="340"/>
      <c r="BC147" s="750"/>
      <c r="BD147" s="750"/>
      <c r="BE147" s="534"/>
      <c r="BF147" s="989" t="s">
        <v>1434</v>
      </c>
      <c r="BG147" s="989" t="s">
        <v>1435</v>
      </c>
      <c r="BH147" s="1186" t="s">
        <v>338</v>
      </c>
      <c r="BI147" s="566" t="s">
        <v>1904</v>
      </c>
      <c r="BJ147" s="826" t="s">
        <v>2148</v>
      </c>
    </row>
    <row r="148" spans="1:62" ht="80.099999999999994" customHeight="1">
      <c r="A148" s="141" t="s">
        <v>216</v>
      </c>
      <c r="B148" s="138" t="s">
        <v>333</v>
      </c>
      <c r="C148" s="141" t="s">
        <v>265</v>
      </c>
      <c r="D148" s="141" t="s">
        <v>336</v>
      </c>
      <c r="E148" s="191" t="s">
        <v>1421</v>
      </c>
      <c r="F148" s="147">
        <v>2024130010245</v>
      </c>
      <c r="G148" s="141" t="s">
        <v>1422</v>
      </c>
      <c r="H148" s="141" t="s">
        <v>1423</v>
      </c>
      <c r="I148" s="141" t="s">
        <v>1424</v>
      </c>
      <c r="J148" s="148"/>
      <c r="K148" s="141" t="s">
        <v>1436</v>
      </c>
      <c r="L148" s="141" t="s">
        <v>642</v>
      </c>
      <c r="M148" s="141" t="s">
        <v>1426</v>
      </c>
      <c r="N148" s="480">
        <v>23</v>
      </c>
      <c r="O148" s="267">
        <v>22</v>
      </c>
      <c r="P148" s="166">
        <v>15</v>
      </c>
      <c r="Q148" s="261">
        <v>8</v>
      </c>
      <c r="R148" s="157"/>
      <c r="S148" s="280"/>
      <c r="T148" s="531">
        <f t="shared" si="20"/>
        <v>23</v>
      </c>
      <c r="U148" s="603">
        <v>1</v>
      </c>
      <c r="V148" s="624" t="s">
        <v>734</v>
      </c>
      <c r="W148" s="622" t="s">
        <v>735</v>
      </c>
      <c r="X148" s="138">
        <v>300</v>
      </c>
      <c r="Y148" s="151" t="s">
        <v>1252</v>
      </c>
      <c r="Z148" s="151" t="s">
        <v>719</v>
      </c>
      <c r="AA148" s="141" t="s">
        <v>1872</v>
      </c>
      <c r="AB148" s="141" t="s">
        <v>1427</v>
      </c>
      <c r="AC148" s="141" t="s">
        <v>1428</v>
      </c>
      <c r="AD148" s="141" t="s">
        <v>1256</v>
      </c>
      <c r="AE148" s="141" t="s">
        <v>1429</v>
      </c>
      <c r="AF148" s="1045"/>
      <c r="AG148" s="1045"/>
      <c r="AH148" s="1045"/>
      <c r="AI148" s="1107"/>
      <c r="AJ148" s="138" t="s">
        <v>1437</v>
      </c>
      <c r="AK148" s="1104"/>
      <c r="AL148" s="1104"/>
      <c r="AM148" s="1027"/>
      <c r="AN148" s="464"/>
      <c r="AO148" s="141" t="s">
        <v>686</v>
      </c>
      <c r="AP148" s="141" t="s">
        <v>1433</v>
      </c>
      <c r="AQ148" s="1076"/>
      <c r="AR148" s="1004"/>
      <c r="AS148" s="1076"/>
      <c r="AT148" s="1004"/>
      <c r="AU148" s="1076"/>
      <c r="AV148" s="1004"/>
      <c r="AW148" s="1076"/>
      <c r="AX148" s="1004"/>
      <c r="AY148" s="161"/>
      <c r="AZ148" s="316"/>
      <c r="BA148" s="304"/>
      <c r="BB148" s="340"/>
      <c r="BC148" s="750"/>
      <c r="BD148" s="750"/>
      <c r="BE148" s="481"/>
      <c r="BF148" s="990"/>
      <c r="BG148" s="990"/>
      <c r="BH148" s="1188"/>
      <c r="BI148" s="987" t="s">
        <v>1905</v>
      </c>
      <c r="BJ148" s="826" t="s">
        <v>2149</v>
      </c>
    </row>
    <row r="149" spans="1:62" ht="117.75" customHeight="1">
      <c r="A149" s="141" t="s">
        <v>216</v>
      </c>
      <c r="B149" s="138" t="s">
        <v>333</v>
      </c>
      <c r="C149" s="141" t="s">
        <v>269</v>
      </c>
      <c r="D149" s="141" t="s">
        <v>341</v>
      </c>
      <c r="E149" s="191" t="s">
        <v>1421</v>
      </c>
      <c r="F149" s="147">
        <v>2024130010245</v>
      </c>
      <c r="G149" s="141" t="s">
        <v>1422</v>
      </c>
      <c r="H149" s="141" t="s">
        <v>1423</v>
      </c>
      <c r="I149" s="141" t="s">
        <v>1438</v>
      </c>
      <c r="J149" s="148">
        <v>0.3</v>
      </c>
      <c r="K149" s="141" t="s">
        <v>1439</v>
      </c>
      <c r="L149" s="141" t="s">
        <v>642</v>
      </c>
      <c r="M149" s="141" t="s">
        <v>1440</v>
      </c>
      <c r="N149" s="480">
        <v>23</v>
      </c>
      <c r="O149" s="267">
        <v>22</v>
      </c>
      <c r="P149" s="166">
        <v>0</v>
      </c>
      <c r="Q149" s="261">
        <v>0</v>
      </c>
      <c r="R149" s="157"/>
      <c r="S149" s="280"/>
      <c r="T149" s="531">
        <f t="shared" si="20"/>
        <v>0</v>
      </c>
      <c r="U149" s="603">
        <f t="shared" ref="U149:U158" si="21">T149/O149</f>
        <v>0</v>
      </c>
      <c r="V149" s="624" t="s">
        <v>734</v>
      </c>
      <c r="W149" s="622" t="s">
        <v>735</v>
      </c>
      <c r="X149" s="138">
        <v>300</v>
      </c>
      <c r="Y149" s="151" t="s">
        <v>1252</v>
      </c>
      <c r="Z149" s="151" t="s">
        <v>719</v>
      </c>
      <c r="AA149" s="141" t="s">
        <v>1872</v>
      </c>
      <c r="AB149" s="141" t="s">
        <v>1427</v>
      </c>
      <c r="AC149" s="141" t="s">
        <v>1428</v>
      </c>
      <c r="AD149" s="141" t="s">
        <v>1256</v>
      </c>
      <c r="AE149" s="141" t="s">
        <v>1429</v>
      </c>
      <c r="AF149" s="1045"/>
      <c r="AG149" s="1045"/>
      <c r="AH149" s="1045"/>
      <c r="AI149" s="1107"/>
      <c r="AJ149" s="672">
        <v>75065100</v>
      </c>
      <c r="AK149" s="1104"/>
      <c r="AL149" s="1104"/>
      <c r="AM149" s="1027"/>
      <c r="AN149" s="464"/>
      <c r="AO149" s="141"/>
      <c r="AP149" s="141"/>
      <c r="AQ149" s="1076"/>
      <c r="AR149" s="1004"/>
      <c r="AS149" s="1076"/>
      <c r="AT149" s="1004"/>
      <c r="AU149" s="1076"/>
      <c r="AV149" s="1004"/>
      <c r="AW149" s="1076"/>
      <c r="AX149" s="1004"/>
      <c r="AY149" s="161"/>
      <c r="AZ149" s="316"/>
      <c r="BA149" s="304"/>
      <c r="BB149" s="340"/>
      <c r="BC149" s="750"/>
      <c r="BD149" s="750"/>
      <c r="BE149" s="481"/>
      <c r="BF149" s="284" t="s">
        <v>1441</v>
      </c>
      <c r="BG149" s="284" t="s">
        <v>1442</v>
      </c>
      <c r="BH149" s="262" t="s">
        <v>1443</v>
      </c>
      <c r="BI149" s="988"/>
      <c r="BJ149" s="814" t="s">
        <v>2150</v>
      </c>
    </row>
    <row r="150" spans="1:62" ht="80.099999999999994" customHeight="1">
      <c r="A150" s="141" t="s">
        <v>216</v>
      </c>
      <c r="B150" s="138" t="s">
        <v>333</v>
      </c>
      <c r="C150" s="141" t="s">
        <v>269</v>
      </c>
      <c r="D150" s="141" t="s">
        <v>341</v>
      </c>
      <c r="E150" s="191" t="s">
        <v>1421</v>
      </c>
      <c r="F150" s="147">
        <v>2024130010245</v>
      </c>
      <c r="G150" s="141" t="s">
        <v>1422</v>
      </c>
      <c r="H150" s="141" t="s">
        <v>1423</v>
      </c>
      <c r="I150" s="141" t="s">
        <v>1438</v>
      </c>
      <c r="J150" s="148"/>
      <c r="K150" s="141" t="s">
        <v>1444</v>
      </c>
      <c r="L150" s="141" t="s">
        <v>642</v>
      </c>
      <c r="M150" s="141" t="s">
        <v>1440</v>
      </c>
      <c r="N150" s="480">
        <v>23</v>
      </c>
      <c r="O150" s="267">
        <v>22</v>
      </c>
      <c r="P150" s="166">
        <v>0</v>
      </c>
      <c r="Q150" s="261">
        <v>0</v>
      </c>
      <c r="R150" s="157"/>
      <c r="S150" s="280"/>
      <c r="T150" s="531">
        <f t="shared" si="20"/>
        <v>0</v>
      </c>
      <c r="U150" s="603">
        <f t="shared" si="21"/>
        <v>0</v>
      </c>
      <c r="V150" s="624" t="s">
        <v>734</v>
      </c>
      <c r="W150" s="622" t="s">
        <v>735</v>
      </c>
      <c r="X150" s="138">
        <v>300</v>
      </c>
      <c r="Y150" s="151" t="s">
        <v>1252</v>
      </c>
      <c r="Z150" s="151" t="s">
        <v>719</v>
      </c>
      <c r="AA150" s="141" t="s">
        <v>1872</v>
      </c>
      <c r="AB150" s="141" t="s">
        <v>1427</v>
      </c>
      <c r="AC150" s="141" t="s">
        <v>1428</v>
      </c>
      <c r="AD150" s="141" t="s">
        <v>1256</v>
      </c>
      <c r="AE150" s="141" t="s">
        <v>1429</v>
      </c>
      <c r="AF150" s="1045"/>
      <c r="AG150" s="1045"/>
      <c r="AH150" s="1045"/>
      <c r="AI150" s="1107"/>
      <c r="AJ150" s="674">
        <v>0</v>
      </c>
      <c r="AK150" s="1104"/>
      <c r="AL150" s="1104"/>
      <c r="AM150" s="1027"/>
      <c r="AN150" s="464"/>
      <c r="AO150" s="141"/>
      <c r="AP150" s="141"/>
      <c r="AQ150" s="1076"/>
      <c r="AR150" s="1004"/>
      <c r="AS150" s="1076"/>
      <c r="AT150" s="1004"/>
      <c r="AU150" s="1076"/>
      <c r="AV150" s="1004"/>
      <c r="AW150" s="1076"/>
      <c r="AX150" s="1004"/>
      <c r="AY150" s="161"/>
      <c r="AZ150" s="316"/>
      <c r="BA150" s="304"/>
      <c r="BB150" s="340"/>
      <c r="BC150" s="750"/>
      <c r="BD150" s="750"/>
      <c r="BE150" s="481"/>
      <c r="BF150" s="284" t="s">
        <v>1445</v>
      </c>
      <c r="BG150" s="284" t="s">
        <v>1442</v>
      </c>
      <c r="BH150" s="262" t="s">
        <v>1446</v>
      </c>
      <c r="BI150" s="567" t="s">
        <v>1998</v>
      </c>
      <c r="BJ150" s="814" t="s">
        <v>2150</v>
      </c>
    </row>
    <row r="151" spans="1:62" ht="78.75" customHeight="1">
      <c r="A151" s="141" t="s">
        <v>216</v>
      </c>
      <c r="B151" s="138" t="s">
        <v>333</v>
      </c>
      <c r="C151" s="141" t="s">
        <v>269</v>
      </c>
      <c r="D151" s="141" t="s">
        <v>341</v>
      </c>
      <c r="E151" s="191" t="s">
        <v>1421</v>
      </c>
      <c r="F151" s="147">
        <v>2024130010245</v>
      </c>
      <c r="G151" s="141" t="s">
        <v>1422</v>
      </c>
      <c r="H151" s="141" t="s">
        <v>1423</v>
      </c>
      <c r="I151" s="141" t="s">
        <v>1106</v>
      </c>
      <c r="J151" s="148">
        <v>0.1</v>
      </c>
      <c r="K151" s="141" t="s">
        <v>1447</v>
      </c>
      <c r="L151" s="141" t="s">
        <v>642</v>
      </c>
      <c r="M151" s="141" t="s">
        <v>1440</v>
      </c>
      <c r="N151" s="480">
        <v>22</v>
      </c>
      <c r="O151" s="267">
        <v>22</v>
      </c>
      <c r="P151" s="166">
        <v>22</v>
      </c>
      <c r="Q151" s="261">
        <v>2</v>
      </c>
      <c r="R151" s="157"/>
      <c r="S151" s="280"/>
      <c r="T151" s="531">
        <f t="shared" si="20"/>
        <v>24</v>
      </c>
      <c r="U151" s="603">
        <v>1</v>
      </c>
      <c r="V151" s="624" t="s">
        <v>734</v>
      </c>
      <c r="W151" s="622" t="s">
        <v>735</v>
      </c>
      <c r="X151" s="138">
        <v>300</v>
      </c>
      <c r="Y151" s="151" t="s">
        <v>1252</v>
      </c>
      <c r="Z151" s="151" t="s">
        <v>719</v>
      </c>
      <c r="AA151" s="141" t="s">
        <v>1872</v>
      </c>
      <c r="AB151" s="141" t="s">
        <v>1427</v>
      </c>
      <c r="AC151" s="141" t="s">
        <v>1428</v>
      </c>
      <c r="AD151" s="141" t="s">
        <v>1256</v>
      </c>
      <c r="AE151" s="141" t="s">
        <v>1429</v>
      </c>
      <c r="AF151" s="1045"/>
      <c r="AG151" s="1045"/>
      <c r="AH151" s="1045"/>
      <c r="AI151" s="1107"/>
      <c r="AJ151" s="672">
        <v>240571956</v>
      </c>
      <c r="AK151" s="1104"/>
      <c r="AL151" s="1104"/>
      <c r="AM151" s="1027"/>
      <c r="AN151" s="464"/>
      <c r="AO151" s="141" t="s">
        <v>1399</v>
      </c>
      <c r="AP151" s="141" t="s">
        <v>1448</v>
      </c>
      <c r="AQ151" s="1076"/>
      <c r="AR151" s="1004"/>
      <c r="AS151" s="1076"/>
      <c r="AT151" s="1004"/>
      <c r="AU151" s="1076"/>
      <c r="AV151" s="1004"/>
      <c r="AW151" s="1076"/>
      <c r="AX151" s="1004"/>
      <c r="AY151" s="161"/>
      <c r="AZ151" s="316"/>
      <c r="BA151" s="304"/>
      <c r="BB151" s="340"/>
      <c r="BC151" s="750"/>
      <c r="BD151" s="750"/>
      <c r="BE151" s="535" t="s">
        <v>1449</v>
      </c>
      <c r="BF151" s="1053" t="s">
        <v>1450</v>
      </c>
      <c r="BG151" s="1053" t="s">
        <v>1442</v>
      </c>
      <c r="BH151" s="262" t="s">
        <v>343</v>
      </c>
      <c r="BI151" s="566" t="s">
        <v>1906</v>
      </c>
      <c r="BJ151" s="826" t="s">
        <v>2151</v>
      </c>
    </row>
    <row r="152" spans="1:62" ht="72.75" customHeight="1">
      <c r="A152" s="141" t="s">
        <v>216</v>
      </c>
      <c r="B152" s="138" t="s">
        <v>333</v>
      </c>
      <c r="C152" s="141" t="s">
        <v>274</v>
      </c>
      <c r="D152" s="141" t="s">
        <v>345</v>
      </c>
      <c r="E152" s="191" t="s">
        <v>1421</v>
      </c>
      <c r="F152" s="147">
        <v>2024130010245</v>
      </c>
      <c r="G152" s="141" t="s">
        <v>1422</v>
      </c>
      <c r="H152" s="141" t="s">
        <v>1423</v>
      </c>
      <c r="I152" s="141" t="s">
        <v>1438</v>
      </c>
      <c r="J152" s="148"/>
      <c r="K152" s="141" t="s">
        <v>1451</v>
      </c>
      <c r="L152" s="141" t="s">
        <v>642</v>
      </c>
      <c r="M152" s="141" t="s">
        <v>1426</v>
      </c>
      <c r="N152" s="417">
        <v>1</v>
      </c>
      <c r="O152" s="267">
        <v>1</v>
      </c>
      <c r="P152" s="166">
        <v>1</v>
      </c>
      <c r="Q152" s="261">
        <v>1</v>
      </c>
      <c r="R152" s="157"/>
      <c r="S152" s="280"/>
      <c r="T152" s="531">
        <f>+Q152</f>
        <v>1</v>
      </c>
      <c r="U152" s="603">
        <f t="shared" si="21"/>
        <v>1</v>
      </c>
      <c r="V152" s="624" t="s">
        <v>734</v>
      </c>
      <c r="W152" s="622" t="s">
        <v>735</v>
      </c>
      <c r="X152" s="138">
        <v>300</v>
      </c>
      <c r="Y152" s="151" t="s">
        <v>1252</v>
      </c>
      <c r="Z152" s="151" t="s">
        <v>719</v>
      </c>
      <c r="AA152" s="141" t="s">
        <v>1872</v>
      </c>
      <c r="AB152" s="141" t="s">
        <v>1427</v>
      </c>
      <c r="AC152" s="141" t="s">
        <v>1428</v>
      </c>
      <c r="AD152" s="141" t="s">
        <v>1452</v>
      </c>
      <c r="AE152" s="141" t="s">
        <v>1269</v>
      </c>
      <c r="AF152" s="1045"/>
      <c r="AG152" s="1045"/>
      <c r="AH152" s="1045"/>
      <c r="AI152" s="1107"/>
      <c r="AJ152" s="674">
        <v>0</v>
      </c>
      <c r="AK152" s="1104"/>
      <c r="AL152" s="1104"/>
      <c r="AM152" s="1027"/>
      <c r="AN152" s="464"/>
      <c r="AO152" s="141"/>
      <c r="AP152" s="141"/>
      <c r="AQ152" s="1076"/>
      <c r="AR152" s="1004"/>
      <c r="AS152" s="1076"/>
      <c r="AT152" s="1004"/>
      <c r="AU152" s="1076"/>
      <c r="AV152" s="1004"/>
      <c r="AW152" s="1076"/>
      <c r="AX152" s="1004"/>
      <c r="AY152" s="161"/>
      <c r="AZ152" s="316"/>
      <c r="BA152" s="304"/>
      <c r="BB152" s="340"/>
      <c r="BC152" s="750"/>
      <c r="BD152" s="750"/>
      <c r="BE152" s="535" t="s">
        <v>1453</v>
      </c>
      <c r="BF152" s="1054"/>
      <c r="BG152" s="1054"/>
      <c r="BH152" s="262"/>
      <c r="BI152" s="567" t="s">
        <v>1998</v>
      </c>
      <c r="BJ152" s="826" t="s">
        <v>2152</v>
      </c>
    </row>
    <row r="153" spans="1:62" ht="80.099999999999994" customHeight="1">
      <c r="A153" s="141" t="s">
        <v>216</v>
      </c>
      <c r="B153" s="138" t="s">
        <v>333</v>
      </c>
      <c r="C153" s="141" t="s">
        <v>274</v>
      </c>
      <c r="D153" s="141" t="s">
        <v>345</v>
      </c>
      <c r="E153" s="191" t="s">
        <v>1421</v>
      </c>
      <c r="F153" s="147">
        <v>2024130010245</v>
      </c>
      <c r="G153" s="141" t="s">
        <v>1422</v>
      </c>
      <c r="H153" s="141" t="s">
        <v>1423</v>
      </c>
      <c r="I153" s="141" t="s">
        <v>1438</v>
      </c>
      <c r="J153" s="148"/>
      <c r="K153" s="141" t="s">
        <v>1454</v>
      </c>
      <c r="L153" s="141" t="s">
        <v>642</v>
      </c>
      <c r="M153" s="141" t="s">
        <v>1426</v>
      </c>
      <c r="N153" s="417">
        <v>1</v>
      </c>
      <c r="O153" s="267">
        <v>1</v>
      </c>
      <c r="P153" s="166">
        <v>1</v>
      </c>
      <c r="Q153" s="261">
        <v>1</v>
      </c>
      <c r="R153" s="157"/>
      <c r="S153" s="280"/>
      <c r="T153" s="531">
        <f>+Q153</f>
        <v>1</v>
      </c>
      <c r="U153" s="603">
        <f t="shared" si="21"/>
        <v>1</v>
      </c>
      <c r="V153" s="624" t="s">
        <v>734</v>
      </c>
      <c r="W153" s="622" t="s">
        <v>735</v>
      </c>
      <c r="X153" s="138">
        <v>300</v>
      </c>
      <c r="Y153" s="151" t="s">
        <v>1252</v>
      </c>
      <c r="Z153" s="151" t="s">
        <v>719</v>
      </c>
      <c r="AA153" s="141" t="s">
        <v>1872</v>
      </c>
      <c r="AB153" s="141" t="s">
        <v>1427</v>
      </c>
      <c r="AC153" s="141" t="s">
        <v>1428</v>
      </c>
      <c r="AD153" s="141" t="s">
        <v>1452</v>
      </c>
      <c r="AE153" s="141" t="s">
        <v>1269</v>
      </c>
      <c r="AF153" s="1045"/>
      <c r="AG153" s="1045"/>
      <c r="AH153" s="1045"/>
      <c r="AI153" s="1107"/>
      <c r="AJ153" s="674">
        <v>0</v>
      </c>
      <c r="AK153" s="1104"/>
      <c r="AL153" s="1104"/>
      <c r="AM153" s="1027"/>
      <c r="AN153" s="464"/>
      <c r="AO153" s="141"/>
      <c r="AP153" s="141"/>
      <c r="AQ153" s="1076"/>
      <c r="AR153" s="1004"/>
      <c r="AS153" s="1076"/>
      <c r="AT153" s="1004"/>
      <c r="AU153" s="1076"/>
      <c r="AV153" s="1004"/>
      <c r="AW153" s="1076"/>
      <c r="AX153" s="1004"/>
      <c r="AY153" s="161"/>
      <c r="AZ153" s="316"/>
      <c r="BA153" s="304"/>
      <c r="BB153" s="1056"/>
      <c r="BC153" s="752"/>
      <c r="BD153" s="752"/>
      <c r="BE153" s="535" t="s">
        <v>1455</v>
      </c>
      <c r="BF153" s="339" t="s">
        <v>1455</v>
      </c>
      <c r="BG153" s="339" t="s">
        <v>1455</v>
      </c>
      <c r="BH153" s="262" t="s">
        <v>1455</v>
      </c>
      <c r="BI153" s="567" t="s">
        <v>1998</v>
      </c>
      <c r="BJ153" s="826" t="s">
        <v>2153</v>
      </c>
    </row>
    <row r="154" spans="1:62" ht="80.099999999999994" customHeight="1">
      <c r="A154" s="141" t="s">
        <v>216</v>
      </c>
      <c r="B154" s="138" t="s">
        <v>333</v>
      </c>
      <c r="C154" s="141" t="s">
        <v>274</v>
      </c>
      <c r="D154" s="141" t="s">
        <v>345</v>
      </c>
      <c r="E154" s="191" t="s">
        <v>1421</v>
      </c>
      <c r="F154" s="147">
        <v>2024130010245</v>
      </c>
      <c r="G154" s="141" t="s">
        <v>1422</v>
      </c>
      <c r="H154" s="141" t="s">
        <v>1423</v>
      </c>
      <c r="I154" s="141" t="s">
        <v>1438</v>
      </c>
      <c r="J154" s="148"/>
      <c r="K154" s="141" t="s">
        <v>1456</v>
      </c>
      <c r="L154" s="141" t="s">
        <v>642</v>
      </c>
      <c r="M154" s="141" t="s">
        <v>1426</v>
      </c>
      <c r="N154" s="417">
        <v>1</v>
      </c>
      <c r="O154" s="267">
        <v>1</v>
      </c>
      <c r="P154" s="166">
        <v>0</v>
      </c>
      <c r="Q154" s="261">
        <v>1</v>
      </c>
      <c r="R154" s="157"/>
      <c r="S154" s="280"/>
      <c r="T154" s="531">
        <f t="shared" si="20"/>
        <v>1</v>
      </c>
      <c r="U154" s="603">
        <f>T154/O154</f>
        <v>1</v>
      </c>
      <c r="V154" s="624" t="s">
        <v>734</v>
      </c>
      <c r="W154" s="622" t="s">
        <v>735</v>
      </c>
      <c r="X154" s="138">
        <v>300</v>
      </c>
      <c r="Y154" s="151" t="s">
        <v>1252</v>
      </c>
      <c r="Z154" s="151" t="s">
        <v>719</v>
      </c>
      <c r="AA154" s="141" t="s">
        <v>1872</v>
      </c>
      <c r="AB154" s="141" t="s">
        <v>1427</v>
      </c>
      <c r="AC154" s="141" t="s">
        <v>1428</v>
      </c>
      <c r="AD154" s="141" t="s">
        <v>1256</v>
      </c>
      <c r="AE154" s="141" t="s">
        <v>1429</v>
      </c>
      <c r="AF154" s="1045"/>
      <c r="AG154" s="1045"/>
      <c r="AH154" s="1045"/>
      <c r="AI154" s="1107"/>
      <c r="AJ154" s="674">
        <v>0</v>
      </c>
      <c r="AK154" s="1104"/>
      <c r="AL154" s="1104"/>
      <c r="AM154" s="1027"/>
      <c r="AN154" s="464"/>
      <c r="AO154" s="141"/>
      <c r="AP154" s="141"/>
      <c r="AQ154" s="1076"/>
      <c r="AR154" s="1004"/>
      <c r="AS154" s="1076"/>
      <c r="AT154" s="1004"/>
      <c r="AU154" s="1076"/>
      <c r="AV154" s="1004"/>
      <c r="AW154" s="1076"/>
      <c r="AX154" s="1004"/>
      <c r="AY154" s="161"/>
      <c r="AZ154" s="316"/>
      <c r="BA154" s="304"/>
      <c r="BB154" s="1057"/>
      <c r="BC154" s="752"/>
      <c r="BD154" s="752"/>
      <c r="BE154" s="481"/>
      <c r="BF154" s="1053" t="s">
        <v>1450</v>
      </c>
      <c r="BG154" s="1053" t="s">
        <v>1442</v>
      </c>
      <c r="BH154" s="262"/>
      <c r="BI154" s="567" t="s">
        <v>1998</v>
      </c>
      <c r="BJ154" s="826" t="s">
        <v>2154</v>
      </c>
    </row>
    <row r="155" spans="1:62" ht="80.099999999999994" customHeight="1">
      <c r="A155" s="141" t="s">
        <v>216</v>
      </c>
      <c r="B155" s="138" t="s">
        <v>333</v>
      </c>
      <c r="C155" s="141" t="s">
        <v>346</v>
      </c>
      <c r="D155" s="141" t="s">
        <v>348</v>
      </c>
      <c r="E155" s="191" t="s">
        <v>1421</v>
      </c>
      <c r="F155" s="147">
        <v>2024130010245</v>
      </c>
      <c r="G155" s="141" t="s">
        <v>1422</v>
      </c>
      <c r="H155" s="141" t="s">
        <v>1423</v>
      </c>
      <c r="I155" s="141" t="s">
        <v>1457</v>
      </c>
      <c r="J155" s="148">
        <v>0.3</v>
      </c>
      <c r="K155" s="141" t="s">
        <v>1458</v>
      </c>
      <c r="L155" s="141" t="s">
        <v>642</v>
      </c>
      <c r="M155" s="141" t="s">
        <v>379</v>
      </c>
      <c r="N155" s="417">
        <v>1</v>
      </c>
      <c r="O155" s="267">
        <v>1</v>
      </c>
      <c r="P155" s="166">
        <v>0</v>
      </c>
      <c r="Q155" s="261">
        <v>0</v>
      </c>
      <c r="R155" s="157"/>
      <c r="S155" s="280"/>
      <c r="T155" s="531">
        <f t="shared" si="20"/>
        <v>0</v>
      </c>
      <c r="U155" s="603">
        <f t="shared" si="21"/>
        <v>0</v>
      </c>
      <c r="V155" s="624" t="s">
        <v>734</v>
      </c>
      <c r="W155" s="622" t="s">
        <v>735</v>
      </c>
      <c r="X155" s="138">
        <v>300</v>
      </c>
      <c r="Y155" s="151" t="s">
        <v>1252</v>
      </c>
      <c r="Z155" s="151" t="s">
        <v>719</v>
      </c>
      <c r="AA155" s="141" t="s">
        <v>1872</v>
      </c>
      <c r="AB155" s="141" t="s">
        <v>1427</v>
      </c>
      <c r="AC155" s="141" t="s">
        <v>1428</v>
      </c>
      <c r="AD155" s="141" t="s">
        <v>1256</v>
      </c>
      <c r="AE155" s="141" t="s">
        <v>1429</v>
      </c>
      <c r="AF155" s="1045"/>
      <c r="AG155" s="1045"/>
      <c r="AH155" s="1045"/>
      <c r="AI155" s="1107"/>
      <c r="AJ155" s="674">
        <v>0</v>
      </c>
      <c r="AK155" s="1104"/>
      <c r="AL155" s="1104"/>
      <c r="AM155" s="1027"/>
      <c r="AN155" s="464"/>
      <c r="AO155" s="141" t="s">
        <v>686</v>
      </c>
      <c r="AP155" s="141" t="s">
        <v>1433</v>
      </c>
      <c r="AQ155" s="1076"/>
      <c r="AR155" s="1004"/>
      <c r="AS155" s="1076"/>
      <c r="AT155" s="1004"/>
      <c r="AU155" s="1076"/>
      <c r="AV155" s="1004"/>
      <c r="AW155" s="1076"/>
      <c r="AX155" s="1004"/>
      <c r="AY155" s="161"/>
      <c r="AZ155" s="316"/>
      <c r="BA155" s="304"/>
      <c r="BB155" s="1057"/>
      <c r="BC155" s="752"/>
      <c r="BD155" s="752"/>
      <c r="BE155" s="481"/>
      <c r="BF155" s="1054"/>
      <c r="BG155" s="1054"/>
      <c r="BH155" s="262" t="s">
        <v>350</v>
      </c>
      <c r="BI155" s="567" t="s">
        <v>1998</v>
      </c>
      <c r="BJ155" s="814" t="s">
        <v>2155</v>
      </c>
    </row>
    <row r="156" spans="1:62" ht="80.099999999999994" customHeight="1">
      <c r="A156" s="141" t="s">
        <v>216</v>
      </c>
      <c r="B156" s="138" t="s">
        <v>333</v>
      </c>
      <c r="C156" s="141" t="s">
        <v>346</v>
      </c>
      <c r="D156" s="141" t="s">
        <v>348</v>
      </c>
      <c r="E156" s="191" t="s">
        <v>1421</v>
      </c>
      <c r="F156" s="147">
        <v>2024130010245</v>
      </c>
      <c r="G156" s="141" t="s">
        <v>1422</v>
      </c>
      <c r="H156" s="141" t="s">
        <v>1423</v>
      </c>
      <c r="I156" s="141" t="s">
        <v>1457</v>
      </c>
      <c r="J156" s="148"/>
      <c r="K156" s="141" t="s">
        <v>1459</v>
      </c>
      <c r="L156" s="141" t="s">
        <v>642</v>
      </c>
      <c r="M156" s="141" t="s">
        <v>379</v>
      </c>
      <c r="N156" s="417">
        <v>3</v>
      </c>
      <c r="O156" s="267">
        <v>3</v>
      </c>
      <c r="P156" s="166">
        <v>5</v>
      </c>
      <c r="Q156" s="261">
        <v>15</v>
      </c>
      <c r="R156" s="157"/>
      <c r="S156" s="280"/>
      <c r="T156" s="531">
        <f t="shared" si="20"/>
        <v>20</v>
      </c>
      <c r="U156" s="603">
        <v>1</v>
      </c>
      <c r="V156" s="624" t="s">
        <v>734</v>
      </c>
      <c r="W156" s="622" t="s">
        <v>735</v>
      </c>
      <c r="X156" s="138">
        <v>300</v>
      </c>
      <c r="Y156" s="151" t="s">
        <v>1252</v>
      </c>
      <c r="Z156" s="151" t="s">
        <v>719</v>
      </c>
      <c r="AA156" s="141" t="s">
        <v>1872</v>
      </c>
      <c r="AB156" s="141" t="s">
        <v>1427</v>
      </c>
      <c r="AC156" s="141" t="s">
        <v>1428</v>
      </c>
      <c r="AD156" s="141" t="s">
        <v>1256</v>
      </c>
      <c r="AE156" s="141" t="s">
        <v>1429</v>
      </c>
      <c r="AF156" s="1045"/>
      <c r="AG156" s="1045"/>
      <c r="AH156" s="1045"/>
      <c r="AI156" s="1107"/>
      <c r="AJ156" s="674">
        <v>0</v>
      </c>
      <c r="AK156" s="1104"/>
      <c r="AL156" s="1104"/>
      <c r="AM156" s="1027"/>
      <c r="AN156" s="464"/>
      <c r="AO156" s="141" t="s">
        <v>686</v>
      </c>
      <c r="AP156" s="141" t="s">
        <v>1433</v>
      </c>
      <c r="AQ156" s="1076"/>
      <c r="AR156" s="1004"/>
      <c r="AS156" s="1076"/>
      <c r="AT156" s="1004"/>
      <c r="AU156" s="1076"/>
      <c r="AV156" s="1004"/>
      <c r="AW156" s="1076"/>
      <c r="AX156" s="1004"/>
      <c r="AY156" s="161"/>
      <c r="AZ156" s="316"/>
      <c r="BA156" s="304"/>
      <c r="BB156" s="1057"/>
      <c r="BC156" s="752"/>
      <c r="BD156" s="752"/>
      <c r="BE156" s="535" t="s">
        <v>1460</v>
      </c>
      <c r="BF156" s="991" t="s">
        <v>1461</v>
      </c>
      <c r="BG156" s="1055" t="s">
        <v>1462</v>
      </c>
      <c r="BH156" s="262" t="s">
        <v>1463</v>
      </c>
      <c r="BI156" s="566" t="s">
        <v>1907</v>
      </c>
      <c r="BJ156" s="826" t="s">
        <v>2156</v>
      </c>
    </row>
    <row r="157" spans="1:62" ht="80.099999999999994" customHeight="1">
      <c r="A157" s="141" t="s">
        <v>216</v>
      </c>
      <c r="B157" s="138" t="s">
        <v>333</v>
      </c>
      <c r="C157" s="141" t="s">
        <v>351</v>
      </c>
      <c r="D157" s="141" t="s">
        <v>1464</v>
      </c>
      <c r="E157" s="191" t="s">
        <v>1421</v>
      </c>
      <c r="F157" s="147">
        <v>2024130010245</v>
      </c>
      <c r="G157" s="141" t="s">
        <v>1422</v>
      </c>
      <c r="H157" s="141" t="s">
        <v>1423</v>
      </c>
      <c r="I157" s="141" t="s">
        <v>1457</v>
      </c>
      <c r="J157" s="148"/>
      <c r="K157" s="141" t="s">
        <v>1465</v>
      </c>
      <c r="L157" s="141" t="s">
        <v>642</v>
      </c>
      <c r="M157" s="141" t="s">
        <v>462</v>
      </c>
      <c r="N157" s="417">
        <v>3</v>
      </c>
      <c r="O157" s="267">
        <v>3</v>
      </c>
      <c r="P157" s="166">
        <v>0</v>
      </c>
      <c r="Q157" s="887">
        <v>19</v>
      </c>
      <c r="R157" s="157"/>
      <c r="S157" s="280"/>
      <c r="T157" s="531">
        <f t="shared" si="20"/>
        <v>19</v>
      </c>
      <c r="U157" s="603">
        <v>1</v>
      </c>
      <c r="V157" s="624" t="s">
        <v>734</v>
      </c>
      <c r="W157" s="622" t="s">
        <v>735</v>
      </c>
      <c r="X157" s="138">
        <v>300</v>
      </c>
      <c r="Y157" s="151" t="s">
        <v>1252</v>
      </c>
      <c r="Z157" s="151" t="s">
        <v>719</v>
      </c>
      <c r="AA157" s="141" t="s">
        <v>1872</v>
      </c>
      <c r="AB157" s="141" t="s">
        <v>1427</v>
      </c>
      <c r="AC157" s="141" t="s">
        <v>1428</v>
      </c>
      <c r="AD157" s="141" t="s">
        <v>1256</v>
      </c>
      <c r="AE157" s="141" t="s">
        <v>1429</v>
      </c>
      <c r="AF157" s="1045"/>
      <c r="AG157" s="1045"/>
      <c r="AH157" s="1045"/>
      <c r="AI157" s="1107"/>
      <c r="AJ157" s="225" t="s">
        <v>1466</v>
      </c>
      <c r="AK157" s="1104"/>
      <c r="AL157" s="1104"/>
      <c r="AM157" s="1027"/>
      <c r="AN157" s="464"/>
      <c r="AO157" s="141" t="s">
        <v>1399</v>
      </c>
      <c r="AP157" s="141" t="s">
        <v>1448</v>
      </c>
      <c r="AQ157" s="1076"/>
      <c r="AR157" s="1004"/>
      <c r="AS157" s="1076"/>
      <c r="AT157" s="1004"/>
      <c r="AU157" s="1076"/>
      <c r="AV157" s="1004"/>
      <c r="AW157" s="1076"/>
      <c r="AX157" s="1004"/>
      <c r="AY157" s="161"/>
      <c r="AZ157" s="316"/>
      <c r="BA157" s="304"/>
      <c r="BB157" s="1201"/>
      <c r="BC157" s="752"/>
      <c r="BD157" s="752"/>
      <c r="BE157" s="481"/>
      <c r="BF157" s="991"/>
      <c r="BG157" s="991"/>
      <c r="BH157" s="262" t="s">
        <v>1467</v>
      </c>
      <c r="BI157" s="567" t="s">
        <v>2000</v>
      </c>
      <c r="BJ157" s="826" t="s">
        <v>2157</v>
      </c>
    </row>
    <row r="158" spans="1:62" ht="80.099999999999994" customHeight="1">
      <c r="A158" s="451" t="s">
        <v>216</v>
      </c>
      <c r="B158" s="497" t="s">
        <v>333</v>
      </c>
      <c r="C158" s="451" t="s">
        <v>351</v>
      </c>
      <c r="D158" s="451" t="s">
        <v>1464</v>
      </c>
      <c r="E158" s="507" t="s">
        <v>1421</v>
      </c>
      <c r="F158" s="508">
        <v>2024130010245</v>
      </c>
      <c r="G158" s="451" t="s">
        <v>1422</v>
      </c>
      <c r="H158" s="451" t="s">
        <v>1423</v>
      </c>
      <c r="I158" s="451" t="s">
        <v>1457</v>
      </c>
      <c r="J158" s="500"/>
      <c r="K158" s="451" t="s">
        <v>1874</v>
      </c>
      <c r="L158" s="451" t="s">
        <v>642</v>
      </c>
      <c r="M158" s="451" t="s">
        <v>462</v>
      </c>
      <c r="N158" s="418" t="s">
        <v>524</v>
      </c>
      <c r="O158" s="502">
        <v>3</v>
      </c>
      <c r="P158" s="562">
        <v>21</v>
      </c>
      <c r="Q158" s="887">
        <v>22</v>
      </c>
      <c r="R158" s="509"/>
      <c r="S158" s="518"/>
      <c r="T158" s="532"/>
      <c r="U158" s="603">
        <f t="shared" si="21"/>
        <v>0</v>
      </c>
      <c r="V158" s="625" t="s">
        <v>758</v>
      </c>
      <c r="W158" s="626" t="s">
        <v>735</v>
      </c>
      <c r="X158" s="497">
        <v>300</v>
      </c>
      <c r="Y158" s="505" t="s">
        <v>1252</v>
      </c>
      <c r="Z158" s="505" t="s">
        <v>719</v>
      </c>
      <c r="AA158" s="451" t="s">
        <v>1871</v>
      </c>
      <c r="AB158" s="451" t="s">
        <v>1427</v>
      </c>
      <c r="AC158" s="451" t="s">
        <v>1428</v>
      </c>
      <c r="AD158" s="451" t="s">
        <v>1256</v>
      </c>
      <c r="AE158" s="451" t="s">
        <v>1429</v>
      </c>
      <c r="AF158" s="1045"/>
      <c r="AG158" s="1045"/>
      <c r="AH158" s="1045"/>
      <c r="AI158" s="1107"/>
      <c r="AJ158" s="225"/>
      <c r="AK158" s="1104"/>
      <c r="AL158" s="1104"/>
      <c r="AM158" s="1027"/>
      <c r="AN158" s="464"/>
      <c r="AO158" s="141"/>
      <c r="AP158" s="141"/>
      <c r="AQ158" s="1076"/>
      <c r="AR158" s="1004"/>
      <c r="AS158" s="1076"/>
      <c r="AT158" s="1004"/>
      <c r="AU158" s="1076"/>
      <c r="AV158" s="1004"/>
      <c r="AW158" s="1076"/>
      <c r="AX158" s="1004"/>
      <c r="AY158" s="161"/>
      <c r="AZ158" s="316"/>
      <c r="BA158" s="340"/>
      <c r="BB158" s="506"/>
      <c r="BC158" s="752"/>
      <c r="BD158" s="752"/>
      <c r="BE158" s="481"/>
      <c r="BF158" s="991"/>
      <c r="BG158" s="991"/>
      <c r="BH158" s="262"/>
      <c r="BI158" s="566" t="s">
        <v>1908</v>
      </c>
      <c r="BJ158" s="826" t="s">
        <v>2158</v>
      </c>
    </row>
    <row r="159" spans="1:62" ht="80.099999999999994" customHeight="1">
      <c r="A159" s="141" t="s">
        <v>216</v>
      </c>
      <c r="B159" s="138" t="s">
        <v>333</v>
      </c>
      <c r="C159" s="141" t="s">
        <v>351</v>
      </c>
      <c r="D159" s="141" t="s">
        <v>1464</v>
      </c>
      <c r="E159" s="191" t="s">
        <v>1421</v>
      </c>
      <c r="F159" s="147">
        <v>2024130010245</v>
      </c>
      <c r="G159" s="141" t="s">
        <v>1422</v>
      </c>
      <c r="H159" s="141" t="s">
        <v>1423</v>
      </c>
      <c r="I159" s="141" t="s">
        <v>1457</v>
      </c>
      <c r="J159" s="148"/>
      <c r="K159" s="141" t="s">
        <v>1468</v>
      </c>
      <c r="L159" s="141" t="s">
        <v>642</v>
      </c>
      <c r="M159" s="141" t="s">
        <v>462</v>
      </c>
      <c r="N159" s="417">
        <v>3</v>
      </c>
      <c r="O159" s="267">
        <v>3</v>
      </c>
      <c r="P159" s="166">
        <v>0</v>
      </c>
      <c r="Q159" s="261">
        <v>5</v>
      </c>
      <c r="R159" s="157"/>
      <c r="S159" s="280"/>
      <c r="T159" s="531">
        <f t="shared" si="20"/>
        <v>5</v>
      </c>
      <c r="U159" s="603">
        <v>1</v>
      </c>
      <c r="V159" s="624" t="s">
        <v>734</v>
      </c>
      <c r="W159" s="622" t="s">
        <v>735</v>
      </c>
      <c r="X159" s="138">
        <v>300</v>
      </c>
      <c r="Y159" s="151" t="s">
        <v>1252</v>
      </c>
      <c r="Z159" s="151" t="s">
        <v>719</v>
      </c>
      <c r="AA159" s="141" t="s">
        <v>1872</v>
      </c>
      <c r="AB159" s="141" t="s">
        <v>1427</v>
      </c>
      <c r="AC159" s="141" t="s">
        <v>1428</v>
      </c>
      <c r="AD159" s="141" t="s">
        <v>1256</v>
      </c>
      <c r="AE159" s="141" t="s">
        <v>1429</v>
      </c>
      <c r="AF159" s="1046"/>
      <c r="AG159" s="1046"/>
      <c r="AH159" s="1046"/>
      <c r="AI159" s="1108"/>
      <c r="AJ159" s="674">
        <v>0</v>
      </c>
      <c r="AK159" s="1105"/>
      <c r="AL159" s="1105"/>
      <c r="AM159" s="1028"/>
      <c r="AN159" s="465"/>
      <c r="AO159" s="141" t="s">
        <v>686</v>
      </c>
      <c r="AP159" s="141" t="s">
        <v>1433</v>
      </c>
      <c r="AQ159" s="1077"/>
      <c r="AR159" s="1005"/>
      <c r="AS159" s="1077"/>
      <c r="AT159" s="1005"/>
      <c r="AU159" s="1077"/>
      <c r="AV159" s="1005"/>
      <c r="AW159" s="1077"/>
      <c r="AX159" s="1005"/>
      <c r="AY159" s="164"/>
      <c r="AZ159" s="317"/>
      <c r="BA159" s="340"/>
      <c r="BB159" s="340"/>
      <c r="BC159" s="750"/>
      <c r="BD159" s="750"/>
      <c r="BE159" s="481"/>
      <c r="BF159" s="990"/>
      <c r="BG159" s="990"/>
      <c r="BH159" s="262"/>
      <c r="BI159" s="567" t="s">
        <v>2000</v>
      </c>
      <c r="BJ159" s="826" t="s">
        <v>2159</v>
      </c>
    </row>
    <row r="160" spans="1:62" ht="80.099999999999994" customHeight="1">
      <c r="A160" s="1091"/>
      <c r="B160" s="1092"/>
      <c r="C160" s="1092"/>
      <c r="D160" s="1093"/>
      <c r="E160" s="1100" t="s">
        <v>1873</v>
      </c>
      <c r="F160" s="1101"/>
      <c r="G160" s="1101"/>
      <c r="H160" s="1101"/>
      <c r="I160" s="1101"/>
      <c r="J160" s="1101"/>
      <c r="K160" s="1101"/>
      <c r="L160" s="1101"/>
      <c r="M160" s="1101"/>
      <c r="N160" s="1101"/>
      <c r="O160" s="1101"/>
      <c r="P160" s="1102"/>
      <c r="Q160" s="479"/>
      <c r="R160" s="479"/>
      <c r="S160" s="479"/>
      <c r="T160" s="479"/>
      <c r="U160" s="606">
        <f>AVERAGE(U147:U159)</f>
        <v>0.69230769230769229</v>
      </c>
      <c r="V160" s="627"/>
      <c r="W160" s="623"/>
      <c r="X160" s="25"/>
      <c r="Y160" s="30"/>
      <c r="Z160" s="30"/>
      <c r="AA160" s="27"/>
      <c r="AB160" s="27"/>
      <c r="AC160" s="27"/>
      <c r="AD160" s="27"/>
      <c r="AE160" s="27"/>
      <c r="AF160" s="26"/>
      <c r="AG160" s="26"/>
      <c r="AH160" s="26"/>
      <c r="AI160" s="26"/>
      <c r="AJ160" s="687"/>
      <c r="AK160" s="27"/>
      <c r="AL160" s="372"/>
      <c r="AM160" s="372"/>
      <c r="AN160" s="372"/>
      <c r="AO160" s="27"/>
      <c r="AP160" s="29"/>
      <c r="AQ160" s="870"/>
      <c r="AR160" s="870"/>
      <c r="AS160" s="132"/>
      <c r="AT160" s="132"/>
      <c r="AU160" s="373"/>
      <c r="AV160" s="373"/>
      <c r="AW160" s="374"/>
      <c r="AX160" s="374"/>
      <c r="AY160" s="313"/>
      <c r="AZ160" s="313"/>
      <c r="BA160" s="529"/>
      <c r="BB160" s="313"/>
      <c r="BC160" s="313"/>
      <c r="BD160" s="313"/>
      <c r="BE160" s="478"/>
      <c r="BF160" s="307"/>
      <c r="BG160" s="307"/>
      <c r="BH160" s="303"/>
      <c r="BI160" s="296"/>
      <c r="BJ160" s="42"/>
    </row>
    <row r="161" spans="1:62" ht="80.099999999999994" customHeight="1">
      <c r="A161" s="141" t="s">
        <v>161</v>
      </c>
      <c r="B161" s="138" t="s">
        <v>357</v>
      </c>
      <c r="C161" s="141" t="s">
        <v>269</v>
      </c>
      <c r="D161" s="141" t="s">
        <v>359</v>
      </c>
      <c r="E161" s="192" t="s">
        <v>1469</v>
      </c>
      <c r="F161" s="153">
        <v>202400000005445</v>
      </c>
      <c r="G161" s="141" t="s">
        <v>1470</v>
      </c>
      <c r="H161" s="141" t="s">
        <v>1471</v>
      </c>
      <c r="I161" s="141" t="s">
        <v>1472</v>
      </c>
      <c r="J161" s="148">
        <v>1</v>
      </c>
      <c r="K161" s="141" t="s">
        <v>1473</v>
      </c>
      <c r="L161" s="141" t="s">
        <v>642</v>
      </c>
      <c r="M161" s="138" t="s">
        <v>386</v>
      </c>
      <c r="N161" s="417">
        <v>1</v>
      </c>
      <c r="O161" s="267">
        <v>5</v>
      </c>
      <c r="P161" s="166">
        <v>0</v>
      </c>
      <c r="Q161" s="261">
        <v>2</v>
      </c>
      <c r="R161" s="150"/>
      <c r="S161" s="278"/>
      <c r="T161" s="166">
        <f>+P161+Q161+R161+S161</f>
        <v>2</v>
      </c>
      <c r="U161" s="603">
        <f>T161/O161</f>
        <v>0.4</v>
      </c>
      <c r="V161" s="622" t="s">
        <v>734</v>
      </c>
      <c r="W161" s="622" t="s">
        <v>735</v>
      </c>
      <c r="X161" s="138">
        <v>300</v>
      </c>
      <c r="Y161" s="151" t="s">
        <v>1252</v>
      </c>
      <c r="Z161" s="151" t="s">
        <v>1022</v>
      </c>
      <c r="AA161" s="141" t="s">
        <v>1876</v>
      </c>
      <c r="AB161" s="158" t="s">
        <v>1474</v>
      </c>
      <c r="AC161" s="158" t="s">
        <v>1475</v>
      </c>
      <c r="AD161" s="151" t="s">
        <v>1256</v>
      </c>
      <c r="AE161" s="158" t="s">
        <v>1476</v>
      </c>
      <c r="AF161" s="1109">
        <v>150000000</v>
      </c>
      <c r="AG161" s="1044" t="s">
        <v>1431</v>
      </c>
      <c r="AH161" s="1044" t="s">
        <v>686</v>
      </c>
      <c r="AI161" s="1110" t="s">
        <v>734</v>
      </c>
      <c r="AJ161" s="688">
        <v>75000000</v>
      </c>
      <c r="AK161" s="1078">
        <v>150000000</v>
      </c>
      <c r="AL161" s="1078">
        <v>150000000</v>
      </c>
      <c r="AM161" s="1075"/>
      <c r="AN161" s="474"/>
      <c r="AO161" s="141" t="s">
        <v>686</v>
      </c>
      <c r="AP161" s="158" t="s">
        <v>1477</v>
      </c>
      <c r="AQ161" s="1174"/>
      <c r="AR161" s="1003"/>
      <c r="AS161" s="1174"/>
      <c r="AT161" s="1003"/>
      <c r="AU161" s="1078">
        <v>0</v>
      </c>
      <c r="AV161" s="1177">
        <f>AU161/AL161</f>
        <v>0</v>
      </c>
      <c r="AW161" s="1078">
        <v>0</v>
      </c>
      <c r="AX161" s="1177">
        <f>AW161/AL161</f>
        <v>0</v>
      </c>
      <c r="AY161" s="193"/>
      <c r="AZ161" s="328"/>
      <c r="BA161" s="298"/>
      <c r="BB161" s="1058"/>
      <c r="BC161" s="752"/>
      <c r="BD161" s="752"/>
      <c r="BE161" s="491" t="s">
        <v>1478</v>
      </c>
      <c r="BF161" s="989" t="s">
        <v>1479</v>
      </c>
      <c r="BG161" s="321" t="s">
        <v>1480</v>
      </c>
      <c r="BH161" s="1186" t="s">
        <v>361</v>
      </c>
      <c r="BI161" s="987" t="s">
        <v>2030</v>
      </c>
      <c r="BJ161" s="1010" t="s">
        <v>2160</v>
      </c>
    </row>
    <row r="162" spans="1:62" ht="80.099999999999994" customHeight="1">
      <c r="A162" s="141" t="s">
        <v>161</v>
      </c>
      <c r="B162" s="138" t="s">
        <v>357</v>
      </c>
      <c r="C162" s="141" t="s">
        <v>269</v>
      </c>
      <c r="D162" s="141" t="s">
        <v>359</v>
      </c>
      <c r="E162" s="192" t="s">
        <v>1469</v>
      </c>
      <c r="F162" s="153">
        <v>202400000005445</v>
      </c>
      <c r="G162" s="141" t="s">
        <v>1470</v>
      </c>
      <c r="H162" s="141" t="s">
        <v>1471</v>
      </c>
      <c r="I162" s="141" t="s">
        <v>1472</v>
      </c>
      <c r="J162" s="148"/>
      <c r="K162" s="141" t="s">
        <v>1481</v>
      </c>
      <c r="L162" s="141" t="s">
        <v>642</v>
      </c>
      <c r="M162" s="138" t="s">
        <v>386</v>
      </c>
      <c r="N162" s="417" t="s">
        <v>170</v>
      </c>
      <c r="O162" s="267">
        <v>5</v>
      </c>
      <c r="P162" s="166">
        <v>0</v>
      </c>
      <c r="Q162" s="261">
        <v>0</v>
      </c>
      <c r="R162" s="157"/>
      <c r="S162" s="280"/>
      <c r="T162" s="166" t="s">
        <v>170</v>
      </c>
      <c r="U162" s="603">
        <v>0</v>
      </c>
      <c r="V162" s="622" t="s">
        <v>734</v>
      </c>
      <c r="W162" s="622" t="s">
        <v>735</v>
      </c>
      <c r="X162" s="138">
        <v>300</v>
      </c>
      <c r="Y162" s="151" t="s">
        <v>170</v>
      </c>
      <c r="Z162" s="151" t="s">
        <v>170</v>
      </c>
      <c r="AA162" s="141" t="s">
        <v>1876</v>
      </c>
      <c r="AB162" s="151" t="s">
        <v>170</v>
      </c>
      <c r="AC162" s="151" t="s">
        <v>170</v>
      </c>
      <c r="AD162" s="151" t="s">
        <v>170</v>
      </c>
      <c r="AE162" s="151" t="s">
        <v>170</v>
      </c>
      <c r="AF162" s="1042"/>
      <c r="AG162" s="1045"/>
      <c r="AH162" s="1045"/>
      <c r="AI162" s="1033"/>
      <c r="AJ162" s="684"/>
      <c r="AK162" s="1079"/>
      <c r="AL162" s="1079"/>
      <c r="AM162" s="1076"/>
      <c r="AN162" s="475"/>
      <c r="AO162" s="543"/>
      <c r="AP162" s="158"/>
      <c r="AQ162" s="1175"/>
      <c r="AR162" s="1004"/>
      <c r="AS162" s="1175"/>
      <c r="AT162" s="1004"/>
      <c r="AU162" s="1079"/>
      <c r="AV162" s="1178"/>
      <c r="AW162" s="1079"/>
      <c r="AX162" s="1178"/>
      <c r="AY162" s="186"/>
      <c r="AZ162" s="1195"/>
      <c r="BA162" s="298"/>
      <c r="BB162" s="1059"/>
      <c r="BC162" s="752"/>
      <c r="BD162" s="752"/>
      <c r="BE162" s="151"/>
      <c r="BF162" s="991"/>
      <c r="BG162" s="321" t="s">
        <v>1482</v>
      </c>
      <c r="BH162" s="1187"/>
      <c r="BI162" s="1017"/>
      <c r="BJ162" s="1011"/>
    </row>
    <row r="163" spans="1:62" ht="80.099999999999994" customHeight="1">
      <c r="A163" s="141" t="s">
        <v>161</v>
      </c>
      <c r="B163" s="138" t="s">
        <v>357</v>
      </c>
      <c r="C163" s="141" t="s">
        <v>274</v>
      </c>
      <c r="D163" s="141" t="s">
        <v>363</v>
      </c>
      <c r="E163" s="192" t="s">
        <v>1469</v>
      </c>
      <c r="F163" s="153">
        <v>202400000005445</v>
      </c>
      <c r="G163" s="141" t="s">
        <v>1470</v>
      </c>
      <c r="H163" s="141" t="s">
        <v>1471</v>
      </c>
      <c r="I163" s="141" t="s">
        <v>1472</v>
      </c>
      <c r="J163" s="148"/>
      <c r="K163" s="141" t="s">
        <v>1483</v>
      </c>
      <c r="L163" s="141" t="s">
        <v>642</v>
      </c>
      <c r="M163" s="141" t="s">
        <v>1484</v>
      </c>
      <c r="N163" s="417">
        <v>1</v>
      </c>
      <c r="O163" s="267">
        <v>5</v>
      </c>
      <c r="P163" s="166">
        <v>0</v>
      </c>
      <c r="Q163" s="261">
        <v>2</v>
      </c>
      <c r="R163" s="157"/>
      <c r="S163" s="280"/>
      <c r="T163" s="166">
        <f>+P163+Q163+R163+S163</f>
        <v>2</v>
      </c>
      <c r="U163" s="603">
        <f t="shared" ref="U163" si="22">T163/O163</f>
        <v>0.4</v>
      </c>
      <c r="V163" s="622" t="s">
        <v>734</v>
      </c>
      <c r="W163" s="622" t="s">
        <v>735</v>
      </c>
      <c r="X163" s="138">
        <v>300</v>
      </c>
      <c r="Y163" s="151" t="s">
        <v>1252</v>
      </c>
      <c r="Z163" s="151" t="s">
        <v>1022</v>
      </c>
      <c r="AA163" s="141" t="s">
        <v>1876</v>
      </c>
      <c r="AB163" s="158" t="s">
        <v>1485</v>
      </c>
      <c r="AC163" s="158" t="s">
        <v>1486</v>
      </c>
      <c r="AD163" s="151" t="s">
        <v>1256</v>
      </c>
      <c r="AE163" s="158" t="s">
        <v>1476</v>
      </c>
      <c r="AF163" s="1042"/>
      <c r="AG163" s="1045"/>
      <c r="AH163" s="1045"/>
      <c r="AI163" s="1033"/>
      <c r="AJ163" s="688">
        <v>75000000</v>
      </c>
      <c r="AK163" s="1079"/>
      <c r="AL163" s="1079"/>
      <c r="AM163" s="1076"/>
      <c r="AN163" s="475"/>
      <c r="AO163" s="141" t="s">
        <v>686</v>
      </c>
      <c r="AP163" s="158" t="s">
        <v>1477</v>
      </c>
      <c r="AQ163" s="1175"/>
      <c r="AR163" s="1004"/>
      <c r="AS163" s="1175"/>
      <c r="AT163" s="1004"/>
      <c r="AU163" s="1079"/>
      <c r="AV163" s="1178"/>
      <c r="AW163" s="1079"/>
      <c r="AX163" s="1178"/>
      <c r="AY163" s="186"/>
      <c r="AZ163" s="1196"/>
      <c r="BA163" s="298"/>
      <c r="BB163" s="1059"/>
      <c r="BC163" s="752"/>
      <c r="BD163" s="752"/>
      <c r="BE163" s="491" t="s">
        <v>1478</v>
      </c>
      <c r="BF163" s="991"/>
      <c r="BG163" s="321" t="s">
        <v>1487</v>
      </c>
      <c r="BH163" s="1188"/>
      <c r="BI163" s="1017"/>
      <c r="BJ163" s="826" t="s">
        <v>2161</v>
      </c>
    </row>
    <row r="164" spans="1:62" ht="80.099999999999994" customHeight="1">
      <c r="A164" s="141" t="s">
        <v>161</v>
      </c>
      <c r="B164" s="138" t="s">
        <v>357</v>
      </c>
      <c r="C164" s="141" t="s">
        <v>274</v>
      </c>
      <c r="D164" s="141" t="s">
        <v>363</v>
      </c>
      <c r="E164" s="192" t="s">
        <v>1469</v>
      </c>
      <c r="F164" s="153">
        <v>202400000005445</v>
      </c>
      <c r="G164" s="141" t="s">
        <v>1470</v>
      </c>
      <c r="H164" s="141" t="s">
        <v>1471</v>
      </c>
      <c r="I164" s="141" t="s">
        <v>1472</v>
      </c>
      <c r="J164" s="148"/>
      <c r="K164" s="141" t="s">
        <v>1488</v>
      </c>
      <c r="L164" s="141" t="s">
        <v>642</v>
      </c>
      <c r="M164" s="141" t="s">
        <v>1484</v>
      </c>
      <c r="N164" s="417" t="s">
        <v>170</v>
      </c>
      <c r="O164" s="267">
        <v>250</v>
      </c>
      <c r="P164" s="166">
        <v>0</v>
      </c>
      <c r="Q164" s="261">
        <v>0</v>
      </c>
      <c r="R164" s="157"/>
      <c r="S164" s="280"/>
      <c r="T164" s="166" t="s">
        <v>170</v>
      </c>
      <c r="U164" s="603">
        <v>0</v>
      </c>
      <c r="V164" s="622" t="s">
        <v>734</v>
      </c>
      <c r="W164" s="622" t="s">
        <v>735</v>
      </c>
      <c r="X164" s="138">
        <v>300</v>
      </c>
      <c r="Y164" s="151" t="s">
        <v>170</v>
      </c>
      <c r="Z164" s="151" t="s">
        <v>170</v>
      </c>
      <c r="AA164" s="141" t="s">
        <v>1876</v>
      </c>
      <c r="AB164" s="151" t="s">
        <v>170</v>
      </c>
      <c r="AC164" s="151" t="s">
        <v>170</v>
      </c>
      <c r="AD164" s="151" t="s">
        <v>170</v>
      </c>
      <c r="AE164" s="151" t="s">
        <v>170</v>
      </c>
      <c r="AF164" s="1042"/>
      <c r="AG164" s="1045"/>
      <c r="AH164" s="1045"/>
      <c r="AI164" s="1033"/>
      <c r="AJ164" s="684"/>
      <c r="AK164" s="1079"/>
      <c r="AL164" s="1079"/>
      <c r="AM164" s="1076"/>
      <c r="AN164" s="475"/>
      <c r="AO164" s="543"/>
      <c r="AP164" s="543"/>
      <c r="AQ164" s="1175"/>
      <c r="AR164" s="1004"/>
      <c r="AS164" s="1175"/>
      <c r="AT164" s="1004"/>
      <c r="AU164" s="1079"/>
      <c r="AV164" s="1178"/>
      <c r="AW164" s="1079"/>
      <c r="AX164" s="1178"/>
      <c r="AY164" s="186"/>
      <c r="AZ164" s="1196"/>
      <c r="BA164" s="298"/>
      <c r="BB164" s="1059"/>
      <c r="BC164" s="752"/>
      <c r="BD164" s="752"/>
      <c r="BE164" s="151"/>
      <c r="BF164" s="991"/>
      <c r="BG164" s="321" t="s">
        <v>1489</v>
      </c>
      <c r="BH164" s="262" t="s">
        <v>1490</v>
      </c>
      <c r="BI164" s="1017"/>
      <c r="BJ164" s="826" t="s">
        <v>2162</v>
      </c>
    </row>
    <row r="165" spans="1:62" ht="80.099999999999994" customHeight="1">
      <c r="A165" s="141" t="s">
        <v>161</v>
      </c>
      <c r="B165" s="138" t="s">
        <v>357</v>
      </c>
      <c r="C165" s="141" t="s">
        <v>274</v>
      </c>
      <c r="D165" s="141" t="s">
        <v>363</v>
      </c>
      <c r="E165" s="192" t="s">
        <v>1469</v>
      </c>
      <c r="F165" s="153">
        <v>202400000005445</v>
      </c>
      <c r="G165" s="141" t="s">
        <v>1470</v>
      </c>
      <c r="H165" s="141" t="s">
        <v>1471</v>
      </c>
      <c r="I165" s="141" t="s">
        <v>1472</v>
      </c>
      <c r="J165" s="148"/>
      <c r="K165" s="141" t="s">
        <v>1491</v>
      </c>
      <c r="L165" s="141" t="s">
        <v>642</v>
      </c>
      <c r="M165" s="141" t="s">
        <v>1484</v>
      </c>
      <c r="N165" s="417" t="s">
        <v>170</v>
      </c>
      <c r="O165" s="267">
        <v>5</v>
      </c>
      <c r="P165" s="166">
        <v>0</v>
      </c>
      <c r="Q165" s="261">
        <v>0</v>
      </c>
      <c r="R165" s="157"/>
      <c r="S165" s="280"/>
      <c r="T165" s="166" t="s">
        <v>170</v>
      </c>
      <c r="U165" s="603">
        <v>0</v>
      </c>
      <c r="V165" s="622" t="s">
        <v>734</v>
      </c>
      <c r="W165" s="622" t="s">
        <v>735</v>
      </c>
      <c r="X165" s="138">
        <v>300</v>
      </c>
      <c r="Y165" s="151" t="s">
        <v>170</v>
      </c>
      <c r="Z165" s="151" t="s">
        <v>170</v>
      </c>
      <c r="AA165" s="141" t="s">
        <v>1876</v>
      </c>
      <c r="AB165" s="151" t="s">
        <v>170</v>
      </c>
      <c r="AC165" s="151" t="s">
        <v>170</v>
      </c>
      <c r="AD165" s="151" t="s">
        <v>170</v>
      </c>
      <c r="AE165" s="151" t="s">
        <v>170</v>
      </c>
      <c r="AF165" s="1043"/>
      <c r="AG165" s="1046"/>
      <c r="AH165" s="1046"/>
      <c r="AI165" s="1111"/>
      <c r="AJ165" s="684"/>
      <c r="AK165" s="1080"/>
      <c r="AL165" s="1080"/>
      <c r="AM165" s="1077"/>
      <c r="AN165" s="476"/>
      <c r="AO165" s="543"/>
      <c r="AP165" s="543"/>
      <c r="AQ165" s="1176"/>
      <c r="AR165" s="1005"/>
      <c r="AS165" s="1176"/>
      <c r="AT165" s="1005"/>
      <c r="AU165" s="1080"/>
      <c r="AV165" s="1179"/>
      <c r="AW165" s="1080"/>
      <c r="AX165" s="1179"/>
      <c r="AY165" s="194"/>
      <c r="AZ165" s="1197"/>
      <c r="BA165" s="298"/>
      <c r="BB165" s="1060"/>
      <c r="BC165" s="752"/>
      <c r="BD165" s="752"/>
      <c r="BE165" s="151"/>
      <c r="BF165" s="990"/>
      <c r="BG165" s="321" t="s">
        <v>1492</v>
      </c>
      <c r="BH165" s="262" t="s">
        <v>361</v>
      </c>
      <c r="BI165" s="1018"/>
      <c r="BJ165" s="814" t="s">
        <v>2160</v>
      </c>
    </row>
    <row r="166" spans="1:62" ht="80.099999999999994" customHeight="1">
      <c r="A166" s="1091"/>
      <c r="B166" s="1092"/>
      <c r="C166" s="1092"/>
      <c r="D166" s="1093"/>
      <c r="E166" s="1100" t="s">
        <v>1493</v>
      </c>
      <c r="F166" s="1101"/>
      <c r="G166" s="1101"/>
      <c r="H166" s="1101"/>
      <c r="I166" s="1101"/>
      <c r="J166" s="1101"/>
      <c r="K166" s="1101"/>
      <c r="L166" s="1101"/>
      <c r="M166" s="1101"/>
      <c r="N166" s="1101"/>
      <c r="O166" s="1101"/>
      <c r="P166" s="1102"/>
      <c r="Q166" s="479"/>
      <c r="R166" s="479"/>
      <c r="S166" s="479"/>
      <c r="T166" s="479"/>
      <c r="U166" s="606">
        <f>AVERAGE(U161:U165)</f>
        <v>0.16</v>
      </c>
      <c r="V166" s="25"/>
      <c r="W166" s="25"/>
      <c r="X166" s="25"/>
      <c r="Y166" s="30"/>
      <c r="Z166" s="30"/>
      <c r="AA166" s="27"/>
      <c r="AB166" s="30"/>
      <c r="AC166" s="30"/>
      <c r="AD166" s="30"/>
      <c r="AE166" s="30"/>
      <c r="AF166" s="25"/>
      <c r="AG166" s="25"/>
      <c r="AH166" s="25"/>
      <c r="AI166" s="25"/>
      <c r="AJ166" s="468"/>
      <c r="AK166" s="30"/>
      <c r="AL166" s="387"/>
      <c r="AM166" s="387"/>
      <c r="AN166" s="387"/>
      <c r="AO166" s="42"/>
      <c r="AP166" s="42"/>
      <c r="AQ166" s="872"/>
      <c r="AR166" s="872"/>
      <c r="AS166" s="130"/>
      <c r="AT166" s="130"/>
      <c r="AU166" s="388"/>
      <c r="AV166" s="388"/>
      <c r="AW166" s="389"/>
      <c r="AX166" s="389"/>
      <c r="AY166" s="276"/>
      <c r="AZ166" s="276"/>
      <c r="BA166" s="276"/>
      <c r="BB166" s="276"/>
      <c r="BC166" s="276"/>
      <c r="BD166" s="276"/>
      <c r="BE166" s="30"/>
      <c r="BF166" s="307"/>
      <c r="BG166" s="307"/>
      <c r="BH166" s="262"/>
      <c r="BI166" s="296"/>
      <c r="BJ166" s="42"/>
    </row>
    <row r="167" spans="1:62" ht="80.099999999999994" customHeight="1">
      <c r="A167" s="141" t="s">
        <v>216</v>
      </c>
      <c r="B167" s="138" t="s">
        <v>366</v>
      </c>
      <c r="C167" s="141" t="s">
        <v>274</v>
      </c>
      <c r="D167" s="141" t="s">
        <v>369</v>
      </c>
      <c r="E167" s="195" t="s">
        <v>1494</v>
      </c>
      <c r="F167" s="153">
        <v>2024130010234</v>
      </c>
      <c r="G167" s="141" t="s">
        <v>1495</v>
      </c>
      <c r="H167" s="141" t="s">
        <v>1496</v>
      </c>
      <c r="I167" s="141" t="s">
        <v>1497</v>
      </c>
      <c r="J167" s="148">
        <v>0.7</v>
      </c>
      <c r="K167" s="141" t="s">
        <v>1498</v>
      </c>
      <c r="L167" s="141" t="s">
        <v>642</v>
      </c>
      <c r="M167" s="141" t="s">
        <v>1392</v>
      </c>
      <c r="N167" s="480">
        <v>500</v>
      </c>
      <c r="O167" s="267">
        <v>500</v>
      </c>
      <c r="P167" s="166">
        <v>238</v>
      </c>
      <c r="Q167" s="856">
        <v>431</v>
      </c>
      <c r="R167" s="150"/>
      <c r="S167" s="278"/>
      <c r="T167" s="166">
        <f>+P167+Q167+R167+S167</f>
        <v>669</v>
      </c>
      <c r="U167" s="603">
        <v>1</v>
      </c>
      <c r="V167" s="622" t="s">
        <v>734</v>
      </c>
      <c r="W167" s="622" t="s">
        <v>735</v>
      </c>
      <c r="X167" s="138">
        <v>300</v>
      </c>
      <c r="Y167" s="141" t="s">
        <v>1365</v>
      </c>
      <c r="Z167" s="151" t="s">
        <v>1022</v>
      </c>
      <c r="AA167" s="141" t="s">
        <v>1499</v>
      </c>
      <c r="AB167" s="141" t="s">
        <v>1500</v>
      </c>
      <c r="AC167" s="141" t="s">
        <v>1501</v>
      </c>
      <c r="AD167" s="141" t="s">
        <v>1256</v>
      </c>
      <c r="AE167" s="141" t="s">
        <v>1502</v>
      </c>
      <c r="AF167" s="1026" t="s">
        <v>1503</v>
      </c>
      <c r="AG167" s="1044" t="s">
        <v>1431</v>
      </c>
      <c r="AH167" s="138" t="s">
        <v>1504</v>
      </c>
      <c r="AI167" s="1044" t="s">
        <v>1258</v>
      </c>
      <c r="AJ167" s="689" t="s">
        <v>1505</v>
      </c>
      <c r="AK167" s="1026">
        <v>2412684024</v>
      </c>
      <c r="AL167" s="1026">
        <v>2412684024</v>
      </c>
      <c r="AM167" s="1026"/>
      <c r="AN167" s="463"/>
      <c r="AO167" s="141" t="s">
        <v>1506</v>
      </c>
      <c r="AP167" s="141" t="s">
        <v>1507</v>
      </c>
      <c r="AQ167" s="1026"/>
      <c r="AR167" s="979"/>
      <c r="AS167" s="1026"/>
      <c r="AT167" s="979"/>
      <c r="AU167" s="1026">
        <v>181084942.52000001</v>
      </c>
      <c r="AV167" s="979">
        <f>AU167/AL167</f>
        <v>7.5055390891915652E-2</v>
      </c>
      <c r="AW167" s="1026">
        <v>0</v>
      </c>
      <c r="AX167" s="979">
        <f>AW167/AL167</f>
        <v>0</v>
      </c>
      <c r="AY167" s="160"/>
      <c r="AZ167" s="315"/>
      <c r="BA167" s="304"/>
      <c r="BB167" s="304"/>
      <c r="BC167" s="750"/>
      <c r="BD167" s="750"/>
      <c r="BE167" s="141"/>
      <c r="BF167" s="309" t="s">
        <v>1508</v>
      </c>
      <c r="BG167" s="284" t="s">
        <v>1509</v>
      </c>
      <c r="BH167" s="262" t="s">
        <v>371</v>
      </c>
      <c r="BI167" s="566" t="s">
        <v>2032</v>
      </c>
      <c r="BJ167" s="826" t="s">
        <v>2163</v>
      </c>
    </row>
    <row r="168" spans="1:62" ht="80.099999999999994" customHeight="1">
      <c r="A168" s="141" t="s">
        <v>216</v>
      </c>
      <c r="B168" s="138" t="s">
        <v>366</v>
      </c>
      <c r="C168" s="141" t="s">
        <v>346</v>
      </c>
      <c r="D168" s="141" t="s">
        <v>373</v>
      </c>
      <c r="E168" s="195" t="s">
        <v>1510</v>
      </c>
      <c r="F168" s="153">
        <v>2024130010234</v>
      </c>
      <c r="G168" s="141" t="s">
        <v>1495</v>
      </c>
      <c r="H168" s="141" t="s">
        <v>1511</v>
      </c>
      <c r="I168" s="141" t="s">
        <v>1497</v>
      </c>
      <c r="J168" s="148"/>
      <c r="K168" s="141" t="s">
        <v>1512</v>
      </c>
      <c r="L168" s="141" t="s">
        <v>642</v>
      </c>
      <c r="M168" s="141" t="s">
        <v>1513</v>
      </c>
      <c r="N168" s="480" t="s">
        <v>170</v>
      </c>
      <c r="O168" s="267" t="s">
        <v>170</v>
      </c>
      <c r="P168" s="166" t="s">
        <v>170</v>
      </c>
      <c r="Q168" s="856" t="s">
        <v>170</v>
      </c>
      <c r="R168" s="150"/>
      <c r="S168" s="278"/>
      <c r="T168" s="166" t="s">
        <v>170</v>
      </c>
      <c r="U168" s="603" t="s">
        <v>170</v>
      </c>
      <c r="V168" s="622" t="s">
        <v>170</v>
      </c>
      <c r="W168" s="622" t="s">
        <v>170</v>
      </c>
      <c r="X168" s="145"/>
      <c r="Y168" s="141" t="s">
        <v>1365</v>
      </c>
      <c r="Z168" s="151" t="s">
        <v>1022</v>
      </c>
      <c r="AA168" s="141" t="s">
        <v>1499</v>
      </c>
      <c r="AB168" s="141" t="s">
        <v>1500</v>
      </c>
      <c r="AC168" s="141" t="s">
        <v>1501</v>
      </c>
      <c r="AD168" s="141" t="s">
        <v>1256</v>
      </c>
      <c r="AE168" s="141" t="s">
        <v>1514</v>
      </c>
      <c r="AF168" s="1027"/>
      <c r="AG168" s="1045"/>
      <c r="AH168" s="138" t="s">
        <v>986</v>
      </c>
      <c r="AI168" s="1045"/>
      <c r="AJ168" s="674">
        <v>1000000000</v>
      </c>
      <c r="AK168" s="1027"/>
      <c r="AL168" s="1027"/>
      <c r="AM168" s="1027"/>
      <c r="AN168" s="464"/>
      <c r="AO168" s="141" t="s">
        <v>1506</v>
      </c>
      <c r="AP168" s="141" t="s">
        <v>1507</v>
      </c>
      <c r="AQ168" s="1027"/>
      <c r="AR168" s="980"/>
      <c r="AS168" s="1027"/>
      <c r="AT168" s="980"/>
      <c r="AU168" s="1027"/>
      <c r="AV168" s="980"/>
      <c r="AW168" s="1027"/>
      <c r="AX168" s="980"/>
      <c r="AY168" s="161"/>
      <c r="AZ168" s="316"/>
      <c r="BA168" s="304"/>
      <c r="BB168" s="304"/>
      <c r="BC168" s="750"/>
      <c r="BD168" s="750"/>
      <c r="BE168" s="141"/>
      <c r="BF168" s="339" t="s">
        <v>1515</v>
      </c>
      <c r="BG168" s="339" t="s">
        <v>1381</v>
      </c>
      <c r="BH168" s="262" t="s">
        <v>1381</v>
      </c>
      <c r="BI168" s="567" t="s">
        <v>2001</v>
      </c>
      <c r="BJ168" s="814" t="s">
        <v>2001</v>
      </c>
    </row>
    <row r="169" spans="1:62" ht="80.099999999999994" customHeight="1">
      <c r="A169" s="141" t="s">
        <v>216</v>
      </c>
      <c r="B169" s="138" t="s">
        <v>366</v>
      </c>
      <c r="C169" s="141" t="s">
        <v>346</v>
      </c>
      <c r="D169" s="141" t="s">
        <v>373</v>
      </c>
      <c r="E169" s="195" t="s">
        <v>1510</v>
      </c>
      <c r="F169" s="153">
        <v>2024130010234</v>
      </c>
      <c r="G169" s="141" t="s">
        <v>1495</v>
      </c>
      <c r="H169" s="141" t="s">
        <v>1511</v>
      </c>
      <c r="I169" s="141" t="s">
        <v>1497</v>
      </c>
      <c r="J169" s="148"/>
      <c r="K169" s="141" t="s">
        <v>1516</v>
      </c>
      <c r="L169" s="141" t="s">
        <v>642</v>
      </c>
      <c r="M169" s="141" t="s">
        <v>1513</v>
      </c>
      <c r="N169" s="480">
        <v>30</v>
      </c>
      <c r="O169" s="267">
        <v>27</v>
      </c>
      <c r="P169" s="166">
        <v>0</v>
      </c>
      <c r="Q169" s="261">
        <v>41</v>
      </c>
      <c r="R169" s="157"/>
      <c r="S169" s="280"/>
      <c r="T169" s="166">
        <f>+P169+Q169+R169+S169</f>
        <v>41</v>
      </c>
      <c r="U169" s="603">
        <v>1</v>
      </c>
      <c r="V169" s="622" t="s">
        <v>734</v>
      </c>
      <c r="W169" s="622" t="s">
        <v>735</v>
      </c>
      <c r="X169" s="138">
        <v>300</v>
      </c>
      <c r="Y169" s="141" t="s">
        <v>1365</v>
      </c>
      <c r="Z169" s="151" t="s">
        <v>1022</v>
      </c>
      <c r="AA169" s="141" t="s">
        <v>1499</v>
      </c>
      <c r="AB169" s="141" t="s">
        <v>1500</v>
      </c>
      <c r="AC169" s="141" t="s">
        <v>1501</v>
      </c>
      <c r="AD169" s="141" t="s">
        <v>1256</v>
      </c>
      <c r="AE169" s="141" t="s">
        <v>1514</v>
      </c>
      <c r="AF169" s="1027"/>
      <c r="AG169" s="1045"/>
      <c r="AH169" s="138"/>
      <c r="AI169" s="1045"/>
      <c r="AJ169" s="674">
        <v>0</v>
      </c>
      <c r="AK169" s="1027"/>
      <c r="AL169" s="1027"/>
      <c r="AM169" s="1027"/>
      <c r="AN169" s="464"/>
      <c r="AO169" s="141" t="s">
        <v>1506</v>
      </c>
      <c r="AP169" s="141" t="s">
        <v>1507</v>
      </c>
      <c r="AQ169" s="1027"/>
      <c r="AR169" s="980"/>
      <c r="AS169" s="1027"/>
      <c r="AT169" s="980"/>
      <c r="AU169" s="1027"/>
      <c r="AV169" s="980"/>
      <c r="AW169" s="1027"/>
      <c r="AX169" s="980"/>
      <c r="AY169" s="161"/>
      <c r="AZ169" s="316"/>
      <c r="BA169" s="304"/>
      <c r="BB169" s="304"/>
      <c r="BC169" s="750"/>
      <c r="BD169" s="750"/>
      <c r="BE169" s="141"/>
      <c r="BF169" s="284" t="s">
        <v>1517</v>
      </c>
      <c r="BG169" s="284" t="s">
        <v>1518</v>
      </c>
      <c r="BH169" s="262" t="s">
        <v>375</v>
      </c>
      <c r="BI169" s="567" t="s">
        <v>2002</v>
      </c>
      <c r="BJ169" s="826" t="s">
        <v>2164</v>
      </c>
    </row>
    <row r="170" spans="1:62" ht="80.099999999999994" customHeight="1">
      <c r="A170" s="141" t="s">
        <v>216</v>
      </c>
      <c r="B170" s="138" t="s">
        <v>366</v>
      </c>
      <c r="C170" s="141" t="s">
        <v>351</v>
      </c>
      <c r="D170" s="141" t="s">
        <v>378</v>
      </c>
      <c r="E170" s="195" t="s">
        <v>1510</v>
      </c>
      <c r="F170" s="153">
        <v>2024130010234</v>
      </c>
      <c r="G170" s="141" t="s">
        <v>1495</v>
      </c>
      <c r="H170" s="141" t="s">
        <v>1519</v>
      </c>
      <c r="I170" s="141" t="s">
        <v>1390</v>
      </c>
      <c r="J170" s="148">
        <v>0.3</v>
      </c>
      <c r="K170" s="141" t="s">
        <v>378</v>
      </c>
      <c r="L170" s="141" t="s">
        <v>642</v>
      </c>
      <c r="M170" s="141" t="s">
        <v>379</v>
      </c>
      <c r="N170" s="480">
        <v>1</v>
      </c>
      <c r="O170" s="267">
        <v>1</v>
      </c>
      <c r="P170" s="166">
        <v>0</v>
      </c>
      <c r="Q170" s="261">
        <v>1</v>
      </c>
      <c r="R170" s="157"/>
      <c r="S170" s="280"/>
      <c r="T170" s="166">
        <f>+P170+Q170+R170+S170</f>
        <v>1</v>
      </c>
      <c r="U170" s="603">
        <f t="shared" ref="U170" si="23">T170/O170</f>
        <v>1</v>
      </c>
      <c r="V170" s="622" t="s">
        <v>734</v>
      </c>
      <c r="W170" s="622" t="s">
        <v>735</v>
      </c>
      <c r="X170" s="138">
        <v>300</v>
      </c>
      <c r="Y170" s="141" t="s">
        <v>1365</v>
      </c>
      <c r="Z170" s="151" t="s">
        <v>1022</v>
      </c>
      <c r="AA170" s="141" t="s">
        <v>1499</v>
      </c>
      <c r="AB170" s="141" t="s">
        <v>1500</v>
      </c>
      <c r="AC170" s="141" t="s">
        <v>1501</v>
      </c>
      <c r="AD170" s="141" t="s">
        <v>1256</v>
      </c>
      <c r="AE170" s="141" t="s">
        <v>1520</v>
      </c>
      <c r="AF170" s="1028"/>
      <c r="AG170" s="1046"/>
      <c r="AH170" s="487" t="s">
        <v>686</v>
      </c>
      <c r="AI170" s="1046"/>
      <c r="AJ170" s="674">
        <v>200000000</v>
      </c>
      <c r="AK170" s="1028"/>
      <c r="AL170" s="1028"/>
      <c r="AM170" s="1028"/>
      <c r="AN170" s="465"/>
      <c r="AO170" s="141" t="s">
        <v>1506</v>
      </c>
      <c r="AP170" s="141" t="s">
        <v>1507</v>
      </c>
      <c r="AQ170" s="1028"/>
      <c r="AR170" s="981"/>
      <c r="AS170" s="1028"/>
      <c r="AT170" s="981"/>
      <c r="AU170" s="1028"/>
      <c r="AV170" s="981"/>
      <c r="AW170" s="1028"/>
      <c r="AX170" s="981"/>
      <c r="AY170" s="164"/>
      <c r="AZ170" s="317"/>
      <c r="BA170" s="304"/>
      <c r="BB170" s="304"/>
      <c r="BC170" s="750"/>
      <c r="BD170" s="750"/>
      <c r="BE170" s="141"/>
      <c r="BF170" s="284" t="s">
        <v>1521</v>
      </c>
      <c r="BG170" s="284" t="s">
        <v>1522</v>
      </c>
      <c r="BH170" s="262" t="s">
        <v>380</v>
      </c>
      <c r="BI170" s="567" t="s">
        <v>1982</v>
      </c>
      <c r="BJ170" s="826" t="s">
        <v>2165</v>
      </c>
    </row>
    <row r="171" spans="1:62" ht="80.099999999999994" customHeight="1">
      <c r="A171" s="1091"/>
      <c r="B171" s="1092"/>
      <c r="C171" s="1092"/>
      <c r="D171" s="1093"/>
      <c r="E171" s="1100" t="s">
        <v>1523</v>
      </c>
      <c r="F171" s="1101"/>
      <c r="G171" s="1101"/>
      <c r="H171" s="1101"/>
      <c r="I171" s="1101"/>
      <c r="J171" s="1101"/>
      <c r="K171" s="1101"/>
      <c r="L171" s="1101"/>
      <c r="M171" s="1101"/>
      <c r="N171" s="1101"/>
      <c r="O171" s="1101"/>
      <c r="P171" s="1102"/>
      <c r="Q171" s="479"/>
      <c r="R171" s="479"/>
      <c r="S171" s="479"/>
      <c r="T171" s="479"/>
      <c r="U171" s="606">
        <f>AVERAGE(U167:U170)</f>
        <v>1</v>
      </c>
      <c r="V171" s="616"/>
      <c r="W171" s="616"/>
      <c r="X171" s="25"/>
      <c r="Y171" s="27"/>
      <c r="Z171" s="30"/>
      <c r="AA171" s="27"/>
      <c r="AB171" s="27"/>
      <c r="AC171" s="27"/>
      <c r="AD171" s="27"/>
      <c r="AE171" s="27"/>
      <c r="AF171" s="645"/>
      <c r="AG171" s="26"/>
      <c r="AH171" s="26"/>
      <c r="AI171" s="26"/>
      <c r="AJ171" s="645"/>
      <c r="AK171" s="45"/>
      <c r="AL171" s="458"/>
      <c r="AM171" s="458"/>
      <c r="AN171" s="458"/>
      <c r="AO171" s="27"/>
      <c r="AP171" s="29"/>
      <c r="AQ171" s="132"/>
      <c r="AR171" s="132"/>
      <c r="AS171" s="132"/>
      <c r="AT171" s="862"/>
      <c r="AU171" s="390"/>
      <c r="AV171" s="390"/>
      <c r="AW171" s="391"/>
      <c r="AX171" s="391"/>
      <c r="AY171" s="341"/>
      <c r="AZ171" s="341"/>
      <c r="BA171" s="333"/>
      <c r="BB171" s="333"/>
      <c r="BC171" s="341"/>
      <c r="BD171" s="341"/>
      <c r="BE171" s="320"/>
      <c r="BF171" s="307"/>
      <c r="BG171" s="307"/>
      <c r="BH171" s="303"/>
      <c r="BI171" s="296"/>
      <c r="BJ171" s="42"/>
    </row>
    <row r="172" spans="1:62" ht="80.099999999999994" customHeight="1">
      <c r="A172" s="141" t="s">
        <v>216</v>
      </c>
      <c r="B172" s="138" t="s">
        <v>382</v>
      </c>
      <c r="C172" s="141" t="s">
        <v>346</v>
      </c>
      <c r="D172" s="141" t="s">
        <v>385</v>
      </c>
      <c r="E172" s="159" t="s">
        <v>1524</v>
      </c>
      <c r="F172" s="153">
        <v>2024130010237</v>
      </c>
      <c r="G172" s="141" t="s">
        <v>1525</v>
      </c>
      <c r="H172" s="141" t="s">
        <v>1526</v>
      </c>
      <c r="I172" s="141" t="s">
        <v>1527</v>
      </c>
      <c r="J172" s="148">
        <v>0.5</v>
      </c>
      <c r="K172" s="141" t="s">
        <v>1528</v>
      </c>
      <c r="L172" s="141" t="s">
        <v>642</v>
      </c>
      <c r="M172" s="141" t="s">
        <v>386</v>
      </c>
      <c r="N172" s="417">
        <v>14</v>
      </c>
      <c r="O172" s="267">
        <v>14</v>
      </c>
      <c r="P172" s="166">
        <v>10</v>
      </c>
      <c r="Q172" s="888">
        <v>11</v>
      </c>
      <c r="R172" s="196"/>
      <c r="S172" s="519"/>
      <c r="T172" s="166">
        <f>+P172+Q172+R172+S172</f>
        <v>21</v>
      </c>
      <c r="U172" s="603">
        <v>1</v>
      </c>
      <c r="V172" s="622" t="s">
        <v>734</v>
      </c>
      <c r="W172" s="622" t="s">
        <v>735</v>
      </c>
      <c r="X172" s="138">
        <v>300</v>
      </c>
      <c r="Y172" s="151" t="s">
        <v>1252</v>
      </c>
      <c r="Z172" s="151" t="s">
        <v>1022</v>
      </c>
      <c r="AA172" s="141" t="s">
        <v>1872</v>
      </c>
      <c r="AB172" s="141" t="s">
        <v>1529</v>
      </c>
      <c r="AC172" s="141" t="s">
        <v>1530</v>
      </c>
      <c r="AD172" s="141" t="s">
        <v>1256</v>
      </c>
      <c r="AE172" s="141" t="s">
        <v>1531</v>
      </c>
      <c r="AF172" s="1213">
        <v>817043774</v>
      </c>
      <c r="AG172" s="1044" t="s">
        <v>1431</v>
      </c>
      <c r="AH172" s="1044" t="s">
        <v>986</v>
      </c>
      <c r="AI172" s="1044" t="s">
        <v>1258</v>
      </c>
      <c r="AJ172" s="690">
        <v>257043774</v>
      </c>
      <c r="AK172" s="1026">
        <v>817043774</v>
      </c>
      <c r="AL172" s="1026">
        <v>817043774</v>
      </c>
      <c r="AM172" s="1183"/>
      <c r="AN172" s="469"/>
      <c r="AO172" s="141" t="s">
        <v>986</v>
      </c>
      <c r="AP172" s="197" t="s">
        <v>1532</v>
      </c>
      <c r="AQ172" s="1026"/>
      <c r="AR172" s="979"/>
      <c r="AS172" s="1026"/>
      <c r="AT172" s="979"/>
      <c r="AU172" s="1026">
        <v>73845370</v>
      </c>
      <c r="AV172" s="979">
        <f>AU172/AL172</f>
        <v>9.0381167264117726E-2</v>
      </c>
      <c r="AW172" s="1026">
        <v>73845370</v>
      </c>
      <c r="AX172" s="979">
        <f>AW172/AL172</f>
        <v>9.0381167264117726E-2</v>
      </c>
      <c r="AY172" s="160"/>
      <c r="AZ172" s="315"/>
      <c r="BA172" s="304"/>
      <c r="BB172" s="1058"/>
      <c r="BC172" s="1020"/>
      <c r="BD172" s="752"/>
      <c r="BE172" s="992" t="s">
        <v>1533</v>
      </c>
      <c r="BF172" s="309" t="s">
        <v>1534</v>
      </c>
      <c r="BG172" s="321" t="s">
        <v>1535</v>
      </c>
      <c r="BH172" s="262" t="s">
        <v>387</v>
      </c>
      <c r="BI172" s="1012" t="s">
        <v>1983</v>
      </c>
      <c r="BJ172" s="1006" t="s">
        <v>2166</v>
      </c>
    </row>
    <row r="173" spans="1:62" ht="80.099999999999994" customHeight="1">
      <c r="A173" s="141" t="s">
        <v>216</v>
      </c>
      <c r="B173" s="138" t="s">
        <v>382</v>
      </c>
      <c r="C173" s="141" t="s">
        <v>346</v>
      </c>
      <c r="D173" s="141" t="s">
        <v>385</v>
      </c>
      <c r="E173" s="159" t="s">
        <v>1524</v>
      </c>
      <c r="F173" s="153">
        <v>2024130010237</v>
      </c>
      <c r="G173" s="141" t="s">
        <v>1525</v>
      </c>
      <c r="H173" s="141" t="s">
        <v>1536</v>
      </c>
      <c r="I173" s="141" t="s">
        <v>1527</v>
      </c>
      <c r="J173" s="148"/>
      <c r="K173" s="141" t="s">
        <v>1537</v>
      </c>
      <c r="L173" s="141" t="s">
        <v>642</v>
      </c>
      <c r="M173" s="141" t="s">
        <v>386</v>
      </c>
      <c r="N173" s="417">
        <v>14</v>
      </c>
      <c r="O173" s="267">
        <v>14</v>
      </c>
      <c r="P173" s="166">
        <v>10</v>
      </c>
      <c r="Q173" s="889">
        <v>11</v>
      </c>
      <c r="R173" s="198"/>
      <c r="S173" s="520"/>
      <c r="T173" s="166">
        <f>+P173+Q173+R173+S173</f>
        <v>21</v>
      </c>
      <c r="U173" s="603">
        <v>1</v>
      </c>
      <c r="V173" s="622" t="s">
        <v>734</v>
      </c>
      <c r="W173" s="622" t="s">
        <v>735</v>
      </c>
      <c r="X173" s="138">
        <v>300</v>
      </c>
      <c r="Y173" s="151" t="s">
        <v>1252</v>
      </c>
      <c r="Z173" s="141" t="s">
        <v>1022</v>
      </c>
      <c r="AA173" s="141" t="s">
        <v>1872</v>
      </c>
      <c r="AB173" s="141" t="s">
        <v>1529</v>
      </c>
      <c r="AC173" s="141" t="s">
        <v>1530</v>
      </c>
      <c r="AD173" s="141" t="s">
        <v>1256</v>
      </c>
      <c r="AE173" s="141" t="s">
        <v>1531</v>
      </c>
      <c r="AF173" s="1039"/>
      <c r="AG173" s="1045"/>
      <c r="AH173" s="1045"/>
      <c r="AI173" s="1045"/>
      <c r="AJ173" s="691">
        <v>260000000</v>
      </c>
      <c r="AK173" s="1027"/>
      <c r="AL173" s="1027"/>
      <c r="AM173" s="1184"/>
      <c r="AN173" s="470"/>
      <c r="AO173" s="141" t="s">
        <v>986</v>
      </c>
      <c r="AP173" s="141"/>
      <c r="AQ173" s="1027"/>
      <c r="AR173" s="980"/>
      <c r="AS173" s="1027"/>
      <c r="AT173" s="980"/>
      <c r="AU173" s="1027"/>
      <c r="AV173" s="980"/>
      <c r="AW173" s="1027"/>
      <c r="AX173" s="980"/>
      <c r="AY173" s="161"/>
      <c r="AZ173" s="316"/>
      <c r="BA173" s="304"/>
      <c r="BB173" s="1059"/>
      <c r="BC173" s="1021"/>
      <c r="BD173" s="752"/>
      <c r="BE173" s="1191"/>
      <c r="BF173" s="284" t="s">
        <v>1538</v>
      </c>
      <c r="BG173" s="321" t="s">
        <v>1539</v>
      </c>
      <c r="BH173" s="262" t="s">
        <v>397</v>
      </c>
      <c r="BI173" s="1019"/>
      <c r="BJ173" s="1007"/>
    </row>
    <row r="174" spans="1:62" ht="80.099999999999994" customHeight="1">
      <c r="A174" s="451" t="s">
        <v>216</v>
      </c>
      <c r="B174" s="497" t="s">
        <v>382</v>
      </c>
      <c r="C174" s="451" t="s">
        <v>346</v>
      </c>
      <c r="D174" s="451" t="s">
        <v>385</v>
      </c>
      <c r="E174" s="498" t="s">
        <v>1524</v>
      </c>
      <c r="F174" s="499">
        <v>2024130010237</v>
      </c>
      <c r="G174" s="451" t="s">
        <v>1525</v>
      </c>
      <c r="H174" s="451" t="s">
        <v>1536</v>
      </c>
      <c r="I174" s="451" t="s">
        <v>1527</v>
      </c>
      <c r="J174" s="500"/>
      <c r="K174" s="501" t="s">
        <v>1870</v>
      </c>
      <c r="L174" s="451" t="s">
        <v>642</v>
      </c>
      <c r="M174" s="451" t="s">
        <v>386</v>
      </c>
      <c r="N174" s="418" t="s">
        <v>524</v>
      </c>
      <c r="O174" s="502">
        <v>14</v>
      </c>
      <c r="P174" s="504">
        <v>1</v>
      </c>
      <c r="Q174" s="890">
        <v>1</v>
      </c>
      <c r="R174" s="503"/>
      <c r="S174" s="521"/>
      <c r="T174" s="504"/>
      <c r="U174" s="603">
        <f t="shared" ref="U174" si="24">T174/O174</f>
        <v>0</v>
      </c>
      <c r="V174" s="626" t="s">
        <v>758</v>
      </c>
      <c r="W174" s="626" t="s">
        <v>735</v>
      </c>
      <c r="X174" s="497">
        <v>300</v>
      </c>
      <c r="Y174" s="505" t="s">
        <v>1252</v>
      </c>
      <c r="Z174" s="451" t="s">
        <v>1022</v>
      </c>
      <c r="AA174" s="451" t="s">
        <v>1871</v>
      </c>
      <c r="AB174" s="451" t="s">
        <v>1529</v>
      </c>
      <c r="AC174" s="451" t="s">
        <v>1530</v>
      </c>
      <c r="AD174" s="451" t="s">
        <v>1256</v>
      </c>
      <c r="AE174" s="451" t="s">
        <v>1531</v>
      </c>
      <c r="AF174" s="1039"/>
      <c r="AG174" s="1045"/>
      <c r="AH174" s="1045"/>
      <c r="AI174" s="1045"/>
      <c r="AJ174" s="692"/>
      <c r="AK174" s="1027"/>
      <c r="AL174" s="1027"/>
      <c r="AM174" s="1184"/>
      <c r="AN174" s="470"/>
      <c r="AO174" s="141"/>
      <c r="AP174" s="141"/>
      <c r="AQ174" s="1027"/>
      <c r="AR174" s="980"/>
      <c r="AS174" s="1027"/>
      <c r="AT174" s="980"/>
      <c r="AU174" s="1027"/>
      <c r="AV174" s="980"/>
      <c r="AW174" s="1027"/>
      <c r="AX174" s="980"/>
      <c r="AY174" s="161"/>
      <c r="AZ174" s="316"/>
      <c r="BA174" s="304"/>
      <c r="BB174" s="1059"/>
      <c r="BC174" s="1021"/>
      <c r="BD174" s="754"/>
      <c r="BE174" s="1191"/>
      <c r="BF174" s="284"/>
      <c r="BG174" s="496"/>
      <c r="BH174" s="262"/>
      <c r="BI174" s="566" t="s">
        <v>2031</v>
      </c>
      <c r="BJ174" s="826" t="s">
        <v>2167</v>
      </c>
    </row>
    <row r="175" spans="1:62" ht="93" customHeight="1">
      <c r="A175" s="141" t="s">
        <v>216</v>
      </c>
      <c r="B175" s="138" t="s">
        <v>382</v>
      </c>
      <c r="C175" s="141" t="s">
        <v>351</v>
      </c>
      <c r="D175" s="141" t="s">
        <v>390</v>
      </c>
      <c r="E175" s="159" t="s">
        <v>1524</v>
      </c>
      <c r="F175" s="153">
        <v>2024130010237</v>
      </c>
      <c r="G175" s="141" t="s">
        <v>1525</v>
      </c>
      <c r="H175" s="141" t="s">
        <v>1536</v>
      </c>
      <c r="I175" s="141" t="s">
        <v>1540</v>
      </c>
      <c r="J175" s="148">
        <v>0.5</v>
      </c>
      <c r="K175" s="199" t="s">
        <v>1541</v>
      </c>
      <c r="L175" s="141" t="s">
        <v>642</v>
      </c>
      <c r="M175" s="141" t="s">
        <v>1542</v>
      </c>
      <c r="N175" s="417" t="s">
        <v>170</v>
      </c>
      <c r="O175" s="267" t="s">
        <v>170</v>
      </c>
      <c r="P175" s="157" t="s">
        <v>170</v>
      </c>
      <c r="Q175" s="261" t="s">
        <v>170</v>
      </c>
      <c r="R175" s="157"/>
      <c r="S175" s="280"/>
      <c r="T175" s="157" t="s">
        <v>170</v>
      </c>
      <c r="U175" s="603" t="s">
        <v>170</v>
      </c>
      <c r="V175" s="622" t="s">
        <v>734</v>
      </c>
      <c r="W175" s="622" t="s">
        <v>735</v>
      </c>
      <c r="X175" s="138">
        <v>300</v>
      </c>
      <c r="Y175" s="151" t="s">
        <v>170</v>
      </c>
      <c r="Z175" s="151" t="s">
        <v>170</v>
      </c>
      <c r="AA175" s="141" t="s">
        <v>1872</v>
      </c>
      <c r="AB175" s="141" t="s">
        <v>1529</v>
      </c>
      <c r="AC175" s="141" t="s">
        <v>1530</v>
      </c>
      <c r="AD175" s="151" t="s">
        <v>170</v>
      </c>
      <c r="AE175" s="151" t="s">
        <v>170</v>
      </c>
      <c r="AF175" s="1040"/>
      <c r="AG175" s="1046"/>
      <c r="AH175" s="1046"/>
      <c r="AI175" s="1046"/>
      <c r="AJ175" s="692">
        <v>300000000</v>
      </c>
      <c r="AK175" s="1028"/>
      <c r="AL175" s="1028"/>
      <c r="AM175" s="1185"/>
      <c r="AN175" s="471"/>
      <c r="AO175" s="141"/>
      <c r="AP175" s="141"/>
      <c r="AQ175" s="1028"/>
      <c r="AR175" s="981"/>
      <c r="AS175" s="1028"/>
      <c r="AT175" s="981"/>
      <c r="AU175" s="1028"/>
      <c r="AV175" s="981"/>
      <c r="AW175" s="1028"/>
      <c r="AX175" s="981"/>
      <c r="AY175" s="164"/>
      <c r="AZ175" s="317"/>
      <c r="BA175" s="304"/>
      <c r="BB175" s="1059"/>
      <c r="BC175" s="1022"/>
      <c r="BD175" s="752"/>
      <c r="BE175" s="993"/>
      <c r="BF175" s="284" t="s">
        <v>1543</v>
      </c>
      <c r="BG175" s="284" t="s">
        <v>1381</v>
      </c>
      <c r="BH175" s="262" t="s">
        <v>1381</v>
      </c>
      <c r="BI175" s="567" t="s">
        <v>1985</v>
      </c>
      <c r="BJ175" s="814" t="s">
        <v>1985</v>
      </c>
    </row>
    <row r="176" spans="1:62" ht="87.75" customHeight="1">
      <c r="A176" s="1091"/>
      <c r="B176" s="1092"/>
      <c r="C176" s="1092"/>
      <c r="D176" s="1093"/>
      <c r="E176" s="1100" t="s">
        <v>1868</v>
      </c>
      <c r="F176" s="1101"/>
      <c r="G176" s="1101"/>
      <c r="H176" s="1101"/>
      <c r="I176" s="1101"/>
      <c r="J176" s="1101"/>
      <c r="K176" s="1101"/>
      <c r="L176" s="1101"/>
      <c r="M176" s="1101"/>
      <c r="N176" s="1101"/>
      <c r="O176" s="1101"/>
      <c r="P176" s="1102"/>
      <c r="Q176" s="479"/>
      <c r="R176" s="479"/>
      <c r="S176" s="479"/>
      <c r="T176" s="479"/>
      <c r="U176" s="606">
        <f>AVERAGE(U172:U175)</f>
        <v>0.66666666666666663</v>
      </c>
      <c r="V176" s="25"/>
      <c r="W176" s="25"/>
      <c r="X176" s="25"/>
      <c r="Y176" s="30"/>
      <c r="Z176" s="30"/>
      <c r="AA176" s="27"/>
      <c r="AB176" s="27"/>
      <c r="AC176" s="27"/>
      <c r="AD176" s="30"/>
      <c r="AE176" s="30"/>
      <c r="AF176" s="693"/>
      <c r="AG176" s="25"/>
      <c r="AH176" s="25"/>
      <c r="AI176" s="25"/>
      <c r="AJ176" s="26"/>
      <c r="AK176" s="27"/>
      <c r="AL176" s="458"/>
      <c r="AM176" s="458"/>
      <c r="AN176" s="458"/>
      <c r="AO176" s="27"/>
      <c r="AP176" s="29"/>
      <c r="AQ176" s="870"/>
      <c r="AR176" s="870"/>
      <c r="AS176" s="132"/>
      <c r="AT176" s="860"/>
      <c r="AU176" s="392"/>
      <c r="AV176" s="392"/>
      <c r="AW176" s="362"/>
      <c r="AX176" s="362"/>
      <c r="AY176" s="312"/>
      <c r="AZ176" s="312"/>
      <c r="BA176" s="313"/>
      <c r="BB176" s="313"/>
      <c r="BC176" s="313"/>
      <c r="BD176" s="313"/>
      <c r="BE176" s="490"/>
      <c r="BF176" s="307"/>
      <c r="BG176" s="307"/>
      <c r="BH176" s="303"/>
      <c r="BI176" s="295"/>
    </row>
    <row r="177" spans="1:62" ht="80.099999999999994" customHeight="1">
      <c r="A177" s="141" t="s">
        <v>205</v>
      </c>
      <c r="B177" s="138" t="s">
        <v>382</v>
      </c>
      <c r="C177" s="141" t="s">
        <v>392</v>
      </c>
      <c r="D177" s="141" t="s">
        <v>395</v>
      </c>
      <c r="E177" s="200" t="s">
        <v>1544</v>
      </c>
      <c r="F177" s="153">
        <v>2024130010233</v>
      </c>
      <c r="G177" s="141" t="s">
        <v>1545</v>
      </c>
      <c r="H177" s="141" t="s">
        <v>1546</v>
      </c>
      <c r="I177" s="141" t="s">
        <v>714</v>
      </c>
      <c r="J177" s="148">
        <v>1</v>
      </c>
      <c r="K177" s="141" t="s">
        <v>1547</v>
      </c>
      <c r="L177" s="141" t="s">
        <v>642</v>
      </c>
      <c r="M177" s="141" t="s">
        <v>716</v>
      </c>
      <c r="N177" s="417">
        <v>10</v>
      </c>
      <c r="O177" s="267">
        <v>10</v>
      </c>
      <c r="P177" s="166">
        <v>0</v>
      </c>
      <c r="Q177" s="888">
        <v>10</v>
      </c>
      <c r="R177" s="196"/>
      <c r="S177" s="519"/>
      <c r="T177" s="166">
        <f>+P177+Q177+R177+S177</f>
        <v>10</v>
      </c>
      <c r="U177" s="603">
        <f>T177/O177</f>
        <v>1</v>
      </c>
      <c r="V177" s="622" t="s">
        <v>734</v>
      </c>
      <c r="W177" s="622" t="s">
        <v>735</v>
      </c>
      <c r="X177" s="138">
        <v>300</v>
      </c>
      <c r="Y177" s="151" t="s">
        <v>1252</v>
      </c>
      <c r="Z177" s="141" t="s">
        <v>719</v>
      </c>
      <c r="AA177" s="141" t="s">
        <v>1872</v>
      </c>
      <c r="AB177" s="491" t="s">
        <v>1548</v>
      </c>
      <c r="AC177" s="491" t="s">
        <v>1549</v>
      </c>
      <c r="AD177" s="141" t="s">
        <v>1256</v>
      </c>
      <c r="AE177" s="141" t="s">
        <v>1546</v>
      </c>
      <c r="AF177" s="1213">
        <v>249000000</v>
      </c>
      <c r="AG177" s="1044" t="s">
        <v>1431</v>
      </c>
      <c r="AH177" s="1044" t="s">
        <v>686</v>
      </c>
      <c r="AI177" s="1044" t="s">
        <v>1258</v>
      </c>
      <c r="AJ177" s="674">
        <v>0</v>
      </c>
      <c r="AK177" s="1026">
        <v>249000000</v>
      </c>
      <c r="AL177" s="1026">
        <v>249000000</v>
      </c>
      <c r="AM177" s="1026"/>
      <c r="AN177" s="463"/>
      <c r="AO177" s="141" t="s">
        <v>652</v>
      </c>
      <c r="AP177" s="141" t="s">
        <v>1400</v>
      </c>
      <c r="AQ177" s="1026"/>
      <c r="AR177" s="979"/>
      <c r="AS177" s="1026"/>
      <c r="AT177" s="979"/>
      <c r="AU177" s="1026">
        <v>205125000</v>
      </c>
      <c r="AV177" s="979">
        <f>AU177/AL177</f>
        <v>0.8237951807228916</v>
      </c>
      <c r="AW177" s="1026">
        <v>129875000</v>
      </c>
      <c r="AX177" s="979">
        <f>AW177/AL177</f>
        <v>0.52158634538152615</v>
      </c>
      <c r="AY177" s="160"/>
      <c r="AZ177" s="1198"/>
      <c r="BA177" s="1192"/>
      <c r="BB177" s="1192"/>
      <c r="BC177" s="755"/>
      <c r="BD177" s="755"/>
      <c r="BE177" s="1189" t="s">
        <v>1550</v>
      </c>
      <c r="BF177" s="989" t="s">
        <v>1538</v>
      </c>
      <c r="BG177" s="327" t="s">
        <v>1539</v>
      </c>
      <c r="BH177" s="1186" t="s">
        <v>1551</v>
      </c>
      <c r="BI177" s="566" t="s">
        <v>1910</v>
      </c>
      <c r="BJ177" s="826" t="s">
        <v>2168</v>
      </c>
    </row>
    <row r="178" spans="1:62" ht="80.099999999999994" customHeight="1">
      <c r="A178" s="141" t="s">
        <v>205</v>
      </c>
      <c r="B178" s="138" t="s">
        <v>382</v>
      </c>
      <c r="C178" s="141" t="s">
        <v>392</v>
      </c>
      <c r="D178" s="141" t="s">
        <v>395</v>
      </c>
      <c r="E178" s="200" t="s">
        <v>1544</v>
      </c>
      <c r="F178" s="153">
        <v>2024130010233</v>
      </c>
      <c r="G178" s="141" t="s">
        <v>1545</v>
      </c>
      <c r="H178" s="141" t="s">
        <v>1546</v>
      </c>
      <c r="I178" s="141" t="s">
        <v>714</v>
      </c>
      <c r="J178" s="148"/>
      <c r="K178" s="141" t="s">
        <v>1552</v>
      </c>
      <c r="L178" s="141" t="s">
        <v>642</v>
      </c>
      <c r="M178" s="141" t="s">
        <v>716</v>
      </c>
      <c r="N178" s="417">
        <v>10</v>
      </c>
      <c r="O178" s="267">
        <v>10</v>
      </c>
      <c r="P178" s="166">
        <v>15</v>
      </c>
      <c r="Q178" s="889">
        <v>35</v>
      </c>
      <c r="R178" s="198"/>
      <c r="S178" s="520"/>
      <c r="T178" s="166">
        <f>+P178+Q178+R178+S178</f>
        <v>50</v>
      </c>
      <c r="U178" s="603">
        <v>1</v>
      </c>
      <c r="V178" s="622" t="s">
        <v>734</v>
      </c>
      <c r="W178" s="622" t="s">
        <v>735</v>
      </c>
      <c r="X178" s="138">
        <v>300</v>
      </c>
      <c r="Y178" s="151" t="s">
        <v>1252</v>
      </c>
      <c r="Z178" s="141" t="s">
        <v>719</v>
      </c>
      <c r="AA178" s="141" t="s">
        <v>1872</v>
      </c>
      <c r="AB178" s="491" t="s">
        <v>1548</v>
      </c>
      <c r="AC178" s="491" t="s">
        <v>1549</v>
      </c>
      <c r="AD178" s="141" t="s">
        <v>1256</v>
      </c>
      <c r="AE178" s="141" t="s">
        <v>1546</v>
      </c>
      <c r="AF178" s="1039"/>
      <c r="AG178" s="1045"/>
      <c r="AH178" s="1045"/>
      <c r="AI178" s="1045"/>
      <c r="AJ178" s="694">
        <v>249000000</v>
      </c>
      <c r="AK178" s="1027"/>
      <c r="AL178" s="1027"/>
      <c r="AM178" s="1027"/>
      <c r="AN178" s="464"/>
      <c r="AO178" s="141" t="s">
        <v>652</v>
      </c>
      <c r="AP178" s="141" t="s">
        <v>1400</v>
      </c>
      <c r="AQ178" s="1027"/>
      <c r="AR178" s="980"/>
      <c r="AS178" s="1027"/>
      <c r="AT178" s="980"/>
      <c r="AU178" s="1027"/>
      <c r="AV178" s="980"/>
      <c r="AW178" s="1027"/>
      <c r="AX178" s="980"/>
      <c r="AY178" s="161"/>
      <c r="AZ178" s="1199"/>
      <c r="BA178" s="1193"/>
      <c r="BB178" s="1193"/>
      <c r="BC178" s="755"/>
      <c r="BD178" s="755"/>
      <c r="BE178" s="1190"/>
      <c r="BF178" s="991"/>
      <c r="BG178" s="321" t="s">
        <v>1553</v>
      </c>
      <c r="BH178" s="1188"/>
      <c r="BI178" s="566" t="s">
        <v>1911</v>
      </c>
      <c r="BJ178" s="826" t="s">
        <v>2169</v>
      </c>
    </row>
    <row r="179" spans="1:62" ht="80.099999999999994" customHeight="1">
      <c r="A179" s="141" t="s">
        <v>205</v>
      </c>
      <c r="B179" s="138" t="s">
        <v>382</v>
      </c>
      <c r="C179" s="141" t="s">
        <v>392</v>
      </c>
      <c r="D179" s="141" t="s">
        <v>395</v>
      </c>
      <c r="E179" s="200" t="s">
        <v>1544</v>
      </c>
      <c r="F179" s="153">
        <v>2024130010233</v>
      </c>
      <c r="G179" s="141" t="s">
        <v>1545</v>
      </c>
      <c r="H179" s="141" t="s">
        <v>1546</v>
      </c>
      <c r="I179" s="141" t="s">
        <v>714</v>
      </c>
      <c r="J179" s="148"/>
      <c r="K179" s="141" t="s">
        <v>1554</v>
      </c>
      <c r="L179" s="141" t="s">
        <v>642</v>
      </c>
      <c r="M179" s="141" t="s">
        <v>716</v>
      </c>
      <c r="N179" s="417">
        <v>10</v>
      </c>
      <c r="O179" s="267">
        <v>10</v>
      </c>
      <c r="P179" s="166">
        <v>0</v>
      </c>
      <c r="Q179" s="889">
        <v>0</v>
      </c>
      <c r="R179" s="198"/>
      <c r="S179" s="520"/>
      <c r="T179" s="166">
        <f>+P179+Q179+R179+S179</f>
        <v>0</v>
      </c>
      <c r="U179" s="603">
        <f t="shared" ref="U179" si="25">T179/O179</f>
        <v>0</v>
      </c>
      <c r="V179" s="622" t="s">
        <v>734</v>
      </c>
      <c r="W179" s="622" t="s">
        <v>735</v>
      </c>
      <c r="X179" s="138">
        <v>300</v>
      </c>
      <c r="Y179" s="151" t="s">
        <v>1252</v>
      </c>
      <c r="Z179" s="141" t="s">
        <v>1022</v>
      </c>
      <c r="AA179" s="141" t="s">
        <v>1872</v>
      </c>
      <c r="AB179" s="491" t="s">
        <v>1548</v>
      </c>
      <c r="AC179" s="491" t="s">
        <v>1549</v>
      </c>
      <c r="AD179" s="141" t="s">
        <v>1256</v>
      </c>
      <c r="AE179" s="141" t="s">
        <v>1546</v>
      </c>
      <c r="AF179" s="1040"/>
      <c r="AG179" s="1046"/>
      <c r="AH179" s="1046"/>
      <c r="AI179" s="1046"/>
      <c r="AJ179" s="674">
        <v>0</v>
      </c>
      <c r="AK179" s="1028"/>
      <c r="AL179" s="1028"/>
      <c r="AM179" s="1028"/>
      <c r="AN179" s="465"/>
      <c r="AO179" s="141" t="s">
        <v>652</v>
      </c>
      <c r="AP179" s="141" t="s">
        <v>1400</v>
      </c>
      <c r="AQ179" s="1028"/>
      <c r="AR179" s="981"/>
      <c r="AS179" s="1028"/>
      <c r="AT179" s="981"/>
      <c r="AU179" s="1028"/>
      <c r="AV179" s="981"/>
      <c r="AW179" s="1028"/>
      <c r="AX179" s="981"/>
      <c r="AY179" s="164"/>
      <c r="AZ179" s="1200"/>
      <c r="BA179" s="1194"/>
      <c r="BB179" s="1194"/>
      <c r="BC179" s="755"/>
      <c r="BD179" s="755"/>
      <c r="BE179" s="1190"/>
      <c r="BF179" s="990"/>
      <c r="BG179" s="322" t="s">
        <v>1555</v>
      </c>
      <c r="BH179" s="262" t="s">
        <v>1556</v>
      </c>
      <c r="BI179" s="548" t="s">
        <v>1912</v>
      </c>
      <c r="BJ179" s="826" t="s">
        <v>1912</v>
      </c>
    </row>
    <row r="180" spans="1:62" ht="80.099999999999994" customHeight="1">
      <c r="A180" s="1091"/>
      <c r="B180" s="1092"/>
      <c r="C180" s="1092"/>
      <c r="D180" s="1093"/>
      <c r="E180" s="1100" t="s">
        <v>1557</v>
      </c>
      <c r="F180" s="1101"/>
      <c r="G180" s="1101"/>
      <c r="H180" s="1101"/>
      <c r="I180" s="1101"/>
      <c r="J180" s="1101"/>
      <c r="K180" s="1101"/>
      <c r="L180" s="1101"/>
      <c r="M180" s="1101"/>
      <c r="N180" s="1101"/>
      <c r="O180" s="1101"/>
      <c r="P180" s="1102"/>
      <c r="Q180" s="479"/>
      <c r="R180" s="479"/>
      <c r="S180" s="479"/>
      <c r="T180" s="479"/>
      <c r="U180" s="606">
        <f>AVERAGE(U177:U179)</f>
        <v>0.66666666666666663</v>
      </c>
      <c r="V180" s="623"/>
      <c r="W180" s="623"/>
      <c r="X180" s="25"/>
      <c r="Y180" s="30"/>
      <c r="Z180" s="27"/>
      <c r="AA180" s="27"/>
      <c r="AB180" s="262"/>
      <c r="AC180" s="262"/>
      <c r="AD180" s="27"/>
      <c r="AE180" s="27"/>
      <c r="AF180" s="695"/>
      <c r="AG180" s="26"/>
      <c r="AH180" s="26"/>
      <c r="AI180" s="26"/>
      <c r="AJ180" s="695"/>
      <c r="AK180" s="393"/>
      <c r="AL180" s="458"/>
      <c r="AM180" s="458"/>
      <c r="AN180" s="458"/>
      <c r="AO180" s="27"/>
      <c r="AP180" s="29"/>
      <c r="AQ180" s="870"/>
      <c r="AR180" s="870"/>
      <c r="AS180" s="132"/>
      <c r="AT180" s="132"/>
      <c r="AU180" s="394"/>
      <c r="AV180" s="394"/>
      <c r="AW180" s="395"/>
      <c r="AX180" s="395"/>
      <c r="AY180" s="333"/>
      <c r="AZ180" s="333"/>
      <c r="BA180" s="333"/>
      <c r="BB180" s="333"/>
      <c r="BC180" s="333"/>
      <c r="BD180" s="333"/>
      <c r="BE180" s="342"/>
      <c r="BF180" s="307"/>
      <c r="BG180" s="307"/>
      <c r="BH180" s="303"/>
      <c r="BI180" s="296"/>
      <c r="BJ180" s="42"/>
    </row>
    <row r="181" spans="1:62" ht="80.099999999999994" customHeight="1">
      <c r="A181" s="141" t="s">
        <v>399</v>
      </c>
      <c r="B181" s="138" t="s">
        <v>400</v>
      </c>
      <c r="C181" s="141" t="s">
        <v>351</v>
      </c>
      <c r="D181" s="141" t="s">
        <v>403</v>
      </c>
      <c r="E181" s="176" t="s">
        <v>1558</v>
      </c>
      <c r="F181" s="153">
        <v>2024130010248</v>
      </c>
      <c r="G181" s="141" t="s">
        <v>1559</v>
      </c>
      <c r="H181" s="141" t="s">
        <v>1560</v>
      </c>
      <c r="I181" s="141" t="s">
        <v>1561</v>
      </c>
      <c r="J181" s="148">
        <v>1</v>
      </c>
      <c r="K181" s="141" t="s">
        <v>1562</v>
      </c>
      <c r="L181" s="141" t="s">
        <v>841</v>
      </c>
      <c r="M181" s="138" t="s">
        <v>1563</v>
      </c>
      <c r="N181" s="480">
        <v>1</v>
      </c>
      <c r="O181" s="267">
        <v>3</v>
      </c>
      <c r="P181" s="166">
        <v>1</v>
      </c>
      <c r="Q181" s="856">
        <v>0</v>
      </c>
      <c r="R181" s="150"/>
      <c r="S181" s="278"/>
      <c r="T181" s="166">
        <f>+P181+Q181+R181+S181</f>
        <v>1</v>
      </c>
      <c r="U181" s="603">
        <f>T181/O181</f>
        <v>0.33333333333333331</v>
      </c>
      <c r="V181" s="622">
        <v>46001</v>
      </c>
      <c r="W181" s="622">
        <v>46264</v>
      </c>
      <c r="X181" s="138">
        <v>250</v>
      </c>
      <c r="Y181" s="141">
        <v>2600</v>
      </c>
      <c r="Z181" s="141" t="s">
        <v>719</v>
      </c>
      <c r="AA181" s="151" t="s">
        <v>1564</v>
      </c>
      <c r="AB181" s="141" t="s">
        <v>1565</v>
      </c>
      <c r="AC181" s="141" t="s">
        <v>1566</v>
      </c>
      <c r="AD181" s="141" t="s">
        <v>648</v>
      </c>
      <c r="AE181" s="141" t="s">
        <v>1567</v>
      </c>
      <c r="AF181" s="696">
        <v>389000000</v>
      </c>
      <c r="AG181" s="138" t="s">
        <v>1568</v>
      </c>
      <c r="AH181" s="145" t="s">
        <v>686</v>
      </c>
      <c r="AI181" s="697">
        <v>46023</v>
      </c>
      <c r="AJ181" s="696">
        <v>389000000</v>
      </c>
      <c r="AK181" s="1075">
        <v>21696853210</v>
      </c>
      <c r="AL181" s="1075">
        <v>27992066286</v>
      </c>
      <c r="AM181" s="1075"/>
      <c r="AN181" s="474"/>
      <c r="AO181" s="141" t="s">
        <v>726</v>
      </c>
      <c r="AP181" s="141" t="s">
        <v>1569</v>
      </c>
      <c r="AQ181" s="1026"/>
      <c r="AR181" s="979"/>
      <c r="AS181" s="1026"/>
      <c r="AT181" s="979"/>
      <c r="AU181" s="1026">
        <v>3172212000</v>
      </c>
      <c r="AV181" s="979">
        <f>AU181/AL181</f>
        <v>0.11332539611720467</v>
      </c>
      <c r="AW181" s="1026">
        <v>94000000</v>
      </c>
      <c r="AX181" s="979">
        <f>AW181/AL181</f>
        <v>3.3580943628664286E-3</v>
      </c>
      <c r="AY181" s="193"/>
      <c r="AZ181" s="297"/>
      <c r="BA181" s="298"/>
      <c r="BB181" s="298"/>
      <c r="BC181" s="756">
        <v>65500000</v>
      </c>
      <c r="BD181" s="756"/>
      <c r="BE181" s="543"/>
      <c r="BF181" s="309" t="s">
        <v>1570</v>
      </c>
      <c r="BG181" s="309" t="s">
        <v>1571</v>
      </c>
      <c r="BH181" s="343" t="s">
        <v>1572</v>
      </c>
      <c r="BI181" s="565" t="s">
        <v>2058</v>
      </c>
      <c r="BJ181" s="826" t="s">
        <v>2058</v>
      </c>
    </row>
    <row r="182" spans="1:62" ht="80.099999999999994" customHeight="1">
      <c r="A182" s="141" t="s">
        <v>399</v>
      </c>
      <c r="B182" s="138" t="s">
        <v>400</v>
      </c>
      <c r="C182" s="141" t="s">
        <v>351</v>
      </c>
      <c r="D182" s="141" t="s">
        <v>403</v>
      </c>
      <c r="E182" s="176" t="s">
        <v>1558</v>
      </c>
      <c r="F182" s="153">
        <v>2024130010248</v>
      </c>
      <c r="G182" s="141" t="s">
        <v>1559</v>
      </c>
      <c r="H182" s="141" t="s">
        <v>1560</v>
      </c>
      <c r="I182" s="141" t="s">
        <v>1561</v>
      </c>
      <c r="J182" s="148"/>
      <c r="K182" s="141" t="s">
        <v>1573</v>
      </c>
      <c r="L182" s="141" t="s">
        <v>841</v>
      </c>
      <c r="M182" s="141" t="s">
        <v>1563</v>
      </c>
      <c r="N182" s="480">
        <v>2600</v>
      </c>
      <c r="O182" s="267">
        <v>3441</v>
      </c>
      <c r="P182" s="166">
        <v>1022</v>
      </c>
      <c r="Q182" s="261">
        <v>0</v>
      </c>
      <c r="R182" s="157"/>
      <c r="S182" s="280"/>
      <c r="T182" s="166">
        <f>+P182+Q182+R182+S182</f>
        <v>1022</v>
      </c>
      <c r="U182" s="603">
        <f t="shared" ref="U182:U185" si="26">T182/O182</f>
        <v>0.29700668410345832</v>
      </c>
      <c r="V182" s="622">
        <v>46001</v>
      </c>
      <c r="W182" s="622">
        <v>46264</v>
      </c>
      <c r="X182" s="138">
        <v>250</v>
      </c>
      <c r="Y182" s="141">
        <v>2600</v>
      </c>
      <c r="Z182" s="141" t="s">
        <v>719</v>
      </c>
      <c r="AA182" s="151" t="s">
        <v>1564</v>
      </c>
      <c r="AB182" s="141" t="s">
        <v>1574</v>
      </c>
      <c r="AC182" s="141" t="s">
        <v>1575</v>
      </c>
      <c r="AD182" s="141" t="s">
        <v>648</v>
      </c>
      <c r="AE182" s="141" t="s">
        <v>1576</v>
      </c>
      <c r="AF182" s="462">
        <v>12307853210</v>
      </c>
      <c r="AG182" s="138"/>
      <c r="AH182" s="138" t="s">
        <v>1577</v>
      </c>
      <c r="AI182" s="622"/>
      <c r="AJ182" s="462">
        <v>12307853210</v>
      </c>
      <c r="AK182" s="1076"/>
      <c r="AL182" s="1076"/>
      <c r="AM182" s="1076"/>
      <c r="AN182" s="475"/>
      <c r="AO182" s="141" t="s">
        <v>1578</v>
      </c>
      <c r="AP182" s="141" t="s">
        <v>1569</v>
      </c>
      <c r="AQ182" s="1027"/>
      <c r="AR182" s="980"/>
      <c r="AS182" s="1027"/>
      <c r="AT182" s="980"/>
      <c r="AU182" s="1027"/>
      <c r="AV182" s="980"/>
      <c r="AW182" s="1027"/>
      <c r="AX182" s="980"/>
      <c r="AY182" s="186"/>
      <c r="AZ182" s="344"/>
      <c r="BA182" s="298"/>
      <c r="BB182" s="298"/>
      <c r="BC182" s="756"/>
      <c r="BD182" s="756"/>
      <c r="BE182" s="141" t="s">
        <v>1579</v>
      </c>
      <c r="BF182" s="284" t="s">
        <v>1580</v>
      </c>
      <c r="BG182" s="284" t="s">
        <v>405</v>
      </c>
      <c r="BH182" s="343" t="s">
        <v>1581</v>
      </c>
      <c r="BI182" s="565" t="s">
        <v>2059</v>
      </c>
      <c r="BJ182" s="826" t="s">
        <v>2253</v>
      </c>
    </row>
    <row r="183" spans="1:62" ht="80.099999999999994" customHeight="1">
      <c r="A183" s="141" t="s">
        <v>399</v>
      </c>
      <c r="B183" s="138" t="s">
        <v>400</v>
      </c>
      <c r="C183" s="141" t="s">
        <v>351</v>
      </c>
      <c r="D183" s="141" t="s">
        <v>433</v>
      </c>
      <c r="E183" s="176" t="s">
        <v>1558</v>
      </c>
      <c r="F183" s="153">
        <v>2024130010248</v>
      </c>
      <c r="G183" s="141" t="s">
        <v>1559</v>
      </c>
      <c r="H183" s="141" t="s">
        <v>1560</v>
      </c>
      <c r="I183" s="141" t="s">
        <v>1561</v>
      </c>
      <c r="J183" s="148"/>
      <c r="K183" s="138" t="s">
        <v>1582</v>
      </c>
      <c r="L183" s="141" t="s">
        <v>841</v>
      </c>
      <c r="M183" s="138" t="s">
        <v>1563</v>
      </c>
      <c r="N183" s="480">
        <v>1</v>
      </c>
      <c r="O183" s="267">
        <v>1</v>
      </c>
      <c r="P183" s="166">
        <v>0</v>
      </c>
      <c r="Q183" s="261">
        <v>0</v>
      </c>
      <c r="R183" s="157"/>
      <c r="S183" s="280"/>
      <c r="T183" s="166">
        <f>+P183+Q183+R183+S183</f>
        <v>0</v>
      </c>
      <c r="U183" s="603">
        <f t="shared" si="26"/>
        <v>0</v>
      </c>
      <c r="V183" s="622">
        <v>46001</v>
      </c>
      <c r="W183" s="622">
        <v>46264</v>
      </c>
      <c r="X183" s="138">
        <v>250</v>
      </c>
      <c r="Y183" s="141">
        <v>70</v>
      </c>
      <c r="Z183" s="141" t="s">
        <v>719</v>
      </c>
      <c r="AA183" s="151" t="s">
        <v>1564</v>
      </c>
      <c r="AB183" s="141" t="s">
        <v>1574</v>
      </c>
      <c r="AC183" s="141" t="s">
        <v>1575</v>
      </c>
      <c r="AD183" s="141" t="s">
        <v>648</v>
      </c>
      <c r="AE183" s="141" t="s">
        <v>1583</v>
      </c>
      <c r="AF183" s="674">
        <v>0</v>
      </c>
      <c r="AG183" s="138"/>
      <c r="AH183" s="138"/>
      <c r="AI183" s="622"/>
      <c r="AJ183" s="674">
        <v>0</v>
      </c>
      <c r="AK183" s="1076"/>
      <c r="AL183" s="1076"/>
      <c r="AM183" s="1076"/>
      <c r="AN183" s="475"/>
      <c r="AO183" s="141" t="s">
        <v>726</v>
      </c>
      <c r="AP183" s="141" t="s">
        <v>1569</v>
      </c>
      <c r="AQ183" s="1027"/>
      <c r="AR183" s="980"/>
      <c r="AS183" s="1027"/>
      <c r="AT183" s="980"/>
      <c r="AU183" s="1027"/>
      <c r="AV183" s="980"/>
      <c r="AW183" s="1027"/>
      <c r="AX183" s="980"/>
      <c r="AY183" s="186"/>
      <c r="AZ183" s="345"/>
      <c r="BA183" s="298"/>
      <c r="BB183" s="298"/>
      <c r="BC183" s="756"/>
      <c r="BD183" s="756"/>
      <c r="BE183" s="158" t="s">
        <v>1585</v>
      </c>
      <c r="BF183" s="284" t="s">
        <v>1586</v>
      </c>
      <c r="BG183" s="284" t="s">
        <v>1587</v>
      </c>
      <c r="BH183" s="343" t="s">
        <v>1588</v>
      </c>
      <c r="BI183" s="512" t="s">
        <v>1996</v>
      </c>
      <c r="BJ183" s="814" t="s">
        <v>2254</v>
      </c>
    </row>
    <row r="184" spans="1:62" ht="80.099999999999994" customHeight="1">
      <c r="A184" s="141" t="s">
        <v>399</v>
      </c>
      <c r="B184" s="138" t="s">
        <v>400</v>
      </c>
      <c r="C184" s="141" t="s">
        <v>351</v>
      </c>
      <c r="D184" s="141" t="s">
        <v>433</v>
      </c>
      <c r="E184" s="176" t="s">
        <v>1558</v>
      </c>
      <c r="F184" s="153">
        <v>2024130010248</v>
      </c>
      <c r="G184" s="141" t="s">
        <v>1559</v>
      </c>
      <c r="H184" s="141" t="s">
        <v>1560</v>
      </c>
      <c r="I184" s="141" t="s">
        <v>1561</v>
      </c>
      <c r="J184" s="148"/>
      <c r="K184" s="138" t="s">
        <v>1589</v>
      </c>
      <c r="L184" s="141" t="s">
        <v>841</v>
      </c>
      <c r="M184" s="138" t="s">
        <v>1563</v>
      </c>
      <c r="N184" s="480">
        <v>70</v>
      </c>
      <c r="O184" s="267">
        <v>70</v>
      </c>
      <c r="P184" s="166">
        <v>0</v>
      </c>
      <c r="Q184" s="261">
        <v>0</v>
      </c>
      <c r="R184" s="157"/>
      <c r="S184" s="280"/>
      <c r="T184" s="166">
        <f>+P184+Q184+R184+S184</f>
        <v>0</v>
      </c>
      <c r="U184" s="603">
        <f t="shared" si="26"/>
        <v>0</v>
      </c>
      <c r="V184" s="622"/>
      <c r="W184" s="622"/>
      <c r="X184" s="138"/>
      <c r="Y184" s="141">
        <v>70</v>
      </c>
      <c r="Z184" s="141" t="s">
        <v>719</v>
      </c>
      <c r="AA184" s="151" t="s">
        <v>1564</v>
      </c>
      <c r="AB184" s="141" t="s">
        <v>1574</v>
      </c>
      <c r="AC184" s="141" t="s">
        <v>1575</v>
      </c>
      <c r="AD184" s="141" t="s">
        <v>648</v>
      </c>
      <c r="AE184" s="141" t="s">
        <v>1590</v>
      </c>
      <c r="AF184" s="674">
        <v>0</v>
      </c>
      <c r="AG184" s="138"/>
      <c r="AH184" s="138"/>
      <c r="AI184" s="622"/>
      <c r="AJ184" s="674">
        <v>0</v>
      </c>
      <c r="AK184" s="1076"/>
      <c r="AL184" s="1076"/>
      <c r="AM184" s="1076"/>
      <c r="AN184" s="475"/>
      <c r="AO184" s="141" t="s">
        <v>726</v>
      </c>
      <c r="AP184" s="141" t="s">
        <v>1569</v>
      </c>
      <c r="AQ184" s="1027"/>
      <c r="AR184" s="980"/>
      <c r="AS184" s="1027"/>
      <c r="AT184" s="980"/>
      <c r="AU184" s="1027"/>
      <c r="AV184" s="980"/>
      <c r="AW184" s="1027"/>
      <c r="AX184" s="980"/>
      <c r="AY184" s="186"/>
      <c r="AZ184" s="345"/>
      <c r="BA184" s="298"/>
      <c r="BB184" s="298"/>
      <c r="BC184" s="756"/>
      <c r="BD184" s="756"/>
      <c r="BE184" s="158" t="s">
        <v>1585</v>
      </c>
      <c r="BF184" s="284" t="s">
        <v>1586</v>
      </c>
      <c r="BG184" s="284" t="s">
        <v>1591</v>
      </c>
      <c r="BH184" s="343" t="s">
        <v>1592</v>
      </c>
      <c r="BI184" s="512" t="s">
        <v>1996</v>
      </c>
      <c r="BJ184" s="814" t="s">
        <v>2255</v>
      </c>
    </row>
    <row r="185" spans="1:62" ht="80.099999999999994" customHeight="1">
      <c r="A185" s="141" t="s">
        <v>243</v>
      </c>
      <c r="B185" s="138" t="s">
        <v>400</v>
      </c>
      <c r="C185" s="141" t="s">
        <v>392</v>
      </c>
      <c r="D185" s="141" t="s">
        <v>408</v>
      </c>
      <c r="E185" s="176" t="s">
        <v>1558</v>
      </c>
      <c r="F185" s="153">
        <v>2024130010248</v>
      </c>
      <c r="G185" s="141" t="s">
        <v>1559</v>
      </c>
      <c r="H185" s="141" t="s">
        <v>1560</v>
      </c>
      <c r="I185" s="141" t="s">
        <v>1561</v>
      </c>
      <c r="J185" s="148"/>
      <c r="K185" s="141" t="s">
        <v>1593</v>
      </c>
      <c r="L185" s="141" t="s">
        <v>841</v>
      </c>
      <c r="M185" s="141" t="s">
        <v>1594</v>
      </c>
      <c r="N185" s="480">
        <v>148</v>
      </c>
      <c r="O185" s="267">
        <v>148</v>
      </c>
      <c r="P185" s="166">
        <v>46</v>
      </c>
      <c r="Q185" s="261">
        <v>0</v>
      </c>
      <c r="R185" s="157"/>
      <c r="S185" s="280"/>
      <c r="T185" s="166">
        <f>+P185+Q185+R185+S185</f>
        <v>46</v>
      </c>
      <c r="U185" s="603">
        <f t="shared" si="26"/>
        <v>0.3108108108108108</v>
      </c>
      <c r="V185" s="622">
        <v>46001</v>
      </c>
      <c r="W185" s="622">
        <v>46264</v>
      </c>
      <c r="X185" s="138">
        <v>250</v>
      </c>
      <c r="Y185" s="141">
        <v>148</v>
      </c>
      <c r="Z185" s="141" t="s">
        <v>719</v>
      </c>
      <c r="AA185" s="151" t="s">
        <v>1564</v>
      </c>
      <c r="AB185" s="141" t="s">
        <v>1574</v>
      </c>
      <c r="AC185" s="141" t="s">
        <v>1575</v>
      </c>
      <c r="AD185" s="141" t="s">
        <v>1069</v>
      </c>
      <c r="AE185" s="141" t="s">
        <v>1595</v>
      </c>
      <c r="AF185" s="462">
        <v>9000000000</v>
      </c>
      <c r="AG185" s="138"/>
      <c r="AH185" s="138" t="s">
        <v>1577</v>
      </c>
      <c r="AI185" s="622"/>
      <c r="AJ185" s="462">
        <v>9000000000</v>
      </c>
      <c r="AK185" s="1077"/>
      <c r="AL185" s="1077"/>
      <c r="AM185" s="1077"/>
      <c r="AN185" s="476"/>
      <c r="AO185" s="141" t="s">
        <v>1578</v>
      </c>
      <c r="AP185" s="141" t="s">
        <v>1569</v>
      </c>
      <c r="AQ185" s="1028"/>
      <c r="AR185" s="981"/>
      <c r="AS185" s="1028"/>
      <c r="AT185" s="981"/>
      <c r="AU185" s="1028"/>
      <c r="AV185" s="981"/>
      <c r="AW185" s="1028"/>
      <c r="AX185" s="981"/>
      <c r="AY185" s="194"/>
      <c r="AZ185" s="345"/>
      <c r="BA185" s="298"/>
      <c r="BB185" s="298"/>
      <c r="BC185" s="756"/>
      <c r="BD185" s="756"/>
      <c r="BE185" s="141" t="s">
        <v>1596</v>
      </c>
      <c r="BF185" s="284" t="s">
        <v>1597</v>
      </c>
      <c r="BG185" s="284" t="s">
        <v>410</v>
      </c>
      <c r="BH185" s="453" t="s">
        <v>1598</v>
      </c>
      <c r="BI185" s="565" t="s">
        <v>2060</v>
      </c>
      <c r="BJ185" s="814" t="s">
        <v>2255</v>
      </c>
    </row>
    <row r="186" spans="1:62" ht="80.099999999999994" customHeight="1">
      <c r="A186" s="1091"/>
      <c r="B186" s="1092"/>
      <c r="C186" s="1092"/>
      <c r="D186" s="1093"/>
      <c r="E186" s="1100" t="s">
        <v>1599</v>
      </c>
      <c r="F186" s="1101"/>
      <c r="G186" s="1101"/>
      <c r="H186" s="1101"/>
      <c r="I186" s="1101"/>
      <c r="J186" s="1101"/>
      <c r="K186" s="1101"/>
      <c r="L186" s="1101"/>
      <c r="M186" s="1101"/>
      <c r="N186" s="1101"/>
      <c r="O186" s="1101"/>
      <c r="P186" s="1102"/>
      <c r="Q186" s="479"/>
      <c r="R186" s="479"/>
      <c r="S186" s="479"/>
      <c r="T186" s="479"/>
      <c r="U186" s="629">
        <f>AVERAGE(U181:U185)</f>
        <v>0.1882301656495205</v>
      </c>
      <c r="V186" s="623"/>
      <c r="W186" s="623"/>
      <c r="X186" s="26"/>
      <c r="Y186" s="27"/>
      <c r="Z186" s="27"/>
      <c r="AA186" s="30"/>
      <c r="AB186" s="27"/>
      <c r="AC186" s="27"/>
      <c r="AD186" s="27"/>
      <c r="AE186" s="27"/>
      <c r="AF186" s="645"/>
      <c r="AG186" s="26"/>
      <c r="AH186" s="26"/>
      <c r="AI186" s="623"/>
      <c r="AJ186" s="645"/>
      <c r="AK186" s="45"/>
      <c r="AL186" s="396"/>
      <c r="AM186" s="396"/>
      <c r="AN186" s="396"/>
      <c r="AO186" s="27"/>
      <c r="AP186" s="29"/>
      <c r="AQ186" s="870"/>
      <c r="AR186" s="870"/>
      <c r="AS186" s="132"/>
      <c r="AT186" s="132"/>
      <c r="AU186" s="388"/>
      <c r="AV186" s="388"/>
      <c r="AW186" s="389"/>
      <c r="AX186" s="389"/>
      <c r="AY186" s="276"/>
      <c r="AZ186" s="276"/>
      <c r="BA186" s="276"/>
      <c r="BB186" s="276"/>
      <c r="BC186" s="276"/>
      <c r="BD186" s="276"/>
      <c r="BE186" s="27"/>
      <c r="BF186" s="307"/>
      <c r="BG186" s="307"/>
      <c r="BH186" s="303"/>
      <c r="BI186" s="296"/>
      <c r="BJ186" s="42"/>
    </row>
    <row r="187" spans="1:62" ht="80.099999999999994" customHeight="1">
      <c r="A187" s="141" t="s">
        <v>243</v>
      </c>
      <c r="B187" s="138" t="s">
        <v>400</v>
      </c>
      <c r="C187" s="141" t="s">
        <v>411</v>
      </c>
      <c r="D187" s="141" t="s">
        <v>414</v>
      </c>
      <c r="E187" s="201" t="s">
        <v>1600</v>
      </c>
      <c r="F187" s="153">
        <v>2024130010249</v>
      </c>
      <c r="G187" s="141" t="s">
        <v>1601</v>
      </c>
      <c r="H187" s="141" t="s">
        <v>1602</v>
      </c>
      <c r="I187" s="141" t="s">
        <v>1603</v>
      </c>
      <c r="J187" s="148">
        <v>0.4</v>
      </c>
      <c r="K187" s="138" t="s">
        <v>1604</v>
      </c>
      <c r="L187" s="141" t="s">
        <v>642</v>
      </c>
      <c r="M187" s="141" t="s">
        <v>1605</v>
      </c>
      <c r="N187" s="480" t="s">
        <v>170</v>
      </c>
      <c r="O187" s="267" t="s">
        <v>170</v>
      </c>
      <c r="P187" s="166">
        <v>0</v>
      </c>
      <c r="Q187" s="843">
        <v>0</v>
      </c>
      <c r="R187" s="202"/>
      <c r="S187" s="274"/>
      <c r="T187" s="166" t="s">
        <v>170</v>
      </c>
      <c r="U187" s="166" t="s">
        <v>170</v>
      </c>
      <c r="V187" s="138" t="s">
        <v>170</v>
      </c>
      <c r="W187" s="138" t="s">
        <v>170</v>
      </c>
      <c r="X187" s="138" t="s">
        <v>170</v>
      </c>
      <c r="Y187" s="141" t="s">
        <v>170</v>
      </c>
      <c r="Z187" s="141" t="s">
        <v>170</v>
      </c>
      <c r="AA187" s="151" t="s">
        <v>1564</v>
      </c>
      <c r="AB187" s="141" t="s">
        <v>170</v>
      </c>
      <c r="AC187" s="141" t="s">
        <v>170</v>
      </c>
      <c r="AD187" s="141" t="s">
        <v>170</v>
      </c>
      <c r="AE187" s="141" t="s">
        <v>170</v>
      </c>
      <c r="AF187" s="138" t="s">
        <v>170</v>
      </c>
      <c r="AG187" s="138" t="s">
        <v>170</v>
      </c>
      <c r="AH187" s="138" t="s">
        <v>170</v>
      </c>
      <c r="AI187" s="138" t="s">
        <v>170</v>
      </c>
      <c r="AJ187" s="138" t="s">
        <v>170</v>
      </c>
      <c r="AK187" s="1026">
        <v>1400000000</v>
      </c>
      <c r="AL187" s="1026">
        <v>1400000000</v>
      </c>
      <c r="AM187" s="1026"/>
      <c r="AN187" s="463"/>
      <c r="AO187" s="141" t="s">
        <v>170</v>
      </c>
      <c r="AP187" s="141" t="s">
        <v>170</v>
      </c>
      <c r="AQ187" s="1026"/>
      <c r="AR187" s="979"/>
      <c r="AS187" s="1026"/>
      <c r="AT187" s="979"/>
      <c r="AU187" s="1026">
        <v>103000000</v>
      </c>
      <c r="AV187" s="979">
        <f>AU187/AL187</f>
        <v>7.3571428571428565E-2</v>
      </c>
      <c r="AW187" s="1026">
        <v>79500000</v>
      </c>
      <c r="AX187" s="979">
        <f>AW187/AL187</f>
        <v>5.6785714285714287E-2</v>
      </c>
      <c r="AY187" s="792"/>
      <c r="AZ187" s="544"/>
      <c r="BA187" s="800"/>
      <c r="BB187" s="800"/>
      <c r="BC187" s="757"/>
      <c r="BD187" s="757"/>
      <c r="BE187" s="141"/>
      <c r="BF187" s="346" t="s">
        <v>1584</v>
      </c>
      <c r="BG187" s="346"/>
      <c r="BH187" s="262"/>
      <c r="BI187" s="567" t="s">
        <v>1996</v>
      </c>
      <c r="BJ187" s="814"/>
    </row>
    <row r="188" spans="1:62" ht="80.099999999999994" customHeight="1">
      <c r="A188" s="141" t="s">
        <v>243</v>
      </c>
      <c r="B188" s="138" t="s">
        <v>400</v>
      </c>
      <c r="C188" s="141" t="s">
        <v>411</v>
      </c>
      <c r="D188" s="141" t="s">
        <v>414</v>
      </c>
      <c r="E188" s="201" t="s">
        <v>1600</v>
      </c>
      <c r="F188" s="153">
        <v>2024130010249</v>
      </c>
      <c r="G188" s="141" t="s">
        <v>1601</v>
      </c>
      <c r="H188" s="141" t="s">
        <v>1602</v>
      </c>
      <c r="I188" s="141" t="s">
        <v>1603</v>
      </c>
      <c r="J188" s="148"/>
      <c r="K188" s="141" t="s">
        <v>1606</v>
      </c>
      <c r="L188" s="141" t="s">
        <v>642</v>
      </c>
      <c r="M188" s="141" t="s">
        <v>1605</v>
      </c>
      <c r="N188" s="480">
        <v>6</v>
      </c>
      <c r="O188" s="267">
        <v>4</v>
      </c>
      <c r="P188" s="166">
        <v>0</v>
      </c>
      <c r="Q188" s="846">
        <v>0</v>
      </c>
      <c r="R188" s="203"/>
      <c r="S188" s="281"/>
      <c r="T188" s="166">
        <f t="shared" ref="T188:T194" si="27">+P188+Q188+R188+S188</f>
        <v>0</v>
      </c>
      <c r="U188" s="603">
        <f>T188/O188</f>
        <v>0</v>
      </c>
      <c r="V188" s="622">
        <v>46264</v>
      </c>
      <c r="W188" s="622">
        <v>46387</v>
      </c>
      <c r="X188" s="138">
        <v>120</v>
      </c>
      <c r="Y188" s="141">
        <v>3100</v>
      </c>
      <c r="Z188" s="141"/>
      <c r="AA188" s="151" t="s">
        <v>1564</v>
      </c>
      <c r="AB188" s="141" t="s">
        <v>1607</v>
      </c>
      <c r="AC188" s="141" t="s">
        <v>1608</v>
      </c>
      <c r="AD188" s="141" t="s">
        <v>648</v>
      </c>
      <c r="AE188" s="141" t="s">
        <v>1609</v>
      </c>
      <c r="AF188" s="674">
        <v>0</v>
      </c>
      <c r="AG188" s="138"/>
      <c r="AH188" s="672"/>
      <c r="AI188" s="622"/>
      <c r="AJ188" s="674">
        <v>0</v>
      </c>
      <c r="AK188" s="1027"/>
      <c r="AL188" s="1027"/>
      <c r="AM188" s="1027"/>
      <c r="AN188" s="464"/>
      <c r="AO188" s="141" t="s">
        <v>726</v>
      </c>
      <c r="AP188" s="141" t="s">
        <v>1610</v>
      </c>
      <c r="AQ188" s="1027"/>
      <c r="AR188" s="980"/>
      <c r="AS188" s="1027"/>
      <c r="AT188" s="980"/>
      <c r="AU188" s="1027"/>
      <c r="AV188" s="980"/>
      <c r="AW188" s="1027"/>
      <c r="AX188" s="980"/>
      <c r="AY188" s="793"/>
      <c r="AZ188" s="347"/>
      <c r="BA188" s="800"/>
      <c r="BB188" s="800"/>
      <c r="BC188" s="757"/>
      <c r="BD188" s="757"/>
      <c r="BE188" s="141" t="s">
        <v>1611</v>
      </c>
      <c r="BF188" s="284" t="s">
        <v>1612</v>
      </c>
      <c r="BG188" s="284" t="s">
        <v>1613</v>
      </c>
      <c r="BH188" s="262" t="s">
        <v>1614</v>
      </c>
      <c r="BI188" s="567" t="s">
        <v>1996</v>
      </c>
      <c r="BJ188" s="814"/>
    </row>
    <row r="189" spans="1:62" ht="80.099999999999994" customHeight="1">
      <c r="A189" s="141" t="s">
        <v>243</v>
      </c>
      <c r="B189" s="138" t="s">
        <v>400</v>
      </c>
      <c r="C189" s="141" t="s">
        <v>411</v>
      </c>
      <c r="D189" s="141" t="s">
        <v>414</v>
      </c>
      <c r="E189" s="201" t="s">
        <v>1600</v>
      </c>
      <c r="F189" s="153">
        <v>2024130010249</v>
      </c>
      <c r="G189" s="141" t="s">
        <v>1601</v>
      </c>
      <c r="H189" s="141" t="s">
        <v>1602</v>
      </c>
      <c r="I189" s="141" t="s">
        <v>1603</v>
      </c>
      <c r="J189" s="148"/>
      <c r="K189" s="141" t="s">
        <v>2045</v>
      </c>
      <c r="L189" s="141" t="s">
        <v>642</v>
      </c>
      <c r="M189" s="141" t="s">
        <v>1605</v>
      </c>
      <c r="N189" s="480">
        <v>7</v>
      </c>
      <c r="O189" s="267">
        <v>4</v>
      </c>
      <c r="P189" s="166">
        <v>0</v>
      </c>
      <c r="Q189" s="846">
        <v>0</v>
      </c>
      <c r="R189" s="203"/>
      <c r="S189" s="281"/>
      <c r="T189" s="166">
        <f t="shared" si="27"/>
        <v>0</v>
      </c>
      <c r="U189" s="603">
        <f t="shared" ref="U189:U194" si="28">T189/O189</f>
        <v>0</v>
      </c>
      <c r="V189" s="622">
        <v>46264</v>
      </c>
      <c r="W189" s="622">
        <v>46387</v>
      </c>
      <c r="X189" s="138">
        <v>120</v>
      </c>
      <c r="Y189" s="141">
        <v>3100</v>
      </c>
      <c r="Z189" s="141" t="s">
        <v>170</v>
      </c>
      <c r="AA189" s="151" t="s">
        <v>1564</v>
      </c>
      <c r="AB189" s="141" t="s">
        <v>1607</v>
      </c>
      <c r="AC189" s="141" t="s">
        <v>1608</v>
      </c>
      <c r="AD189" s="141" t="s">
        <v>648</v>
      </c>
      <c r="AE189" s="141" t="s">
        <v>1609</v>
      </c>
      <c r="AF189" s="672">
        <v>850000000</v>
      </c>
      <c r="AG189" s="138" t="s">
        <v>1568</v>
      </c>
      <c r="AH189" s="138" t="s">
        <v>686</v>
      </c>
      <c r="AI189" s="622">
        <v>46264</v>
      </c>
      <c r="AJ189" s="672">
        <v>49500000</v>
      </c>
      <c r="AK189" s="1027"/>
      <c r="AL189" s="1027"/>
      <c r="AM189" s="1027"/>
      <c r="AN189" s="464"/>
      <c r="AO189" s="141" t="s">
        <v>726</v>
      </c>
      <c r="AP189" s="141" t="s">
        <v>1610</v>
      </c>
      <c r="AQ189" s="1027"/>
      <c r="AR189" s="980"/>
      <c r="AS189" s="1027"/>
      <c r="AT189" s="980"/>
      <c r="AU189" s="1027"/>
      <c r="AV189" s="980"/>
      <c r="AW189" s="1027"/>
      <c r="AX189" s="980"/>
      <c r="AY189" s="793"/>
      <c r="AZ189" s="347"/>
      <c r="BA189" s="800"/>
      <c r="BB189" s="800"/>
      <c r="BC189" s="757"/>
      <c r="BD189" s="757"/>
      <c r="BE189" s="141" t="s">
        <v>1615</v>
      </c>
      <c r="BF189" s="284" t="s">
        <v>1616</v>
      </c>
      <c r="BG189" s="284" t="s">
        <v>1617</v>
      </c>
      <c r="BH189" s="262" t="s">
        <v>1618</v>
      </c>
      <c r="BI189" s="567" t="s">
        <v>1996</v>
      </c>
      <c r="BJ189" s="814"/>
    </row>
    <row r="190" spans="1:62" ht="80.099999999999994" customHeight="1">
      <c r="A190" s="141" t="s">
        <v>243</v>
      </c>
      <c r="B190" s="138" t="s">
        <v>400</v>
      </c>
      <c r="C190" s="141" t="s">
        <v>416</v>
      </c>
      <c r="D190" s="141" t="s">
        <v>419</v>
      </c>
      <c r="E190" s="201" t="s">
        <v>1600</v>
      </c>
      <c r="F190" s="153">
        <v>2024130010249</v>
      </c>
      <c r="G190" s="141" t="s">
        <v>1601</v>
      </c>
      <c r="H190" s="141" t="s">
        <v>1602</v>
      </c>
      <c r="I190" s="141" t="s">
        <v>1619</v>
      </c>
      <c r="J190" s="148">
        <v>0.3</v>
      </c>
      <c r="K190" s="141" t="s">
        <v>1620</v>
      </c>
      <c r="L190" s="141" t="s">
        <v>642</v>
      </c>
      <c r="M190" s="141" t="s">
        <v>1621</v>
      </c>
      <c r="N190" s="480">
        <v>7</v>
      </c>
      <c r="O190" s="267">
        <v>4</v>
      </c>
      <c r="P190" s="166">
        <v>0</v>
      </c>
      <c r="Q190" s="846">
        <v>0</v>
      </c>
      <c r="R190" s="203"/>
      <c r="S190" s="281"/>
      <c r="T190" s="166">
        <f t="shared" si="27"/>
        <v>0</v>
      </c>
      <c r="U190" s="603">
        <f t="shared" si="28"/>
        <v>0</v>
      </c>
      <c r="V190" s="622">
        <v>46081</v>
      </c>
      <c r="W190" s="622">
        <v>46387</v>
      </c>
      <c r="X190" s="138">
        <v>300</v>
      </c>
      <c r="Y190" s="141">
        <v>3100</v>
      </c>
      <c r="Z190" s="141" t="s">
        <v>170</v>
      </c>
      <c r="AA190" s="151" t="s">
        <v>1564</v>
      </c>
      <c r="AB190" s="141" t="s">
        <v>1607</v>
      </c>
      <c r="AC190" s="141" t="s">
        <v>1608</v>
      </c>
      <c r="AD190" s="141" t="s">
        <v>648</v>
      </c>
      <c r="AE190" s="141" t="s">
        <v>1622</v>
      </c>
      <c r="AF190" s="672">
        <v>17437058410</v>
      </c>
      <c r="AG190" s="138" t="s">
        <v>1623</v>
      </c>
      <c r="AH190" s="138" t="s">
        <v>686</v>
      </c>
      <c r="AI190" s="622">
        <v>46081</v>
      </c>
      <c r="AJ190" s="672">
        <v>590750000</v>
      </c>
      <c r="AK190" s="1027"/>
      <c r="AL190" s="1027"/>
      <c r="AM190" s="1027"/>
      <c r="AN190" s="464"/>
      <c r="AO190" s="141" t="s">
        <v>726</v>
      </c>
      <c r="AP190" s="141" t="s">
        <v>1610</v>
      </c>
      <c r="AQ190" s="1027"/>
      <c r="AR190" s="980"/>
      <c r="AS190" s="1027"/>
      <c r="AT190" s="980"/>
      <c r="AU190" s="1027"/>
      <c r="AV190" s="980"/>
      <c r="AW190" s="1027"/>
      <c r="AX190" s="980"/>
      <c r="AY190" s="793"/>
      <c r="AZ190" s="348"/>
      <c r="BA190" s="800"/>
      <c r="BB190" s="800"/>
      <c r="BC190" s="757"/>
      <c r="BD190" s="757"/>
      <c r="BE190" s="158" t="s">
        <v>1585</v>
      </c>
      <c r="BF190" s="284" t="s">
        <v>1624</v>
      </c>
      <c r="BG190" s="284"/>
      <c r="BH190" s="262" t="s">
        <v>1625</v>
      </c>
      <c r="BI190" s="567" t="s">
        <v>1996</v>
      </c>
      <c r="BJ190" s="814"/>
    </row>
    <row r="191" spans="1:62" ht="80.099999999999994" customHeight="1">
      <c r="A191" s="141" t="s">
        <v>243</v>
      </c>
      <c r="B191" s="138" t="s">
        <v>400</v>
      </c>
      <c r="C191" s="141" t="s">
        <v>416</v>
      </c>
      <c r="D191" s="141" t="s">
        <v>419</v>
      </c>
      <c r="E191" s="201" t="s">
        <v>1600</v>
      </c>
      <c r="F191" s="153">
        <v>2024130010249</v>
      </c>
      <c r="G191" s="141" t="s">
        <v>1601</v>
      </c>
      <c r="H191" s="141" t="s">
        <v>1602</v>
      </c>
      <c r="I191" s="141" t="s">
        <v>1619</v>
      </c>
      <c r="J191" s="148"/>
      <c r="K191" s="141" t="s">
        <v>1626</v>
      </c>
      <c r="L191" s="141" t="s">
        <v>642</v>
      </c>
      <c r="M191" s="141" t="s">
        <v>1621</v>
      </c>
      <c r="N191" s="480">
        <v>7</v>
      </c>
      <c r="O191" s="267">
        <v>4</v>
      </c>
      <c r="P191" s="166">
        <v>0</v>
      </c>
      <c r="Q191" s="846">
        <v>0</v>
      </c>
      <c r="R191" s="203"/>
      <c r="S191" s="281"/>
      <c r="T191" s="166">
        <f t="shared" si="27"/>
        <v>0</v>
      </c>
      <c r="U191" s="603">
        <f t="shared" si="28"/>
        <v>0</v>
      </c>
      <c r="V191" s="622">
        <v>46235</v>
      </c>
      <c r="W191" s="622">
        <v>46387</v>
      </c>
      <c r="X191" s="138">
        <v>150</v>
      </c>
      <c r="Y191" s="141">
        <v>3100</v>
      </c>
      <c r="Z191" s="141" t="s">
        <v>1627</v>
      </c>
      <c r="AA191" s="151" t="s">
        <v>1564</v>
      </c>
      <c r="AB191" s="141" t="s">
        <v>1607</v>
      </c>
      <c r="AC191" s="141" t="s">
        <v>1608</v>
      </c>
      <c r="AD191" s="141" t="s">
        <v>1069</v>
      </c>
      <c r="AE191" s="141" t="s">
        <v>1628</v>
      </c>
      <c r="AF191" s="672">
        <v>590750000</v>
      </c>
      <c r="AG191" s="138" t="s">
        <v>1623</v>
      </c>
      <c r="AH191" s="138" t="s">
        <v>686</v>
      </c>
      <c r="AI191" s="622" t="s">
        <v>769</v>
      </c>
      <c r="AJ191" s="672">
        <v>590750000</v>
      </c>
      <c r="AK191" s="1027"/>
      <c r="AL191" s="1027"/>
      <c r="AM191" s="1027"/>
      <c r="AN191" s="464"/>
      <c r="AO191" s="141" t="s">
        <v>986</v>
      </c>
      <c r="AP191" s="141" t="s">
        <v>1629</v>
      </c>
      <c r="AQ191" s="1027"/>
      <c r="AR191" s="980"/>
      <c r="AS191" s="1027"/>
      <c r="AT191" s="980"/>
      <c r="AU191" s="1027"/>
      <c r="AV191" s="980"/>
      <c r="AW191" s="1027"/>
      <c r="AX191" s="980"/>
      <c r="AY191" s="793"/>
      <c r="AZ191" s="348"/>
      <c r="BA191" s="800"/>
      <c r="BB191" s="800"/>
      <c r="BC191" s="757"/>
      <c r="BD191" s="757"/>
      <c r="BE191" s="158" t="s">
        <v>1585</v>
      </c>
      <c r="BF191" s="284" t="s">
        <v>1630</v>
      </c>
      <c r="BG191" s="284"/>
      <c r="BH191" s="262" t="s">
        <v>1625</v>
      </c>
      <c r="BI191" s="567" t="s">
        <v>1996</v>
      </c>
      <c r="BJ191" s="814"/>
    </row>
    <row r="192" spans="1:62" ht="80.099999999999994" customHeight="1">
      <c r="A192" s="141" t="s">
        <v>243</v>
      </c>
      <c r="B192" s="138" t="s">
        <v>400</v>
      </c>
      <c r="C192" s="141" t="s">
        <v>416</v>
      </c>
      <c r="D192" s="141" t="s">
        <v>419</v>
      </c>
      <c r="E192" s="201" t="s">
        <v>1600</v>
      </c>
      <c r="F192" s="153">
        <v>2024130010249</v>
      </c>
      <c r="G192" s="141" t="s">
        <v>1601</v>
      </c>
      <c r="H192" s="141" t="s">
        <v>1602</v>
      </c>
      <c r="I192" s="141" t="s">
        <v>1619</v>
      </c>
      <c r="J192" s="148"/>
      <c r="K192" s="141" t="s">
        <v>1631</v>
      </c>
      <c r="L192" s="141" t="s">
        <v>642</v>
      </c>
      <c r="M192" s="141" t="s">
        <v>1621</v>
      </c>
      <c r="N192" s="480">
        <v>3100</v>
      </c>
      <c r="O192" s="267">
        <v>3100</v>
      </c>
      <c r="P192" s="166">
        <v>0</v>
      </c>
      <c r="Q192" s="846">
        <v>0</v>
      </c>
      <c r="R192" s="203"/>
      <c r="S192" s="281"/>
      <c r="T192" s="166">
        <f t="shared" si="27"/>
        <v>0</v>
      </c>
      <c r="U192" s="603">
        <f>T192/O192</f>
        <v>0</v>
      </c>
      <c r="V192" s="622"/>
      <c r="W192" s="622"/>
      <c r="X192" s="138"/>
      <c r="Y192" s="141">
        <v>3100</v>
      </c>
      <c r="Z192" s="141"/>
      <c r="AA192" s="151" t="s">
        <v>1564</v>
      </c>
      <c r="AB192" s="141" t="s">
        <v>1632</v>
      </c>
      <c r="AC192" s="141" t="s">
        <v>1633</v>
      </c>
      <c r="AD192" s="141" t="s">
        <v>648</v>
      </c>
      <c r="AE192" s="141" t="s">
        <v>1634</v>
      </c>
      <c r="AF192" s="672">
        <v>70000000</v>
      </c>
      <c r="AG192" s="138" t="s">
        <v>724</v>
      </c>
      <c r="AH192" s="138" t="s">
        <v>686</v>
      </c>
      <c r="AI192" s="622" t="s">
        <v>734</v>
      </c>
      <c r="AJ192" s="672">
        <v>70000000</v>
      </c>
      <c r="AK192" s="1027"/>
      <c r="AL192" s="1027"/>
      <c r="AM192" s="1027"/>
      <c r="AN192" s="464"/>
      <c r="AO192" s="141" t="s">
        <v>726</v>
      </c>
      <c r="AP192" s="141" t="s">
        <v>1610</v>
      </c>
      <c r="AQ192" s="1027"/>
      <c r="AR192" s="980"/>
      <c r="AS192" s="1027"/>
      <c r="AT192" s="980"/>
      <c r="AU192" s="1027"/>
      <c r="AV192" s="980"/>
      <c r="AW192" s="1027"/>
      <c r="AX192" s="980"/>
      <c r="AY192" s="793"/>
      <c r="AZ192" s="348"/>
      <c r="BA192" s="800"/>
      <c r="BB192" s="800"/>
      <c r="BC192" s="757"/>
      <c r="BD192" s="757"/>
      <c r="BE192" s="158" t="s">
        <v>1585</v>
      </c>
      <c r="BF192" s="284" t="s">
        <v>1635</v>
      </c>
      <c r="BG192" s="284"/>
      <c r="BH192" s="262"/>
      <c r="BI192" s="567" t="s">
        <v>1996</v>
      </c>
      <c r="BJ192" s="814"/>
    </row>
    <row r="193" spans="1:62" ht="80.099999999999994" customHeight="1">
      <c r="A193" s="141" t="s">
        <v>243</v>
      </c>
      <c r="B193" s="138" t="s">
        <v>400</v>
      </c>
      <c r="C193" s="141" t="s">
        <v>421</v>
      </c>
      <c r="D193" s="141" t="s">
        <v>423</v>
      </c>
      <c r="E193" s="201" t="s">
        <v>1600</v>
      </c>
      <c r="F193" s="153">
        <v>2024130010249</v>
      </c>
      <c r="G193" s="141" t="s">
        <v>1601</v>
      </c>
      <c r="H193" s="141" t="s">
        <v>1636</v>
      </c>
      <c r="I193" s="141" t="s">
        <v>1362</v>
      </c>
      <c r="J193" s="148">
        <v>0.3</v>
      </c>
      <c r="K193" s="141" t="s">
        <v>1637</v>
      </c>
      <c r="L193" s="141" t="s">
        <v>642</v>
      </c>
      <c r="M193" s="141" t="s">
        <v>1638</v>
      </c>
      <c r="N193" s="480">
        <v>2</v>
      </c>
      <c r="O193" s="267">
        <v>2</v>
      </c>
      <c r="P193" s="166">
        <v>0</v>
      </c>
      <c r="Q193" s="846">
        <v>0</v>
      </c>
      <c r="R193" s="203"/>
      <c r="S193" s="281"/>
      <c r="T193" s="166">
        <f t="shared" si="27"/>
        <v>0</v>
      </c>
      <c r="U193" s="603">
        <f t="shared" si="28"/>
        <v>0</v>
      </c>
      <c r="V193" s="622"/>
      <c r="W193" s="622"/>
      <c r="X193" s="138"/>
      <c r="Y193" s="141">
        <v>1.2</v>
      </c>
      <c r="Z193" s="141" t="s">
        <v>170</v>
      </c>
      <c r="AA193" s="151" t="s">
        <v>1564</v>
      </c>
      <c r="AB193" s="141" t="s">
        <v>1607</v>
      </c>
      <c r="AC193" s="141" t="s">
        <v>1608</v>
      </c>
      <c r="AD193" s="141" t="s">
        <v>648</v>
      </c>
      <c r="AE193" s="141" t="s">
        <v>1639</v>
      </c>
      <c r="AF193" s="674">
        <v>0</v>
      </c>
      <c r="AG193" s="138"/>
      <c r="AH193" s="138"/>
      <c r="AI193" s="622"/>
      <c r="AJ193" s="674">
        <v>0</v>
      </c>
      <c r="AK193" s="1027"/>
      <c r="AL193" s="1027"/>
      <c r="AM193" s="1027"/>
      <c r="AN193" s="464"/>
      <c r="AO193" s="141" t="s">
        <v>726</v>
      </c>
      <c r="AP193" s="141" t="s">
        <v>1610</v>
      </c>
      <c r="AQ193" s="1027"/>
      <c r="AR193" s="980"/>
      <c r="AS193" s="1027"/>
      <c r="AT193" s="980"/>
      <c r="AU193" s="1027"/>
      <c r="AV193" s="980"/>
      <c r="AW193" s="1027"/>
      <c r="AX193" s="980"/>
      <c r="AY193" s="793"/>
      <c r="AZ193" s="769"/>
      <c r="BA193" s="800"/>
      <c r="BB193" s="800"/>
      <c r="BC193" s="757"/>
      <c r="BD193" s="757"/>
      <c r="BE193" s="158" t="s">
        <v>1585</v>
      </c>
      <c r="BF193" s="284" t="s">
        <v>1640</v>
      </c>
      <c r="BG193" s="284" t="s">
        <v>1641</v>
      </c>
      <c r="BH193" s="262" t="s">
        <v>1642</v>
      </c>
      <c r="BI193" s="567" t="s">
        <v>1996</v>
      </c>
      <c r="BJ193" s="814" t="s">
        <v>2256</v>
      </c>
    </row>
    <row r="194" spans="1:62" ht="80.099999999999994" customHeight="1">
      <c r="A194" s="141" t="s">
        <v>243</v>
      </c>
      <c r="B194" s="138" t="s">
        <v>400</v>
      </c>
      <c r="C194" s="141" t="s">
        <v>421</v>
      </c>
      <c r="D194" s="141" t="s">
        <v>423</v>
      </c>
      <c r="E194" s="201" t="s">
        <v>1600</v>
      </c>
      <c r="F194" s="153">
        <v>2024130010249</v>
      </c>
      <c r="G194" s="141" t="s">
        <v>1601</v>
      </c>
      <c r="H194" s="141" t="s">
        <v>1636</v>
      </c>
      <c r="I194" s="141" t="s">
        <v>1619</v>
      </c>
      <c r="J194" s="148"/>
      <c r="K194" s="141" t="s">
        <v>2046</v>
      </c>
      <c r="L194" s="141" t="s">
        <v>642</v>
      </c>
      <c r="M194" s="141" t="s">
        <v>1638</v>
      </c>
      <c r="N194" s="480">
        <v>2000</v>
      </c>
      <c r="O194" s="267">
        <v>2000</v>
      </c>
      <c r="P194" s="166">
        <v>187</v>
      </c>
      <c r="Q194" s="261">
        <v>279</v>
      </c>
      <c r="R194" s="157"/>
      <c r="S194" s="280"/>
      <c r="T194" s="166">
        <f t="shared" si="27"/>
        <v>466</v>
      </c>
      <c r="U194" s="603">
        <f t="shared" si="28"/>
        <v>0.23300000000000001</v>
      </c>
      <c r="V194" s="622">
        <v>46053</v>
      </c>
      <c r="W194" s="622">
        <v>46356</v>
      </c>
      <c r="X194" s="138">
        <v>270</v>
      </c>
      <c r="Y194" s="141">
        <v>2000</v>
      </c>
      <c r="Z194" s="141" t="s">
        <v>719</v>
      </c>
      <c r="AA194" s="151" t="s">
        <v>1564</v>
      </c>
      <c r="AB194" s="141" t="s">
        <v>1632</v>
      </c>
      <c r="AC194" s="141" t="s">
        <v>1633</v>
      </c>
      <c r="AD194" s="141" t="s">
        <v>648</v>
      </c>
      <c r="AE194" s="141" t="s">
        <v>1643</v>
      </c>
      <c r="AF194" s="672">
        <v>99000000</v>
      </c>
      <c r="AG194" s="138" t="s">
        <v>724</v>
      </c>
      <c r="AH194" s="138" t="s">
        <v>686</v>
      </c>
      <c r="AI194" s="622">
        <v>46053</v>
      </c>
      <c r="AJ194" s="672">
        <v>99000000</v>
      </c>
      <c r="AK194" s="1028"/>
      <c r="AL194" s="1028"/>
      <c r="AM194" s="1028"/>
      <c r="AN194" s="465"/>
      <c r="AO194" s="141" t="s">
        <v>686</v>
      </c>
      <c r="AP194" s="141" t="s">
        <v>1644</v>
      </c>
      <c r="AQ194" s="1028"/>
      <c r="AR194" s="981"/>
      <c r="AS194" s="1028"/>
      <c r="AT194" s="981"/>
      <c r="AU194" s="1028"/>
      <c r="AV194" s="981"/>
      <c r="AW194" s="1028"/>
      <c r="AX194" s="981"/>
      <c r="AY194" s="794"/>
      <c r="AZ194" s="348"/>
      <c r="BA194" s="800"/>
      <c r="BB194" s="800"/>
      <c r="BC194" s="758">
        <v>79500000</v>
      </c>
      <c r="BD194" s="758"/>
      <c r="BE194" s="158" t="s">
        <v>1585</v>
      </c>
      <c r="BF194" s="284" t="s">
        <v>1645</v>
      </c>
      <c r="BG194" s="284"/>
      <c r="BH194" s="262" t="s">
        <v>1646</v>
      </c>
      <c r="BI194" s="566" t="s">
        <v>1997</v>
      </c>
      <c r="BJ194" s="814" t="s">
        <v>2257</v>
      </c>
    </row>
    <row r="195" spans="1:62" ht="80.099999999999994" customHeight="1">
      <c r="A195" s="1091"/>
      <c r="B195" s="1092"/>
      <c r="C195" s="1092"/>
      <c r="D195" s="1093"/>
      <c r="E195" s="1100" t="s">
        <v>1647</v>
      </c>
      <c r="F195" s="1101"/>
      <c r="G195" s="1101"/>
      <c r="H195" s="1101"/>
      <c r="I195" s="1101"/>
      <c r="J195" s="1101"/>
      <c r="K195" s="1101"/>
      <c r="L195" s="1101"/>
      <c r="M195" s="1101"/>
      <c r="N195" s="1101"/>
      <c r="O195" s="1101"/>
      <c r="P195" s="1102"/>
      <c r="Q195" s="479"/>
      <c r="R195" s="479"/>
      <c r="S195" s="479"/>
      <c r="T195" s="479"/>
      <c r="U195" s="630">
        <f>AVERAGE(U187:U194)</f>
        <v>3.3285714285714287E-2</v>
      </c>
      <c r="V195" s="623"/>
      <c r="W195" s="623"/>
      <c r="X195" s="26"/>
      <c r="Y195" s="27"/>
      <c r="Z195" s="27"/>
      <c r="AA195" s="30"/>
      <c r="AB195" s="27"/>
      <c r="AC195" s="27"/>
      <c r="AD195" s="27"/>
      <c r="AE195" s="27"/>
      <c r="AF195" s="645"/>
      <c r="AG195" s="26"/>
      <c r="AH195" s="26"/>
      <c r="AI195" s="623"/>
      <c r="AJ195" s="26"/>
      <c r="AK195" s="45"/>
      <c r="AL195" s="458"/>
      <c r="AM195" s="458"/>
      <c r="AN195" s="458"/>
      <c r="AO195" s="27"/>
      <c r="AP195" s="29"/>
      <c r="AQ195" s="870"/>
      <c r="AR195" s="870"/>
      <c r="AS195" s="132"/>
      <c r="AT195" s="132"/>
      <c r="AU195" s="395"/>
      <c r="AV195" s="395"/>
      <c r="AW195" s="395"/>
      <c r="AX195" s="395"/>
      <c r="AY195" s="333"/>
      <c r="AZ195" s="333"/>
      <c r="BA195" s="333"/>
      <c r="BB195" s="333"/>
      <c r="BC195" s="333"/>
      <c r="BD195" s="333"/>
      <c r="BE195" s="29"/>
      <c r="BF195" s="307"/>
      <c r="BG195" s="307"/>
      <c r="BH195" s="303"/>
      <c r="BI195" s="296"/>
      <c r="BJ195" s="42"/>
    </row>
    <row r="196" spans="1:62" ht="80.099999999999994" customHeight="1">
      <c r="A196" s="27" t="s">
        <v>243</v>
      </c>
      <c r="B196" s="26" t="s">
        <v>400</v>
      </c>
      <c r="C196" s="27" t="s">
        <v>425</v>
      </c>
      <c r="D196" s="27" t="s">
        <v>428</v>
      </c>
      <c r="E196" s="32" t="s">
        <v>1648</v>
      </c>
      <c r="F196" s="34">
        <v>2024130010250</v>
      </c>
      <c r="G196" s="27" t="s">
        <v>1649</v>
      </c>
      <c r="H196" s="27" t="s">
        <v>1650</v>
      </c>
      <c r="I196" s="27" t="s">
        <v>1651</v>
      </c>
      <c r="J196" s="36">
        <v>1</v>
      </c>
      <c r="K196" s="27" t="s">
        <v>1652</v>
      </c>
      <c r="L196" s="27" t="s">
        <v>642</v>
      </c>
      <c r="M196" s="27" t="s">
        <v>1653</v>
      </c>
      <c r="N196" s="477">
        <v>1</v>
      </c>
      <c r="O196" s="267">
        <v>1</v>
      </c>
      <c r="P196" s="116">
        <v>0</v>
      </c>
      <c r="Q196" s="891">
        <v>0</v>
      </c>
      <c r="R196" s="114"/>
      <c r="S196" s="522"/>
      <c r="T196" s="116">
        <f>+P196+Q196+R196+S196</f>
        <v>0</v>
      </c>
      <c r="U196" s="631">
        <f>T196/O196</f>
        <v>0</v>
      </c>
      <c r="V196" s="623">
        <v>46053</v>
      </c>
      <c r="W196" s="623">
        <v>46387</v>
      </c>
      <c r="X196" s="26">
        <v>330</v>
      </c>
      <c r="Y196" s="27">
        <v>1</v>
      </c>
      <c r="Z196" s="27" t="s">
        <v>719</v>
      </c>
      <c r="AA196" s="30" t="s">
        <v>1564</v>
      </c>
      <c r="AB196" s="27" t="s">
        <v>1654</v>
      </c>
      <c r="AC196" s="27" t="s">
        <v>1655</v>
      </c>
      <c r="AD196" s="27" t="s">
        <v>648</v>
      </c>
      <c r="AE196" s="27" t="s">
        <v>1656</v>
      </c>
      <c r="AF196" s="672">
        <v>66000000</v>
      </c>
      <c r="AG196" s="138" t="s">
        <v>724</v>
      </c>
      <c r="AH196" s="26" t="s">
        <v>686</v>
      </c>
      <c r="AI196" s="651">
        <v>46053</v>
      </c>
      <c r="AJ196" s="672">
        <v>66000000</v>
      </c>
      <c r="AK196" s="1071">
        <v>440000000</v>
      </c>
      <c r="AL196" s="1071">
        <v>440000000</v>
      </c>
      <c r="AM196" s="1071"/>
      <c r="AN196" s="472"/>
      <c r="AO196" s="27" t="s">
        <v>686</v>
      </c>
      <c r="AP196" s="27" t="s">
        <v>1657</v>
      </c>
      <c r="AQ196" s="1073"/>
      <c r="AR196" s="1073"/>
      <c r="AS196" s="1073"/>
      <c r="AT196" s="1073"/>
      <c r="AU196" s="1071">
        <v>30000000</v>
      </c>
      <c r="AV196" s="1241">
        <f>AU196/AL196</f>
        <v>6.8181818181818177E-2</v>
      </c>
      <c r="AW196" s="1210">
        <v>20000000</v>
      </c>
      <c r="AX196" s="1241">
        <f>AW196/AL196</f>
        <v>4.5454545454545456E-2</v>
      </c>
      <c r="AY196" s="107"/>
      <c r="AZ196" s="349"/>
      <c r="BA196" s="350"/>
      <c r="BB196" s="350"/>
      <c r="BC196" s="757">
        <v>20000000</v>
      </c>
      <c r="BD196" s="757"/>
      <c r="BE196" s="27"/>
      <c r="BF196" s="351" t="s">
        <v>1658</v>
      </c>
      <c r="BG196" s="351" t="s">
        <v>1659</v>
      </c>
      <c r="BH196" s="262" t="s">
        <v>1660</v>
      </c>
      <c r="BI196" s="987" t="s">
        <v>1995</v>
      </c>
      <c r="BJ196" s="814" t="s">
        <v>2258</v>
      </c>
    </row>
    <row r="197" spans="1:62" ht="80.099999999999994" customHeight="1">
      <c r="A197" s="27" t="s">
        <v>243</v>
      </c>
      <c r="B197" s="26" t="s">
        <v>400</v>
      </c>
      <c r="C197" s="27" t="s">
        <v>431</v>
      </c>
      <c r="D197" s="27" t="s">
        <v>428</v>
      </c>
      <c r="E197" s="32" t="s">
        <v>1648</v>
      </c>
      <c r="F197" s="34">
        <v>2024130010250</v>
      </c>
      <c r="G197" s="27" t="s">
        <v>1649</v>
      </c>
      <c r="H197" s="27" t="s">
        <v>1650</v>
      </c>
      <c r="I197" s="27" t="s">
        <v>1651</v>
      </c>
      <c r="J197" s="36">
        <v>1</v>
      </c>
      <c r="K197" s="27" t="s">
        <v>1661</v>
      </c>
      <c r="L197" s="27" t="s">
        <v>642</v>
      </c>
      <c r="M197" s="27" t="s">
        <v>1662</v>
      </c>
      <c r="N197" s="477">
        <v>125</v>
      </c>
      <c r="O197" s="267">
        <v>125</v>
      </c>
      <c r="P197" s="116">
        <v>0</v>
      </c>
      <c r="Q197" s="891">
        <v>0</v>
      </c>
      <c r="R197" s="114"/>
      <c r="S197" s="522"/>
      <c r="T197" s="116">
        <f>+P197+Q197+R197+S197</f>
        <v>0</v>
      </c>
      <c r="U197" s="631">
        <f>T197/O197</f>
        <v>0</v>
      </c>
      <c r="V197" s="623">
        <v>46081</v>
      </c>
      <c r="W197" s="623">
        <v>46356</v>
      </c>
      <c r="X197" s="26">
        <v>300</v>
      </c>
      <c r="Y197" s="27">
        <v>125</v>
      </c>
      <c r="Z197" s="27" t="s">
        <v>1022</v>
      </c>
      <c r="AA197" s="30" t="s">
        <v>1564</v>
      </c>
      <c r="AB197" s="27" t="s">
        <v>1654</v>
      </c>
      <c r="AC197" s="27" t="s">
        <v>1655</v>
      </c>
      <c r="AD197" s="27" t="s">
        <v>648</v>
      </c>
      <c r="AE197" s="27" t="s">
        <v>1595</v>
      </c>
      <c r="AF197" s="672">
        <v>374500000</v>
      </c>
      <c r="AG197" s="138" t="s">
        <v>1663</v>
      </c>
      <c r="AH197" s="26" t="s">
        <v>686</v>
      </c>
      <c r="AI197" s="651">
        <v>46081</v>
      </c>
      <c r="AJ197" s="672">
        <v>374500000</v>
      </c>
      <c r="AK197" s="1072"/>
      <c r="AL197" s="1072"/>
      <c r="AM197" s="1072"/>
      <c r="AN197" s="473"/>
      <c r="AO197" s="27" t="s">
        <v>686</v>
      </c>
      <c r="AP197" s="27" t="s">
        <v>1657</v>
      </c>
      <c r="AQ197" s="1074"/>
      <c r="AR197" s="1074"/>
      <c r="AS197" s="1074"/>
      <c r="AT197" s="1074"/>
      <c r="AU197" s="1072"/>
      <c r="AV197" s="1242"/>
      <c r="AW197" s="1211"/>
      <c r="AX197" s="1242"/>
      <c r="AY197" s="108"/>
      <c r="AZ197" s="349"/>
      <c r="BA197" s="350"/>
      <c r="BB197" s="350"/>
      <c r="BC197" s="757"/>
      <c r="BD197" s="757"/>
      <c r="BE197" s="27" t="s">
        <v>1664</v>
      </c>
      <c r="BF197" s="352" t="s">
        <v>1665</v>
      </c>
      <c r="BG197" s="352" t="s">
        <v>430</v>
      </c>
      <c r="BH197" s="262"/>
      <c r="BI197" s="988"/>
      <c r="BJ197" s="814"/>
    </row>
    <row r="198" spans="1:62" ht="80.099999999999994" customHeight="1">
      <c r="A198" s="1091"/>
      <c r="B198" s="1092"/>
      <c r="C198" s="1092"/>
      <c r="D198" s="1093"/>
      <c r="E198" s="1100" t="s">
        <v>1666</v>
      </c>
      <c r="F198" s="1101"/>
      <c r="G198" s="1101"/>
      <c r="H198" s="1101"/>
      <c r="I198" s="1101"/>
      <c r="J198" s="1101"/>
      <c r="K198" s="1101"/>
      <c r="L198" s="1101"/>
      <c r="M198" s="1101"/>
      <c r="N198" s="1101"/>
      <c r="O198" s="1101"/>
      <c r="P198" s="1102"/>
      <c r="Q198" s="479"/>
      <c r="R198" s="479"/>
      <c r="S198" s="479"/>
      <c r="T198" s="479"/>
      <c r="U198" s="629">
        <f>AVERAGE(U196:U197)</f>
        <v>0</v>
      </c>
      <c r="V198" s="623"/>
      <c r="W198" s="623"/>
      <c r="X198" s="26"/>
      <c r="Y198" s="27"/>
      <c r="Z198" s="27"/>
      <c r="AA198" s="30"/>
      <c r="AB198" s="27"/>
      <c r="AC198" s="27"/>
      <c r="AD198" s="27"/>
      <c r="AE198" s="27"/>
      <c r="AF198" s="645"/>
      <c r="AG198" s="26"/>
      <c r="AH198" s="26"/>
      <c r="AI198" s="651"/>
      <c r="AJ198" s="645"/>
      <c r="AK198" s="27"/>
      <c r="AL198" s="458"/>
      <c r="AM198" s="458"/>
      <c r="AN198" s="458"/>
      <c r="AO198" s="27"/>
      <c r="AP198" s="29"/>
      <c r="AQ198" s="859"/>
      <c r="AR198" s="859"/>
      <c r="AS198" s="132"/>
      <c r="AT198" s="132"/>
      <c r="AU198" s="397"/>
      <c r="AV198" s="397"/>
      <c r="AW198" s="398"/>
      <c r="AX198" s="398"/>
      <c r="AY198" s="353"/>
      <c r="AZ198" s="353"/>
      <c r="BA198" s="353"/>
      <c r="BB198" s="353"/>
      <c r="BC198" s="353"/>
      <c r="BD198" s="353"/>
      <c r="BE198" s="27"/>
      <c r="BF198" s="307"/>
      <c r="BG198" s="307"/>
      <c r="BH198" s="303"/>
      <c r="BI198" s="296"/>
      <c r="BJ198" s="42"/>
    </row>
    <row r="199" spans="1:62" ht="80.099999999999994" customHeight="1">
      <c r="A199" s="141" t="s">
        <v>216</v>
      </c>
      <c r="B199" s="138" t="s">
        <v>436</v>
      </c>
      <c r="C199" s="141" t="s">
        <v>392</v>
      </c>
      <c r="D199" s="141" t="s">
        <v>439</v>
      </c>
      <c r="E199" s="180" t="s">
        <v>1667</v>
      </c>
      <c r="F199" s="153">
        <v>2024130010255</v>
      </c>
      <c r="G199" s="141" t="s">
        <v>1668</v>
      </c>
      <c r="H199" s="141" t="s">
        <v>1669</v>
      </c>
      <c r="I199" s="141" t="s">
        <v>1670</v>
      </c>
      <c r="J199" s="148">
        <v>0.5</v>
      </c>
      <c r="K199" s="141" t="s">
        <v>1671</v>
      </c>
      <c r="L199" s="141" t="s">
        <v>642</v>
      </c>
      <c r="M199" s="141" t="s">
        <v>440</v>
      </c>
      <c r="N199" s="418">
        <v>5</v>
      </c>
      <c r="O199" s="267">
        <v>18</v>
      </c>
      <c r="P199" s="166">
        <v>3</v>
      </c>
      <c r="Q199" s="892">
        <v>4</v>
      </c>
      <c r="R199" s="259"/>
      <c r="S199" s="523"/>
      <c r="T199" s="166">
        <f>+P199+Q199+R199+S199</f>
        <v>7</v>
      </c>
      <c r="U199" s="603">
        <f>T199/O199</f>
        <v>0.3888888888888889</v>
      </c>
      <c r="V199" s="622">
        <v>46054</v>
      </c>
      <c r="W199" s="622">
        <v>46387</v>
      </c>
      <c r="X199" s="138">
        <f>W199-V199</f>
        <v>333</v>
      </c>
      <c r="Y199" s="141">
        <v>5985</v>
      </c>
      <c r="Z199" s="141" t="s">
        <v>1022</v>
      </c>
      <c r="AA199" s="151" t="s">
        <v>1672</v>
      </c>
      <c r="AB199" s="141" t="s">
        <v>1673</v>
      </c>
      <c r="AC199" s="141" t="s">
        <v>1674</v>
      </c>
      <c r="AD199" s="141" t="s">
        <v>1675</v>
      </c>
      <c r="AE199" s="141" t="s">
        <v>1676</v>
      </c>
      <c r="AF199" s="672">
        <v>28350000</v>
      </c>
      <c r="AG199" s="138" t="s">
        <v>900</v>
      </c>
      <c r="AH199" s="138" t="s">
        <v>652</v>
      </c>
      <c r="AI199" s="622">
        <v>46037</v>
      </c>
      <c r="AJ199" s="672">
        <v>28350000</v>
      </c>
      <c r="AK199" s="1026">
        <v>360000000</v>
      </c>
      <c r="AL199" s="1026">
        <v>360000000</v>
      </c>
      <c r="AM199" s="1026"/>
      <c r="AN199" s="1026"/>
      <c r="AO199" s="141" t="s">
        <v>652</v>
      </c>
      <c r="AP199" s="141" t="s">
        <v>1677</v>
      </c>
      <c r="AQ199" s="1171"/>
      <c r="AR199" s="1000"/>
      <c r="AS199" s="1171"/>
      <c r="AT199" s="1000"/>
      <c r="AU199" s="1171">
        <v>265200000</v>
      </c>
      <c r="AV199" s="997">
        <f>AU199/AL199</f>
        <v>0.73666666666666669</v>
      </c>
      <c r="AW199" s="1171">
        <v>176800000</v>
      </c>
      <c r="AX199" s="997">
        <f>AW199/AL199</f>
        <v>0.49111111111111111</v>
      </c>
      <c r="AY199" s="1000"/>
      <c r="AZ199" s="777"/>
      <c r="BA199" s="806"/>
      <c r="BB199" s="806"/>
      <c r="BC199" s="759">
        <v>27000000</v>
      </c>
      <c r="BD199" s="759">
        <v>18000000</v>
      </c>
      <c r="BE199" s="177" t="s">
        <v>1678</v>
      </c>
      <c r="BF199" s="309" t="s">
        <v>1679</v>
      </c>
      <c r="BG199" s="309" t="s">
        <v>1680</v>
      </c>
      <c r="BH199" s="262"/>
      <c r="BI199" s="548" t="s">
        <v>2061</v>
      </c>
      <c r="BJ199" s="774" t="s">
        <v>2228</v>
      </c>
    </row>
    <row r="200" spans="1:62" ht="80.099999999999994" customHeight="1">
      <c r="A200" s="141" t="s">
        <v>216</v>
      </c>
      <c r="B200" s="141" t="s">
        <v>436</v>
      </c>
      <c r="C200" s="141" t="s">
        <v>392</v>
      </c>
      <c r="D200" s="141" t="s">
        <v>439</v>
      </c>
      <c r="E200" s="180" t="s">
        <v>1667</v>
      </c>
      <c r="F200" s="153">
        <v>2024130010255</v>
      </c>
      <c r="G200" s="141" t="s">
        <v>1668</v>
      </c>
      <c r="H200" s="141" t="s">
        <v>1669</v>
      </c>
      <c r="I200" s="141" t="s">
        <v>1670</v>
      </c>
      <c r="J200" s="178"/>
      <c r="K200" s="141" t="s">
        <v>1681</v>
      </c>
      <c r="L200" s="141" t="s">
        <v>642</v>
      </c>
      <c r="M200" s="141" t="s">
        <v>440</v>
      </c>
      <c r="N200" s="417">
        <v>50</v>
      </c>
      <c r="O200" s="267">
        <v>30</v>
      </c>
      <c r="P200" s="166">
        <v>13</v>
      </c>
      <c r="Q200" s="893">
        <v>13</v>
      </c>
      <c r="R200" s="205"/>
      <c r="S200" s="524"/>
      <c r="T200" s="166">
        <f>+P200+Q200+R200+S200</f>
        <v>26</v>
      </c>
      <c r="U200" s="603">
        <f t="shared" ref="U200:U205" si="29">T200/O200</f>
        <v>0.8666666666666667</v>
      </c>
      <c r="V200" s="622">
        <v>46054</v>
      </c>
      <c r="W200" s="622">
        <v>46387</v>
      </c>
      <c r="X200" s="138">
        <f>W200-V200</f>
        <v>333</v>
      </c>
      <c r="Y200" s="141">
        <v>20000</v>
      </c>
      <c r="Z200" s="141" t="s">
        <v>1022</v>
      </c>
      <c r="AA200" s="151" t="s">
        <v>1672</v>
      </c>
      <c r="AB200" s="141" t="s">
        <v>1682</v>
      </c>
      <c r="AC200" s="141" t="s">
        <v>1683</v>
      </c>
      <c r="AD200" s="141" t="s">
        <v>1675</v>
      </c>
      <c r="AE200" s="141" t="s">
        <v>1676</v>
      </c>
      <c r="AF200" s="672">
        <v>165375000</v>
      </c>
      <c r="AG200" s="138" t="s">
        <v>900</v>
      </c>
      <c r="AH200" s="138" t="s">
        <v>652</v>
      </c>
      <c r="AI200" s="622">
        <v>46037</v>
      </c>
      <c r="AJ200" s="672">
        <v>165375000</v>
      </c>
      <c r="AK200" s="1027"/>
      <c r="AL200" s="1027"/>
      <c r="AM200" s="1027"/>
      <c r="AN200" s="1027"/>
      <c r="AO200" s="141" t="s">
        <v>652</v>
      </c>
      <c r="AP200" s="141" t="s">
        <v>1677</v>
      </c>
      <c r="AQ200" s="1172"/>
      <c r="AR200" s="1001"/>
      <c r="AS200" s="1172"/>
      <c r="AT200" s="1001"/>
      <c r="AU200" s="1172"/>
      <c r="AV200" s="998"/>
      <c r="AW200" s="1172"/>
      <c r="AX200" s="998"/>
      <c r="AY200" s="1001"/>
      <c r="AZ200" s="779"/>
      <c r="BA200" s="806"/>
      <c r="BB200" s="806"/>
      <c r="BC200" s="759">
        <v>147000000</v>
      </c>
      <c r="BD200" s="759">
        <v>98000000</v>
      </c>
      <c r="BE200" s="177" t="s">
        <v>1684</v>
      </c>
      <c r="BF200" s="284" t="s">
        <v>1685</v>
      </c>
      <c r="BG200" s="284" t="s">
        <v>1686</v>
      </c>
      <c r="BH200" s="262" t="s">
        <v>1687</v>
      </c>
      <c r="BI200" s="566" t="s">
        <v>1918</v>
      </c>
      <c r="BJ200" s="774" t="s">
        <v>2229</v>
      </c>
    </row>
    <row r="201" spans="1:62" ht="80.099999999999994" customHeight="1">
      <c r="A201" s="141" t="s">
        <v>216</v>
      </c>
      <c r="B201" s="141" t="s">
        <v>436</v>
      </c>
      <c r="C201" s="141" t="s">
        <v>392</v>
      </c>
      <c r="D201" s="141" t="s">
        <v>439</v>
      </c>
      <c r="E201" s="180" t="s">
        <v>1667</v>
      </c>
      <c r="F201" s="153">
        <v>2024130010255</v>
      </c>
      <c r="G201" s="141" t="s">
        <v>1668</v>
      </c>
      <c r="H201" s="141" t="s">
        <v>1669</v>
      </c>
      <c r="I201" s="141" t="s">
        <v>1670</v>
      </c>
      <c r="J201" s="178"/>
      <c r="K201" s="141" t="s">
        <v>1688</v>
      </c>
      <c r="L201" s="141" t="s">
        <v>642</v>
      </c>
      <c r="M201" s="141" t="s">
        <v>440</v>
      </c>
      <c r="N201" s="417">
        <v>5</v>
      </c>
      <c r="O201" s="267">
        <v>4</v>
      </c>
      <c r="P201" s="166">
        <v>0</v>
      </c>
      <c r="Q201" s="893">
        <v>1</v>
      </c>
      <c r="R201" s="205"/>
      <c r="S201" s="524"/>
      <c r="T201" s="166">
        <f>+P201+Q201+R201+S201</f>
        <v>1</v>
      </c>
      <c r="U201" s="603">
        <f t="shared" si="29"/>
        <v>0.25</v>
      </c>
      <c r="V201" s="622">
        <v>46054</v>
      </c>
      <c r="W201" s="622">
        <v>46387</v>
      </c>
      <c r="X201" s="138">
        <f>W201-V201</f>
        <v>333</v>
      </c>
      <c r="Y201" s="141">
        <v>20000</v>
      </c>
      <c r="Z201" s="141" t="s">
        <v>1022</v>
      </c>
      <c r="AA201" s="151" t="s">
        <v>1672</v>
      </c>
      <c r="AB201" s="141" t="s">
        <v>1689</v>
      </c>
      <c r="AC201" s="141" t="s">
        <v>1690</v>
      </c>
      <c r="AD201" s="141" t="s">
        <v>1675</v>
      </c>
      <c r="AE201" s="141" t="s">
        <v>1676</v>
      </c>
      <c r="AF201" s="672">
        <v>42165000</v>
      </c>
      <c r="AG201" s="138" t="s">
        <v>900</v>
      </c>
      <c r="AH201" s="138" t="s">
        <v>652</v>
      </c>
      <c r="AI201" s="622">
        <v>46082</v>
      </c>
      <c r="AJ201" s="672">
        <v>42165000</v>
      </c>
      <c r="AK201" s="1027"/>
      <c r="AL201" s="1027"/>
      <c r="AM201" s="1027"/>
      <c r="AN201" s="1027"/>
      <c r="AO201" s="141" t="s">
        <v>652</v>
      </c>
      <c r="AP201" s="141" t="s">
        <v>1677</v>
      </c>
      <c r="AQ201" s="1172"/>
      <c r="AR201" s="1001"/>
      <c r="AS201" s="1172"/>
      <c r="AT201" s="1001"/>
      <c r="AU201" s="1172"/>
      <c r="AV201" s="998"/>
      <c r="AW201" s="1172"/>
      <c r="AX201" s="998"/>
      <c r="AY201" s="1001"/>
      <c r="AZ201" s="779"/>
      <c r="BA201" s="806"/>
      <c r="BB201" s="806"/>
      <c r="BC201" s="759"/>
      <c r="BD201" s="759"/>
      <c r="BE201" s="177" t="s">
        <v>1691</v>
      </c>
      <c r="BF201" s="284" t="s">
        <v>1692</v>
      </c>
      <c r="BG201" s="284" t="s">
        <v>1693</v>
      </c>
      <c r="BH201" s="262" t="s">
        <v>1694</v>
      </c>
      <c r="BI201" s="566" t="s">
        <v>1919</v>
      </c>
      <c r="BJ201" s="774" t="s">
        <v>2230</v>
      </c>
    </row>
    <row r="202" spans="1:62" ht="80.099999999999994" customHeight="1">
      <c r="A202" s="141" t="s">
        <v>216</v>
      </c>
      <c r="B202" s="138" t="s">
        <v>436</v>
      </c>
      <c r="C202" s="141" t="s">
        <v>392</v>
      </c>
      <c r="D202" s="141" t="s">
        <v>439</v>
      </c>
      <c r="E202" s="180" t="s">
        <v>1667</v>
      </c>
      <c r="F202" s="153">
        <v>2024130010255</v>
      </c>
      <c r="G202" s="141" t="s">
        <v>1668</v>
      </c>
      <c r="H202" s="141" t="s">
        <v>1669</v>
      </c>
      <c r="I202" s="141" t="s">
        <v>1670</v>
      </c>
      <c r="J202" s="148"/>
      <c r="K202" s="141" t="s">
        <v>1695</v>
      </c>
      <c r="L202" s="141" t="s">
        <v>642</v>
      </c>
      <c r="M202" s="141" t="s">
        <v>440</v>
      </c>
      <c r="N202" s="417">
        <v>6</v>
      </c>
      <c r="O202" s="267">
        <v>14</v>
      </c>
      <c r="P202" s="166">
        <v>1</v>
      </c>
      <c r="Q202" s="893">
        <v>3</v>
      </c>
      <c r="R202" s="205"/>
      <c r="S202" s="524"/>
      <c r="T202" s="166">
        <f>+P202+Q202+R202+S202</f>
        <v>4</v>
      </c>
      <c r="U202" s="603">
        <f t="shared" si="29"/>
        <v>0.2857142857142857</v>
      </c>
      <c r="V202" s="622">
        <v>46054</v>
      </c>
      <c r="W202" s="622">
        <v>46387</v>
      </c>
      <c r="X202" s="138">
        <f>W202-V202</f>
        <v>333</v>
      </c>
      <c r="Y202" s="141">
        <v>20000</v>
      </c>
      <c r="Z202" s="141" t="s">
        <v>1022</v>
      </c>
      <c r="AA202" s="151" t="s">
        <v>1672</v>
      </c>
      <c r="AB202" s="141" t="s">
        <v>1689</v>
      </c>
      <c r="AC202" s="141" t="s">
        <v>1690</v>
      </c>
      <c r="AD202" s="141" t="s">
        <v>1675</v>
      </c>
      <c r="AE202" s="141" t="s">
        <v>1676</v>
      </c>
      <c r="AF202" s="672">
        <v>85050000</v>
      </c>
      <c r="AG202" s="138" t="s">
        <v>900</v>
      </c>
      <c r="AH202" s="138" t="s">
        <v>652</v>
      </c>
      <c r="AI202" s="622">
        <v>46037</v>
      </c>
      <c r="AJ202" s="672">
        <v>85050000</v>
      </c>
      <c r="AK202" s="1027"/>
      <c r="AL202" s="1027"/>
      <c r="AM202" s="1027"/>
      <c r="AN202" s="1027"/>
      <c r="AO202" s="141" t="s">
        <v>652</v>
      </c>
      <c r="AP202" s="141" t="s">
        <v>1677</v>
      </c>
      <c r="AQ202" s="1172"/>
      <c r="AR202" s="1001"/>
      <c r="AS202" s="1172"/>
      <c r="AT202" s="1001"/>
      <c r="AU202" s="1172"/>
      <c r="AV202" s="998"/>
      <c r="AW202" s="1172"/>
      <c r="AX202" s="998"/>
      <c r="AY202" s="1001"/>
      <c r="AZ202" s="779"/>
      <c r="BA202" s="806"/>
      <c r="BB202" s="806"/>
      <c r="BC202" s="759">
        <v>54000000</v>
      </c>
      <c r="BD202" s="759">
        <v>36000000</v>
      </c>
      <c r="BE202" s="177" t="s">
        <v>1696</v>
      </c>
      <c r="BF202" s="284" t="s">
        <v>1697</v>
      </c>
      <c r="BG202" s="284" t="s">
        <v>1698</v>
      </c>
      <c r="BH202" s="262" t="s">
        <v>1699</v>
      </c>
      <c r="BI202" s="566" t="s">
        <v>1920</v>
      </c>
      <c r="BJ202" s="774" t="s">
        <v>2231</v>
      </c>
    </row>
    <row r="203" spans="1:62" ht="80.099999999999994" customHeight="1">
      <c r="A203" s="141" t="s">
        <v>216</v>
      </c>
      <c r="B203" s="138" t="s">
        <v>436</v>
      </c>
      <c r="C203" s="141" t="s">
        <v>392</v>
      </c>
      <c r="D203" s="141" t="s">
        <v>439</v>
      </c>
      <c r="E203" s="180" t="s">
        <v>1667</v>
      </c>
      <c r="F203" s="153">
        <v>2024130010255</v>
      </c>
      <c r="G203" s="141" t="s">
        <v>1668</v>
      </c>
      <c r="H203" s="141" t="s">
        <v>1669</v>
      </c>
      <c r="I203" s="141" t="s">
        <v>1670</v>
      </c>
      <c r="J203" s="148"/>
      <c r="K203" s="141" t="s">
        <v>1700</v>
      </c>
      <c r="L203" s="141" t="s">
        <v>642</v>
      </c>
      <c r="M203" s="141" t="s">
        <v>440</v>
      </c>
      <c r="N203" s="417">
        <v>3</v>
      </c>
      <c r="O203" s="267">
        <v>19</v>
      </c>
      <c r="P203" s="166">
        <v>2</v>
      </c>
      <c r="Q203" s="894">
        <v>9</v>
      </c>
      <c r="R203" s="206"/>
      <c r="S203" s="525"/>
      <c r="T203" s="166">
        <f>+P203+Q203+R203+S203</f>
        <v>11</v>
      </c>
      <c r="U203" s="603">
        <f t="shared" si="29"/>
        <v>0.57894736842105265</v>
      </c>
      <c r="V203" s="622">
        <v>46054</v>
      </c>
      <c r="W203" s="622">
        <v>46387</v>
      </c>
      <c r="X203" s="138">
        <f>W203-V203</f>
        <v>333</v>
      </c>
      <c r="Y203" s="141">
        <v>20000</v>
      </c>
      <c r="Z203" s="141" t="s">
        <v>1022</v>
      </c>
      <c r="AA203" s="151" t="s">
        <v>1672</v>
      </c>
      <c r="AB203" s="141" t="s">
        <v>1689</v>
      </c>
      <c r="AC203" s="141" t="s">
        <v>1690</v>
      </c>
      <c r="AD203" s="141" t="s">
        <v>1675</v>
      </c>
      <c r="AE203" s="141" t="s">
        <v>1701</v>
      </c>
      <c r="AF203" s="672">
        <v>39060000</v>
      </c>
      <c r="AG203" s="138" t="s">
        <v>900</v>
      </c>
      <c r="AH203" s="138" t="s">
        <v>652</v>
      </c>
      <c r="AI203" s="622">
        <v>46037</v>
      </c>
      <c r="AJ203" s="672">
        <v>39060000</v>
      </c>
      <c r="AK203" s="1027"/>
      <c r="AL203" s="1027"/>
      <c r="AM203" s="1027"/>
      <c r="AN203" s="1027"/>
      <c r="AO203" s="141" t="s">
        <v>652</v>
      </c>
      <c r="AP203" s="141" t="s">
        <v>1677</v>
      </c>
      <c r="AQ203" s="1172"/>
      <c r="AR203" s="1001"/>
      <c r="AS203" s="1172"/>
      <c r="AT203" s="1001"/>
      <c r="AU203" s="1172"/>
      <c r="AV203" s="998"/>
      <c r="AW203" s="1172"/>
      <c r="AX203" s="998"/>
      <c r="AY203" s="1001"/>
      <c r="AZ203" s="779"/>
      <c r="BA203" s="806"/>
      <c r="BB203" s="806"/>
      <c r="BC203" s="759">
        <v>37200000</v>
      </c>
      <c r="BD203" s="759">
        <v>24800000</v>
      </c>
      <c r="BE203" s="177" t="s">
        <v>1702</v>
      </c>
      <c r="BF203" s="284" t="s">
        <v>1703</v>
      </c>
      <c r="BG203" s="284"/>
      <c r="BH203" s="262" t="s">
        <v>1704</v>
      </c>
      <c r="BI203" s="566" t="s">
        <v>1921</v>
      </c>
      <c r="BJ203" s="774" t="s">
        <v>2232</v>
      </c>
    </row>
    <row r="204" spans="1:62" ht="80.099999999999994" customHeight="1">
      <c r="A204" s="141" t="s">
        <v>216</v>
      </c>
      <c r="B204" s="138" t="s">
        <v>436</v>
      </c>
      <c r="C204" s="141" t="s">
        <v>411</v>
      </c>
      <c r="D204" s="141" t="s">
        <v>443</v>
      </c>
      <c r="E204" s="180" t="s">
        <v>1667</v>
      </c>
      <c r="F204" s="153">
        <v>2024130010255</v>
      </c>
      <c r="G204" s="141" t="s">
        <v>1668</v>
      </c>
      <c r="H204" s="141" t="s">
        <v>1705</v>
      </c>
      <c r="I204" s="141" t="s">
        <v>640</v>
      </c>
      <c r="J204" s="148">
        <v>0.5</v>
      </c>
      <c r="K204" s="141" t="s">
        <v>1706</v>
      </c>
      <c r="L204" s="141" t="s">
        <v>642</v>
      </c>
      <c r="M204" s="141" t="s">
        <v>1707</v>
      </c>
      <c r="N204" s="417" t="s">
        <v>170</v>
      </c>
      <c r="O204" s="267" t="s">
        <v>170</v>
      </c>
      <c r="P204" s="166" t="s">
        <v>170</v>
      </c>
      <c r="Q204" s="895" t="s">
        <v>170</v>
      </c>
      <c r="R204" s="171"/>
      <c r="S204" s="517"/>
      <c r="T204" s="166" t="s">
        <v>170</v>
      </c>
      <c r="U204" s="603" t="s">
        <v>170</v>
      </c>
      <c r="V204" s="622" t="s">
        <v>170</v>
      </c>
      <c r="W204" s="622" t="s">
        <v>170</v>
      </c>
      <c r="X204" s="138" t="s">
        <v>170</v>
      </c>
      <c r="Y204" s="141">
        <v>20000</v>
      </c>
      <c r="Z204" s="141" t="s">
        <v>1022</v>
      </c>
      <c r="AA204" s="151" t="s">
        <v>1672</v>
      </c>
      <c r="AB204" s="141" t="s">
        <v>1708</v>
      </c>
      <c r="AC204" s="141" t="s">
        <v>1709</v>
      </c>
      <c r="AD204" s="141" t="s">
        <v>524</v>
      </c>
      <c r="AE204" s="141" t="s">
        <v>524</v>
      </c>
      <c r="AF204" s="462" t="s">
        <v>170</v>
      </c>
      <c r="AG204" s="462" t="s">
        <v>170</v>
      </c>
      <c r="AH204" s="462" t="s">
        <v>170</v>
      </c>
      <c r="AI204" s="462" t="s">
        <v>170</v>
      </c>
      <c r="AJ204" s="462" t="s">
        <v>170</v>
      </c>
      <c r="AK204" s="1027"/>
      <c r="AL204" s="1027"/>
      <c r="AM204" s="1027"/>
      <c r="AN204" s="1027"/>
      <c r="AO204" s="141" t="s">
        <v>652</v>
      </c>
      <c r="AP204" s="141" t="s">
        <v>1677</v>
      </c>
      <c r="AQ204" s="1172"/>
      <c r="AR204" s="1001"/>
      <c r="AS204" s="1172"/>
      <c r="AT204" s="1001"/>
      <c r="AU204" s="1172"/>
      <c r="AV204" s="998"/>
      <c r="AW204" s="1172"/>
      <c r="AX204" s="998"/>
      <c r="AY204" s="1001"/>
      <c r="AZ204" s="779"/>
      <c r="BA204" s="806"/>
      <c r="BB204" s="806"/>
      <c r="BC204" s="759"/>
      <c r="BD204" s="759"/>
      <c r="BE204" s="177" t="s">
        <v>1710</v>
      </c>
      <c r="BF204" s="339" t="s">
        <v>1584</v>
      </c>
      <c r="BG204" s="141" t="s">
        <v>1710</v>
      </c>
      <c r="BH204" s="262" t="s">
        <v>524</v>
      </c>
      <c r="BI204" s="567" t="s">
        <v>170</v>
      </c>
      <c r="BJ204" s="775" t="s">
        <v>170</v>
      </c>
    </row>
    <row r="205" spans="1:62" ht="120.75" customHeight="1">
      <c r="A205" s="141" t="s">
        <v>216</v>
      </c>
      <c r="B205" s="138" t="s">
        <v>436</v>
      </c>
      <c r="C205" s="141" t="s">
        <v>411</v>
      </c>
      <c r="D205" s="141" t="s">
        <v>443</v>
      </c>
      <c r="E205" s="180" t="s">
        <v>1667</v>
      </c>
      <c r="F205" s="153">
        <v>2024130010255</v>
      </c>
      <c r="G205" s="141" t="s">
        <v>1668</v>
      </c>
      <c r="H205" s="141" t="s">
        <v>1711</v>
      </c>
      <c r="I205" s="141" t="s">
        <v>640</v>
      </c>
      <c r="J205" s="148"/>
      <c r="K205" s="141" t="s">
        <v>1712</v>
      </c>
      <c r="L205" s="141" t="s">
        <v>642</v>
      </c>
      <c r="M205" s="141" t="s">
        <v>1713</v>
      </c>
      <c r="N205" s="419">
        <v>1</v>
      </c>
      <c r="O205" s="267">
        <v>1</v>
      </c>
      <c r="P205" s="166"/>
      <c r="Q205" s="895"/>
      <c r="R205" s="173"/>
      <c r="S205" s="526"/>
      <c r="T205" s="166">
        <f>+P205+Q205+R205+S205</f>
        <v>0</v>
      </c>
      <c r="U205" s="603">
        <f t="shared" si="29"/>
        <v>0</v>
      </c>
      <c r="V205" s="622">
        <v>46054</v>
      </c>
      <c r="W205" s="622">
        <v>46387</v>
      </c>
      <c r="X205" s="138">
        <f>W205-V205</f>
        <v>333</v>
      </c>
      <c r="Y205" s="141">
        <v>20000</v>
      </c>
      <c r="Z205" s="141" t="s">
        <v>1022</v>
      </c>
      <c r="AA205" s="151" t="s">
        <v>1672</v>
      </c>
      <c r="AB205" s="141" t="s">
        <v>1708</v>
      </c>
      <c r="AC205" s="141" t="s">
        <v>1709</v>
      </c>
      <c r="AD205" s="141" t="s">
        <v>1675</v>
      </c>
      <c r="AE205" s="141" t="s">
        <v>1676</v>
      </c>
      <c r="AF205" s="462"/>
      <c r="AG205" s="138"/>
      <c r="AH205" s="138"/>
      <c r="AI205" s="622"/>
      <c r="AJ205" s="462"/>
      <c r="AK205" s="1027"/>
      <c r="AL205" s="1027"/>
      <c r="AM205" s="1027"/>
      <c r="AN205" s="1027"/>
      <c r="AO205" s="141" t="s">
        <v>524</v>
      </c>
      <c r="AP205" s="141" t="s">
        <v>524</v>
      </c>
      <c r="AQ205" s="1172"/>
      <c r="AR205" s="1001"/>
      <c r="AS205" s="1172"/>
      <c r="AT205" s="1001"/>
      <c r="AU205" s="1172"/>
      <c r="AV205" s="998"/>
      <c r="AW205" s="1172"/>
      <c r="AX205" s="998"/>
      <c r="AY205" s="1001"/>
      <c r="AZ205" s="779"/>
      <c r="BA205" s="806"/>
      <c r="BB205" s="806"/>
      <c r="BC205" s="759"/>
      <c r="BD205" s="759"/>
      <c r="BE205" s="177" t="s">
        <v>1714</v>
      </c>
      <c r="BF205" s="339" t="s">
        <v>1715</v>
      </c>
      <c r="BG205" s="284" t="s">
        <v>445</v>
      </c>
      <c r="BH205" s="262"/>
      <c r="BI205" s="548" t="s">
        <v>1994</v>
      </c>
      <c r="BJ205" s="775"/>
    </row>
    <row r="206" spans="1:62" ht="80.099999999999994" customHeight="1">
      <c r="A206" s="141" t="s">
        <v>216</v>
      </c>
      <c r="B206" s="138" t="s">
        <v>436</v>
      </c>
      <c r="C206" s="141" t="s">
        <v>411</v>
      </c>
      <c r="D206" s="141" t="s">
        <v>443</v>
      </c>
      <c r="E206" s="180" t="s">
        <v>1667</v>
      </c>
      <c r="F206" s="153">
        <v>2024130010255</v>
      </c>
      <c r="G206" s="141" t="s">
        <v>1668</v>
      </c>
      <c r="H206" s="141" t="s">
        <v>1705</v>
      </c>
      <c r="I206" s="141" t="s">
        <v>640</v>
      </c>
      <c r="J206" s="148"/>
      <c r="K206" s="141" t="s">
        <v>1716</v>
      </c>
      <c r="L206" s="141" t="s">
        <v>642</v>
      </c>
      <c r="M206" s="141" t="s">
        <v>1713</v>
      </c>
      <c r="N206" s="417" t="s">
        <v>170</v>
      </c>
      <c r="O206" s="267" t="s">
        <v>170</v>
      </c>
      <c r="P206" s="166" t="s">
        <v>170</v>
      </c>
      <c r="Q206" s="895" t="s">
        <v>170</v>
      </c>
      <c r="R206" s="171"/>
      <c r="S206" s="517"/>
      <c r="T206" s="166" t="s">
        <v>170</v>
      </c>
      <c r="U206" s="603" t="s">
        <v>170</v>
      </c>
      <c r="V206" s="622" t="s">
        <v>170</v>
      </c>
      <c r="W206" s="622" t="s">
        <v>170</v>
      </c>
      <c r="X206" s="622" t="s">
        <v>170</v>
      </c>
      <c r="Y206" s="141">
        <v>20000</v>
      </c>
      <c r="Z206" s="141" t="s">
        <v>1022</v>
      </c>
      <c r="AA206" s="151" t="s">
        <v>1672</v>
      </c>
      <c r="AB206" s="141" t="s">
        <v>1708</v>
      </c>
      <c r="AC206" s="141" t="s">
        <v>1709</v>
      </c>
      <c r="AD206" s="141" t="s">
        <v>524</v>
      </c>
      <c r="AE206" s="141" t="s">
        <v>524</v>
      </c>
      <c r="AF206" s="138" t="s">
        <v>170</v>
      </c>
      <c r="AG206" s="462" t="s">
        <v>170</v>
      </c>
      <c r="AH206" s="462" t="s">
        <v>170</v>
      </c>
      <c r="AI206" s="462" t="s">
        <v>170</v>
      </c>
      <c r="AJ206" s="462" t="s">
        <v>170</v>
      </c>
      <c r="AK206" s="1027"/>
      <c r="AL206" s="1027"/>
      <c r="AM206" s="1027"/>
      <c r="AN206" s="1027"/>
      <c r="AO206" s="141" t="s">
        <v>524</v>
      </c>
      <c r="AP206" s="141" t="s">
        <v>524</v>
      </c>
      <c r="AQ206" s="1172"/>
      <c r="AR206" s="1001"/>
      <c r="AS206" s="1172"/>
      <c r="AT206" s="1001"/>
      <c r="AU206" s="1172"/>
      <c r="AV206" s="998"/>
      <c r="AW206" s="1172"/>
      <c r="AX206" s="998"/>
      <c r="AY206" s="1001"/>
      <c r="AZ206" s="776"/>
      <c r="BA206" s="806"/>
      <c r="BB206" s="806"/>
      <c r="BC206" s="759"/>
      <c r="BD206" s="759"/>
      <c r="BE206" s="151"/>
      <c r="BF206" s="339" t="s">
        <v>1584</v>
      </c>
      <c r="BG206" s="354" t="s">
        <v>1710</v>
      </c>
      <c r="BH206" s="262" t="s">
        <v>524</v>
      </c>
      <c r="BI206" s="567" t="s">
        <v>170</v>
      </c>
      <c r="BJ206" s="775"/>
    </row>
    <row r="207" spans="1:62" ht="80.099999999999994" customHeight="1">
      <c r="A207" s="141" t="s">
        <v>216</v>
      </c>
      <c r="B207" s="138" t="s">
        <v>436</v>
      </c>
      <c r="C207" s="141" t="s">
        <v>411</v>
      </c>
      <c r="D207" s="141" t="s">
        <v>443</v>
      </c>
      <c r="E207" s="180" t="s">
        <v>1667</v>
      </c>
      <c r="F207" s="153">
        <v>2024130010255</v>
      </c>
      <c r="G207" s="141" t="s">
        <v>1668</v>
      </c>
      <c r="H207" s="141" t="s">
        <v>1705</v>
      </c>
      <c r="I207" s="141" t="s">
        <v>640</v>
      </c>
      <c r="J207" s="148"/>
      <c r="K207" s="141" t="s">
        <v>1717</v>
      </c>
      <c r="L207" s="141"/>
      <c r="M207" s="141" t="s">
        <v>1713</v>
      </c>
      <c r="N207" s="417" t="s">
        <v>170</v>
      </c>
      <c r="O207" s="267" t="s">
        <v>170</v>
      </c>
      <c r="P207" s="166" t="s">
        <v>170</v>
      </c>
      <c r="Q207" s="895" t="s">
        <v>170</v>
      </c>
      <c r="R207" s="171"/>
      <c r="S207" s="517"/>
      <c r="T207" s="166" t="s">
        <v>170</v>
      </c>
      <c r="U207" s="603" t="s">
        <v>170</v>
      </c>
      <c r="V207" s="622" t="s">
        <v>170</v>
      </c>
      <c r="W207" s="622" t="s">
        <v>170</v>
      </c>
      <c r="X207" s="622" t="s">
        <v>170</v>
      </c>
      <c r="Y207" s="141"/>
      <c r="Z207" s="141"/>
      <c r="AA207" s="151"/>
      <c r="AB207" s="141"/>
      <c r="AC207" s="141"/>
      <c r="AD207" s="141"/>
      <c r="AE207" s="141"/>
      <c r="AF207" s="138" t="s">
        <v>170</v>
      </c>
      <c r="AG207" s="462" t="s">
        <v>170</v>
      </c>
      <c r="AH207" s="462" t="s">
        <v>170</v>
      </c>
      <c r="AI207" s="462" t="s">
        <v>170</v>
      </c>
      <c r="AJ207" s="462" t="s">
        <v>170</v>
      </c>
      <c r="AK207" s="1028"/>
      <c r="AL207" s="1028"/>
      <c r="AM207" s="1028"/>
      <c r="AN207" s="1028"/>
      <c r="AO207" s="141"/>
      <c r="AP207" s="141"/>
      <c r="AQ207" s="1173"/>
      <c r="AR207" s="1002"/>
      <c r="AS207" s="1173"/>
      <c r="AT207" s="1002"/>
      <c r="AU207" s="1173"/>
      <c r="AV207" s="999"/>
      <c r="AW207" s="1173"/>
      <c r="AX207" s="999"/>
      <c r="AY207" s="1002"/>
      <c r="AZ207" s="806"/>
      <c r="BA207" s="806"/>
      <c r="BB207" s="806"/>
      <c r="BC207" s="759"/>
      <c r="BD207" s="759"/>
      <c r="BE207" s="151"/>
      <c r="BF207" s="454"/>
      <c r="BG207" s="355" t="s">
        <v>1710</v>
      </c>
      <c r="BH207" s="262" t="s">
        <v>524</v>
      </c>
      <c r="BI207" s="567" t="s">
        <v>170</v>
      </c>
      <c r="BJ207" s="775"/>
    </row>
    <row r="208" spans="1:62" ht="80.099999999999994" customHeight="1">
      <c r="A208" s="1091"/>
      <c r="B208" s="1092"/>
      <c r="C208" s="1092"/>
      <c r="D208" s="1093"/>
      <c r="E208" s="1100" t="s">
        <v>1718</v>
      </c>
      <c r="F208" s="1101"/>
      <c r="G208" s="1101"/>
      <c r="H208" s="1101"/>
      <c r="I208" s="1101"/>
      <c r="J208" s="1101"/>
      <c r="K208" s="1101"/>
      <c r="L208" s="1101"/>
      <c r="M208" s="1101"/>
      <c r="N208" s="1101"/>
      <c r="O208" s="1101"/>
      <c r="P208" s="1102"/>
      <c r="Q208" s="479"/>
      <c r="R208" s="479"/>
      <c r="S208" s="479"/>
      <c r="T208" s="479"/>
      <c r="U208" s="629">
        <f>AVERAGE(U199:U207)</f>
        <v>0.39503620161514896</v>
      </c>
      <c r="V208" s="623"/>
      <c r="W208" s="623"/>
      <c r="X208" s="26"/>
      <c r="Y208" s="27"/>
      <c r="Z208" s="27"/>
      <c r="AA208" s="30"/>
      <c r="AB208" s="27"/>
      <c r="AC208" s="27"/>
      <c r="AD208" s="27"/>
      <c r="AE208" s="27"/>
      <c r="AF208" s="26"/>
      <c r="AG208" s="26"/>
      <c r="AH208" s="26"/>
      <c r="AI208" s="26"/>
      <c r="AJ208" s="26"/>
      <c r="AK208" s="27"/>
      <c r="AL208" s="459"/>
      <c r="AM208" s="459"/>
      <c r="AN208" s="459"/>
      <c r="AO208" s="27"/>
      <c r="AP208" s="399"/>
      <c r="AQ208" s="873"/>
      <c r="AR208" s="873"/>
      <c r="AS208" s="132"/>
      <c r="AT208" s="132"/>
      <c r="AU208" s="373"/>
      <c r="AV208" s="373"/>
      <c r="AW208" s="374"/>
      <c r="AX208" s="374"/>
      <c r="AY208" s="313"/>
      <c r="AZ208" s="313"/>
      <c r="BA208" s="313"/>
      <c r="BB208" s="313"/>
      <c r="BC208" s="313"/>
      <c r="BD208" s="313"/>
      <c r="BE208" s="30"/>
      <c r="BF208" s="307"/>
      <c r="BG208" s="307"/>
      <c r="BH208" s="303"/>
      <c r="BI208" s="296"/>
      <c r="BJ208" s="42"/>
    </row>
    <row r="209" spans="1:62" ht="80.099999999999994" customHeight="1">
      <c r="A209" s="138" t="s">
        <v>216</v>
      </c>
      <c r="B209" s="138" t="s">
        <v>436</v>
      </c>
      <c r="C209" s="138" t="s">
        <v>416</v>
      </c>
      <c r="D209" s="138" t="s">
        <v>447</v>
      </c>
      <c r="E209" s="207" t="s">
        <v>1719</v>
      </c>
      <c r="F209" s="208">
        <v>202400000005445</v>
      </c>
      <c r="G209" s="143" t="s">
        <v>1720</v>
      </c>
      <c r="H209" s="143" t="s">
        <v>1721</v>
      </c>
      <c r="I209" s="143" t="s">
        <v>1722</v>
      </c>
      <c r="J209" s="148">
        <v>1</v>
      </c>
      <c r="K209" s="480" t="s">
        <v>1723</v>
      </c>
      <c r="L209" s="138" t="s">
        <v>642</v>
      </c>
      <c r="M209" s="138" t="s">
        <v>1713</v>
      </c>
      <c r="N209" s="419" t="s">
        <v>170</v>
      </c>
      <c r="O209" s="575">
        <v>1</v>
      </c>
      <c r="P209" s="897">
        <v>0.01</v>
      </c>
      <c r="Q209" s="896">
        <v>0</v>
      </c>
      <c r="R209" s="171"/>
      <c r="S209" s="517"/>
      <c r="T209" s="171" t="s">
        <v>170</v>
      </c>
      <c r="U209" s="171" t="s">
        <v>170</v>
      </c>
      <c r="V209" s="622">
        <v>46054</v>
      </c>
      <c r="W209" s="622">
        <v>46295</v>
      </c>
      <c r="X209" s="138">
        <v>242</v>
      </c>
      <c r="Y209" s="204">
        <v>184187</v>
      </c>
      <c r="Z209" s="141" t="s">
        <v>1724</v>
      </c>
      <c r="AA209" s="138" t="s">
        <v>1725</v>
      </c>
      <c r="AB209" s="141" t="s">
        <v>1726</v>
      </c>
      <c r="AC209" s="141" t="s">
        <v>1726</v>
      </c>
      <c r="AD209" s="141" t="s">
        <v>1256</v>
      </c>
      <c r="AE209" s="141" t="s">
        <v>1727</v>
      </c>
      <c r="AF209" s="162">
        <v>60000000</v>
      </c>
      <c r="AG209" s="138" t="s">
        <v>1001</v>
      </c>
      <c r="AH209" s="138" t="s">
        <v>686</v>
      </c>
      <c r="AI209" s="622">
        <v>46037</v>
      </c>
      <c r="AJ209" s="162">
        <v>60000000</v>
      </c>
      <c r="AK209" s="1026">
        <v>150000000</v>
      </c>
      <c r="AL209" s="1026">
        <v>150000000</v>
      </c>
      <c r="AM209" s="1044"/>
      <c r="AN209" s="485"/>
      <c r="AO209" s="141" t="s">
        <v>686</v>
      </c>
      <c r="AP209" s="141"/>
      <c r="AQ209" s="1207"/>
      <c r="AR209" s="979"/>
      <c r="AS209" s="994"/>
      <c r="AT209" s="979"/>
      <c r="AU209" s="1026">
        <v>22950000</v>
      </c>
      <c r="AV209" s="979">
        <f>AU209/AL209</f>
        <v>0.153</v>
      </c>
      <c r="AW209" s="994">
        <v>0</v>
      </c>
      <c r="AX209" s="979">
        <f>AW209/AL209</f>
        <v>0</v>
      </c>
      <c r="AY209" s="160"/>
      <c r="AZ209" s="315"/>
      <c r="BA209" s="304"/>
      <c r="BB209" s="304"/>
      <c r="BC209" s="760"/>
      <c r="BD209" s="760"/>
      <c r="BE209" s="141"/>
      <c r="BF209" s="491" t="s">
        <v>1728</v>
      </c>
      <c r="BG209" s="491" t="s">
        <v>524</v>
      </c>
      <c r="BH209" s="1186" t="s">
        <v>1729</v>
      </c>
      <c r="BI209" s="566" t="s">
        <v>2006</v>
      </c>
      <c r="BJ209" s="768"/>
    </row>
    <row r="210" spans="1:62" ht="80.099999999999994" customHeight="1">
      <c r="A210" s="138" t="s">
        <v>216</v>
      </c>
      <c r="B210" s="138" t="s">
        <v>436</v>
      </c>
      <c r="C210" s="138" t="s">
        <v>421</v>
      </c>
      <c r="D210" s="138" t="s">
        <v>447</v>
      </c>
      <c r="E210" s="207" t="s">
        <v>1719</v>
      </c>
      <c r="F210" s="208">
        <v>202400000005445</v>
      </c>
      <c r="G210" s="143" t="s">
        <v>1720</v>
      </c>
      <c r="H210" s="143" t="s">
        <v>1721</v>
      </c>
      <c r="I210" s="143" t="s">
        <v>1722</v>
      </c>
      <c r="J210" s="209"/>
      <c r="K210" s="480" t="s">
        <v>1730</v>
      </c>
      <c r="L210" s="138" t="s">
        <v>642</v>
      </c>
      <c r="M210" s="138" t="s">
        <v>1713</v>
      </c>
      <c r="N210" s="210">
        <v>1</v>
      </c>
      <c r="O210" s="576">
        <v>0.2</v>
      </c>
      <c r="P210" s="897">
        <v>0.01</v>
      </c>
      <c r="Q210" s="896">
        <v>0</v>
      </c>
      <c r="R210" s="211"/>
      <c r="S210" s="517"/>
      <c r="T210" s="163">
        <f>+P210+Q210+R210+S210</f>
        <v>0.01</v>
      </c>
      <c r="U210" s="603">
        <f>T210/O210</f>
        <v>4.9999999999999996E-2</v>
      </c>
      <c r="V210" s="622">
        <v>46082</v>
      </c>
      <c r="W210" s="622">
        <v>46356</v>
      </c>
      <c r="X210" s="138">
        <v>275</v>
      </c>
      <c r="Y210" s="141">
        <v>184187</v>
      </c>
      <c r="Z210" s="141" t="s">
        <v>1724</v>
      </c>
      <c r="AA210" s="138" t="s">
        <v>1725</v>
      </c>
      <c r="AB210" s="141" t="s">
        <v>1731</v>
      </c>
      <c r="AC210" s="141" t="s">
        <v>1731</v>
      </c>
      <c r="AD210" s="141" t="s">
        <v>1256</v>
      </c>
      <c r="AE210" s="141" t="s">
        <v>1732</v>
      </c>
      <c r="AF210" s="162">
        <v>40000000</v>
      </c>
      <c r="AG210" s="138" t="s">
        <v>1733</v>
      </c>
      <c r="AH210" s="138" t="s">
        <v>686</v>
      </c>
      <c r="AI210" s="622">
        <v>46068</v>
      </c>
      <c r="AJ210" s="162">
        <v>40000000</v>
      </c>
      <c r="AK210" s="1027"/>
      <c r="AL210" s="1027"/>
      <c r="AM210" s="1045"/>
      <c r="AN210" s="486"/>
      <c r="AO210" s="141" t="s">
        <v>686</v>
      </c>
      <c r="AP210" s="141"/>
      <c r="AQ210" s="1208"/>
      <c r="AR210" s="980"/>
      <c r="AS210" s="995"/>
      <c r="AT210" s="980"/>
      <c r="AU210" s="1027"/>
      <c r="AV210" s="980"/>
      <c r="AW210" s="995"/>
      <c r="AX210" s="980"/>
      <c r="AY210" s="161"/>
      <c r="AZ210" s="316"/>
      <c r="BA210" s="304"/>
      <c r="BB210" s="304"/>
      <c r="BC210" s="760"/>
      <c r="BD210" s="760"/>
      <c r="BE210" s="141"/>
      <c r="BF210" s="492"/>
      <c r="BG210" s="318" t="s">
        <v>1734</v>
      </c>
      <c r="BH210" s="1187"/>
      <c r="BI210" s="566" t="s">
        <v>2004</v>
      </c>
      <c r="BJ210" s="736"/>
    </row>
    <row r="211" spans="1:62" ht="80.099999999999994" customHeight="1">
      <c r="A211" s="138" t="s">
        <v>216</v>
      </c>
      <c r="B211" s="138" t="s">
        <v>436</v>
      </c>
      <c r="C211" s="138" t="s">
        <v>425</v>
      </c>
      <c r="D211" s="138" t="s">
        <v>447</v>
      </c>
      <c r="E211" s="207" t="s">
        <v>1719</v>
      </c>
      <c r="F211" s="208">
        <v>202400000005445</v>
      </c>
      <c r="G211" s="143" t="s">
        <v>1720</v>
      </c>
      <c r="H211" s="143" t="s">
        <v>1721</v>
      </c>
      <c r="I211" s="143" t="s">
        <v>1722</v>
      </c>
      <c r="J211" s="209"/>
      <c r="K211" s="480" t="s">
        <v>1735</v>
      </c>
      <c r="L211" s="138" t="s">
        <v>642</v>
      </c>
      <c r="M211" s="138" t="s">
        <v>1713</v>
      </c>
      <c r="N211" s="210">
        <v>1</v>
      </c>
      <c r="O211" s="267">
        <v>1</v>
      </c>
      <c r="P211" s="897">
        <v>0.05</v>
      </c>
      <c r="Q211" s="896">
        <v>0</v>
      </c>
      <c r="R211" s="212"/>
      <c r="S211" s="517"/>
      <c r="T211" s="163">
        <f>+P211+Q211+R211+S211</f>
        <v>0.05</v>
      </c>
      <c r="U211" s="603">
        <f t="shared" ref="U211" si="30">T211/O211</f>
        <v>0.05</v>
      </c>
      <c r="V211" s="622">
        <v>46113</v>
      </c>
      <c r="W211" s="622">
        <v>46325</v>
      </c>
      <c r="X211" s="138">
        <v>214</v>
      </c>
      <c r="Y211" s="141">
        <v>184187</v>
      </c>
      <c r="Z211" s="141" t="s">
        <v>1724</v>
      </c>
      <c r="AA211" s="138" t="s">
        <v>1725</v>
      </c>
      <c r="AB211" s="141" t="s">
        <v>1736</v>
      </c>
      <c r="AC211" s="141" t="s">
        <v>1736</v>
      </c>
      <c r="AD211" s="141" t="s">
        <v>1256</v>
      </c>
      <c r="AE211" s="158" t="s">
        <v>1731</v>
      </c>
      <c r="AF211" s="162">
        <v>20000000</v>
      </c>
      <c r="AG211" s="138" t="s">
        <v>1001</v>
      </c>
      <c r="AH211" s="138" t="s">
        <v>686</v>
      </c>
      <c r="AI211" s="622">
        <v>46096</v>
      </c>
      <c r="AJ211" s="162">
        <v>20000000</v>
      </c>
      <c r="AK211" s="1027"/>
      <c r="AL211" s="1027"/>
      <c r="AM211" s="1045"/>
      <c r="AN211" s="486"/>
      <c r="AO211" s="141" t="s">
        <v>686</v>
      </c>
      <c r="AP211" s="141"/>
      <c r="AQ211" s="1208"/>
      <c r="AR211" s="980"/>
      <c r="AS211" s="995"/>
      <c r="AT211" s="980"/>
      <c r="AU211" s="1027"/>
      <c r="AV211" s="980"/>
      <c r="AW211" s="995"/>
      <c r="AX211" s="980"/>
      <c r="AY211" s="161"/>
      <c r="AZ211" s="316"/>
      <c r="BA211" s="304"/>
      <c r="BB211" s="304"/>
      <c r="BC211" s="760"/>
      <c r="BD211" s="760"/>
      <c r="BE211" s="141"/>
      <c r="BF211" s="491" t="s">
        <v>1738</v>
      </c>
      <c r="BG211" s="491" t="s">
        <v>1739</v>
      </c>
      <c r="BH211" s="1187"/>
      <c r="BI211" s="566" t="s">
        <v>2007</v>
      </c>
      <c r="BJ211" s="736"/>
    </row>
    <row r="212" spans="1:62" ht="79.5" customHeight="1">
      <c r="A212" s="141" t="s">
        <v>216</v>
      </c>
      <c r="B212" s="141" t="s">
        <v>436</v>
      </c>
      <c r="C212" s="141" t="s">
        <v>416</v>
      </c>
      <c r="D212" s="141" t="s">
        <v>447</v>
      </c>
      <c r="E212" s="207" t="s">
        <v>1719</v>
      </c>
      <c r="F212" s="213">
        <v>202400000005445</v>
      </c>
      <c r="G212" s="149" t="s">
        <v>1720</v>
      </c>
      <c r="H212" s="149" t="s">
        <v>1721</v>
      </c>
      <c r="I212" s="149" t="s">
        <v>1722</v>
      </c>
      <c r="J212" s="178"/>
      <c r="K212" s="480" t="s">
        <v>1740</v>
      </c>
      <c r="L212" s="141" t="s">
        <v>642</v>
      </c>
      <c r="M212" s="141" t="s">
        <v>1713</v>
      </c>
      <c r="N212" s="214" t="s">
        <v>170</v>
      </c>
      <c r="O212" s="267">
        <v>1</v>
      </c>
      <c r="P212" s="898">
        <v>0.1</v>
      </c>
      <c r="Q212" s="896">
        <v>0.1</v>
      </c>
      <c r="R212" s="167"/>
      <c r="S212" s="517"/>
      <c r="T212" s="167" t="s">
        <v>170</v>
      </c>
      <c r="U212" s="603" t="s">
        <v>170</v>
      </c>
      <c r="V212" s="611">
        <v>46143</v>
      </c>
      <c r="W212" s="611">
        <v>46265</v>
      </c>
      <c r="X212" s="145">
        <v>123</v>
      </c>
      <c r="Y212" s="151">
        <v>184187</v>
      </c>
      <c r="Z212" s="151" t="s">
        <v>1724</v>
      </c>
      <c r="AA212" s="141" t="s">
        <v>1725</v>
      </c>
      <c r="AB212" s="543"/>
      <c r="AC212" s="543"/>
      <c r="AD212" s="151" t="s">
        <v>1256</v>
      </c>
      <c r="AE212" s="141" t="s">
        <v>1737</v>
      </c>
      <c r="AF212" s="162">
        <v>30000000</v>
      </c>
      <c r="AG212" s="138" t="s">
        <v>1733</v>
      </c>
      <c r="AH212" s="138" t="s">
        <v>686</v>
      </c>
      <c r="AI212" s="622">
        <v>46127</v>
      </c>
      <c r="AJ212" s="162">
        <v>30000000</v>
      </c>
      <c r="AK212" s="1028"/>
      <c r="AL212" s="1028"/>
      <c r="AM212" s="1046"/>
      <c r="AN212" s="487"/>
      <c r="AO212" s="543"/>
      <c r="AP212" s="543"/>
      <c r="AQ212" s="1209"/>
      <c r="AR212" s="981"/>
      <c r="AS212" s="996"/>
      <c r="AT212" s="981"/>
      <c r="AU212" s="1028"/>
      <c r="AV212" s="981"/>
      <c r="AW212" s="996"/>
      <c r="AX212" s="981"/>
      <c r="AY212" s="164"/>
      <c r="AZ212" s="317"/>
      <c r="BA212" s="304"/>
      <c r="BB212" s="304"/>
      <c r="BC212" s="773" t="s">
        <v>2131</v>
      </c>
      <c r="BD212" s="770">
        <v>0.153</v>
      </c>
      <c r="BE212" s="151"/>
      <c r="BF212" s="492" t="s">
        <v>1741</v>
      </c>
      <c r="BG212" s="492" t="s">
        <v>524</v>
      </c>
      <c r="BH212" s="1188"/>
      <c r="BI212" s="566" t="s">
        <v>2005</v>
      </c>
      <c r="BJ212" s="768" t="s">
        <v>2125</v>
      </c>
    </row>
    <row r="213" spans="1:62" ht="80.099999999999994" customHeight="1">
      <c r="A213" s="1091"/>
      <c r="B213" s="1092"/>
      <c r="C213" s="1092"/>
      <c r="D213" s="1093"/>
      <c r="E213" s="1100" t="s">
        <v>1742</v>
      </c>
      <c r="F213" s="1101"/>
      <c r="G213" s="1101"/>
      <c r="H213" s="1101"/>
      <c r="I213" s="1101"/>
      <c r="J213" s="1101"/>
      <c r="K213" s="1101"/>
      <c r="L213" s="1101"/>
      <c r="M213" s="1101"/>
      <c r="N213" s="1101"/>
      <c r="O213" s="1101"/>
      <c r="P213" s="1102"/>
      <c r="Q213" s="479"/>
      <c r="R213" s="479"/>
      <c r="S213" s="479"/>
      <c r="T213" s="479"/>
      <c r="U213" s="630">
        <f>AVERAGE(U209:U212)</f>
        <v>0.05</v>
      </c>
      <c r="V213" s="616"/>
      <c r="W213" s="616"/>
      <c r="X213" s="25"/>
      <c r="Y213" s="30"/>
      <c r="Z213" s="30"/>
      <c r="AA213" s="27"/>
      <c r="AB213" s="42"/>
      <c r="AC213" s="42"/>
      <c r="AD213" s="30"/>
      <c r="AE213" s="141"/>
      <c r="AF213" s="698"/>
      <c r="AG213" s="635"/>
      <c r="AH213" s="635"/>
      <c r="AI213" s="635"/>
      <c r="AJ213" s="635"/>
      <c r="AK213" s="42"/>
      <c r="AL213" s="400"/>
      <c r="AM213" s="400"/>
      <c r="AN213" s="400"/>
      <c r="AO213" s="42"/>
      <c r="AP213" s="42"/>
      <c r="AQ213" s="874"/>
      <c r="AR213" s="874"/>
      <c r="AS213" s="130"/>
      <c r="AT213" s="130"/>
      <c r="AU213" s="136"/>
      <c r="AV213" s="136"/>
      <c r="AW213" s="136"/>
      <c r="AX213" s="136"/>
      <c r="AY213" s="55"/>
      <c r="AZ213" s="55"/>
      <c r="BA213" s="55"/>
      <c r="BB213" s="55"/>
      <c r="BC213" s="55"/>
      <c r="BD213" s="55"/>
      <c r="BE213" s="30"/>
      <c r="BF213" s="307"/>
      <c r="BG213" s="307"/>
      <c r="BH213" s="303"/>
      <c r="BI213" s="296"/>
      <c r="BJ213" s="42"/>
    </row>
    <row r="214" spans="1:62" ht="80.099999999999994" customHeight="1">
      <c r="A214" s="141" t="s">
        <v>216</v>
      </c>
      <c r="B214" s="138" t="s">
        <v>436</v>
      </c>
      <c r="C214" s="141" t="s">
        <v>421</v>
      </c>
      <c r="D214" s="141" t="s">
        <v>451</v>
      </c>
      <c r="E214" s="215" t="s">
        <v>1743</v>
      </c>
      <c r="F214" s="153">
        <v>2024130010258</v>
      </c>
      <c r="G214" s="149" t="s">
        <v>1744</v>
      </c>
      <c r="H214" s="141" t="s">
        <v>1745</v>
      </c>
      <c r="I214" s="141" t="s">
        <v>1746</v>
      </c>
      <c r="J214" s="148">
        <v>0.5</v>
      </c>
      <c r="K214" s="141" t="s">
        <v>1747</v>
      </c>
      <c r="L214" s="141" t="s">
        <v>642</v>
      </c>
      <c r="M214" s="141" t="s">
        <v>1748</v>
      </c>
      <c r="N214" s="413">
        <v>11</v>
      </c>
      <c r="O214" s="267">
        <v>11</v>
      </c>
      <c r="P214" s="899">
        <v>2</v>
      </c>
      <c r="Q214" s="900">
        <v>3</v>
      </c>
      <c r="R214" s="171"/>
      <c r="S214" s="517"/>
      <c r="T214" s="166">
        <f>+P214+Q214+R214+S214</f>
        <v>5</v>
      </c>
      <c r="U214" s="603">
        <f>T214/O214</f>
        <v>0.45454545454545453</v>
      </c>
      <c r="V214" s="622">
        <v>46054</v>
      </c>
      <c r="W214" s="622">
        <v>46387</v>
      </c>
      <c r="X214" s="138">
        <v>333</v>
      </c>
      <c r="Y214" s="141">
        <v>3700</v>
      </c>
      <c r="Z214" s="141" t="s">
        <v>669</v>
      </c>
      <c r="AA214" s="141" t="s">
        <v>1023</v>
      </c>
      <c r="AB214" s="141" t="s">
        <v>1749</v>
      </c>
      <c r="AC214" s="141" t="s">
        <v>1750</v>
      </c>
      <c r="AD214" s="141" t="s">
        <v>648</v>
      </c>
      <c r="AE214" s="141" t="s">
        <v>669</v>
      </c>
      <c r="AF214" s="672">
        <v>400000000</v>
      </c>
      <c r="AG214" s="138" t="s">
        <v>1751</v>
      </c>
      <c r="AH214" s="138" t="s">
        <v>686</v>
      </c>
      <c r="AI214" s="138" t="s">
        <v>1752</v>
      </c>
      <c r="AJ214" s="138" t="s">
        <v>1753</v>
      </c>
      <c r="AK214" s="1026">
        <v>515534788.80000001</v>
      </c>
      <c r="AL214" s="1026">
        <v>515534788.80000001</v>
      </c>
      <c r="AM214" s="1026"/>
      <c r="AN214" s="463"/>
      <c r="AO214" s="141" t="s">
        <v>1754</v>
      </c>
      <c r="AP214" s="141" t="s">
        <v>1755</v>
      </c>
      <c r="AQ214" s="1088"/>
      <c r="AR214" s="979"/>
      <c r="AS214" s="1088"/>
      <c r="AT214" s="979"/>
      <c r="AU214" s="1088">
        <v>353101587</v>
      </c>
      <c r="AV214" s="979">
        <f>AU214/AL214</f>
        <v>0.68492290854300542</v>
      </c>
      <c r="AW214" s="1088">
        <v>347847833</v>
      </c>
      <c r="AX214" s="979">
        <f>AW214/AL214</f>
        <v>0.67473202693009027</v>
      </c>
      <c r="AY214" s="781"/>
      <c r="AZ214" s="786"/>
      <c r="BA214" s="786"/>
      <c r="BB214" s="786"/>
      <c r="BC214" s="787"/>
      <c r="BD214" s="787"/>
      <c r="BE214" s="141" t="s">
        <v>1756</v>
      </c>
      <c r="BF214" s="453" t="s">
        <v>1757</v>
      </c>
      <c r="BG214" s="290" t="s">
        <v>1758</v>
      </c>
      <c r="BH214" s="453" t="s">
        <v>1759</v>
      </c>
      <c r="BI214" s="548" t="s">
        <v>1960</v>
      </c>
      <c r="BJ214" s="827" t="s">
        <v>2128</v>
      </c>
    </row>
    <row r="215" spans="1:62" ht="80.099999999999994" customHeight="1">
      <c r="A215" s="141" t="s">
        <v>216</v>
      </c>
      <c r="B215" s="138" t="s">
        <v>436</v>
      </c>
      <c r="C215" s="141" t="s">
        <v>421</v>
      </c>
      <c r="D215" s="141" t="s">
        <v>451</v>
      </c>
      <c r="E215" s="215" t="s">
        <v>1743</v>
      </c>
      <c r="F215" s="153">
        <v>2024130010258</v>
      </c>
      <c r="G215" s="149" t="s">
        <v>1744</v>
      </c>
      <c r="H215" s="141" t="s">
        <v>1760</v>
      </c>
      <c r="I215" s="138" t="s">
        <v>1761</v>
      </c>
      <c r="J215" s="148">
        <v>0.5</v>
      </c>
      <c r="K215" s="138" t="s">
        <v>1762</v>
      </c>
      <c r="L215" s="141" t="s">
        <v>642</v>
      </c>
      <c r="M215" s="141" t="s">
        <v>1748</v>
      </c>
      <c r="N215" s="413">
        <v>20</v>
      </c>
      <c r="O215" s="267">
        <v>20</v>
      </c>
      <c r="P215" s="899">
        <v>5</v>
      </c>
      <c r="Q215" s="900">
        <v>9</v>
      </c>
      <c r="R215" s="171"/>
      <c r="S215" s="517"/>
      <c r="T215" s="166">
        <f>+P215+Q215+R215+S215</f>
        <v>14</v>
      </c>
      <c r="U215" s="603">
        <f t="shared" ref="U215:U216" si="31">T215/O215</f>
        <v>0.7</v>
      </c>
      <c r="V215" s="622">
        <v>46054</v>
      </c>
      <c r="W215" s="622">
        <v>46387</v>
      </c>
      <c r="X215" s="138">
        <v>333</v>
      </c>
      <c r="Y215" s="141">
        <v>832</v>
      </c>
      <c r="Z215" s="141" t="s">
        <v>669</v>
      </c>
      <c r="AA215" s="141" t="s">
        <v>1023</v>
      </c>
      <c r="AB215" s="141" t="s">
        <v>1749</v>
      </c>
      <c r="AC215" s="141" t="s">
        <v>1763</v>
      </c>
      <c r="AD215" s="141" t="s">
        <v>648</v>
      </c>
      <c r="AE215" s="141" t="s">
        <v>669</v>
      </c>
      <c r="AF215" s="672">
        <v>50000000</v>
      </c>
      <c r="AG215" s="138" t="s">
        <v>1751</v>
      </c>
      <c r="AH215" s="138" t="s">
        <v>686</v>
      </c>
      <c r="AI215" s="138" t="s">
        <v>1752</v>
      </c>
      <c r="AJ215" s="138" t="s">
        <v>1753</v>
      </c>
      <c r="AK215" s="1027"/>
      <c r="AL215" s="1027"/>
      <c r="AM215" s="1027"/>
      <c r="AN215" s="464"/>
      <c r="AO215" s="141" t="s">
        <v>669</v>
      </c>
      <c r="AP215" s="141" t="s">
        <v>669</v>
      </c>
      <c r="AQ215" s="1089"/>
      <c r="AR215" s="980"/>
      <c r="AS215" s="1089"/>
      <c r="AT215" s="980"/>
      <c r="AU215" s="1089"/>
      <c r="AV215" s="980"/>
      <c r="AW215" s="1089"/>
      <c r="AX215" s="980"/>
      <c r="AY215" s="782"/>
      <c r="AZ215" s="785"/>
      <c r="BA215" s="784"/>
      <c r="BB215" s="784"/>
      <c r="BC215" s="787"/>
      <c r="BD215" s="787"/>
      <c r="BE215" s="141" t="s">
        <v>1764</v>
      </c>
      <c r="BF215" s="309" t="s">
        <v>1765</v>
      </c>
      <c r="BG215" s="309" t="s">
        <v>1766</v>
      </c>
      <c r="BH215" s="453" t="s">
        <v>1767</v>
      </c>
      <c r="BI215" s="548" t="s">
        <v>1961</v>
      </c>
      <c r="BJ215" s="827" t="s">
        <v>2129</v>
      </c>
    </row>
    <row r="216" spans="1:62" ht="80.099999999999994" customHeight="1">
      <c r="A216" s="141" t="s">
        <v>216</v>
      </c>
      <c r="B216" s="141" t="s">
        <v>436</v>
      </c>
      <c r="C216" s="141" t="s">
        <v>421</v>
      </c>
      <c r="D216" s="141" t="s">
        <v>451</v>
      </c>
      <c r="E216" s="215" t="s">
        <v>1743</v>
      </c>
      <c r="F216" s="153">
        <v>2024130010258</v>
      </c>
      <c r="G216" s="149" t="s">
        <v>1744</v>
      </c>
      <c r="H216" s="141" t="s">
        <v>1760</v>
      </c>
      <c r="I216" s="141" t="s">
        <v>1746</v>
      </c>
      <c r="J216" s="178"/>
      <c r="K216" s="141" t="s">
        <v>1768</v>
      </c>
      <c r="L216" s="141" t="s">
        <v>642</v>
      </c>
      <c r="M216" s="141" t="s">
        <v>1748</v>
      </c>
      <c r="N216" s="413">
        <v>12</v>
      </c>
      <c r="O216" s="267">
        <v>12</v>
      </c>
      <c r="P216" s="899">
        <v>3</v>
      </c>
      <c r="Q216" s="900">
        <v>3</v>
      </c>
      <c r="R216" s="171"/>
      <c r="S216" s="517"/>
      <c r="T216" s="166">
        <f>+P216+Q216+R216+S216</f>
        <v>6</v>
      </c>
      <c r="U216" s="603">
        <f t="shared" si="31"/>
        <v>0.5</v>
      </c>
      <c r="V216" s="622">
        <v>46054</v>
      </c>
      <c r="W216" s="622">
        <v>46387</v>
      </c>
      <c r="X216" s="138">
        <v>333</v>
      </c>
      <c r="Y216" s="141">
        <v>3700</v>
      </c>
      <c r="Z216" s="141" t="s">
        <v>669</v>
      </c>
      <c r="AA216" s="141" t="s">
        <v>1023</v>
      </c>
      <c r="AB216" s="141" t="s">
        <v>1769</v>
      </c>
      <c r="AC216" s="141" t="s">
        <v>1770</v>
      </c>
      <c r="AD216" s="141" t="s">
        <v>648</v>
      </c>
      <c r="AE216" s="141" t="s">
        <v>669</v>
      </c>
      <c r="AF216" s="672">
        <v>1550000000</v>
      </c>
      <c r="AG216" s="138" t="s">
        <v>1751</v>
      </c>
      <c r="AH216" s="138" t="s">
        <v>686</v>
      </c>
      <c r="AI216" s="138" t="s">
        <v>1752</v>
      </c>
      <c r="AJ216" s="138" t="s">
        <v>1753</v>
      </c>
      <c r="AK216" s="1028"/>
      <c r="AL216" s="1028"/>
      <c r="AM216" s="1028"/>
      <c r="AN216" s="465"/>
      <c r="AO216" s="141" t="s">
        <v>1754</v>
      </c>
      <c r="AP216" s="141" t="s">
        <v>1755</v>
      </c>
      <c r="AQ216" s="1090"/>
      <c r="AR216" s="981"/>
      <c r="AS216" s="1090"/>
      <c r="AT216" s="981"/>
      <c r="AU216" s="1090"/>
      <c r="AV216" s="981"/>
      <c r="AW216" s="1090"/>
      <c r="AX216" s="981"/>
      <c r="AY216" s="783"/>
      <c r="AZ216" s="785"/>
      <c r="BA216" s="784"/>
      <c r="BB216" s="784"/>
      <c r="BC216" s="788">
        <v>353101587</v>
      </c>
      <c r="BD216" s="788">
        <v>347847833</v>
      </c>
      <c r="BE216" s="141" t="s">
        <v>1771</v>
      </c>
      <c r="BF216" s="309" t="s">
        <v>1772</v>
      </c>
      <c r="BG216" s="309" t="s">
        <v>1773</v>
      </c>
      <c r="BH216" s="309" t="s">
        <v>1774</v>
      </c>
      <c r="BI216" s="548" t="s">
        <v>1962</v>
      </c>
      <c r="BJ216" s="826" t="s">
        <v>2130</v>
      </c>
    </row>
    <row r="217" spans="1:62" ht="80.099999999999994" customHeight="1">
      <c r="A217" s="1091"/>
      <c r="B217" s="1092"/>
      <c r="C217" s="1092"/>
      <c r="D217" s="1093"/>
      <c r="E217" s="1100" t="s">
        <v>2003</v>
      </c>
      <c r="F217" s="1101"/>
      <c r="G217" s="1101"/>
      <c r="H217" s="1101"/>
      <c r="I217" s="1101"/>
      <c r="J217" s="1101"/>
      <c r="K217" s="1101"/>
      <c r="L217" s="1101"/>
      <c r="M217" s="1101"/>
      <c r="N217" s="1101"/>
      <c r="O217" s="1101"/>
      <c r="P217" s="1102"/>
      <c r="Q217" s="479"/>
      <c r="R217" s="479"/>
      <c r="S217" s="479"/>
      <c r="T217" s="479"/>
      <c r="U217" s="629">
        <f>AVERAGE(U214:U216)</f>
        <v>0.55151515151515151</v>
      </c>
      <c r="V217" s="623"/>
      <c r="W217" s="623"/>
      <c r="X217" s="26"/>
      <c r="Y217" s="27"/>
      <c r="Z217" s="27"/>
      <c r="AA217" s="27"/>
      <c r="AB217" s="27"/>
      <c r="AC217" s="27"/>
      <c r="AD217" s="27"/>
      <c r="AE217" s="27"/>
      <c r="AF217" s="26"/>
      <c r="AG217" s="26"/>
      <c r="AH217" s="26"/>
      <c r="AI217" s="26"/>
      <c r="AJ217" s="26"/>
      <c r="AK217" s="27"/>
      <c r="AL217" s="458"/>
      <c r="AM217" s="458"/>
      <c r="AN217" s="458"/>
      <c r="AO217" s="27"/>
      <c r="AP217" s="29"/>
      <c r="AQ217" s="875"/>
      <c r="AR217" s="875"/>
      <c r="AS217" s="132"/>
      <c r="AT217" s="132"/>
      <c r="AU217" s="373"/>
      <c r="AV217" s="373"/>
      <c r="AW217" s="374"/>
      <c r="AX217" s="374"/>
      <c r="AY217" s="313"/>
      <c r="AZ217" s="313"/>
      <c r="BA217" s="313"/>
      <c r="BB217" s="313"/>
      <c r="BC217" s="313"/>
      <c r="BD217" s="313"/>
      <c r="BE217" s="27"/>
      <c r="BF217" s="307"/>
      <c r="BG217" s="307"/>
      <c r="BH217" s="303"/>
      <c r="BI217" s="296"/>
      <c r="BJ217" s="42"/>
    </row>
    <row r="218" spans="1:62" ht="80.099999999999994" customHeight="1">
      <c r="A218" s="141" t="s">
        <v>161</v>
      </c>
      <c r="B218" s="138" t="s">
        <v>454</v>
      </c>
      <c r="C218" s="141" t="s">
        <v>411</v>
      </c>
      <c r="D218" s="141" t="s">
        <v>461</v>
      </c>
      <c r="E218" s="216" t="s">
        <v>1775</v>
      </c>
      <c r="F218" s="153">
        <v>2024130010231</v>
      </c>
      <c r="G218" s="141" t="s">
        <v>1776</v>
      </c>
      <c r="H218" s="141" t="s">
        <v>1777</v>
      </c>
      <c r="I218" s="141" t="s">
        <v>1778</v>
      </c>
      <c r="J218" s="148">
        <v>0.5</v>
      </c>
      <c r="K218" s="141" t="s">
        <v>1779</v>
      </c>
      <c r="L218" s="141" t="s">
        <v>642</v>
      </c>
      <c r="M218" s="141" t="s">
        <v>1780</v>
      </c>
      <c r="N218" s="417">
        <v>20</v>
      </c>
      <c r="O218" s="267">
        <v>3</v>
      </c>
      <c r="P218" s="166">
        <v>0</v>
      </c>
      <c r="Q218" s="856">
        <v>17</v>
      </c>
      <c r="R218" s="150"/>
      <c r="S218" s="278"/>
      <c r="T218" s="166">
        <f t="shared" ref="T218:T224" si="32">+P218+Q218+R218+S218</f>
        <v>17</v>
      </c>
      <c r="U218" s="603">
        <v>1</v>
      </c>
      <c r="V218" s="622">
        <v>46143</v>
      </c>
      <c r="W218" s="622">
        <v>46386</v>
      </c>
      <c r="X218" s="138">
        <v>243</v>
      </c>
      <c r="Y218" s="141">
        <v>2</v>
      </c>
      <c r="Z218" s="141" t="s">
        <v>524</v>
      </c>
      <c r="AA218" s="151" t="s">
        <v>1781</v>
      </c>
      <c r="AB218" s="141" t="s">
        <v>1782</v>
      </c>
      <c r="AC218" s="141" t="s">
        <v>1783</v>
      </c>
      <c r="AD218" s="141" t="s">
        <v>648</v>
      </c>
      <c r="AE218" s="141" t="s">
        <v>1784</v>
      </c>
      <c r="AF218" s="462">
        <v>0</v>
      </c>
      <c r="AG218" s="138"/>
      <c r="AH218" s="138"/>
      <c r="AI218" s="622"/>
      <c r="AJ218" s="462">
        <v>0</v>
      </c>
      <c r="AK218" s="1026">
        <v>3696263475</v>
      </c>
      <c r="AL218" s="1026">
        <v>3696263475</v>
      </c>
      <c r="AM218" s="1026"/>
      <c r="AN218" s="463"/>
      <c r="AO218" s="141" t="s">
        <v>726</v>
      </c>
      <c r="AP218" s="141" t="s">
        <v>1785</v>
      </c>
      <c r="AQ218" s="1051"/>
      <c r="AR218" s="979"/>
      <c r="AS218" s="1026"/>
      <c r="AT218" s="979"/>
      <c r="AU218" s="1026">
        <v>2236332100</v>
      </c>
      <c r="AV218" s="982">
        <f>AU218/AL218</f>
        <v>0.60502507873846845</v>
      </c>
      <c r="AW218" s="1026">
        <v>900766400</v>
      </c>
      <c r="AX218" s="982">
        <f>AW218/AL218</f>
        <v>0.24369648053836312</v>
      </c>
      <c r="AY218" s="160"/>
      <c r="AZ218" s="348"/>
      <c r="BA218" s="1203"/>
      <c r="BB218" s="1203"/>
      <c r="BC218" s="760"/>
      <c r="BD218" s="760"/>
      <c r="BE218" s="141" t="s">
        <v>1786</v>
      </c>
      <c r="BF218" s="309" t="s">
        <v>1787</v>
      </c>
      <c r="BG218" s="453" t="s">
        <v>1788</v>
      </c>
      <c r="BH218" s="262" t="s">
        <v>1789</v>
      </c>
      <c r="BI218" s="566" t="s">
        <v>1881</v>
      </c>
      <c r="BJ218" s="826" t="s">
        <v>2233</v>
      </c>
    </row>
    <row r="219" spans="1:62" ht="80.099999999999994" customHeight="1">
      <c r="A219" s="141" t="s">
        <v>161</v>
      </c>
      <c r="B219" s="138" t="s">
        <v>454</v>
      </c>
      <c r="C219" s="141" t="s">
        <v>411</v>
      </c>
      <c r="D219" s="141" t="s">
        <v>461</v>
      </c>
      <c r="E219" s="216" t="s">
        <v>1775</v>
      </c>
      <c r="F219" s="153">
        <v>2024130010231</v>
      </c>
      <c r="G219" s="141" t="s">
        <v>1776</v>
      </c>
      <c r="H219" s="141" t="s">
        <v>1777</v>
      </c>
      <c r="I219" s="141" t="s">
        <v>1778</v>
      </c>
      <c r="J219" s="148"/>
      <c r="K219" s="141" t="s">
        <v>1790</v>
      </c>
      <c r="L219" s="141" t="s">
        <v>642</v>
      </c>
      <c r="M219" s="141" t="s">
        <v>1780</v>
      </c>
      <c r="N219" s="417">
        <v>2</v>
      </c>
      <c r="O219" s="267">
        <v>3</v>
      </c>
      <c r="P219" s="166">
        <v>0</v>
      </c>
      <c r="Q219" s="261">
        <v>17</v>
      </c>
      <c r="R219" s="157"/>
      <c r="S219" s="280"/>
      <c r="T219" s="166">
        <f t="shared" si="32"/>
        <v>17</v>
      </c>
      <c r="U219" s="603">
        <v>1</v>
      </c>
      <c r="V219" s="622">
        <v>46143</v>
      </c>
      <c r="W219" s="622">
        <v>46386</v>
      </c>
      <c r="X219" s="138">
        <v>243</v>
      </c>
      <c r="Y219" s="141">
        <v>2</v>
      </c>
      <c r="Z219" s="141" t="s">
        <v>524</v>
      </c>
      <c r="AA219" s="151" t="s">
        <v>1781</v>
      </c>
      <c r="AB219" s="141" t="s">
        <v>1782</v>
      </c>
      <c r="AC219" s="141" t="s">
        <v>1783</v>
      </c>
      <c r="AD219" s="141" t="s">
        <v>648</v>
      </c>
      <c r="AE219" s="141" t="s">
        <v>1791</v>
      </c>
      <c r="AF219" s="462">
        <v>0</v>
      </c>
      <c r="AG219" s="138"/>
      <c r="AH219" s="138"/>
      <c r="AI219" s="622"/>
      <c r="AJ219" s="462">
        <v>0</v>
      </c>
      <c r="AK219" s="1027"/>
      <c r="AL219" s="1027"/>
      <c r="AM219" s="1027"/>
      <c r="AN219" s="464"/>
      <c r="AO219" s="141"/>
      <c r="AP219" s="141"/>
      <c r="AQ219" s="1051"/>
      <c r="AR219" s="980"/>
      <c r="AS219" s="1027"/>
      <c r="AT219" s="980"/>
      <c r="AU219" s="1027"/>
      <c r="AV219" s="983"/>
      <c r="AW219" s="1027"/>
      <c r="AX219" s="983"/>
      <c r="AY219" s="161"/>
      <c r="AZ219" s="348"/>
      <c r="BA219" s="1204"/>
      <c r="BB219" s="1204"/>
      <c r="BC219" s="760"/>
      <c r="BD219" s="760"/>
      <c r="BE219" s="141" t="s">
        <v>1786</v>
      </c>
      <c r="BF219" s="284" t="s">
        <v>1787</v>
      </c>
      <c r="BG219" s="453" t="s">
        <v>1788</v>
      </c>
      <c r="BH219" s="262" t="s">
        <v>1792</v>
      </c>
      <c r="BI219" s="566" t="s">
        <v>1881</v>
      </c>
      <c r="BJ219" s="826" t="s">
        <v>2234</v>
      </c>
    </row>
    <row r="220" spans="1:62" ht="80.099999999999994" customHeight="1">
      <c r="A220" s="141" t="s">
        <v>161</v>
      </c>
      <c r="B220" s="138" t="s">
        <v>454</v>
      </c>
      <c r="C220" s="141" t="s">
        <v>411</v>
      </c>
      <c r="D220" s="141" t="s">
        <v>461</v>
      </c>
      <c r="E220" s="216" t="s">
        <v>1775</v>
      </c>
      <c r="F220" s="153">
        <v>2024130010231</v>
      </c>
      <c r="G220" s="141" t="s">
        <v>1776</v>
      </c>
      <c r="H220" s="141" t="s">
        <v>1777</v>
      </c>
      <c r="I220" s="141" t="s">
        <v>1778</v>
      </c>
      <c r="J220" s="148"/>
      <c r="K220" s="141" t="s">
        <v>1793</v>
      </c>
      <c r="L220" s="141" t="s">
        <v>642</v>
      </c>
      <c r="M220" s="141" t="s">
        <v>1780</v>
      </c>
      <c r="N220" s="417">
        <v>2</v>
      </c>
      <c r="O220" s="267">
        <v>3</v>
      </c>
      <c r="P220" s="166">
        <v>0</v>
      </c>
      <c r="Q220" s="261">
        <v>17</v>
      </c>
      <c r="R220" s="157"/>
      <c r="S220" s="280"/>
      <c r="T220" s="166">
        <f t="shared" si="32"/>
        <v>17</v>
      </c>
      <c r="U220" s="603">
        <v>1</v>
      </c>
      <c r="V220" s="622">
        <v>46143</v>
      </c>
      <c r="W220" s="622">
        <v>46386</v>
      </c>
      <c r="X220" s="138">
        <v>243</v>
      </c>
      <c r="Y220" s="141">
        <v>2</v>
      </c>
      <c r="Z220" s="141" t="s">
        <v>524</v>
      </c>
      <c r="AA220" s="151" t="s">
        <v>1781</v>
      </c>
      <c r="AB220" s="141" t="s">
        <v>1782</v>
      </c>
      <c r="AC220" s="141" t="s">
        <v>1783</v>
      </c>
      <c r="AD220" s="141" t="s">
        <v>648</v>
      </c>
      <c r="AE220" s="141" t="s">
        <v>1794</v>
      </c>
      <c r="AF220" s="462">
        <v>0</v>
      </c>
      <c r="AG220" s="138"/>
      <c r="AH220" s="138"/>
      <c r="AI220" s="622"/>
      <c r="AJ220" s="462">
        <v>0</v>
      </c>
      <c r="AK220" s="1027"/>
      <c r="AL220" s="1027"/>
      <c r="AM220" s="1027"/>
      <c r="AN220" s="464"/>
      <c r="AO220" s="141"/>
      <c r="AP220" s="141"/>
      <c r="AQ220" s="1051"/>
      <c r="AR220" s="980"/>
      <c r="AS220" s="1027"/>
      <c r="AT220" s="980"/>
      <c r="AU220" s="1027"/>
      <c r="AV220" s="983"/>
      <c r="AW220" s="1027"/>
      <c r="AX220" s="983"/>
      <c r="AY220" s="161"/>
      <c r="AZ220" s="348"/>
      <c r="BA220" s="1204"/>
      <c r="BB220" s="1204"/>
      <c r="BC220" s="760"/>
      <c r="BD220" s="760"/>
      <c r="BE220" s="141" t="s">
        <v>1786</v>
      </c>
      <c r="BF220" s="284" t="s">
        <v>1787</v>
      </c>
      <c r="BG220" s="453" t="s">
        <v>1788</v>
      </c>
      <c r="BH220" s="262" t="s">
        <v>1792</v>
      </c>
      <c r="BI220" s="566" t="s">
        <v>2008</v>
      </c>
      <c r="BJ220" s="826" t="s">
        <v>2235</v>
      </c>
    </row>
    <row r="221" spans="1:62" ht="80.099999999999994" customHeight="1">
      <c r="A221" s="141" t="s">
        <v>161</v>
      </c>
      <c r="B221" s="138" t="s">
        <v>454</v>
      </c>
      <c r="C221" s="141" t="s">
        <v>416</v>
      </c>
      <c r="D221" s="141" t="s">
        <v>461</v>
      </c>
      <c r="E221" s="216" t="s">
        <v>1775</v>
      </c>
      <c r="F221" s="153">
        <v>2024130010231</v>
      </c>
      <c r="G221" s="141" t="s">
        <v>1776</v>
      </c>
      <c r="H221" s="141" t="s">
        <v>1795</v>
      </c>
      <c r="I221" s="141" t="s">
        <v>1778</v>
      </c>
      <c r="J221" s="148"/>
      <c r="K221" s="141" t="s">
        <v>1796</v>
      </c>
      <c r="L221" s="141" t="s">
        <v>642</v>
      </c>
      <c r="M221" s="141" t="s">
        <v>1797</v>
      </c>
      <c r="N221" s="417">
        <v>2</v>
      </c>
      <c r="O221" s="267">
        <v>3</v>
      </c>
      <c r="P221" s="166">
        <v>0</v>
      </c>
      <c r="Q221" s="261">
        <v>17</v>
      </c>
      <c r="R221" s="157"/>
      <c r="S221" s="280"/>
      <c r="T221" s="166">
        <f t="shared" si="32"/>
        <v>17</v>
      </c>
      <c r="U221" s="603">
        <v>1</v>
      </c>
      <c r="V221" s="622">
        <v>46143</v>
      </c>
      <c r="W221" s="622">
        <v>46386</v>
      </c>
      <c r="X221" s="138">
        <v>243</v>
      </c>
      <c r="Y221" s="141">
        <v>2</v>
      </c>
      <c r="Z221" s="141" t="s">
        <v>524</v>
      </c>
      <c r="AA221" s="151" t="s">
        <v>1781</v>
      </c>
      <c r="AB221" s="141" t="s">
        <v>1782</v>
      </c>
      <c r="AC221" s="141" t="s">
        <v>1783</v>
      </c>
      <c r="AD221" s="141" t="s">
        <v>648</v>
      </c>
      <c r="AE221" s="141" t="s">
        <v>1798</v>
      </c>
      <c r="AF221" s="462">
        <v>0</v>
      </c>
      <c r="AG221" s="138"/>
      <c r="AH221" s="138"/>
      <c r="AI221" s="622"/>
      <c r="AJ221" s="462">
        <v>0</v>
      </c>
      <c r="AK221" s="1027"/>
      <c r="AL221" s="1027"/>
      <c r="AM221" s="1027"/>
      <c r="AN221" s="464"/>
      <c r="AO221" s="141"/>
      <c r="AP221" s="141"/>
      <c r="AQ221" s="1051"/>
      <c r="AR221" s="980"/>
      <c r="AS221" s="1027"/>
      <c r="AT221" s="980"/>
      <c r="AU221" s="1027"/>
      <c r="AV221" s="983"/>
      <c r="AW221" s="1027"/>
      <c r="AX221" s="983"/>
      <c r="AY221" s="161"/>
      <c r="AZ221" s="356"/>
      <c r="BA221" s="1204"/>
      <c r="BB221" s="1204"/>
      <c r="BC221" s="760"/>
      <c r="BD221" s="760"/>
      <c r="BE221" s="141" t="s">
        <v>1786</v>
      </c>
      <c r="BF221" s="284" t="s">
        <v>1787</v>
      </c>
      <c r="BG221" s="453" t="s">
        <v>1788</v>
      </c>
      <c r="BH221" s="262" t="s">
        <v>1792</v>
      </c>
      <c r="BI221" s="566" t="s">
        <v>2008</v>
      </c>
      <c r="BJ221" s="826" t="s">
        <v>2236</v>
      </c>
    </row>
    <row r="222" spans="1:62" ht="80.099999999999994" customHeight="1">
      <c r="A222" s="141" t="s">
        <v>161</v>
      </c>
      <c r="B222" s="138" t="s">
        <v>454</v>
      </c>
      <c r="C222" s="141" t="s">
        <v>416</v>
      </c>
      <c r="D222" s="141" t="s">
        <v>461</v>
      </c>
      <c r="E222" s="216" t="s">
        <v>1775</v>
      </c>
      <c r="F222" s="153">
        <v>2024130010231</v>
      </c>
      <c r="G222" s="141" t="s">
        <v>1776</v>
      </c>
      <c r="H222" s="141" t="s">
        <v>1795</v>
      </c>
      <c r="I222" s="141" t="s">
        <v>1778</v>
      </c>
      <c r="J222" s="148"/>
      <c r="K222" s="141" t="s">
        <v>1799</v>
      </c>
      <c r="L222" s="141" t="s">
        <v>642</v>
      </c>
      <c r="M222" s="141" t="s">
        <v>1797</v>
      </c>
      <c r="N222" s="417">
        <v>2</v>
      </c>
      <c r="O222" s="267">
        <v>1</v>
      </c>
      <c r="P222" s="166">
        <v>0</v>
      </c>
      <c r="Q222" s="261">
        <v>2</v>
      </c>
      <c r="R222" s="157"/>
      <c r="S222" s="280"/>
      <c r="T222" s="166">
        <f t="shared" si="32"/>
        <v>2</v>
      </c>
      <c r="U222" s="603">
        <v>1</v>
      </c>
      <c r="V222" s="622">
        <v>46143</v>
      </c>
      <c r="W222" s="622">
        <v>46386</v>
      </c>
      <c r="X222" s="138">
        <v>243</v>
      </c>
      <c r="Y222" s="141">
        <v>2</v>
      </c>
      <c r="Z222" s="141" t="s">
        <v>1800</v>
      </c>
      <c r="AA222" s="151" t="s">
        <v>1781</v>
      </c>
      <c r="AB222" s="141" t="s">
        <v>1801</v>
      </c>
      <c r="AC222" s="141" t="s">
        <v>1802</v>
      </c>
      <c r="AD222" s="141" t="s">
        <v>648</v>
      </c>
      <c r="AE222" s="141" t="s">
        <v>1803</v>
      </c>
      <c r="AF222" s="642">
        <v>18000000</v>
      </c>
      <c r="AG222" s="143" t="s">
        <v>1804</v>
      </c>
      <c r="AH222" s="143" t="s">
        <v>686</v>
      </c>
      <c r="AI222" s="638">
        <v>46152</v>
      </c>
      <c r="AJ222" s="642">
        <v>18000000</v>
      </c>
      <c r="AK222" s="1027"/>
      <c r="AL222" s="1027"/>
      <c r="AM222" s="1027"/>
      <c r="AN222" s="464"/>
      <c r="AO222" s="141" t="s">
        <v>726</v>
      </c>
      <c r="AP222" s="141" t="s">
        <v>1785</v>
      </c>
      <c r="AQ222" s="1051"/>
      <c r="AR222" s="980"/>
      <c r="AS222" s="1027"/>
      <c r="AT222" s="980"/>
      <c r="AU222" s="1027"/>
      <c r="AV222" s="983"/>
      <c r="AW222" s="1027"/>
      <c r="AX222" s="983"/>
      <c r="AY222" s="161"/>
      <c r="AZ222" s="356"/>
      <c r="BA222" s="1204"/>
      <c r="BB222" s="1204"/>
      <c r="BC222" s="760"/>
      <c r="BD222" s="760"/>
      <c r="BE222" s="141" t="s">
        <v>1805</v>
      </c>
      <c r="BF222" s="284" t="s">
        <v>1806</v>
      </c>
      <c r="BG222" s="453" t="s">
        <v>1807</v>
      </c>
      <c r="BH222" s="262" t="s">
        <v>1808</v>
      </c>
      <c r="BI222" s="566" t="s">
        <v>2009</v>
      </c>
      <c r="BJ222" s="826" t="s">
        <v>2237</v>
      </c>
    </row>
    <row r="223" spans="1:62" ht="80.099999999999994" customHeight="1">
      <c r="A223" s="141" t="s">
        <v>161</v>
      </c>
      <c r="B223" s="138" t="s">
        <v>454</v>
      </c>
      <c r="C223" s="141" t="s">
        <v>416</v>
      </c>
      <c r="D223" s="141" t="s">
        <v>457</v>
      </c>
      <c r="E223" s="216" t="s">
        <v>1775</v>
      </c>
      <c r="F223" s="153">
        <v>2024130010231</v>
      </c>
      <c r="G223" s="141" t="s">
        <v>1776</v>
      </c>
      <c r="H223" s="141" t="s">
        <v>1795</v>
      </c>
      <c r="I223" s="141" t="s">
        <v>1809</v>
      </c>
      <c r="J223" s="148">
        <v>0.3</v>
      </c>
      <c r="K223" s="141" t="s">
        <v>1810</v>
      </c>
      <c r="L223" s="141" t="s">
        <v>642</v>
      </c>
      <c r="M223" s="141" t="s">
        <v>1797</v>
      </c>
      <c r="N223" s="417">
        <v>50</v>
      </c>
      <c r="O223" s="267">
        <v>150</v>
      </c>
      <c r="P223" s="166">
        <v>150</v>
      </c>
      <c r="Q223" s="261">
        <v>0</v>
      </c>
      <c r="R223" s="157"/>
      <c r="S223" s="280"/>
      <c r="T223" s="166">
        <f t="shared" si="32"/>
        <v>150</v>
      </c>
      <c r="U223" s="603">
        <f t="shared" ref="U223:U227" si="33">T223/O223</f>
        <v>1</v>
      </c>
      <c r="V223" s="622">
        <v>46048</v>
      </c>
      <c r="W223" s="622">
        <v>46386</v>
      </c>
      <c r="X223" s="138">
        <v>338</v>
      </c>
      <c r="Y223" s="141">
        <v>150</v>
      </c>
      <c r="Z223" s="141" t="s">
        <v>1811</v>
      </c>
      <c r="AA223" s="151" t="s">
        <v>1781</v>
      </c>
      <c r="AB223" s="141" t="s">
        <v>1812</v>
      </c>
      <c r="AC223" s="141" t="s">
        <v>1813</v>
      </c>
      <c r="AD223" s="141" t="s">
        <v>648</v>
      </c>
      <c r="AE223" s="141" t="s">
        <v>1814</v>
      </c>
      <c r="AF223" s="642">
        <v>2296263475</v>
      </c>
      <c r="AG223" s="143" t="s">
        <v>1804</v>
      </c>
      <c r="AH223" s="143" t="s">
        <v>986</v>
      </c>
      <c r="AI223" s="638">
        <v>46048</v>
      </c>
      <c r="AJ223" s="642">
        <v>2296263475</v>
      </c>
      <c r="AK223" s="1027"/>
      <c r="AL223" s="1027"/>
      <c r="AM223" s="1027"/>
      <c r="AN223" s="464"/>
      <c r="AO223" s="141" t="s">
        <v>1815</v>
      </c>
      <c r="AP223" s="141" t="s">
        <v>1785</v>
      </c>
      <c r="AQ223" s="1051"/>
      <c r="AR223" s="980"/>
      <c r="AS223" s="1027"/>
      <c r="AT223" s="980"/>
      <c r="AU223" s="1027"/>
      <c r="AV223" s="983"/>
      <c r="AW223" s="1027"/>
      <c r="AX223" s="983"/>
      <c r="AY223" s="161"/>
      <c r="AZ223" s="348"/>
      <c r="BA223" s="1204"/>
      <c r="BB223" s="1204"/>
      <c r="BC223" s="762"/>
      <c r="BD223" s="760"/>
      <c r="BE223" s="141" t="s">
        <v>1816</v>
      </c>
      <c r="BF223" s="284" t="s">
        <v>1817</v>
      </c>
      <c r="BG223" s="453" t="s">
        <v>1818</v>
      </c>
      <c r="BH223" s="262" t="s">
        <v>1818</v>
      </c>
      <c r="BI223" s="566" t="s">
        <v>1882</v>
      </c>
      <c r="BJ223" s="826" t="s">
        <v>2238</v>
      </c>
    </row>
    <row r="224" spans="1:62" ht="80.099999999999994" customHeight="1">
      <c r="A224" s="141" t="s">
        <v>161</v>
      </c>
      <c r="B224" s="138" t="s">
        <v>454</v>
      </c>
      <c r="C224" s="141" t="s">
        <v>416</v>
      </c>
      <c r="D224" s="141" t="s">
        <v>457</v>
      </c>
      <c r="E224" s="216" t="s">
        <v>1775</v>
      </c>
      <c r="F224" s="153">
        <v>2024130010231</v>
      </c>
      <c r="G224" s="141" t="s">
        <v>1776</v>
      </c>
      <c r="H224" s="141" t="s">
        <v>1795</v>
      </c>
      <c r="I224" s="141" t="s">
        <v>1809</v>
      </c>
      <c r="J224" s="148"/>
      <c r="K224" s="141" t="s">
        <v>1819</v>
      </c>
      <c r="L224" s="141" t="s">
        <v>642</v>
      </c>
      <c r="M224" s="141" t="s">
        <v>1797</v>
      </c>
      <c r="N224" s="417">
        <v>2</v>
      </c>
      <c r="O224" s="267">
        <v>2</v>
      </c>
      <c r="P224" s="166">
        <v>2</v>
      </c>
      <c r="Q224" s="261">
        <v>0</v>
      </c>
      <c r="R224" s="157"/>
      <c r="S224" s="280"/>
      <c r="T224" s="166">
        <f t="shared" si="32"/>
        <v>2</v>
      </c>
      <c r="U224" s="603">
        <f t="shared" si="33"/>
        <v>1</v>
      </c>
      <c r="V224" s="622">
        <v>46048</v>
      </c>
      <c r="W224" s="622">
        <v>46386</v>
      </c>
      <c r="X224" s="138">
        <v>338</v>
      </c>
      <c r="Y224" s="141">
        <v>2</v>
      </c>
      <c r="Z224" s="141" t="s">
        <v>524</v>
      </c>
      <c r="AA224" s="151" t="s">
        <v>1781</v>
      </c>
      <c r="AB224" s="141" t="s">
        <v>1820</v>
      </c>
      <c r="AC224" s="141" t="s">
        <v>1802</v>
      </c>
      <c r="AD224" s="141" t="s">
        <v>648</v>
      </c>
      <c r="AE224" s="141" t="s">
        <v>1821</v>
      </c>
      <c r="AF224" s="642">
        <v>82000000</v>
      </c>
      <c r="AG224" s="143" t="s">
        <v>1822</v>
      </c>
      <c r="AH224" s="143" t="s">
        <v>686</v>
      </c>
      <c r="AI224" s="638">
        <v>46048</v>
      </c>
      <c r="AJ224" s="642">
        <v>82000000</v>
      </c>
      <c r="AK224" s="1027"/>
      <c r="AL224" s="1027"/>
      <c r="AM224" s="1027"/>
      <c r="AN224" s="464"/>
      <c r="AO224" s="141" t="s">
        <v>726</v>
      </c>
      <c r="AP224" s="141" t="s">
        <v>1785</v>
      </c>
      <c r="AQ224" s="1051"/>
      <c r="AR224" s="980"/>
      <c r="AS224" s="1027"/>
      <c r="AT224" s="980"/>
      <c r="AU224" s="1027"/>
      <c r="AV224" s="983"/>
      <c r="AW224" s="1027"/>
      <c r="AX224" s="983"/>
      <c r="AY224" s="161"/>
      <c r="AZ224" s="348"/>
      <c r="BA224" s="1204"/>
      <c r="BB224" s="1204"/>
      <c r="BC224" s="761"/>
      <c r="BD224" s="761"/>
      <c r="BE224" s="141" t="s">
        <v>1786</v>
      </c>
      <c r="BF224" s="284" t="s">
        <v>1823</v>
      </c>
      <c r="BG224" s="453" t="s">
        <v>1824</v>
      </c>
      <c r="BH224" s="262" t="s">
        <v>1824</v>
      </c>
      <c r="BI224" s="566" t="s">
        <v>2010</v>
      </c>
      <c r="BJ224" s="826" t="s">
        <v>2239</v>
      </c>
    </row>
    <row r="225" spans="1:62" ht="80.099999999999994" customHeight="1">
      <c r="A225" s="141" t="s">
        <v>161</v>
      </c>
      <c r="B225" s="138" t="s">
        <v>454</v>
      </c>
      <c r="C225" s="141" t="s">
        <v>416</v>
      </c>
      <c r="D225" s="141" t="s">
        <v>457</v>
      </c>
      <c r="E225" s="216" t="s">
        <v>1775</v>
      </c>
      <c r="F225" s="153">
        <v>2024130010231</v>
      </c>
      <c r="G225" s="141" t="s">
        <v>1776</v>
      </c>
      <c r="H225" s="141" t="s">
        <v>1795</v>
      </c>
      <c r="I225" s="141" t="s">
        <v>1809</v>
      </c>
      <c r="J225" s="148"/>
      <c r="K225" s="141" t="s">
        <v>1825</v>
      </c>
      <c r="L225" s="141" t="s">
        <v>642</v>
      </c>
      <c r="M225" s="141" t="s">
        <v>1797</v>
      </c>
      <c r="N225" s="417" t="s">
        <v>170</v>
      </c>
      <c r="O225" s="267" t="s">
        <v>170</v>
      </c>
      <c r="P225" s="166" t="s">
        <v>170</v>
      </c>
      <c r="Q225" s="261" t="s">
        <v>170</v>
      </c>
      <c r="R225" s="157"/>
      <c r="S225" s="280"/>
      <c r="T225" s="166" t="s">
        <v>170</v>
      </c>
      <c r="U225" s="603" t="s">
        <v>170</v>
      </c>
      <c r="V225" s="622" t="s">
        <v>170</v>
      </c>
      <c r="W225" s="622">
        <v>46386</v>
      </c>
      <c r="X225" s="138" t="s">
        <v>170</v>
      </c>
      <c r="Y225" s="141" t="s">
        <v>170</v>
      </c>
      <c r="Z225" s="141" t="s">
        <v>170</v>
      </c>
      <c r="AA225" s="151" t="s">
        <v>1781</v>
      </c>
      <c r="AB225" s="141" t="s">
        <v>170</v>
      </c>
      <c r="AC225" s="141" t="s">
        <v>170</v>
      </c>
      <c r="AD225" s="141" t="s">
        <v>170</v>
      </c>
      <c r="AE225" s="141" t="s">
        <v>170</v>
      </c>
      <c r="AF225" s="642" t="s">
        <v>170</v>
      </c>
      <c r="AG225" s="143"/>
      <c r="AH225" s="143"/>
      <c r="AI225" s="638"/>
      <c r="AJ225" s="642" t="s">
        <v>170</v>
      </c>
      <c r="AK225" s="1027"/>
      <c r="AL225" s="1027"/>
      <c r="AM225" s="1027"/>
      <c r="AN225" s="464"/>
      <c r="AO225" s="141" t="s">
        <v>170</v>
      </c>
      <c r="AP225" s="141" t="s">
        <v>170</v>
      </c>
      <c r="AQ225" s="1051"/>
      <c r="AR225" s="980"/>
      <c r="AS225" s="1027"/>
      <c r="AT225" s="980"/>
      <c r="AU225" s="1027"/>
      <c r="AV225" s="983"/>
      <c r="AW225" s="1027"/>
      <c r="AX225" s="983"/>
      <c r="AY225" s="161"/>
      <c r="AZ225" s="348"/>
      <c r="BA225" s="1204"/>
      <c r="BB225" s="1204"/>
      <c r="BC225" s="763"/>
      <c r="BD225" s="763"/>
      <c r="BE225" s="141" t="s">
        <v>170</v>
      </c>
      <c r="BF225" s="339" t="s">
        <v>1826</v>
      </c>
      <c r="BG225" s="453" t="s">
        <v>1826</v>
      </c>
      <c r="BH225" s="262" t="s">
        <v>1826</v>
      </c>
      <c r="BI225" s="567" t="s">
        <v>524</v>
      </c>
      <c r="BJ225" s="814" t="s">
        <v>524</v>
      </c>
    </row>
    <row r="226" spans="1:62" ht="80.099999999999994" customHeight="1">
      <c r="A226" s="141" t="s">
        <v>161</v>
      </c>
      <c r="B226" s="138" t="s">
        <v>454</v>
      </c>
      <c r="C226" s="141" t="s">
        <v>416</v>
      </c>
      <c r="D226" s="141" t="s">
        <v>457</v>
      </c>
      <c r="E226" s="216" t="s">
        <v>1775</v>
      </c>
      <c r="F226" s="153">
        <v>2024130010231</v>
      </c>
      <c r="G226" s="141" t="s">
        <v>1776</v>
      </c>
      <c r="H226" s="141" t="s">
        <v>1795</v>
      </c>
      <c r="I226" s="141" t="s">
        <v>1809</v>
      </c>
      <c r="J226" s="148"/>
      <c r="K226" s="141" t="s">
        <v>1827</v>
      </c>
      <c r="L226" s="141" t="s">
        <v>642</v>
      </c>
      <c r="M226" s="141" t="s">
        <v>1797</v>
      </c>
      <c r="N226" s="420">
        <v>1</v>
      </c>
      <c r="O226" s="267">
        <v>1</v>
      </c>
      <c r="P226" s="166">
        <v>1</v>
      </c>
      <c r="Q226" s="261">
        <v>0</v>
      </c>
      <c r="R226" s="157"/>
      <c r="S226" s="280"/>
      <c r="T226" s="166">
        <f>+P226+Q226+R226+S226</f>
        <v>1</v>
      </c>
      <c r="U226" s="603">
        <f t="shared" si="33"/>
        <v>1</v>
      </c>
      <c r="V226" s="622">
        <v>46048</v>
      </c>
      <c r="W226" s="622">
        <v>46386</v>
      </c>
      <c r="X226" s="138">
        <v>338</v>
      </c>
      <c r="Y226" s="141">
        <v>150</v>
      </c>
      <c r="Z226" s="141" t="s">
        <v>524</v>
      </c>
      <c r="AA226" s="151" t="s">
        <v>1781</v>
      </c>
      <c r="AB226" s="141" t="s">
        <v>1828</v>
      </c>
      <c r="AC226" s="141" t="s">
        <v>1829</v>
      </c>
      <c r="AD226" s="141" t="s">
        <v>648</v>
      </c>
      <c r="AE226" s="141" t="s">
        <v>1830</v>
      </c>
      <c r="AF226" s="642">
        <v>1300000000</v>
      </c>
      <c r="AG226" s="143" t="s">
        <v>1822</v>
      </c>
      <c r="AH226" s="143" t="s">
        <v>686</v>
      </c>
      <c r="AI226" s="638">
        <v>46048</v>
      </c>
      <c r="AJ226" s="642">
        <v>1300000000</v>
      </c>
      <c r="AK226" s="1027"/>
      <c r="AL226" s="1027"/>
      <c r="AM226" s="1027"/>
      <c r="AN226" s="464"/>
      <c r="AO226" s="141" t="s">
        <v>726</v>
      </c>
      <c r="AP226" s="141" t="s">
        <v>1785</v>
      </c>
      <c r="AQ226" s="1051"/>
      <c r="AR226" s="980"/>
      <c r="AS226" s="1027"/>
      <c r="AT226" s="980"/>
      <c r="AU226" s="1027"/>
      <c r="AV226" s="983"/>
      <c r="AW226" s="1027"/>
      <c r="AX226" s="983"/>
      <c r="AY226" s="161"/>
      <c r="AZ226" s="348"/>
      <c r="BA226" s="1204"/>
      <c r="BB226" s="1204"/>
      <c r="BC226" s="761"/>
      <c r="BD226" s="761"/>
      <c r="BE226" s="141" t="s">
        <v>1831</v>
      </c>
      <c r="BF226" s="484" t="s">
        <v>1832</v>
      </c>
      <c r="BG226" s="309" t="s">
        <v>1833</v>
      </c>
      <c r="BH226" s="262" t="s">
        <v>1833</v>
      </c>
      <c r="BI226" s="566" t="s">
        <v>2011</v>
      </c>
      <c r="BJ226" s="826" t="s">
        <v>2240</v>
      </c>
    </row>
    <row r="227" spans="1:62" ht="80.099999999999994" customHeight="1">
      <c r="A227" s="141" t="s">
        <v>161</v>
      </c>
      <c r="B227" s="138" t="s">
        <v>454</v>
      </c>
      <c r="C227" s="141" t="s">
        <v>421</v>
      </c>
      <c r="D227" s="141" t="s">
        <v>465</v>
      </c>
      <c r="E227" s="216" t="s">
        <v>1775</v>
      </c>
      <c r="F227" s="153">
        <v>2024130010231</v>
      </c>
      <c r="G227" s="141" t="s">
        <v>1776</v>
      </c>
      <c r="H227" s="141" t="s">
        <v>1795</v>
      </c>
      <c r="I227" s="141" t="s">
        <v>1834</v>
      </c>
      <c r="J227" s="148">
        <v>0.2</v>
      </c>
      <c r="K227" s="149" t="s">
        <v>1835</v>
      </c>
      <c r="L227" s="141" t="s">
        <v>642</v>
      </c>
      <c r="M227" s="141" t="s">
        <v>1836</v>
      </c>
      <c r="N227" s="421">
        <v>25</v>
      </c>
      <c r="O227" s="267">
        <v>30</v>
      </c>
      <c r="P227" s="166">
        <v>0</v>
      </c>
      <c r="Q227" s="261">
        <v>20</v>
      </c>
      <c r="R227" s="157"/>
      <c r="S227" s="280"/>
      <c r="T227" s="166">
        <f>+P227+Q227+R227+S227</f>
        <v>20</v>
      </c>
      <c r="U227" s="603">
        <f t="shared" si="33"/>
        <v>0.66666666666666663</v>
      </c>
      <c r="V227" s="622">
        <v>46143</v>
      </c>
      <c r="W227" s="622">
        <v>46386</v>
      </c>
      <c r="X227" s="138">
        <v>243</v>
      </c>
      <c r="Y227" s="141">
        <v>25</v>
      </c>
      <c r="Z227" s="141" t="s">
        <v>524</v>
      </c>
      <c r="AA227" s="151" t="s">
        <v>1781</v>
      </c>
      <c r="AB227" s="141" t="s">
        <v>1801</v>
      </c>
      <c r="AC227" s="141" t="s">
        <v>1802</v>
      </c>
      <c r="AD227" s="141" t="s">
        <v>648</v>
      </c>
      <c r="AE227" s="141" t="s">
        <v>1821</v>
      </c>
      <c r="AF227" s="699">
        <v>0</v>
      </c>
      <c r="AG227" s="580"/>
      <c r="AH227" s="580"/>
      <c r="AI227" s="700"/>
      <c r="AJ227" s="699">
        <v>0</v>
      </c>
      <c r="AK227" s="1028"/>
      <c r="AL227" s="1028"/>
      <c r="AM227" s="1028"/>
      <c r="AN227" s="465"/>
      <c r="AO227" s="141"/>
      <c r="AP227" s="141"/>
      <c r="AQ227" s="1051"/>
      <c r="AR227" s="981"/>
      <c r="AS227" s="1028"/>
      <c r="AT227" s="981"/>
      <c r="AU227" s="1028"/>
      <c r="AV227" s="984"/>
      <c r="AW227" s="1028"/>
      <c r="AX227" s="984"/>
      <c r="AY227" s="164"/>
      <c r="AZ227" s="348"/>
      <c r="BA227" s="1205"/>
      <c r="BB227" s="1205"/>
      <c r="BC227" s="760"/>
      <c r="BD227" s="760"/>
      <c r="BE227" s="141" t="s">
        <v>1786</v>
      </c>
      <c r="BF227" s="484" t="s">
        <v>1837</v>
      </c>
      <c r="BG227" s="309" t="s">
        <v>1838</v>
      </c>
      <c r="BH227" s="262" t="s">
        <v>1838</v>
      </c>
      <c r="BI227" s="566" t="s">
        <v>2008</v>
      </c>
      <c r="BJ227" s="826" t="s">
        <v>2241</v>
      </c>
    </row>
    <row r="228" spans="1:62" ht="80.099999999999994" customHeight="1">
      <c r="A228" s="1091"/>
      <c r="B228" s="1092"/>
      <c r="C228" s="1092"/>
      <c r="D228" s="1093"/>
      <c r="E228" s="1100" t="s">
        <v>1839</v>
      </c>
      <c r="F228" s="1101"/>
      <c r="G228" s="1101"/>
      <c r="H228" s="1101"/>
      <c r="I228" s="1101"/>
      <c r="J228" s="1101"/>
      <c r="K228" s="1101"/>
      <c r="L228" s="1101"/>
      <c r="M228" s="1101"/>
      <c r="N228" s="1101"/>
      <c r="O228" s="1101"/>
      <c r="P228" s="1102"/>
      <c r="Q228" s="479"/>
      <c r="R228" s="479"/>
      <c r="S228" s="479"/>
      <c r="T228" s="479"/>
      <c r="U228" s="629">
        <f>AVERAGE(U218:U227)</f>
        <v>0.96296296296296291</v>
      </c>
      <c r="V228" s="623"/>
      <c r="W228" s="623"/>
      <c r="X228" s="26"/>
      <c r="Y228" s="27"/>
      <c r="Z228" s="27"/>
      <c r="AA228" s="30"/>
      <c r="AB228" s="27"/>
      <c r="AC228" s="27"/>
      <c r="AD228" s="27"/>
      <c r="AE228" s="27"/>
      <c r="AF228" s="645"/>
      <c r="AG228" s="26"/>
      <c r="AH228" s="26"/>
      <c r="AI228" s="623"/>
      <c r="AJ228" s="645"/>
      <c r="AK228" s="45"/>
      <c r="AL228" s="458"/>
      <c r="AM228" s="458"/>
      <c r="AN228" s="458"/>
      <c r="AO228" s="27"/>
      <c r="AP228" s="29"/>
      <c r="AQ228" s="870"/>
      <c r="AR228" s="870"/>
      <c r="AS228" s="132"/>
      <c r="AT228" s="132"/>
      <c r="AU228" s="394"/>
      <c r="AV228" s="394"/>
      <c r="AW228" s="395"/>
      <c r="AX228" s="395"/>
      <c r="AY228" s="333"/>
      <c r="AZ228" s="333"/>
      <c r="BA228" s="333"/>
      <c r="BB228" s="333"/>
      <c r="BC228" s="333"/>
      <c r="BD228" s="333"/>
      <c r="BE228" s="27"/>
      <c r="BF228" s="357"/>
      <c r="BH228" s="262"/>
      <c r="BI228" s="296"/>
      <c r="BJ228" s="42"/>
    </row>
    <row r="229" spans="1:62" ht="80.099999999999994" customHeight="1">
      <c r="A229" s="27" t="s">
        <v>471</v>
      </c>
      <c r="B229" s="29" t="s">
        <v>472</v>
      </c>
      <c r="C229" s="39" t="s">
        <v>473</v>
      </c>
      <c r="D229" s="27" t="s">
        <v>476</v>
      </c>
      <c r="E229" s="30" t="s">
        <v>170</v>
      </c>
      <c r="F229" s="30" t="s">
        <v>170</v>
      </c>
      <c r="G229" s="30" t="s">
        <v>170</v>
      </c>
      <c r="H229" s="30" t="s">
        <v>170</v>
      </c>
      <c r="I229" s="27" t="s">
        <v>1840</v>
      </c>
      <c r="J229" s="38">
        <v>0.1</v>
      </c>
      <c r="K229" s="27" t="s">
        <v>2034</v>
      </c>
      <c r="L229" s="27" t="s">
        <v>1336</v>
      </c>
      <c r="M229" s="27" t="s">
        <v>477</v>
      </c>
      <c r="N229" s="574">
        <v>100</v>
      </c>
      <c r="O229" s="267">
        <v>100</v>
      </c>
      <c r="P229" s="25">
        <v>50</v>
      </c>
      <c r="Q229" s="844">
        <v>0</v>
      </c>
      <c r="R229" s="25"/>
      <c r="S229" s="232"/>
      <c r="T229" s="166">
        <f t="shared" ref="T229:T231" si="34">+P229+Q229+R229+S229</f>
        <v>50</v>
      </c>
      <c r="U229" s="632">
        <f>T229/O229</f>
        <v>0.5</v>
      </c>
      <c r="V229" s="622">
        <v>46001</v>
      </c>
      <c r="W229" s="622">
        <v>46264</v>
      </c>
      <c r="X229" s="138">
        <v>250</v>
      </c>
      <c r="Y229" s="27" t="s">
        <v>170</v>
      </c>
      <c r="Z229" s="27" t="s">
        <v>170</v>
      </c>
      <c r="AA229" s="27" t="s">
        <v>1841</v>
      </c>
      <c r="AB229" s="46" t="s">
        <v>170</v>
      </c>
      <c r="AC229" s="46" t="s">
        <v>170</v>
      </c>
      <c r="AD229" s="46"/>
      <c r="AE229" s="46"/>
      <c r="AF229" s="623"/>
      <c r="AG229" s="623"/>
      <c r="AH229" s="623"/>
      <c r="AI229" s="623"/>
      <c r="AJ229" s="623"/>
      <c r="AK229" s="1238"/>
      <c r="AL229" s="1073"/>
      <c r="AM229" s="1073"/>
      <c r="AN229" s="466"/>
      <c r="AO229" s="46" t="s">
        <v>846</v>
      </c>
      <c r="AP229" s="46" t="s">
        <v>846</v>
      </c>
      <c r="AQ229" s="1085"/>
      <c r="AR229" s="1085"/>
      <c r="AS229" s="1085"/>
      <c r="AT229" s="1085"/>
      <c r="AU229" s="1180"/>
      <c r="AV229" s="1180"/>
      <c r="AW229" s="1180"/>
      <c r="AX229" s="1180"/>
      <c r="AY229" s="109"/>
      <c r="AZ229" s="109"/>
      <c r="BA229" s="276"/>
      <c r="BB229" s="276"/>
      <c r="BC229" s="764"/>
      <c r="BD229" s="764"/>
      <c r="BE229" s="30"/>
      <c r="BF229" s="307"/>
      <c r="BG229" s="42"/>
      <c r="BH229" s="262" t="s">
        <v>478</v>
      </c>
      <c r="BI229" s="1212" t="s">
        <v>1988</v>
      </c>
      <c r="BJ229" s="825" t="s">
        <v>2260</v>
      </c>
    </row>
    <row r="230" spans="1:62" ht="80.099999999999994" customHeight="1">
      <c r="A230" s="27" t="s">
        <v>479</v>
      </c>
      <c r="B230" s="29" t="s">
        <v>480</v>
      </c>
      <c r="C230" s="39" t="s">
        <v>481</v>
      </c>
      <c r="D230" s="27" t="s">
        <v>484</v>
      </c>
      <c r="E230" s="30" t="s">
        <v>170</v>
      </c>
      <c r="F230" s="30" t="s">
        <v>170</v>
      </c>
      <c r="G230" s="30" t="s">
        <v>170</v>
      </c>
      <c r="H230" s="30" t="s">
        <v>170</v>
      </c>
      <c r="I230" s="27" t="s">
        <v>1840</v>
      </c>
      <c r="J230" s="38">
        <v>0.1</v>
      </c>
      <c r="K230" s="27" t="s">
        <v>2035</v>
      </c>
      <c r="L230" s="27" t="s">
        <v>1336</v>
      </c>
      <c r="M230" s="27" t="s">
        <v>477</v>
      </c>
      <c r="N230" s="574">
        <v>25</v>
      </c>
      <c r="O230" s="267">
        <v>25</v>
      </c>
      <c r="P230" s="25">
        <v>4</v>
      </c>
      <c r="Q230" s="845">
        <v>0</v>
      </c>
      <c r="R230" s="25"/>
      <c r="S230" s="232"/>
      <c r="T230" s="166">
        <f t="shared" si="34"/>
        <v>4</v>
      </c>
      <c r="U230" s="632">
        <f t="shared" ref="U230:U231" si="35">T230/O230</f>
        <v>0.16</v>
      </c>
      <c r="V230" s="622">
        <v>46001</v>
      </c>
      <c r="W230" s="622">
        <v>46264</v>
      </c>
      <c r="X230" s="138">
        <v>250</v>
      </c>
      <c r="Y230" s="27" t="s">
        <v>170</v>
      </c>
      <c r="Z230" s="27" t="s">
        <v>170</v>
      </c>
      <c r="AA230" s="27" t="s">
        <v>1841</v>
      </c>
      <c r="AB230" s="46" t="s">
        <v>170</v>
      </c>
      <c r="AC230" s="46" t="s">
        <v>170</v>
      </c>
      <c r="AD230" s="46"/>
      <c r="AE230" s="46"/>
      <c r="AF230" s="623"/>
      <c r="AG230" s="623"/>
      <c r="AH230" s="623"/>
      <c r="AI230" s="623"/>
      <c r="AJ230" s="623"/>
      <c r="AK230" s="1239"/>
      <c r="AL230" s="1084"/>
      <c r="AM230" s="1084"/>
      <c r="AN230" s="467"/>
      <c r="AO230" s="46" t="s">
        <v>846</v>
      </c>
      <c r="AP230" s="46" t="s">
        <v>846</v>
      </c>
      <c r="AQ230" s="1086"/>
      <c r="AR230" s="1086"/>
      <c r="AS230" s="1086"/>
      <c r="AT230" s="1086"/>
      <c r="AU230" s="1181"/>
      <c r="AV230" s="1181"/>
      <c r="AW230" s="1181"/>
      <c r="AX230" s="1181"/>
      <c r="AY230" s="110"/>
      <c r="AZ230" s="110"/>
      <c r="BA230" s="276"/>
      <c r="BB230" s="276"/>
      <c r="BC230" s="764"/>
      <c r="BD230" s="764"/>
      <c r="BE230" s="30"/>
      <c r="BF230" s="307"/>
      <c r="BG230" s="42"/>
      <c r="BH230" s="262" t="s">
        <v>485</v>
      </c>
      <c r="BI230" s="954"/>
      <c r="BJ230" s="813" t="s">
        <v>2260</v>
      </c>
    </row>
    <row r="231" spans="1:62" ht="80.099999999999994" customHeight="1">
      <c r="A231" s="27" t="s">
        <v>471</v>
      </c>
      <c r="B231" s="29" t="s">
        <v>472</v>
      </c>
      <c r="C231" s="39" t="s">
        <v>486</v>
      </c>
      <c r="D231" s="27" t="s">
        <v>489</v>
      </c>
      <c r="E231" s="30" t="s">
        <v>170</v>
      </c>
      <c r="F231" s="30" t="s">
        <v>170</v>
      </c>
      <c r="G231" s="30" t="s">
        <v>170</v>
      </c>
      <c r="H231" s="30" t="s">
        <v>170</v>
      </c>
      <c r="I231" s="27" t="s">
        <v>1840</v>
      </c>
      <c r="J231" s="38">
        <v>0.1</v>
      </c>
      <c r="K231" s="27" t="s">
        <v>2036</v>
      </c>
      <c r="L231" s="27" t="s">
        <v>1336</v>
      </c>
      <c r="M231" s="27" t="s">
        <v>490</v>
      </c>
      <c r="N231" s="574">
        <v>1</v>
      </c>
      <c r="O231" s="267">
        <v>1</v>
      </c>
      <c r="P231" s="25">
        <v>0</v>
      </c>
      <c r="Q231" s="845"/>
      <c r="R231" s="25"/>
      <c r="S231" s="30"/>
      <c r="T231" s="166">
        <f t="shared" si="34"/>
        <v>0</v>
      </c>
      <c r="U231" s="632">
        <f t="shared" si="35"/>
        <v>0</v>
      </c>
      <c r="V231" s="622">
        <v>46048</v>
      </c>
      <c r="W231" s="622">
        <v>46386</v>
      </c>
      <c r="X231" s="138">
        <v>338</v>
      </c>
      <c r="Y231" s="27" t="s">
        <v>170</v>
      </c>
      <c r="Z231" s="27" t="s">
        <v>170</v>
      </c>
      <c r="AA231" s="27" t="s">
        <v>1841</v>
      </c>
      <c r="AB231" s="46" t="s">
        <v>170</v>
      </c>
      <c r="AC231" s="46" t="s">
        <v>170</v>
      </c>
      <c r="AD231" s="46"/>
      <c r="AE231" s="46"/>
      <c r="AF231" s="623"/>
      <c r="AG231" s="623"/>
      <c r="AH231" s="623"/>
      <c r="AI231" s="623"/>
      <c r="AJ231" s="623"/>
      <c r="AK231" s="1240"/>
      <c r="AL231" s="1074"/>
      <c r="AM231" s="1074"/>
      <c r="AN231" s="468"/>
      <c r="AO231" s="46" t="s">
        <v>846</v>
      </c>
      <c r="AP231" s="46" t="s">
        <v>846</v>
      </c>
      <c r="AQ231" s="1087"/>
      <c r="AR231" s="1087"/>
      <c r="AS231" s="1087"/>
      <c r="AT231" s="1087"/>
      <c r="AU231" s="1182"/>
      <c r="AV231" s="1182"/>
      <c r="AW231" s="1182"/>
      <c r="AX231" s="1182"/>
      <c r="AY231" s="111"/>
      <c r="AZ231" s="111"/>
      <c r="BA231" s="276"/>
      <c r="BB231" s="276"/>
      <c r="BC231" s="764"/>
      <c r="BD231" s="764"/>
      <c r="BE231" s="30"/>
      <c r="BF231" s="307"/>
      <c r="BG231" s="42"/>
      <c r="BH231" s="262" t="s">
        <v>491</v>
      </c>
      <c r="BI231" s="569"/>
      <c r="BJ231" s="824"/>
    </row>
    <row r="232" spans="1:62" ht="66.75" customHeight="1">
      <c r="A232" s="1123"/>
      <c r="B232" s="1124"/>
      <c r="C232" s="1124"/>
      <c r="D232" s="1125"/>
      <c r="E232" s="1135" t="s">
        <v>1842</v>
      </c>
      <c r="F232" s="1136"/>
      <c r="G232" s="1136"/>
      <c r="H232" s="1136"/>
      <c r="I232" s="1136"/>
      <c r="J232" s="1136"/>
      <c r="K232" s="1136"/>
      <c r="L232" s="1136"/>
      <c r="M232" s="1136"/>
      <c r="N232" s="1136"/>
      <c r="O232" s="599"/>
      <c r="P232" s="599"/>
      <c r="Q232" s="104"/>
      <c r="R232" s="104"/>
      <c r="S232" s="479"/>
      <c r="T232" s="104"/>
      <c r="U232" s="633">
        <f>AVERAGE(U229:U231)</f>
        <v>0.22</v>
      </c>
      <c r="V232" s="634"/>
      <c r="W232" s="634"/>
      <c r="X232" s="635"/>
      <c r="Y232" s="42"/>
      <c r="Z232" s="42"/>
      <c r="AA232" s="42"/>
      <c r="AB232" s="42"/>
      <c r="AC232" s="42"/>
      <c r="AD232" s="42"/>
      <c r="AE232" s="42"/>
      <c r="AF232" s="635"/>
      <c r="AG232" s="635"/>
      <c r="AH232" s="635"/>
      <c r="AI232" s="635"/>
      <c r="AJ232" s="635"/>
      <c r="AK232" s="42"/>
      <c r="AL232" s="635"/>
      <c r="AM232" s="635"/>
      <c r="AN232" s="635"/>
      <c r="AO232" s="42"/>
      <c r="AP232" s="42"/>
      <c r="AQ232" s="635"/>
      <c r="AR232" s="635"/>
      <c r="AS232" s="635"/>
      <c r="AT232" s="635"/>
      <c r="AU232" s="636"/>
      <c r="AV232" s="636"/>
      <c r="AW232" s="636"/>
      <c r="AX232" s="636"/>
      <c r="AY232" s="636"/>
      <c r="AZ232" s="636"/>
      <c r="BA232" s="636"/>
      <c r="BB232" s="636"/>
      <c r="BC232" s="636"/>
      <c r="BD232" s="636"/>
      <c r="BE232" s="42"/>
      <c r="BF232" s="294"/>
      <c r="BG232" s="42"/>
      <c r="BH232" s="42"/>
      <c r="BI232" s="42"/>
      <c r="BJ232" s="42"/>
    </row>
    <row r="233" spans="1:62" ht="79.5" customHeight="1" thickBot="1">
      <c r="I233" s="35"/>
      <c r="AQ233" s="56" t="s">
        <v>1843</v>
      </c>
      <c r="AR233" s="705" t="s">
        <v>2088</v>
      </c>
      <c r="AS233" s="56" t="s">
        <v>1844</v>
      </c>
      <c r="AT233" s="705" t="s">
        <v>2089</v>
      </c>
      <c r="AU233" s="56" t="s">
        <v>1843</v>
      </c>
      <c r="AV233" s="705" t="s">
        <v>2088</v>
      </c>
      <c r="AW233" s="56" t="s">
        <v>1844</v>
      </c>
      <c r="AX233" s="705" t="s">
        <v>2089</v>
      </c>
      <c r="AY233" s="56"/>
      <c r="AZ233" s="56"/>
      <c r="BA233" s="56"/>
      <c r="BB233" s="56"/>
      <c r="BC233" s="56"/>
      <c r="BD233" s="56"/>
    </row>
    <row r="234" spans="1:62" ht="57.75" customHeight="1" thickBot="1">
      <c r="E234" s="1132" t="s">
        <v>2270</v>
      </c>
      <c r="F234" s="1133"/>
      <c r="G234" s="1133"/>
      <c r="H234" s="1133"/>
      <c r="I234" s="1133"/>
      <c r="J234" s="1133"/>
      <c r="K234" s="1133"/>
      <c r="L234" s="1133"/>
      <c r="M234" s="1133"/>
      <c r="N234" s="1133"/>
      <c r="O234" s="1134"/>
      <c r="P234" s="422"/>
      <c r="Q234" s="115"/>
      <c r="R234" s="115"/>
      <c r="S234" s="527"/>
      <c r="T234" s="115"/>
      <c r="U234" s="701">
        <f>AVERAGE(U232,U228,U217,U213,U208,U198,U195,U186,U180,U176,U171,U166,U160,U146,U140,U135,U130,U126,U121,U116,U112,U102,U92,U81,U71,U56,U39,U31,U20)</f>
        <v>0.53055175755753081</v>
      </c>
      <c r="AG234" s="1081" t="s">
        <v>2057</v>
      </c>
      <c r="AH234" s="1082"/>
      <c r="AI234" s="1082"/>
      <c r="AJ234" s="1083"/>
      <c r="AK234" s="123">
        <f>SUM(AK9:AK227)</f>
        <v>1208724038327</v>
      </c>
      <c r="AL234" s="123">
        <f>SUM(AL9:AL227)</f>
        <v>1272424980229.8401</v>
      </c>
      <c r="AM234" s="123"/>
      <c r="AN234" s="123"/>
      <c r="AO234" s="546"/>
      <c r="AP234" s="546"/>
      <c r="AQ234" s="128" t="e">
        <f>+AQ218+AQ214+#REF!+AQ199+AU196+AQ187+AQ181+AQ177+AQ172+AQ167+AQ161+AQ147+AQ141+AQ136+AQ131+AQ127+AQ122+AQ117+AQ113+AQ103+AQ93+AQ82+AQ72+AQ57+AQ47+AQ40+AQ32+AQ21+AQ9</f>
        <v>#REF!</v>
      </c>
      <c r="AR234" s="706" t="e">
        <f>AQ234/AK234</f>
        <v>#REF!</v>
      </c>
      <c r="AS234" s="129">
        <f>+AS218+AS214+AS209+AS199+AW196+AS187+AS181+AS177+AS172+AS167+AS161+AS147+AS141+AS136+AS131+AS127+AS122+AS117+AS113+AS103+AS93+AS82+AS72+AS57+AS47+AS40+AS32+AS21+AS9</f>
        <v>20000000</v>
      </c>
      <c r="AT234" s="706">
        <f>AS234/AK234</f>
        <v>1.6546373999214977E-5</v>
      </c>
      <c r="AU234" s="128">
        <f>+AU218+AU214+AU209+AU199+AU196+AU187+AU181+AU177+AU172+AU167+AU161+AU147+AU141+AU136+AU131+AU127+AU122+AU117+AU113+AU103+AU93+AU82+AU72+AU57+AU47+AU40+AU32+AU21+AU9</f>
        <v>673562099806.67004</v>
      </c>
      <c r="AV234" s="879">
        <f>AU234/AL234</f>
        <v>0.5293530937163804</v>
      </c>
      <c r="AW234" s="876">
        <f>+AW218+AW214+AW209+AW199+AW196+AW187+AW181+AW177+AW172+AW167+AW161+AW147+AW141+AW136+AW131+AW127+AW122+AW117+AW113+AW103+AW93+AW82+AW72+AW57+AW47+AW40+AW32+AW21+AW9</f>
        <v>426814383015.17999</v>
      </c>
      <c r="AX234" s="880">
        <f>AW234/AL234</f>
        <v>0.33543382882822992</v>
      </c>
      <c r="AY234" s="120"/>
      <c r="AZ234" s="120"/>
      <c r="BA234" s="120"/>
      <c r="BB234" s="120"/>
      <c r="BC234" s="120"/>
      <c r="BD234" s="120"/>
    </row>
    <row r="238" spans="1:62" ht="15" customHeight="1">
      <c r="AK238" s="703"/>
    </row>
    <row r="242" spans="37:37" ht="15" customHeight="1">
      <c r="AK242" s="704"/>
    </row>
  </sheetData>
  <protectedRanges>
    <protectedRange sqref="BH38" name="Rango1_1_1"/>
  </protectedRanges>
  <mergeCells count="558">
    <mergeCell ref="AV9:AV19"/>
    <mergeCell ref="AX9:AX19"/>
    <mergeCell ref="AX218:AX227"/>
    <mergeCell ref="AV229:AV231"/>
    <mergeCell ref="AX229:AX231"/>
    <mergeCell ref="AT147:AT159"/>
    <mergeCell ref="AR218:AR227"/>
    <mergeCell ref="AT218:AT227"/>
    <mergeCell ref="AR229:AR231"/>
    <mergeCell ref="AT229:AT231"/>
    <mergeCell ref="AR187:AR194"/>
    <mergeCell ref="AT187:AT194"/>
    <mergeCell ref="AV196:AV197"/>
    <mergeCell ref="AX196:AX197"/>
    <mergeCell ref="AR199:AR207"/>
    <mergeCell ref="AT199:AT207"/>
    <mergeCell ref="AR209:AR212"/>
    <mergeCell ref="AT209:AT212"/>
    <mergeCell ref="AR214:AR216"/>
    <mergeCell ref="AT214:AT216"/>
    <mergeCell ref="AS214:AS216"/>
    <mergeCell ref="AV187:AV194"/>
    <mergeCell ref="AX187:AX194"/>
    <mergeCell ref="AV181:AV185"/>
    <mergeCell ref="AX181:AX185"/>
    <mergeCell ref="AK209:AK212"/>
    <mergeCell ref="AK229:AK231"/>
    <mergeCell ref="AK72:AK80"/>
    <mergeCell ref="AR9:AR19"/>
    <mergeCell ref="AT9:AT19"/>
    <mergeCell ref="AR21:AR30"/>
    <mergeCell ref="AT21:AT30"/>
    <mergeCell ref="AR32:AR38"/>
    <mergeCell ref="AT32:AT38"/>
    <mergeCell ref="AR40:AR45"/>
    <mergeCell ref="AT40:AT45"/>
    <mergeCell ref="AR47:AR55"/>
    <mergeCell ref="AT47:AT55"/>
    <mergeCell ref="AR57:AR70"/>
    <mergeCell ref="AT57:AT70"/>
    <mergeCell ref="AR82:AR91"/>
    <mergeCell ref="AT82:AT91"/>
    <mergeCell ref="AR93:AR101"/>
    <mergeCell ref="AT93:AT101"/>
    <mergeCell ref="AR103:AR111"/>
    <mergeCell ref="AT103:AT111"/>
    <mergeCell ref="AR127:AR129"/>
    <mergeCell ref="AT127:AT129"/>
    <mergeCell ref="AR131:AR134"/>
    <mergeCell ref="AZ9:AZ19"/>
    <mergeCell ref="BA9:BA19"/>
    <mergeCell ref="BB9:BB19"/>
    <mergeCell ref="AZ21:AZ30"/>
    <mergeCell ref="BA21:BA30"/>
    <mergeCell ref="BB21:BB30"/>
    <mergeCell ref="AZ32:AZ38"/>
    <mergeCell ref="BA32:BA38"/>
    <mergeCell ref="BB32:BB38"/>
    <mergeCell ref="BB40:BB45"/>
    <mergeCell ref="AW9:AW19"/>
    <mergeCell ref="AX93:AX101"/>
    <mergeCell ref="AX82:AX91"/>
    <mergeCell ref="AX72:AX80"/>
    <mergeCell ref="AX113:AX115"/>
    <mergeCell ref="AX57:AX70"/>
    <mergeCell ref="AX47:AX55"/>
    <mergeCell ref="AV32:AV38"/>
    <mergeCell ref="AX32:AX38"/>
    <mergeCell ref="AV21:AV30"/>
    <mergeCell ref="BI229:BI230"/>
    <mergeCell ref="BI196:BI197"/>
    <mergeCell ref="AF177:AF179"/>
    <mergeCell ref="AG177:AG179"/>
    <mergeCell ref="AH177:AH179"/>
    <mergeCell ref="AI177:AI179"/>
    <mergeCell ref="AF93:AF96"/>
    <mergeCell ref="AG93:AG96"/>
    <mergeCell ref="AH93:AH96"/>
    <mergeCell ref="AI93:AI96"/>
    <mergeCell ref="AF99:AF100"/>
    <mergeCell ref="AG99:AG100"/>
    <mergeCell ref="AH99:AH100"/>
    <mergeCell ref="AI99:AI100"/>
    <mergeCell ref="AF167:AF170"/>
    <mergeCell ref="AG167:AG170"/>
    <mergeCell ref="AI167:AI170"/>
    <mergeCell ref="AF172:AF175"/>
    <mergeCell ref="AG172:AG175"/>
    <mergeCell ref="AH172:AH175"/>
    <mergeCell ref="AI172:AI175"/>
    <mergeCell ref="AF147:AF159"/>
    <mergeCell ref="AG147:AG159"/>
    <mergeCell ref="AH147:AH159"/>
    <mergeCell ref="BA218:BA227"/>
    <mergeCell ref="BB218:BB227"/>
    <mergeCell ref="BB102:BB110"/>
    <mergeCell ref="BB93:BB101"/>
    <mergeCell ref="AS117:AS120"/>
    <mergeCell ref="AQ122:AQ125"/>
    <mergeCell ref="AL209:AL212"/>
    <mergeCell ref="AQ209:AQ212"/>
    <mergeCell ref="AS209:AS212"/>
    <mergeCell ref="AQ187:AQ194"/>
    <mergeCell ref="AS187:AS194"/>
    <mergeCell ref="AU196:AU197"/>
    <mergeCell ref="AW196:AW197"/>
    <mergeCell ref="AM187:AM194"/>
    <mergeCell ref="AM196:AM197"/>
    <mergeCell ref="AM209:AM212"/>
    <mergeCell ref="AL199:AL207"/>
    <mergeCell ref="AM199:AM207"/>
    <mergeCell ref="AN199:AN207"/>
    <mergeCell ref="AT131:AT134"/>
    <mergeCell ref="AR136:AR139"/>
    <mergeCell ref="AT136:AT139"/>
    <mergeCell ref="AR141:AR145"/>
    <mergeCell ref="AT141:AT145"/>
    <mergeCell ref="AU218:AU227"/>
    <mergeCell ref="AW218:AW227"/>
    <mergeCell ref="AU40:AU45"/>
    <mergeCell ref="AW40:AW45"/>
    <mergeCell ref="AU47:AU55"/>
    <mergeCell ref="AW47:AW55"/>
    <mergeCell ref="AW187:AW194"/>
    <mergeCell ref="AV82:AV91"/>
    <mergeCell ref="AU72:AU80"/>
    <mergeCell ref="AV72:AV80"/>
    <mergeCell ref="AW72:AW80"/>
    <mergeCell ref="AV57:AV70"/>
    <mergeCell ref="AV47:AV55"/>
    <mergeCell ref="AV177:AV179"/>
    <mergeCell ref="AV172:AV175"/>
    <mergeCell ref="AV218:AV227"/>
    <mergeCell ref="AZ162:AZ165"/>
    <mergeCell ref="AZ177:AZ179"/>
    <mergeCell ref="BB153:BB157"/>
    <mergeCell ref="BB172:BB175"/>
    <mergeCell ref="BB117:BB120"/>
    <mergeCell ref="AU57:AU70"/>
    <mergeCell ref="AU117:AU120"/>
    <mergeCell ref="AU122:AU125"/>
    <mergeCell ref="AW122:AW125"/>
    <mergeCell ref="AZ93:AZ101"/>
    <mergeCell ref="AZ103:AZ111"/>
    <mergeCell ref="AZ113:AZ115"/>
    <mergeCell ref="AZ131:AZ134"/>
    <mergeCell ref="AU177:AU179"/>
    <mergeCell ref="AW161:AW165"/>
    <mergeCell ref="AU131:AU134"/>
    <mergeCell ref="AW131:AW134"/>
    <mergeCell ref="BB177:BB179"/>
    <mergeCell ref="AX122:AX125"/>
    <mergeCell ref="AX136:AX139"/>
    <mergeCell ref="AX141:AX145"/>
    <mergeCell ref="AX161:AX165"/>
    <mergeCell ref="AX117:AX120"/>
    <mergeCell ref="AX103:AX111"/>
    <mergeCell ref="BH209:BH212"/>
    <mergeCell ref="BH117:BH120"/>
    <mergeCell ref="BH122:BH125"/>
    <mergeCell ref="BH127:BH129"/>
    <mergeCell ref="BH133:BH134"/>
    <mergeCell ref="BH147:BH148"/>
    <mergeCell ref="BH161:BH163"/>
    <mergeCell ref="AS177:AS179"/>
    <mergeCell ref="AU167:AU170"/>
    <mergeCell ref="AW167:AW170"/>
    <mergeCell ref="AS147:AS159"/>
    <mergeCell ref="BE141:BE145"/>
    <mergeCell ref="BG127:BG129"/>
    <mergeCell ref="BG141:BG142"/>
    <mergeCell ref="BG147:BG148"/>
    <mergeCell ref="AS167:AS170"/>
    <mergeCell ref="AS172:AS175"/>
    <mergeCell ref="AW181:AW185"/>
    <mergeCell ref="AS181:AS185"/>
    <mergeCell ref="AW117:AW120"/>
    <mergeCell ref="BH177:BH178"/>
    <mergeCell ref="BE177:BE179"/>
    <mergeCell ref="BE172:BE175"/>
    <mergeCell ref="BA177:BA179"/>
    <mergeCell ref="AQ47:AQ55"/>
    <mergeCell ref="AM181:AM185"/>
    <mergeCell ref="AM172:AM175"/>
    <mergeCell ref="AM161:AM165"/>
    <mergeCell ref="AL177:AL179"/>
    <mergeCell ref="AR147:AR159"/>
    <mergeCell ref="AR161:AR165"/>
    <mergeCell ref="AQ103:AQ111"/>
    <mergeCell ref="AS127:AS129"/>
    <mergeCell ref="AK21:AK30"/>
    <mergeCell ref="AN21:AN30"/>
    <mergeCell ref="AK32:AK38"/>
    <mergeCell ref="AK40:AK45"/>
    <mergeCell ref="AK47:AK55"/>
    <mergeCell ref="AK57:AK70"/>
    <mergeCell ref="AM21:AM30"/>
    <mergeCell ref="AL21:AL30"/>
    <mergeCell ref="AL32:AL38"/>
    <mergeCell ref="AL40:AL45"/>
    <mergeCell ref="AL47:AL55"/>
    <mergeCell ref="AN57:AN70"/>
    <mergeCell ref="AM40:AM45"/>
    <mergeCell ref="AM47:AM55"/>
    <mergeCell ref="AU229:AU231"/>
    <mergeCell ref="AS229:AS231"/>
    <mergeCell ref="AW177:AW179"/>
    <mergeCell ref="AS122:AS125"/>
    <mergeCell ref="AS218:AS227"/>
    <mergeCell ref="AW229:AW231"/>
    <mergeCell ref="AU199:AU207"/>
    <mergeCell ref="AW199:AW207"/>
    <mergeCell ref="AW103:AW111"/>
    <mergeCell ref="AS103:AS111"/>
    <mergeCell ref="AS141:AS145"/>
    <mergeCell ref="AV136:AV139"/>
    <mergeCell ref="AV141:AV145"/>
    <mergeCell ref="AU214:AU216"/>
    <mergeCell ref="AW214:AW216"/>
    <mergeCell ref="AU209:AU212"/>
    <mergeCell ref="AV103:AV111"/>
    <mergeCell ref="AT161:AT165"/>
    <mergeCell ref="AT167:AT170"/>
    <mergeCell ref="AT172:AT175"/>
    <mergeCell ref="AT177:AT179"/>
    <mergeCell ref="AT181:AT185"/>
    <mergeCell ref="AS199:AS207"/>
    <mergeCell ref="AU147:AU159"/>
    <mergeCell ref="AQ199:AQ207"/>
    <mergeCell ref="AU187:AU194"/>
    <mergeCell ref="AU172:AU175"/>
    <mergeCell ref="AQ161:AQ165"/>
    <mergeCell ref="AS161:AS165"/>
    <mergeCell ref="AQ172:AQ175"/>
    <mergeCell ref="AQ181:AQ185"/>
    <mergeCell ref="AW172:AW175"/>
    <mergeCell ref="AU161:AU165"/>
    <mergeCell ref="AU181:AU185"/>
    <mergeCell ref="AV161:AV165"/>
    <mergeCell ref="AR167:AR170"/>
    <mergeCell ref="AR172:AR175"/>
    <mergeCell ref="AR177:AR179"/>
    <mergeCell ref="AR181:AR185"/>
    <mergeCell ref="AM32:AM38"/>
    <mergeCell ref="AU32:AU38"/>
    <mergeCell ref="AW32:AW38"/>
    <mergeCell ref="AQ21:AQ30"/>
    <mergeCell ref="AU82:AU91"/>
    <mergeCell ref="AW82:AW91"/>
    <mergeCell ref="AU93:AU101"/>
    <mergeCell ref="AW93:AW101"/>
    <mergeCell ref="AM82:AM91"/>
    <mergeCell ref="AQ82:AQ91"/>
    <mergeCell ref="AS82:AS91"/>
    <mergeCell ref="AQ93:AQ101"/>
    <mergeCell ref="AS93:AS101"/>
    <mergeCell ref="AS21:AS30"/>
    <mergeCell ref="AQ40:AQ45"/>
    <mergeCell ref="AS40:AS45"/>
    <mergeCell ref="AQ32:AQ38"/>
    <mergeCell ref="AS32:AS38"/>
    <mergeCell ref="AN93:AN101"/>
    <mergeCell ref="AQ72:AQ80"/>
    <mergeCell ref="AR72:AR80"/>
    <mergeCell ref="AS72:AS80"/>
    <mergeCell ref="AM93:AM101"/>
    <mergeCell ref="AV93:AV101"/>
    <mergeCell ref="AM103:AM111"/>
    <mergeCell ref="AJ108:AJ109"/>
    <mergeCell ref="AF110:AF111"/>
    <mergeCell ref="AG110:AG111"/>
    <mergeCell ref="AH110:AH111"/>
    <mergeCell ref="AJ110:AJ111"/>
    <mergeCell ref="AJ99:AJ100"/>
    <mergeCell ref="AF104:AF105"/>
    <mergeCell ref="AG104:AG105"/>
    <mergeCell ref="AH104:AH105"/>
    <mergeCell ref="AI104:AI105"/>
    <mergeCell ref="AJ104:AJ105"/>
    <mergeCell ref="AF108:AF109"/>
    <mergeCell ref="AG108:AG109"/>
    <mergeCell ref="AH108:AH109"/>
    <mergeCell ref="AI108:AI109"/>
    <mergeCell ref="AL93:AL101"/>
    <mergeCell ref="C1:BB1"/>
    <mergeCell ref="C2:BB2"/>
    <mergeCell ref="C3:BB3"/>
    <mergeCell ref="C4:BB4"/>
    <mergeCell ref="C5:BB5"/>
    <mergeCell ref="AK9:AK19"/>
    <mergeCell ref="AL82:AL91"/>
    <mergeCell ref="AY57:AY70"/>
    <mergeCell ref="AZ57:AZ70"/>
    <mergeCell ref="AW57:AW70"/>
    <mergeCell ref="AM72:AM79"/>
    <mergeCell ref="AQ57:AQ70"/>
    <mergeCell ref="AS57:AS70"/>
    <mergeCell ref="AM57:AM70"/>
    <mergeCell ref="E39:P39"/>
    <mergeCell ref="A46:D46"/>
    <mergeCell ref="E46:P46"/>
    <mergeCell ref="A56:D56"/>
    <mergeCell ref="E56:P56"/>
    <mergeCell ref="B71:D71"/>
    <mergeCell ref="AL57:AL70"/>
    <mergeCell ref="AU21:AU30"/>
    <mergeCell ref="AW21:AW30"/>
    <mergeCell ref="AT72:AT80"/>
    <mergeCell ref="E121:P121"/>
    <mergeCell ref="A126:D126"/>
    <mergeCell ref="BE11:BE13"/>
    <mergeCell ref="A20:D20"/>
    <mergeCell ref="E20:P20"/>
    <mergeCell ref="AM9:AM19"/>
    <mergeCell ref="AE20:AK20"/>
    <mergeCell ref="E234:O234"/>
    <mergeCell ref="E232:N232"/>
    <mergeCell ref="AK199:AK207"/>
    <mergeCell ref="A208:D208"/>
    <mergeCell ref="E208:P208"/>
    <mergeCell ref="AL9:AL19"/>
    <mergeCell ref="AQ9:AQ19"/>
    <mergeCell ref="AS9:AS19"/>
    <mergeCell ref="AU9:AU19"/>
    <mergeCell ref="E130:P130"/>
    <mergeCell ref="A135:D135"/>
    <mergeCell ref="A116:D116"/>
    <mergeCell ref="E116:P116"/>
    <mergeCell ref="A121:D121"/>
    <mergeCell ref="AS47:AS55"/>
    <mergeCell ref="AU103:AU111"/>
    <mergeCell ref="E92:P92"/>
    <mergeCell ref="A232:D232"/>
    <mergeCell ref="A176:D176"/>
    <mergeCell ref="E176:P176"/>
    <mergeCell ref="A180:D180"/>
    <mergeCell ref="E180:P180"/>
    <mergeCell ref="A186:D186"/>
    <mergeCell ref="E186:P186"/>
    <mergeCell ref="A195:D195"/>
    <mergeCell ref="E195:P195"/>
    <mergeCell ref="A198:D198"/>
    <mergeCell ref="E198:P198"/>
    <mergeCell ref="A217:D217"/>
    <mergeCell ref="E217:P217"/>
    <mergeCell ref="A228:D228"/>
    <mergeCell ref="E228:P228"/>
    <mergeCell ref="A213:D213"/>
    <mergeCell ref="E213:P213"/>
    <mergeCell ref="A112:D112"/>
    <mergeCell ref="E112:P112"/>
    <mergeCell ref="A31:D31"/>
    <mergeCell ref="E31:P31"/>
    <mergeCell ref="A39:D39"/>
    <mergeCell ref="A102:D102"/>
    <mergeCell ref="E102:P102"/>
    <mergeCell ref="AK103:AK111"/>
    <mergeCell ref="AL72:AL80"/>
    <mergeCell ref="E71:P71"/>
    <mergeCell ref="AL131:AL134"/>
    <mergeCell ref="AL136:AL139"/>
    <mergeCell ref="AF117:AF120"/>
    <mergeCell ref="AH117:AH120"/>
    <mergeCell ref="AI117:AI120"/>
    <mergeCell ref="AG117:AG120"/>
    <mergeCell ref="AG113:AG115"/>
    <mergeCell ref="AF122:AF125"/>
    <mergeCell ref="AH122:AH125"/>
    <mergeCell ref="AG122:AG125"/>
    <mergeCell ref="AI122:AI125"/>
    <mergeCell ref="AL113:AL115"/>
    <mergeCell ref="AI113:AI115"/>
    <mergeCell ref="A160:D160"/>
    <mergeCell ref="E160:P160"/>
    <mergeCell ref="E140:P140"/>
    <mergeCell ref="A166:D166"/>
    <mergeCell ref="E166:P166"/>
    <mergeCell ref="AQ167:AQ170"/>
    <mergeCell ref="AI147:AI159"/>
    <mergeCell ref="AF161:AF165"/>
    <mergeCell ref="AG161:AG165"/>
    <mergeCell ref="AH161:AH165"/>
    <mergeCell ref="AI161:AI165"/>
    <mergeCell ref="AK147:AK159"/>
    <mergeCell ref="AK161:AK165"/>
    <mergeCell ref="AK167:AK170"/>
    <mergeCell ref="AQ141:AQ145"/>
    <mergeCell ref="A171:D171"/>
    <mergeCell ref="A81:D81"/>
    <mergeCell ref="E81:P81"/>
    <mergeCell ref="AK82:AK91"/>
    <mergeCell ref="E171:P171"/>
    <mergeCell ref="AL147:AL159"/>
    <mergeCell ref="A92:D92"/>
    <mergeCell ref="AL127:AL129"/>
    <mergeCell ref="AK127:AK129"/>
    <mergeCell ref="E126:P126"/>
    <mergeCell ref="AK93:AK101"/>
    <mergeCell ref="AL103:AL111"/>
    <mergeCell ref="AK113:AK115"/>
    <mergeCell ref="AK117:AK120"/>
    <mergeCell ref="AK122:AK125"/>
    <mergeCell ref="AF113:AF115"/>
    <mergeCell ref="AH113:AH115"/>
    <mergeCell ref="AL122:AL125"/>
    <mergeCell ref="AL167:AL170"/>
    <mergeCell ref="A130:D130"/>
    <mergeCell ref="E135:P135"/>
    <mergeCell ref="A140:D140"/>
    <mergeCell ref="A146:D146"/>
    <mergeCell ref="E146:P146"/>
    <mergeCell ref="AG234:AJ234"/>
    <mergeCell ref="AQ218:AQ227"/>
    <mergeCell ref="AM218:AM227"/>
    <mergeCell ref="AK214:AK216"/>
    <mergeCell ref="AK218:AK227"/>
    <mergeCell ref="AL218:AL227"/>
    <mergeCell ref="AL214:AL216"/>
    <mergeCell ref="AM229:AM231"/>
    <mergeCell ref="AM214:AM216"/>
    <mergeCell ref="AL229:AL231"/>
    <mergeCell ref="AQ229:AQ231"/>
    <mergeCell ref="AQ214:AQ216"/>
    <mergeCell ref="AK172:AK175"/>
    <mergeCell ref="AK187:AK194"/>
    <mergeCell ref="AK196:AK197"/>
    <mergeCell ref="AL172:AL175"/>
    <mergeCell ref="AK131:AK134"/>
    <mergeCell ref="AK136:AK139"/>
    <mergeCell ref="AK141:AK145"/>
    <mergeCell ref="AU113:AU115"/>
    <mergeCell ref="AN127:AN129"/>
    <mergeCell ref="AM141:AM145"/>
    <mergeCell ref="AU141:AU145"/>
    <mergeCell ref="AQ196:AQ197"/>
    <mergeCell ref="AR196:AR197"/>
    <mergeCell ref="AS196:AS197"/>
    <mergeCell ref="AT196:AT197"/>
    <mergeCell ref="AK177:AK179"/>
    <mergeCell ref="AL196:AL197"/>
    <mergeCell ref="AL187:AL194"/>
    <mergeCell ref="AK181:AK185"/>
    <mergeCell ref="AL181:AL185"/>
    <mergeCell ref="AL141:AL145"/>
    <mergeCell ref="AL161:AL165"/>
    <mergeCell ref="AQ147:AQ159"/>
    <mergeCell ref="AM167:AM170"/>
    <mergeCell ref="AQ177:AQ179"/>
    <mergeCell ref="AW141:AW145"/>
    <mergeCell ref="AM117:AM120"/>
    <mergeCell ref="AM122:AM125"/>
    <mergeCell ref="AQ117:AQ120"/>
    <mergeCell ref="AU127:AU129"/>
    <mergeCell ref="AW127:AW129"/>
    <mergeCell ref="AM113:AM115"/>
    <mergeCell ref="AS113:AS115"/>
    <mergeCell ref="AW113:AW115"/>
    <mergeCell ref="AR113:AR115"/>
    <mergeCell ref="AT113:AT115"/>
    <mergeCell ref="AR117:AR120"/>
    <mergeCell ref="AT117:AT120"/>
    <mergeCell ref="AR122:AR125"/>
    <mergeCell ref="AT122:AT125"/>
    <mergeCell ref="AQ113:AQ115"/>
    <mergeCell ref="AQ127:AQ129"/>
    <mergeCell ref="AV117:AV120"/>
    <mergeCell ref="AV113:AV115"/>
    <mergeCell ref="AV122:AV125"/>
    <mergeCell ref="AW147:AW159"/>
    <mergeCell ref="AU136:AU139"/>
    <mergeCell ref="AW136:AW139"/>
    <mergeCell ref="AM127:AM129"/>
    <mergeCell ref="AQ131:AQ134"/>
    <mergeCell ref="AS131:AS134"/>
    <mergeCell ref="AZ126:AZ128"/>
    <mergeCell ref="AL117:AL120"/>
    <mergeCell ref="BF161:BF165"/>
    <mergeCell ref="BF177:BF179"/>
    <mergeCell ref="BG154:BG155"/>
    <mergeCell ref="BG156:BG159"/>
    <mergeCell ref="BB142:BB145"/>
    <mergeCell ref="BB161:BB165"/>
    <mergeCell ref="AS136:AS139"/>
    <mergeCell ref="AM131:AM134"/>
    <mergeCell ref="AM177:AM179"/>
    <mergeCell ref="AM136:AM139"/>
    <mergeCell ref="AQ136:AQ139"/>
    <mergeCell ref="AM147:AM159"/>
    <mergeCell ref="BG151:BG152"/>
    <mergeCell ref="BF154:BF155"/>
    <mergeCell ref="BF156:BF159"/>
    <mergeCell ref="BF131:BF134"/>
    <mergeCell ref="BF141:BF142"/>
    <mergeCell ref="BF147:BF148"/>
    <mergeCell ref="BF151:BF152"/>
    <mergeCell ref="AF136:AF139"/>
    <mergeCell ref="AF141:AF145"/>
    <mergeCell ref="AG141:AG145"/>
    <mergeCell ref="AI141:AI145"/>
    <mergeCell ref="AF127:AF129"/>
    <mergeCell ref="AH127:AH129"/>
    <mergeCell ref="AI127:AI129"/>
    <mergeCell ref="AG127:AG129"/>
    <mergeCell ref="AF131:AF134"/>
    <mergeCell ref="AG131:AG134"/>
    <mergeCell ref="AH131:AH134"/>
    <mergeCell ref="AI131:AI134"/>
    <mergeCell ref="AG136:AG139"/>
    <mergeCell ref="AH136:AH139"/>
    <mergeCell ref="AI136:AI139"/>
    <mergeCell ref="BJ161:BJ162"/>
    <mergeCell ref="BJ172:BJ173"/>
    <mergeCell ref="BI131:BI132"/>
    <mergeCell ref="BI133:BI134"/>
    <mergeCell ref="BC141:BC145"/>
    <mergeCell ref="BI148:BI149"/>
    <mergeCell ref="BI161:BI165"/>
    <mergeCell ref="BI172:BI173"/>
    <mergeCell ref="BC172:BC175"/>
    <mergeCell ref="BE131:BE134"/>
    <mergeCell ref="BE136:BE139"/>
    <mergeCell ref="AV147:AV159"/>
    <mergeCell ref="AX147:AX159"/>
    <mergeCell ref="AV131:AV134"/>
    <mergeCell ref="AX131:AX134"/>
    <mergeCell ref="AV127:AV129"/>
    <mergeCell ref="AX127:AX129"/>
    <mergeCell ref="BJ117:BJ118"/>
    <mergeCell ref="BJ122:BJ123"/>
    <mergeCell ref="BJ127:BJ129"/>
    <mergeCell ref="BE117:BE118"/>
    <mergeCell ref="BF127:BF129"/>
    <mergeCell ref="BE125:BE129"/>
    <mergeCell ref="BG122:BG125"/>
    <mergeCell ref="AZ141:AZ145"/>
    <mergeCell ref="AV214:AV216"/>
    <mergeCell ref="AX214:AX216"/>
    <mergeCell ref="AV209:AV212"/>
    <mergeCell ref="AW209:AW212"/>
    <mergeCell ref="AX209:AX212"/>
    <mergeCell ref="AV199:AV207"/>
    <mergeCell ref="AX199:AX207"/>
    <mergeCell ref="AY199:AY207"/>
    <mergeCell ref="AV167:AV170"/>
    <mergeCell ref="AX167:AX170"/>
    <mergeCell ref="AX177:AX179"/>
    <mergeCell ref="AX172:AX175"/>
    <mergeCell ref="AX21:AX30"/>
    <mergeCell ref="AV40:AV45"/>
    <mergeCell ref="AX40:AX45"/>
    <mergeCell ref="BC108:BC109"/>
    <mergeCell ref="BD108:BD109"/>
    <mergeCell ref="BI108:BI109"/>
    <mergeCell ref="BF113:BF114"/>
    <mergeCell ref="BF117:BF118"/>
    <mergeCell ref="BF123:BF125"/>
    <mergeCell ref="BF119:BF120"/>
    <mergeCell ref="BE113:BE114"/>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V61"/>
  <sheetViews>
    <sheetView topLeftCell="A10" workbookViewId="0">
      <selection activeCell="O37" sqref="O37"/>
    </sheetView>
  </sheetViews>
  <sheetFormatPr baseColWidth="10" defaultRowHeight="14.25"/>
  <cols>
    <col min="2" max="2" width="41.75" customWidth="1"/>
    <col min="3" max="3" width="16.625" customWidth="1"/>
    <col min="4" max="4" width="14.875" customWidth="1"/>
    <col min="5" max="5" width="13.875" customWidth="1"/>
    <col min="16" max="16" width="11.375" customWidth="1"/>
    <col min="17" max="17" width="47.75" customWidth="1"/>
    <col min="18" max="19" width="15.375" bestFit="1" customWidth="1"/>
    <col min="20" max="20" width="13.375" bestFit="1" customWidth="1"/>
    <col min="21" max="21" width="13" bestFit="1" customWidth="1"/>
  </cols>
  <sheetData>
    <row r="2" spans="2:21" ht="15">
      <c r="B2" s="714" t="s">
        <v>2094</v>
      </c>
      <c r="C2" s="715" t="s">
        <v>2095</v>
      </c>
      <c r="Q2" s="1243" t="s">
        <v>2115</v>
      </c>
      <c r="R2" s="1244" t="s">
        <v>2112</v>
      </c>
      <c r="S2" s="1244"/>
      <c r="T2" s="1244" t="s">
        <v>2105</v>
      </c>
      <c r="U2" s="1244"/>
    </row>
    <row r="3" spans="2:21">
      <c r="B3" t="s">
        <v>2100</v>
      </c>
      <c r="C3" s="716">
        <v>0.3145</v>
      </c>
      <c r="Q3" s="1243"/>
      <c r="R3" s="722" t="s">
        <v>2106</v>
      </c>
      <c r="S3" s="722" t="s">
        <v>2107</v>
      </c>
      <c r="T3" s="722" t="s">
        <v>2108</v>
      </c>
      <c r="U3" s="722" t="s">
        <v>2109</v>
      </c>
    </row>
    <row r="4" spans="2:21">
      <c r="B4" t="s">
        <v>2096</v>
      </c>
      <c r="C4" s="716">
        <v>0.33100000000000002</v>
      </c>
      <c r="Q4" s="723" t="s">
        <v>162</v>
      </c>
      <c r="R4" s="725">
        <v>0.13200000000000001</v>
      </c>
      <c r="S4" s="724">
        <v>0.33400000000000002</v>
      </c>
      <c r="T4" s="725">
        <v>7.7399999999999997E-2</v>
      </c>
      <c r="U4" s="725">
        <v>3.95E-2</v>
      </c>
    </row>
    <row r="5" spans="2:21">
      <c r="B5" t="s">
        <v>2097</v>
      </c>
      <c r="C5" s="716">
        <v>0.4163</v>
      </c>
      <c r="Q5" s="723" t="s">
        <v>2110</v>
      </c>
      <c r="R5" s="725">
        <v>0.5</v>
      </c>
      <c r="S5" s="724">
        <v>0.69899999999999995</v>
      </c>
      <c r="T5" s="725">
        <v>0.8</v>
      </c>
      <c r="U5" s="725">
        <v>0.1827</v>
      </c>
    </row>
    <row r="6" spans="2:21">
      <c r="B6" t="s">
        <v>2098</v>
      </c>
      <c r="C6" s="716">
        <v>0.13600000000000001</v>
      </c>
      <c r="Q6" s="723" t="s">
        <v>217</v>
      </c>
      <c r="R6" s="725">
        <v>0.29499999999999998</v>
      </c>
      <c r="S6" s="724">
        <v>0.47199999999999998</v>
      </c>
      <c r="T6" s="725">
        <v>0.434</v>
      </c>
      <c r="U6" s="725">
        <v>0.14130000000000001</v>
      </c>
    </row>
    <row r="7" spans="2:21">
      <c r="B7" s="711" t="s">
        <v>2099</v>
      </c>
      <c r="C7" s="717">
        <v>0.55779999999999996</v>
      </c>
      <c r="Q7" s="723" t="s">
        <v>244</v>
      </c>
      <c r="R7" s="725">
        <v>0.61599999999999999</v>
      </c>
      <c r="S7" s="724">
        <v>0.66400000000000003</v>
      </c>
      <c r="T7" s="725">
        <v>0.32969999999999999</v>
      </c>
      <c r="U7" s="725">
        <v>0.1358</v>
      </c>
    </row>
    <row r="8" spans="2:21">
      <c r="Q8" s="723" t="s">
        <v>280</v>
      </c>
      <c r="R8" s="725">
        <v>0.80600000000000005</v>
      </c>
      <c r="S8" s="724">
        <v>0.89100000000000001</v>
      </c>
      <c r="T8" s="725">
        <v>0.9113</v>
      </c>
      <c r="U8" s="725">
        <v>0.42199999999999999</v>
      </c>
    </row>
    <row r="9" spans="2:21">
      <c r="Q9" s="723" t="s">
        <v>298</v>
      </c>
      <c r="R9" s="725">
        <v>0.33300000000000002</v>
      </c>
      <c r="S9" s="724">
        <v>0.64200000000000002</v>
      </c>
      <c r="T9" s="725">
        <v>5.9799999999999999E-2</v>
      </c>
      <c r="U9" s="725">
        <v>1.6500000000000001E-2</v>
      </c>
    </row>
    <row r="10" spans="2:21">
      <c r="Q10" s="723" t="s">
        <v>318</v>
      </c>
      <c r="R10" s="725">
        <v>0.111</v>
      </c>
      <c r="S10" s="724">
        <v>0.71899999999999997</v>
      </c>
      <c r="T10" s="725">
        <v>0.55400000000000005</v>
      </c>
      <c r="U10" s="725">
        <v>2.0400000000000001E-2</v>
      </c>
    </row>
    <row r="11" spans="2:21">
      <c r="Q11" s="723" t="s">
        <v>333</v>
      </c>
      <c r="R11" s="725">
        <v>0.47299999999999998</v>
      </c>
      <c r="S11" s="724">
        <v>0.58799999999999997</v>
      </c>
      <c r="T11" s="725">
        <v>0.626</v>
      </c>
      <c r="U11" s="725">
        <v>0.34</v>
      </c>
    </row>
    <row r="12" spans="2:21">
      <c r="Q12" s="723" t="s">
        <v>357</v>
      </c>
      <c r="R12" s="725">
        <v>0</v>
      </c>
      <c r="S12" s="724">
        <v>0.33333333333333331</v>
      </c>
      <c r="T12" s="725">
        <v>0</v>
      </c>
      <c r="U12" s="725">
        <v>0</v>
      </c>
    </row>
    <row r="13" spans="2:21">
      <c r="Q13" s="723" t="s">
        <v>2111</v>
      </c>
      <c r="R13" s="725">
        <v>0.159</v>
      </c>
      <c r="S13" s="724">
        <v>0.81699999999999995</v>
      </c>
      <c r="T13" s="725">
        <v>0</v>
      </c>
      <c r="U13" s="725">
        <v>0</v>
      </c>
    </row>
    <row r="14" spans="2:21">
      <c r="Q14" s="723" t="s">
        <v>400</v>
      </c>
      <c r="R14" s="725">
        <v>8.6999999999999994E-2</v>
      </c>
      <c r="S14" s="724">
        <v>0.34200000000000003</v>
      </c>
      <c r="T14" s="725">
        <v>1.3899999999999999E-2</v>
      </c>
      <c r="U14" s="725">
        <v>3.0999999999999999E-3</v>
      </c>
    </row>
    <row r="15" spans="2:21" ht="25.5">
      <c r="Q15" s="726" t="s">
        <v>436</v>
      </c>
      <c r="R15" s="727">
        <v>6.3E-2</v>
      </c>
      <c r="S15" s="728">
        <v>0.45300000000000001</v>
      </c>
      <c r="T15" s="727">
        <v>0.30280000000000001</v>
      </c>
      <c r="U15" s="727">
        <v>0.1079</v>
      </c>
    </row>
    <row r="16" spans="2:21">
      <c r="Q16" s="723" t="s">
        <v>454</v>
      </c>
      <c r="R16" s="727">
        <v>0.33300000000000002</v>
      </c>
      <c r="S16" s="728">
        <v>0.51500000000000001</v>
      </c>
      <c r="T16" s="727">
        <v>0.60019999999999996</v>
      </c>
      <c r="U16" s="727">
        <v>0.19800000000000001</v>
      </c>
    </row>
    <row r="17" spans="2:22" ht="25.5">
      <c r="Q17" s="726" t="s">
        <v>382</v>
      </c>
      <c r="R17" s="727">
        <v>0.61599999999999999</v>
      </c>
      <c r="S17" s="728">
        <v>0.35599999999999998</v>
      </c>
      <c r="T17" s="727">
        <v>0.21249999999999999</v>
      </c>
      <c r="U17" s="727">
        <v>3.56E-2</v>
      </c>
    </row>
    <row r="18" spans="2:22" ht="30" customHeight="1">
      <c r="B18" s="712" t="s">
        <v>2094</v>
      </c>
      <c r="C18" s="713" t="s">
        <v>2101</v>
      </c>
      <c r="D18" s="713" t="s">
        <v>2102</v>
      </c>
      <c r="Q18" s="726" t="s">
        <v>472</v>
      </c>
      <c r="R18" s="727">
        <v>0.193</v>
      </c>
      <c r="S18" s="728">
        <v>0.54</v>
      </c>
      <c r="T18" s="727">
        <v>1</v>
      </c>
      <c r="U18" s="727">
        <v>1</v>
      </c>
    </row>
    <row r="19" spans="2:22">
      <c r="B19" s="28" t="s">
        <v>2100</v>
      </c>
      <c r="C19" s="718">
        <v>0.83560000000000001</v>
      </c>
      <c r="D19" s="718">
        <v>0.3145</v>
      </c>
    </row>
    <row r="20" spans="2:22">
      <c r="B20" s="28" t="s">
        <v>2096</v>
      </c>
      <c r="C20" s="718">
        <v>0.86129999999999995</v>
      </c>
      <c r="D20" s="718">
        <v>0.33100000000000002</v>
      </c>
    </row>
    <row r="21" spans="2:22">
      <c r="B21" s="28" t="s">
        <v>2097</v>
      </c>
      <c r="C21" s="718">
        <v>0.97799999999999998</v>
      </c>
      <c r="D21" s="718">
        <v>0.4163</v>
      </c>
    </row>
    <row r="22" spans="2:22">
      <c r="B22" s="28" t="s">
        <v>2098</v>
      </c>
      <c r="C22" s="718">
        <v>0.81689999999999996</v>
      </c>
      <c r="D22" s="718">
        <v>0.13600000000000001</v>
      </c>
    </row>
    <row r="23" spans="2:22">
      <c r="B23" s="28" t="s">
        <v>2099</v>
      </c>
      <c r="C23" s="718">
        <v>0.48970000000000002</v>
      </c>
      <c r="D23" s="718">
        <v>0.55779999999999996</v>
      </c>
    </row>
    <row r="32" spans="2:22" ht="75">
      <c r="B32" s="713" t="s">
        <v>2113</v>
      </c>
      <c r="C32" s="713" t="s">
        <v>2114</v>
      </c>
      <c r="D32" s="713" t="s">
        <v>2103</v>
      </c>
      <c r="E32" s="713" t="s">
        <v>2104</v>
      </c>
      <c r="Q32" s="729" t="s">
        <v>2116</v>
      </c>
      <c r="R32" s="730" t="s">
        <v>2117</v>
      </c>
      <c r="S32" s="730" t="s">
        <v>2118</v>
      </c>
      <c r="T32" s="730" t="s">
        <v>2114</v>
      </c>
      <c r="U32" s="730" t="s">
        <v>2103</v>
      </c>
      <c r="V32" s="730" t="s">
        <v>2104</v>
      </c>
    </row>
    <row r="33" spans="1:22" ht="25.5">
      <c r="A33">
        <v>1</v>
      </c>
      <c r="B33" s="719" t="s">
        <v>637</v>
      </c>
      <c r="C33" s="720">
        <v>0.15659999999999999</v>
      </c>
      <c r="D33" s="720">
        <v>7.6999999999999999E-2</v>
      </c>
      <c r="E33" s="720">
        <v>3.9E-2</v>
      </c>
      <c r="Q33" s="719" t="s">
        <v>637</v>
      </c>
      <c r="R33" s="731">
        <v>26250000000</v>
      </c>
      <c r="S33" s="731">
        <v>29374465211.200001</v>
      </c>
      <c r="T33" s="720">
        <v>0.15659999999999999</v>
      </c>
      <c r="U33" s="720">
        <v>7.6999999999999999E-2</v>
      </c>
      <c r="V33" s="720">
        <v>3.9E-2</v>
      </c>
    </row>
    <row r="34" spans="1:22" ht="25.5">
      <c r="A34">
        <f>+A33+1</f>
        <v>2</v>
      </c>
      <c r="B34" s="719" t="s">
        <v>711</v>
      </c>
      <c r="C34" s="721">
        <v>0.373</v>
      </c>
      <c r="D34" s="721">
        <v>0.8</v>
      </c>
      <c r="E34" s="721">
        <v>0.183</v>
      </c>
      <c r="Q34" s="719" t="s">
        <v>711</v>
      </c>
      <c r="R34" s="731">
        <v>150000000</v>
      </c>
      <c r="S34" s="731">
        <v>150000000</v>
      </c>
      <c r="T34" s="721">
        <v>0.373</v>
      </c>
      <c r="U34" s="721">
        <v>0.8</v>
      </c>
      <c r="V34" s="721">
        <v>0.183</v>
      </c>
    </row>
    <row r="35" spans="1:22" ht="25.5">
      <c r="A35">
        <f t="shared" ref="A35:A61" si="0">+A34+1</f>
        <v>3</v>
      </c>
      <c r="B35" s="719" t="s">
        <v>781</v>
      </c>
      <c r="C35" s="721">
        <v>0.36199999999999999</v>
      </c>
      <c r="D35" s="721">
        <v>0.99199999999999999</v>
      </c>
      <c r="E35" s="721">
        <v>4.0000000000000001E-3</v>
      </c>
      <c r="Q35" s="719" t="s">
        <v>781</v>
      </c>
      <c r="R35" s="731">
        <v>134872403946</v>
      </c>
      <c r="S35" s="731">
        <v>134872403946</v>
      </c>
      <c r="T35" s="721">
        <v>0.36199999999999999</v>
      </c>
      <c r="U35" s="721">
        <v>0.99199999999999999</v>
      </c>
      <c r="V35" s="721">
        <v>4.0000000000000001E-3</v>
      </c>
    </row>
    <row r="36" spans="1:22" ht="38.25">
      <c r="A36">
        <f t="shared" si="0"/>
        <v>4</v>
      </c>
      <c r="B36" s="719" t="s">
        <v>836</v>
      </c>
      <c r="C36" s="721">
        <v>0.437</v>
      </c>
      <c r="D36" s="721">
        <v>0.999</v>
      </c>
      <c r="E36" s="721">
        <v>0.127</v>
      </c>
      <c r="Q36" s="719" t="s">
        <v>836</v>
      </c>
      <c r="R36" s="731">
        <v>129213691559</v>
      </c>
      <c r="S36" s="731">
        <v>129213691559</v>
      </c>
      <c r="T36" s="721">
        <v>0.437</v>
      </c>
      <c r="U36" s="721">
        <v>0.999</v>
      </c>
      <c r="V36" s="721">
        <v>0.127</v>
      </c>
    </row>
    <row r="37" spans="1:22" ht="25.5">
      <c r="A37">
        <f t="shared" si="0"/>
        <v>5</v>
      </c>
      <c r="B37" s="719" t="s">
        <v>890</v>
      </c>
      <c r="C37" s="721">
        <v>0.35799999999999998</v>
      </c>
      <c r="D37" s="721">
        <v>0.56899999999999995</v>
      </c>
      <c r="E37" s="721">
        <v>0.129</v>
      </c>
      <c r="Q37" s="719" t="s">
        <v>890</v>
      </c>
      <c r="R37" s="731">
        <v>6000000000</v>
      </c>
      <c r="S37" s="731">
        <v>9972666000</v>
      </c>
      <c r="T37" s="721">
        <v>0.35799999999999998</v>
      </c>
      <c r="U37" s="721">
        <v>0.56899999999999995</v>
      </c>
      <c r="V37" s="721">
        <v>0.129</v>
      </c>
    </row>
    <row r="38" spans="1:22" ht="25.5">
      <c r="A38">
        <f t="shared" si="0"/>
        <v>6</v>
      </c>
      <c r="B38" s="719" t="s">
        <v>954</v>
      </c>
      <c r="C38" s="721">
        <v>0.54200000000000004</v>
      </c>
      <c r="D38" s="721">
        <v>0.74399999999999999</v>
      </c>
      <c r="E38" s="721">
        <v>0.161</v>
      </c>
      <c r="Q38" s="719" t="s">
        <v>954</v>
      </c>
      <c r="R38" s="731">
        <v>118397874866</v>
      </c>
      <c r="S38" s="731">
        <v>133425208866</v>
      </c>
      <c r="T38" s="721">
        <v>0.54200000000000004</v>
      </c>
      <c r="U38" s="721">
        <v>0.74399999999999999</v>
      </c>
      <c r="V38" s="721">
        <v>0.161</v>
      </c>
    </row>
    <row r="39" spans="1:22" ht="25.5">
      <c r="A39">
        <f t="shared" si="0"/>
        <v>7</v>
      </c>
      <c r="B39" s="719" t="s">
        <v>1016</v>
      </c>
      <c r="C39" s="721">
        <v>0.41199999999999998</v>
      </c>
      <c r="D39" s="721">
        <v>0.17199999999999999</v>
      </c>
      <c r="E39" s="721">
        <v>0.156</v>
      </c>
      <c r="Q39" s="719" t="s">
        <v>1016</v>
      </c>
      <c r="R39" s="731">
        <v>749308705251</v>
      </c>
      <c r="S39" s="731">
        <v>730308705249.95996</v>
      </c>
      <c r="T39" s="721">
        <v>0.41199999999999998</v>
      </c>
      <c r="U39" s="721">
        <v>0.17199999999999999</v>
      </c>
      <c r="V39" s="721">
        <v>0.156</v>
      </c>
    </row>
    <row r="40" spans="1:22" ht="38.25">
      <c r="A40">
        <f t="shared" si="0"/>
        <v>8</v>
      </c>
      <c r="B40" s="719" t="s">
        <v>1058</v>
      </c>
      <c r="C40" s="721">
        <v>0.5</v>
      </c>
      <c r="D40" s="721">
        <v>0.373</v>
      </c>
      <c r="E40" s="721">
        <v>0.126</v>
      </c>
      <c r="Q40" s="719" t="s">
        <v>1058</v>
      </c>
      <c r="R40" s="731">
        <v>2842548551.6199999</v>
      </c>
      <c r="S40" s="731">
        <v>2842548551.6199999</v>
      </c>
      <c r="T40" s="721">
        <v>0.5</v>
      </c>
      <c r="U40" s="721">
        <v>0.373</v>
      </c>
      <c r="V40" s="721">
        <v>0.126</v>
      </c>
    </row>
    <row r="41" spans="1:22" ht="38.25">
      <c r="A41">
        <f t="shared" si="0"/>
        <v>9</v>
      </c>
      <c r="B41" s="719" t="s">
        <v>1127</v>
      </c>
      <c r="C41" s="721">
        <v>0.222</v>
      </c>
      <c r="D41" s="721">
        <v>0.28499999999999998</v>
      </c>
      <c r="E41" s="721">
        <v>0.186</v>
      </c>
      <c r="Q41" s="719" t="s">
        <v>1127</v>
      </c>
      <c r="R41" s="731">
        <v>814725715.41999996</v>
      </c>
      <c r="S41" s="731">
        <v>814725715.41999996</v>
      </c>
      <c r="T41" s="721">
        <v>0.222</v>
      </c>
      <c r="U41" s="721">
        <v>0.28499999999999998</v>
      </c>
      <c r="V41" s="721">
        <v>0.186</v>
      </c>
    </row>
    <row r="42" spans="1:22" ht="38.25">
      <c r="A42">
        <f t="shared" si="0"/>
        <v>10</v>
      </c>
      <c r="B42" s="719" t="s">
        <v>1191</v>
      </c>
      <c r="C42" s="721">
        <v>0.25900000000000001</v>
      </c>
      <c r="D42" s="721">
        <v>0.24199999999999999</v>
      </c>
      <c r="E42" s="721">
        <v>0.121</v>
      </c>
      <c r="Q42" s="719" t="s">
        <v>1191</v>
      </c>
      <c r="R42" s="731">
        <v>1000000000</v>
      </c>
      <c r="S42" s="731">
        <v>1000000000</v>
      </c>
      <c r="T42" s="721">
        <v>0.25900000000000001</v>
      </c>
      <c r="U42" s="721">
        <v>0.24199999999999999</v>
      </c>
      <c r="V42" s="721">
        <v>0.121</v>
      </c>
    </row>
    <row r="43" spans="1:22" ht="37.5" customHeight="1">
      <c r="A43">
        <f t="shared" si="0"/>
        <v>11</v>
      </c>
      <c r="B43" s="719" t="s">
        <v>1246</v>
      </c>
      <c r="C43" s="721">
        <v>0.88900000000000001</v>
      </c>
      <c r="D43" s="721">
        <v>1</v>
      </c>
      <c r="E43" s="721">
        <v>0.5</v>
      </c>
      <c r="Q43" s="719" t="s">
        <v>1246</v>
      </c>
      <c r="R43" s="731">
        <v>1000000000</v>
      </c>
      <c r="S43" s="731">
        <v>1000000000</v>
      </c>
      <c r="T43" s="721">
        <v>0.88900000000000001</v>
      </c>
      <c r="U43" s="721">
        <v>1</v>
      </c>
      <c r="V43" s="721">
        <v>0.5</v>
      </c>
    </row>
    <row r="44" spans="1:22" ht="38.25">
      <c r="A44">
        <f t="shared" si="0"/>
        <v>12</v>
      </c>
      <c r="B44" s="719" t="s">
        <v>1275</v>
      </c>
      <c r="C44" s="721">
        <v>0.73299999999999998</v>
      </c>
      <c r="D44" s="721">
        <v>0.50800000000000001</v>
      </c>
      <c r="E44" s="721">
        <v>0.16900000000000001</v>
      </c>
      <c r="Q44" s="719" t="s">
        <v>1275</v>
      </c>
      <c r="R44" s="731">
        <v>80000000</v>
      </c>
      <c r="S44" s="731">
        <v>80000000</v>
      </c>
      <c r="T44" s="721">
        <v>0.73299999999999998</v>
      </c>
      <c r="U44" s="721">
        <v>0.50800000000000001</v>
      </c>
      <c r="V44" s="721">
        <v>0.16900000000000001</v>
      </c>
    </row>
    <row r="45" spans="1:22" ht="51">
      <c r="A45">
        <f t="shared" si="0"/>
        <v>13</v>
      </c>
      <c r="B45" s="719" t="s">
        <v>1298</v>
      </c>
      <c r="C45" s="721">
        <v>0.66069999999999995</v>
      </c>
      <c r="D45" s="721">
        <v>0</v>
      </c>
      <c r="E45" s="721">
        <v>0</v>
      </c>
      <c r="Q45" s="719" t="s">
        <v>1298</v>
      </c>
      <c r="R45" s="731">
        <v>80000000</v>
      </c>
      <c r="S45" s="731">
        <v>80000000</v>
      </c>
      <c r="T45" s="721">
        <v>0.66069999999999995</v>
      </c>
      <c r="U45" s="721">
        <v>0</v>
      </c>
      <c r="V45" s="721">
        <v>0</v>
      </c>
    </row>
    <row r="46" spans="1:22" ht="51">
      <c r="A46">
        <f t="shared" si="0"/>
        <v>14</v>
      </c>
      <c r="B46" s="719" t="s">
        <v>1314</v>
      </c>
      <c r="C46" s="721">
        <v>0.45200000000000001</v>
      </c>
      <c r="D46" s="721">
        <v>0.97699999999999998</v>
      </c>
      <c r="E46" s="721">
        <v>0.32600000000000001</v>
      </c>
      <c r="Q46" s="719" t="s">
        <v>1314</v>
      </c>
      <c r="R46" s="731">
        <v>250000000</v>
      </c>
      <c r="S46" s="731">
        <v>250000000</v>
      </c>
      <c r="T46" s="721">
        <v>0.45200000000000001</v>
      </c>
      <c r="U46" s="721">
        <v>0.97699999999999998</v>
      </c>
      <c r="V46" s="721">
        <v>0.32600000000000001</v>
      </c>
    </row>
    <row r="47" spans="1:22" ht="25.5">
      <c r="A47">
        <f t="shared" si="0"/>
        <v>15</v>
      </c>
      <c r="B47" s="719" t="s">
        <v>1331</v>
      </c>
      <c r="C47" s="721">
        <v>0.875</v>
      </c>
      <c r="D47" s="721">
        <v>0.50800000000000001</v>
      </c>
      <c r="E47" s="721">
        <v>0.16900000000000001</v>
      </c>
      <c r="Q47" s="719" t="s">
        <v>1331</v>
      </c>
      <c r="R47" s="731">
        <v>80000000</v>
      </c>
      <c r="S47" s="731">
        <v>80000000</v>
      </c>
      <c r="T47" s="721">
        <v>0.875</v>
      </c>
      <c r="U47" s="721">
        <v>0.50800000000000001</v>
      </c>
      <c r="V47" s="721">
        <v>0.16900000000000001</v>
      </c>
    </row>
    <row r="48" spans="1:22" ht="25.5">
      <c r="A48">
        <f t="shared" si="0"/>
        <v>16</v>
      </c>
      <c r="B48" s="719" t="s">
        <v>1359</v>
      </c>
      <c r="C48" s="721">
        <v>0</v>
      </c>
      <c r="D48" s="721">
        <v>0</v>
      </c>
      <c r="E48" s="721">
        <v>0</v>
      </c>
      <c r="Q48" s="719" t="s">
        <v>1359</v>
      </c>
      <c r="R48" s="731">
        <v>850000000</v>
      </c>
      <c r="S48" s="731">
        <v>850000000</v>
      </c>
      <c r="T48" s="721">
        <v>0</v>
      </c>
      <c r="U48" s="721">
        <v>0</v>
      </c>
      <c r="V48" s="721">
        <v>0</v>
      </c>
    </row>
    <row r="49" spans="1:22" ht="25.5">
      <c r="A49">
        <f t="shared" si="0"/>
        <v>17</v>
      </c>
      <c r="B49" s="719" t="s">
        <v>1387</v>
      </c>
      <c r="C49" s="721">
        <v>0.26900000000000002</v>
      </c>
      <c r="D49" s="721">
        <v>0.55400000000000005</v>
      </c>
      <c r="E49" s="721">
        <v>0.02</v>
      </c>
      <c r="Q49" s="719" t="s">
        <v>1387</v>
      </c>
      <c r="R49" s="731">
        <v>1441672000</v>
      </c>
      <c r="S49" s="731">
        <v>1441672000</v>
      </c>
      <c r="T49" s="721">
        <v>0.26900000000000002</v>
      </c>
      <c r="U49" s="721">
        <v>0.55400000000000005</v>
      </c>
      <c r="V49" s="721">
        <v>0.02</v>
      </c>
    </row>
    <row r="50" spans="1:22" ht="38.25">
      <c r="A50">
        <f t="shared" si="0"/>
        <v>18</v>
      </c>
      <c r="B50" s="719" t="s">
        <v>1421</v>
      </c>
      <c r="C50" s="721">
        <v>0.41299999999999998</v>
      </c>
      <c r="D50" s="721">
        <v>0.626</v>
      </c>
      <c r="E50" s="721">
        <v>0.34</v>
      </c>
      <c r="Q50" s="719" t="s">
        <v>1421</v>
      </c>
      <c r="R50" s="731">
        <v>1080571956</v>
      </c>
      <c r="S50" s="731">
        <v>1080571956</v>
      </c>
      <c r="T50" s="721">
        <v>0.41299999999999998</v>
      </c>
      <c r="U50" s="721">
        <v>0.626</v>
      </c>
      <c r="V50" s="721">
        <v>0.34</v>
      </c>
    </row>
    <row r="51" spans="1:22" ht="25.5">
      <c r="A51">
        <f t="shared" si="0"/>
        <v>19</v>
      </c>
      <c r="B51" s="719" t="s">
        <v>1469</v>
      </c>
      <c r="C51" s="721">
        <v>0</v>
      </c>
      <c r="D51" s="721">
        <v>0</v>
      </c>
      <c r="E51" s="721">
        <v>0</v>
      </c>
      <c r="Q51" s="719" t="s">
        <v>1469</v>
      </c>
      <c r="R51" s="731">
        <v>150000000</v>
      </c>
      <c r="S51" s="731">
        <v>150000000</v>
      </c>
      <c r="T51" s="721">
        <v>0</v>
      </c>
      <c r="U51" s="721">
        <v>0</v>
      </c>
      <c r="V51" s="721">
        <v>0</v>
      </c>
    </row>
    <row r="52" spans="1:22" ht="51">
      <c r="A52">
        <f t="shared" si="0"/>
        <v>20</v>
      </c>
      <c r="B52" s="719" t="s">
        <v>1510</v>
      </c>
      <c r="C52" s="721">
        <v>0.159</v>
      </c>
      <c r="D52" s="721">
        <v>0</v>
      </c>
      <c r="E52" s="721">
        <v>0</v>
      </c>
      <c r="Q52" s="719" t="s">
        <v>1510</v>
      </c>
      <c r="R52" s="731">
        <v>1200000000</v>
      </c>
      <c r="S52" s="731">
        <v>2412684024</v>
      </c>
      <c r="T52" s="721">
        <v>0.159</v>
      </c>
      <c r="U52" s="721">
        <v>0</v>
      </c>
      <c r="V52" s="721">
        <v>0</v>
      </c>
    </row>
    <row r="53" spans="1:22" ht="76.5">
      <c r="A53">
        <f t="shared" si="0"/>
        <v>21</v>
      </c>
      <c r="B53" s="719" t="s">
        <v>1524</v>
      </c>
      <c r="C53" s="721">
        <v>0.47599999999999998</v>
      </c>
      <c r="D53" s="721">
        <v>0</v>
      </c>
      <c r="E53" s="721">
        <v>0</v>
      </c>
      <c r="Q53" s="719" t="s">
        <v>1524</v>
      </c>
      <c r="R53" s="731">
        <v>817043774</v>
      </c>
      <c r="S53" s="731">
        <v>817043774</v>
      </c>
      <c r="T53" s="721">
        <v>0.47599999999999998</v>
      </c>
      <c r="U53" s="721">
        <v>0</v>
      </c>
      <c r="V53" s="721">
        <v>0</v>
      </c>
    </row>
    <row r="54" spans="1:22" ht="25.5">
      <c r="A54">
        <f t="shared" si="0"/>
        <v>22</v>
      </c>
      <c r="B54" s="719" t="s">
        <v>1544</v>
      </c>
      <c r="C54" s="721">
        <v>0.33329999999999999</v>
      </c>
      <c r="D54" s="721">
        <v>0.90900000000000003</v>
      </c>
      <c r="E54" s="721">
        <v>0.153</v>
      </c>
      <c r="Q54" s="719" t="s">
        <v>1544</v>
      </c>
      <c r="R54" s="731">
        <v>249000000</v>
      </c>
      <c r="S54" s="731">
        <v>249000000</v>
      </c>
      <c r="T54" s="721">
        <v>0.33329999999999999</v>
      </c>
      <c r="U54" s="721">
        <v>0.90900000000000003</v>
      </c>
      <c r="V54" s="721">
        <v>0.153</v>
      </c>
    </row>
    <row r="55" spans="1:22" ht="38.25">
      <c r="A55">
        <f t="shared" si="0"/>
        <v>23</v>
      </c>
      <c r="B55" s="719" t="s">
        <v>1558</v>
      </c>
      <c r="C55" s="721">
        <v>0.188</v>
      </c>
      <c r="D55" s="721">
        <v>8.9999999999999993E-3</v>
      </c>
      <c r="E55" s="721">
        <v>1.8E-3</v>
      </c>
      <c r="Q55" s="719" t="s">
        <v>1558</v>
      </c>
      <c r="R55" s="731">
        <v>21696853210</v>
      </c>
      <c r="S55" s="731">
        <v>21696853210</v>
      </c>
      <c r="T55" s="721">
        <v>0.188</v>
      </c>
      <c r="U55" s="721">
        <v>8.9999999999999993E-3</v>
      </c>
      <c r="V55" s="721">
        <v>1.8E-3</v>
      </c>
    </row>
    <row r="56" spans="1:22" ht="38.25">
      <c r="A56">
        <f t="shared" si="0"/>
        <v>24</v>
      </c>
      <c r="B56" s="719" t="s">
        <v>1600</v>
      </c>
      <c r="C56" s="721">
        <v>1.2999999999999999E-2</v>
      </c>
      <c r="D56" s="721">
        <v>7.3999999999999996E-2</v>
      </c>
      <c r="E56" s="721">
        <v>1.7000000000000001E-2</v>
      </c>
      <c r="Q56" s="719" t="s">
        <v>1600</v>
      </c>
      <c r="R56" s="731">
        <v>1400000000</v>
      </c>
      <c r="S56" s="731">
        <v>1400000000</v>
      </c>
      <c r="T56" s="721">
        <v>1.2999999999999999E-2</v>
      </c>
      <c r="U56" s="721">
        <v>7.3999999999999996E-2</v>
      </c>
      <c r="V56" s="721">
        <v>1.7000000000000001E-2</v>
      </c>
    </row>
    <row r="57" spans="1:22" ht="38.25">
      <c r="A57">
        <f t="shared" si="0"/>
        <v>25</v>
      </c>
      <c r="B57" s="719" t="s">
        <v>1648</v>
      </c>
      <c r="C57" s="721">
        <v>0</v>
      </c>
      <c r="D57" s="721">
        <v>6.8199999999999997E-2</v>
      </c>
      <c r="E57" s="721">
        <v>2.3E-2</v>
      </c>
      <c r="Q57" s="719" t="s">
        <v>1648</v>
      </c>
      <c r="R57" s="731">
        <v>440000000</v>
      </c>
      <c r="S57" s="731">
        <v>440000000</v>
      </c>
      <c r="T57" s="721">
        <v>0</v>
      </c>
      <c r="U57" s="721">
        <v>6.8199999999999997E-2</v>
      </c>
      <c r="V57" s="721">
        <v>2.3E-2</v>
      </c>
    </row>
    <row r="58" spans="1:22" ht="25.5">
      <c r="A58">
        <f t="shared" si="0"/>
        <v>26</v>
      </c>
      <c r="B58" s="719" t="s">
        <v>1667</v>
      </c>
      <c r="C58" s="721">
        <v>0.129</v>
      </c>
      <c r="D58" s="721">
        <v>0.73699999999999999</v>
      </c>
      <c r="E58" s="721">
        <v>0.185</v>
      </c>
      <c r="Q58" s="719" t="s">
        <v>1667</v>
      </c>
      <c r="R58" s="731">
        <v>360000000</v>
      </c>
      <c r="S58" s="731">
        <v>360000000</v>
      </c>
      <c r="T58" s="721">
        <v>0.129</v>
      </c>
      <c r="U58" s="721">
        <v>0.73699999999999999</v>
      </c>
      <c r="V58" s="721">
        <v>0.185</v>
      </c>
    </row>
    <row r="59" spans="1:22" ht="38.25">
      <c r="A59">
        <f t="shared" si="0"/>
        <v>27</v>
      </c>
      <c r="B59" s="719" t="s">
        <v>1719</v>
      </c>
      <c r="C59" s="721">
        <v>0.05</v>
      </c>
      <c r="D59" s="721">
        <v>0</v>
      </c>
      <c r="E59" s="721">
        <v>0</v>
      </c>
      <c r="Q59" s="719" t="s">
        <v>1719</v>
      </c>
      <c r="R59" s="731">
        <v>150000000</v>
      </c>
      <c r="S59" s="731">
        <v>150000000</v>
      </c>
      <c r="T59" s="721">
        <v>0.05</v>
      </c>
      <c r="U59" s="721">
        <v>0</v>
      </c>
      <c r="V59" s="721">
        <v>0</v>
      </c>
    </row>
    <row r="60" spans="1:22" ht="38.25">
      <c r="A60">
        <f t="shared" si="0"/>
        <v>28</v>
      </c>
      <c r="B60" s="719" t="s">
        <v>1743</v>
      </c>
      <c r="C60" s="721">
        <v>0.22700000000000001</v>
      </c>
      <c r="D60" s="721">
        <v>8.7999999999999995E-2</v>
      </c>
      <c r="E60" s="721">
        <v>8.5000000000000006E-2</v>
      </c>
      <c r="Q60" s="719" t="s">
        <v>1743</v>
      </c>
      <c r="R60" s="731">
        <v>2000000000</v>
      </c>
      <c r="S60" s="731">
        <v>515534789</v>
      </c>
      <c r="T60" s="721">
        <v>0.22700000000000001</v>
      </c>
      <c r="U60" s="721">
        <v>8.7999999999999995E-2</v>
      </c>
      <c r="V60" s="721">
        <v>8.5000000000000006E-2</v>
      </c>
    </row>
    <row r="61" spans="1:22" ht="51">
      <c r="A61">
        <f t="shared" si="0"/>
        <v>29</v>
      </c>
      <c r="B61" s="719" t="s">
        <v>1775</v>
      </c>
      <c r="C61" s="721">
        <v>0.33300000000000002</v>
      </c>
      <c r="D61" s="721">
        <v>0.6</v>
      </c>
      <c r="E61" s="721">
        <v>0.19800000000000001</v>
      </c>
      <c r="Q61" s="719" t="s">
        <v>1775</v>
      </c>
      <c r="R61" s="731">
        <v>3696263475</v>
      </c>
      <c r="S61" s="731">
        <v>3696263475</v>
      </c>
      <c r="T61" s="721">
        <v>0.33300000000000002</v>
      </c>
      <c r="U61" s="721">
        <v>0.6</v>
      </c>
      <c r="V61" s="721">
        <v>0.19800000000000001</v>
      </c>
    </row>
  </sheetData>
  <mergeCells count="3">
    <mergeCell ref="Q2:Q3"/>
    <mergeCell ref="R2:S2"/>
    <mergeCell ref="T2:U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E25"/>
  <sheetViews>
    <sheetView zoomScale="69" zoomScaleNormal="69" workbookViewId="0">
      <selection activeCell="L24" sqref="L24"/>
    </sheetView>
  </sheetViews>
  <sheetFormatPr baseColWidth="10" defaultColWidth="10.875" defaultRowHeight="14.25"/>
  <cols>
    <col min="2" max="2" width="55.25" customWidth="1"/>
    <col min="4" max="4" width="20.125" customWidth="1"/>
    <col min="5" max="5" width="34.75" customWidth="1"/>
  </cols>
  <sheetData>
    <row r="1" spans="2:5" ht="52.5" customHeight="1">
      <c r="B1" s="21" t="s">
        <v>1845</v>
      </c>
      <c r="D1" s="3" t="s">
        <v>1846</v>
      </c>
      <c r="E1" s="3" t="s">
        <v>1847</v>
      </c>
    </row>
    <row r="2" spans="2:5">
      <c r="B2" s="20" t="s">
        <v>1848</v>
      </c>
      <c r="D2" s="4">
        <v>0</v>
      </c>
      <c r="E2" s="5" t="s">
        <v>652</v>
      </c>
    </row>
    <row r="3" spans="2:5">
      <c r="B3" s="20" t="s">
        <v>1849</v>
      </c>
      <c r="D3" s="4">
        <v>1</v>
      </c>
      <c r="E3" s="5" t="s">
        <v>1850</v>
      </c>
    </row>
    <row r="4" spans="2:5">
      <c r="B4" s="20" t="s">
        <v>1851</v>
      </c>
      <c r="D4" s="4">
        <v>2</v>
      </c>
      <c r="E4" s="5" t="s">
        <v>1852</v>
      </c>
    </row>
    <row r="5" spans="2:5">
      <c r="B5" s="20" t="s">
        <v>1853</v>
      </c>
      <c r="D5" s="4">
        <v>3</v>
      </c>
      <c r="E5" s="5" t="s">
        <v>1854</v>
      </c>
    </row>
    <row r="6" spans="2:5">
      <c r="B6" s="20" t="s">
        <v>1855</v>
      </c>
      <c r="D6" s="4">
        <v>4</v>
      </c>
      <c r="E6" s="5" t="s">
        <v>986</v>
      </c>
    </row>
    <row r="7" spans="2:5">
      <c r="B7" s="20" t="s">
        <v>1071</v>
      </c>
      <c r="D7" s="4">
        <v>5</v>
      </c>
      <c r="E7" s="5" t="s">
        <v>1856</v>
      </c>
    </row>
    <row r="8" spans="2:5">
      <c r="B8" s="20" t="s">
        <v>1037</v>
      </c>
    </row>
    <row r="9" spans="2:5" ht="25.5">
      <c r="B9" s="20" t="s">
        <v>1857</v>
      </c>
    </row>
    <row r="10" spans="2:5">
      <c r="B10" s="20" t="s">
        <v>1051</v>
      </c>
    </row>
    <row r="11" spans="2:5">
      <c r="B11" s="20" t="s">
        <v>1046</v>
      </c>
    </row>
    <row r="12" spans="2:5">
      <c r="B12" s="20" t="s">
        <v>1858</v>
      </c>
    </row>
    <row r="13" spans="2:5" ht="25.5">
      <c r="B13" s="20" t="s">
        <v>1859</v>
      </c>
    </row>
    <row r="14" spans="2:5">
      <c r="B14" s="20" t="s">
        <v>1860</v>
      </c>
    </row>
    <row r="15" spans="2:5" ht="25.5">
      <c r="B15" s="20" t="s">
        <v>1861</v>
      </c>
    </row>
    <row r="16" spans="2:5" ht="25.5">
      <c r="B16" s="20" t="s">
        <v>1862</v>
      </c>
    </row>
    <row r="17" spans="2:2" ht="25.5">
      <c r="B17" s="20" t="s">
        <v>1863</v>
      </c>
    </row>
    <row r="18" spans="2:2" ht="25.5">
      <c r="B18" s="20" t="s">
        <v>1864</v>
      </c>
    </row>
    <row r="19" spans="2:2" ht="25.5">
      <c r="B19" s="20" t="s">
        <v>1865</v>
      </c>
    </row>
    <row r="20" spans="2:2">
      <c r="B20" s="20" t="s">
        <v>1866</v>
      </c>
    </row>
    <row r="21" spans="2:2">
      <c r="B21" s="20" t="s">
        <v>1867</v>
      </c>
    </row>
    <row r="22" spans="2:2" ht="45" customHeight="1"/>
    <row r="23" spans="2:2" ht="45" customHeight="1"/>
    <row r="24" spans="2:2" ht="45" customHeight="1"/>
    <row r="25" spans="2:2"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ESTRATÉGICO</vt:lpstr>
      <vt:lpstr>2. GESTIÓN-MIPG</vt:lpstr>
      <vt:lpstr>INVERSIÓN</vt:lpstr>
      <vt:lpstr>Hoja1</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Angel Puello</cp:lastModifiedBy>
  <cp:revision/>
  <dcterms:created xsi:type="dcterms:W3CDTF">2024-07-04T17:50:33Z</dcterms:created>
  <dcterms:modified xsi:type="dcterms:W3CDTF">2026-08-11T14:34:40Z</dcterms:modified>
  <cp:category/>
  <cp:contentStatus/>
</cp:coreProperties>
</file>