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202300"/>
  <mc:AlternateContent xmlns:mc="http://schemas.openxmlformats.org/markup-compatibility/2006">
    <mc:Choice Requires="x15">
      <x15ac:absPath xmlns:x15ac="http://schemas.microsoft.com/office/spreadsheetml/2010/11/ac" url="C:\Users\MAYERLY FERREIRA\Documents\Planeacion 2026\Reportes\Segundo trimestre 2026\OAGRD\"/>
    </mc:Choice>
  </mc:AlternateContent>
  <xr:revisionPtr revIDLastSave="0" documentId="13_ncr:1_{1040DB22-692D-456D-8260-EC08522EB75C}" xr6:coauthVersionLast="47" xr6:coauthVersionMax="47" xr10:uidLastSave="{00000000-0000-0000-0000-000000000000}"/>
  <bookViews>
    <workbookView xWindow="-120" yWindow="-120" windowWidth="20730" windowHeight="11040" firstSheet="1" activeTab="1" xr2:uid="{00000000-000D-0000-FFFF-FFFF00000000}"/>
  </bookViews>
  <sheets>
    <sheet name="INSTRUCTIVO" sheetId="2" r:id="rId1"/>
    <sheet name="1. ESTRATÉGICO" sheetId="1" r:id="rId2"/>
    <sheet name="2. GESTIÓN-MIPG" sheetId="5" r:id="rId3"/>
    <sheet name="3. INVERSIÓN" sheetId="6" r:id="rId4"/>
    <sheet name="CONTROL DE CAMBIOS " sheetId="3" r:id="rId5"/>
    <sheet name="ANEXO1" sheetId="4" r:id="rId6"/>
  </sheets>
  <externalReferences>
    <externalReference r:id="rId7"/>
  </externalReferences>
  <definedNames>
    <definedName name="_xlnm._FilterDatabase" localSheetId="1" hidden="1">'1. ESTRATÉGICO'!$A$1:$AF$8</definedName>
    <definedName name="CDP">[1]!Tabla3[CDP]</definedName>
    <definedName name="CDPPROYECTO">[1]!Tabla3[PROYECTO]</definedName>
    <definedName name="CODIGO">[1]!Tabla2[CÓDIGO DE PROYECTO BPIN]</definedName>
    <definedName name="estado">[1]!Tabla7[Estado]</definedName>
    <definedName name="Frecuencia">[1]!Tabla6[Frecuencia]</definedName>
    <definedName name="PROYECTO">[1]!Tabla2[PROYECTO DE INVERSIÓN]</definedName>
    <definedName name="PROYECTOS">[1]!Tabla2[PROYECTO DE INVERSIÓN]</definedName>
    <definedName name="RP">[1]!Tabla5[RP]</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F13" i="1" l="1"/>
  <c r="V9" i="1"/>
  <c r="AI35" i="6"/>
  <c r="AJ36" i="6" l="1"/>
  <c r="S29" i="6"/>
  <c r="T29" i="6" s="1"/>
  <c r="S30" i="6"/>
  <c r="T30" i="6" s="1"/>
  <c r="AI33" i="6" l="1"/>
  <c r="V18" i="1"/>
  <c r="AE18" i="1" s="1"/>
  <c r="V19" i="1"/>
  <c r="AE19" i="1" s="1"/>
  <c r="AE17" i="1"/>
  <c r="V15" i="1"/>
  <c r="AE15" i="1" s="1"/>
  <c r="V14" i="1"/>
  <c r="AE14" i="1" s="1"/>
  <c r="V10" i="1"/>
  <c r="AE10" i="1" s="1"/>
  <c r="V11" i="1"/>
  <c r="AE11" i="1" s="1"/>
  <c r="V12" i="1"/>
  <c r="AE12" i="1" s="1"/>
  <c r="AE9" i="1"/>
  <c r="AE13" i="1" s="1"/>
  <c r="X9" i="1" l="1"/>
  <c r="AC9" i="1"/>
  <c r="X18" i="1"/>
  <c r="X17" i="1"/>
  <c r="X15" i="1"/>
  <c r="X14" i="1"/>
  <c r="X10" i="1"/>
  <c r="X11" i="1"/>
  <c r="X12" i="1"/>
  <c r="BD18" i="6" l="1"/>
  <c r="AM18" i="6"/>
  <c r="BE26" i="6"/>
  <c r="BE33" i="6" s="1"/>
  <c r="AM33" i="6"/>
  <c r="BD33" i="6"/>
  <c r="BB33" i="6"/>
  <c r="BC26" i="6"/>
  <c r="BC33" i="6" s="1"/>
  <c r="BD25" i="6"/>
  <c r="BB25" i="6"/>
  <c r="BE19" i="6"/>
  <c r="BE25" i="6" s="1"/>
  <c r="BD36" i="6" l="1"/>
  <c r="BC19" i="6"/>
  <c r="BC25" i="6" s="1"/>
  <c r="BE9" i="6"/>
  <c r="BE18" i="6" s="1"/>
  <c r="BC9" i="6"/>
  <c r="BC18" i="6" s="1"/>
  <c r="AL18" i="6" l="1"/>
  <c r="AL33" i="6"/>
  <c r="AZ33" i="6"/>
  <c r="BA26" i="6"/>
  <c r="BA33" i="6" s="1"/>
  <c r="AX33" i="6"/>
  <c r="AY26" i="6"/>
  <c r="AY33" i="6" s="1"/>
  <c r="AK25" i="6"/>
  <c r="AL25" i="6"/>
  <c r="AM25" i="6"/>
  <c r="AM36" i="6" s="1"/>
  <c r="BE36" i="6" s="1"/>
  <c r="AZ25" i="6"/>
  <c r="BA19" i="6"/>
  <c r="BA25" i="6" s="1"/>
  <c r="AY19" i="6"/>
  <c r="AY25" i="6" s="1"/>
  <c r="AX25" i="6"/>
  <c r="BA9" i="6"/>
  <c r="BA18" i="6" s="1"/>
  <c r="AX18" i="6"/>
  <c r="AY9" i="6"/>
  <c r="AY18" i="6" s="1"/>
  <c r="AX36" i="6" l="1"/>
  <c r="AL36" i="6"/>
  <c r="AK33" i="6"/>
  <c r="AJ33" i="6"/>
  <c r="AR33" i="6"/>
  <c r="AT33" i="6"/>
  <c r="AV33" i="6"/>
  <c r="AP33" i="6"/>
  <c r="AJ25" i="6"/>
  <c r="AK18" i="6"/>
  <c r="S10" i="6"/>
  <c r="S11" i="6"/>
  <c r="S12" i="6"/>
  <c r="S13" i="6"/>
  <c r="S14" i="6"/>
  <c r="S15" i="6"/>
  <c r="S16" i="6"/>
  <c r="T16" i="6" s="1"/>
  <c r="S17" i="6"/>
  <c r="T17" i="6" s="1"/>
  <c r="AV36" i="6"/>
  <c r="AT36" i="6"/>
  <c r="AR36" i="6"/>
  <c r="AP36" i="6"/>
  <c r="AQ36" i="6" s="1"/>
  <c r="AK36" i="6"/>
  <c r="AW26" i="6"/>
  <c r="AW33" i="6" s="1"/>
  <c r="AU26" i="6"/>
  <c r="AU33" i="6" s="1"/>
  <c r="S31" i="6"/>
  <c r="T31" i="6" s="1"/>
  <c r="S32" i="6"/>
  <c r="T32" i="6" s="1"/>
  <c r="AT25" i="6"/>
  <c r="AV25" i="6"/>
  <c r="AW19" i="6"/>
  <c r="AW25" i="6" s="1"/>
  <c r="AU19" i="6"/>
  <c r="AU25" i="6" s="1"/>
  <c r="AR25" i="6"/>
  <c r="AP25" i="6"/>
  <c r="AI25" i="6"/>
  <c r="S21" i="6"/>
  <c r="T21" i="6" s="1"/>
  <c r="S20" i="6"/>
  <c r="T20" i="6" s="1"/>
  <c r="S22" i="6"/>
  <c r="T22" i="6" s="1"/>
  <c r="S23" i="6"/>
  <c r="T23" i="6" s="1"/>
  <c r="S24" i="6"/>
  <c r="AW9" i="6"/>
  <c r="AW18" i="6" s="1"/>
  <c r="AU9" i="6"/>
  <c r="AU18" i="6" s="1"/>
  <c r="AS9" i="6"/>
  <c r="AS18" i="6" s="1"/>
  <c r="AQ9" i="6"/>
  <c r="AW36" i="6" l="1"/>
  <c r="AY36" i="6"/>
  <c r="AU36" i="6"/>
  <c r="AS36" i="6"/>
  <c r="AC18" i="1"/>
  <c r="AD17" i="1"/>
  <c r="AF17" i="1"/>
  <c r="AC17" i="1"/>
  <c r="AF19" i="1" l="1"/>
  <c r="AD19" i="1"/>
  <c r="AD18" i="1"/>
  <c r="S9" i="6" l="1"/>
  <c r="AP18" i="6" l="1"/>
  <c r="AJ18" i="6"/>
  <c r="AI18" i="6"/>
  <c r="AQ18" i="6" l="1"/>
  <c r="BB18" i="6"/>
  <c r="BB36" i="6" s="1"/>
  <c r="BC36" i="6" s="1"/>
  <c r="AZ18" i="6"/>
  <c r="AZ36" i="6" s="1"/>
  <c r="BA36" i="6" s="1"/>
  <c r="AV18" i="6"/>
  <c r="AT18" i="6"/>
  <c r="AR18" i="6"/>
  <c r="S28" i="6"/>
  <c r="T28" i="6" s="1"/>
  <c r="S27" i="6"/>
  <c r="T27" i="6" s="1"/>
  <c r="S26" i="6"/>
  <c r="T26" i="6" s="1"/>
  <c r="T24" i="6"/>
  <c r="S19" i="6"/>
  <c r="T19" i="6" s="1"/>
  <c r="T9" i="6"/>
  <c r="T10" i="6"/>
  <c r="T11" i="6"/>
  <c r="T12" i="6"/>
  <c r="T13" i="6"/>
  <c r="T14" i="6"/>
  <c r="T15" i="6"/>
  <c r="AC15" i="1"/>
  <c r="AC10" i="1"/>
  <c r="T18" i="6" l="1"/>
  <c r="AC12" i="1"/>
  <c r="AC11" i="1"/>
  <c r="AF15" i="1"/>
  <c r="AF12" i="1"/>
  <c r="AF10" i="1"/>
  <c r="AC14" i="1"/>
  <c r="AC19" i="1"/>
  <c r="AD14" i="1" l="1"/>
  <c r="AF14" i="1"/>
  <c r="AD11" i="1"/>
  <c r="AF11" i="1"/>
  <c r="AD15" i="1"/>
  <c r="AD12" i="1"/>
  <c r="AF9" i="1"/>
  <c r="AS26" i="6" l="1"/>
  <c r="AS33" i="6" s="1"/>
  <c r="AQ26" i="6"/>
  <c r="AQ33" i="6" s="1"/>
  <c r="AS19" i="6" l="1"/>
  <c r="AS25" i="6" s="1"/>
  <c r="AQ19" i="6"/>
  <c r="AQ25" i="6" s="1"/>
  <c r="T25" i="6" l="1"/>
  <c r="T33" i="6"/>
  <c r="T36" i="6" l="1"/>
  <c r="AE16" i="1"/>
  <c r="AE20" i="1"/>
  <c r="AE22" i="1" l="1"/>
  <c r="AF16" i="1"/>
  <c r="AC16" i="1"/>
  <c r="AC20" i="1"/>
  <c r="AD16" i="1"/>
  <c r="AD9" i="1" l="1"/>
  <c r="AC13" i="1"/>
  <c r="AC22" i="1" s="1"/>
  <c r="AD10" i="1"/>
  <c r="AD20" i="1"/>
  <c r="AD13" i="1" l="1"/>
  <c r="AD22" i="1" s="1"/>
  <c r="AF20" i="1"/>
  <c r="AF22"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USUARIO</author>
  </authors>
  <commentList>
    <comment ref="A48" authorId="0" shapeId="0" xr:uid="{00000000-0006-0000-0000-000001000000}">
      <text>
        <r>
          <rPr>
            <b/>
            <sz val="9"/>
            <color indexed="81"/>
            <rFont val="Tahoma"/>
            <family val="2"/>
          </rPr>
          <t xml:space="preserve">USUARIO:
</t>
        </r>
        <r>
          <rPr>
            <sz val="9"/>
            <color indexed="81"/>
            <rFont val="Tahoma"/>
            <family val="2"/>
          </rPr>
          <t>Hitos intermedios que evidencian el avance en la generacion de un producto en el tiempo
PRODUCTO TANGIBLE DE LA ACTIVIDAD</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USUARIO</author>
  </authors>
  <commentList>
    <comment ref="M8" authorId="0" shapeId="0" xr:uid="{00000000-0006-0000-0100-000001000000}">
      <text>
        <r>
          <rPr>
            <b/>
            <sz val="9"/>
            <color indexed="81"/>
            <rFont val="Tahoma"/>
            <family val="2"/>
          </rPr>
          <t>USUARIO:
1. BIEN
2. SERVICIO</t>
        </r>
        <r>
          <rPr>
            <sz val="9"/>
            <color indexed="81"/>
            <rFont val="Tahoma"/>
            <family val="2"/>
          </rPr>
          <t xml:space="preserve">
</t>
        </r>
      </text>
    </comment>
    <comment ref="O17" authorId="0" shapeId="0" xr:uid="{00000000-0006-0000-0100-000002000000}">
      <text>
        <r>
          <rPr>
            <b/>
            <sz val="9"/>
            <color indexed="81"/>
            <rFont val="Tahoma"/>
            <family val="2"/>
          </rPr>
          <t>USUARIO:</t>
        </r>
        <r>
          <rPr>
            <sz val="9"/>
            <color indexed="81"/>
            <rFont val="Tahoma"/>
            <family val="2"/>
          </rPr>
          <t xml:space="preserve">
plan de desarrollo</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USUARIO</author>
    <author>JOHANA VIELLAR</author>
  </authors>
  <commentList>
    <comment ref="M8" authorId="0" shapeId="0" xr:uid="{00000000-0006-0000-0300-000001000000}">
      <text>
        <r>
          <rPr>
            <b/>
            <sz val="9"/>
            <color rgb="FF000000"/>
            <rFont val="Tahoma"/>
            <family val="2"/>
          </rPr>
          <t xml:space="preserve">USUARIO:
</t>
        </r>
        <r>
          <rPr>
            <sz val="9"/>
            <color rgb="FF000000"/>
            <rFont val="Tahoma"/>
            <family val="2"/>
          </rPr>
          <t xml:space="preserve">Hitos intermedios que evidencian el avance en la generacion de un producto en el tiempo
</t>
        </r>
        <r>
          <rPr>
            <sz val="9"/>
            <color rgb="FF000000"/>
            <rFont val="Tahoma"/>
            <family val="2"/>
          </rPr>
          <t>PRODUCTO TANGIBLE DE LA ACTIVIDAD</t>
        </r>
      </text>
    </comment>
    <comment ref="AF8" authorId="1" shapeId="0" xr:uid="{00000000-0006-0000-0300-000002000000}">
      <text>
        <r>
          <rPr>
            <sz val="9"/>
            <color indexed="81"/>
            <rFont val="Tahoma"/>
            <family val="2"/>
          </rPr>
          <t xml:space="preserve">VER ANEXO 1
</t>
        </r>
      </text>
    </comment>
    <comment ref="AG8" authorId="1" shapeId="0" xr:uid="{00000000-0006-0000-0300-000003000000}">
      <text>
        <r>
          <rPr>
            <b/>
            <sz val="9"/>
            <color indexed="81"/>
            <rFont val="Tahoma"/>
            <family val="2"/>
          </rPr>
          <t>VER ANEXO 1</t>
        </r>
        <r>
          <rPr>
            <sz val="9"/>
            <color indexed="81"/>
            <rFont val="Tahoma"/>
            <family val="2"/>
          </rPr>
          <t xml:space="preserve">
</t>
        </r>
      </text>
    </comment>
  </commentList>
</comments>
</file>

<file path=xl/sharedStrings.xml><?xml version="1.0" encoding="utf-8"?>
<sst xmlns="http://schemas.openxmlformats.org/spreadsheetml/2006/main" count="968" uniqueCount="500">
  <si>
    <t>INSTRUCTIVO PARA EL DILIGENCIAMIENTO DEL PLAN DE ACCIÓN INSTITUCIONAL VIGENCIA 2024</t>
  </si>
  <si>
    <t>PLANTEAMIENTO ESTRATÉGICO PLAN DE ACCIÓN INSTITUCIONAL (Hoja 1)</t>
  </si>
  <si>
    <t>OBJETIVO DE DESARROLLO SOSTENIBLE</t>
  </si>
  <si>
    <t>Ingrese en esta casilla el ODS con el que se articula el programa de su competencia según el Acuerdo 139 que adopta el Plan de Desarrollo Distrital 2024-2027 'Cartagena, Ciudad de Derechos'.</t>
  </si>
  <si>
    <t>OBJETIVO ESTRATÉGICO</t>
  </si>
  <si>
    <t>Ingrese en esta casilla el objetivo estratégico definido en la plataforma estratégica,  relacionado con su proceso y con la línea estratégica en la cual el Acuerdo 139 del 2024 le asignó su responsabilidad.</t>
  </si>
  <si>
    <t xml:space="preserve">LINEA ESTRATÉGICA </t>
  </si>
  <si>
    <t>Ingrese en esta casilla la línea estratégica correspondiente al programa de su competencia según el Acuerdo 139 que adopta el Plan de Desarrollo Distrital 2024-2027 'Cartagena, Ciudad de Derechos'.</t>
  </si>
  <si>
    <t xml:space="preserve">IMPULSOR DE AVANCE </t>
  </si>
  <si>
    <t>Ingrese en esta casilla el impulsor de avance que facilita el logro del objetivo del programa de su competencia según el Acuerdo 139 que adopta el Plan de Desarrollo Distrital 2024-2027 'Cartagena, Ciudad de Derechos'.</t>
  </si>
  <si>
    <t>META DE RESULTADO</t>
  </si>
  <si>
    <t>Ingrese en esta casilla la meta de resultado esperada del programa de su competencia según el Acuerdo 139 que adopta el Plan de Desarrollo Distrital 2024-2027 'Cartagena, Ciudad de Derechos'.</t>
  </si>
  <si>
    <t>PROGRAMA</t>
  </si>
  <si>
    <t xml:space="preserve">Ingrese en esta casilla el nombre de los programas de su competencia según el Acuerdo 139 que adopta el Plan de Desarrollo Distrital 2024-2027 'Cartagena, Ciudad de Derechos' (revise e incorpore los programas del Capítulo de los Pueblos y Comunidades Étnicas donde tienen compromisos, así como sus metas compartidas con otras dependencias). </t>
  </si>
  <si>
    <t>CÓDIGO DE PROGRAMA</t>
  </si>
  <si>
    <t>Ingrese en esta casilla el código del programa establecido en el Plan Operativo Anual de Inversiones.</t>
  </si>
  <si>
    <t>INDICADOR DE PRODUCTO SEGÚN PDD</t>
  </si>
  <si>
    <t xml:space="preserve">Ingrese en este casilla el indicador definido para cumplir la meta de producto en el Plan de Desarrollo según el Acuerdo 139 que adopta el Plan de Desarrollo Distrital 2024-2027 'Cartagena, Ciudad de Derechos' </t>
  </si>
  <si>
    <t>UNIDAD DE MEDIDA DEL INDICADOR DE PRODUCTO</t>
  </si>
  <si>
    <t>Ingrese en esta casilla la expresion fisica con la que se mostrará el resultado de la meta propuesta. (Ejemplo: número, porcentaje, kilometro).</t>
  </si>
  <si>
    <t>LINEA BASE SEGUN PDD</t>
  </si>
  <si>
    <t xml:space="preserve">Ingrese en esta casilla el valor que se encuentra en el Acuerdo 139 que adopta el Plan de Desarrollo Distrital 2024-2027 'Cartagena, Ciudad de Derechos', como el punto de partida para definir el alcance de la meta producto.  </t>
  </si>
  <si>
    <t>DESCRIPCION DE LA META PRODUCTO 2024-2027</t>
  </si>
  <si>
    <t>Ingrese en esta casilla lo que persigue el indicador en el cuatrenio, se encuentra plasmado en el Acuerdo 139 que adopta el Plan de Desarrollo Distrital 2024-2027 'Cartagena, Ciudad de Derechos'</t>
  </si>
  <si>
    <t xml:space="preserve">PONDERACION DE LA META PRODUCTO </t>
  </si>
  <si>
    <t xml:space="preserve">Ingrese en esta casilla el valor porcentual asignado a la meta producto </t>
  </si>
  <si>
    <t>DENOMINACION DEL PRODUCTO</t>
  </si>
  <si>
    <t>Ingrese en esta casilla la naturaleza del producto a entregar, señalando con una X si es bien o servicio</t>
  </si>
  <si>
    <t>ENTREGABLE
INDICADOR DE PRODUCTO SEGÚN CATALOGO DE PRODUCTO</t>
  </si>
  <si>
    <t>Ingrese en esta casilla el indicador de producto según el catálogo de producto de la MGA</t>
  </si>
  <si>
    <t>VALOR DE LA META PRODUCTO 2024-2027</t>
  </si>
  <si>
    <t>Ingrese en esta casilla el numero de la meta a alcanzar al finalizar el cuatrienio. Esto se encuentra inmerso en la descripcion de la meta producto identificada en el Plan de Desarrollo Distrital.</t>
  </si>
  <si>
    <t>PROGRAMACIÓN META PRODUCTO A 2024</t>
  </si>
  <si>
    <t>Ingrese en esta casilla, la cantidad de la meta propuesta para la actual vigencia, relacionada con el Plan Indicativo.</t>
  </si>
  <si>
    <t>GESTIÓN ADMINISTRATIVA MIPG (Hoja 2)</t>
  </si>
  <si>
    <t xml:space="preserve"> El objetivo principal del Modelo Integrado de Planeación y Gestión - MIPG es dinamizar la gestión de las organizaciones públicas para generar bienes y servicios que resuelvan efectivamente las necesidades de la ciudadanía en el marco de la integralidad y la legalidad y la promoción de acciones que contribuyan a la  lucha contra la corrupcion. Por lo que el  principal beneficio del actual Modelo Integrado de Planeación y Gestión - MIPG es su contribución al fortalecimiento de las capacidades de las organizaciones, ya que se focaliza en las prácticas y procesos clave que ellas adelantan para convertir insumos en resultados, apuntando a transformar el Estado Colombiano, de un Estado legislativo a un Estado prestador de servicios.   
En relacion a lo anterior pretendemos que se identifique desde su dependencia como se relaciona el trabajo que se efectua para lograr lo propuesto.</t>
  </si>
  <si>
    <t>DIMENSIONES DE MIPG</t>
  </si>
  <si>
    <t>Ingrese en esta casilla la dimensión identificada:
Definir desde la competencia de la dependencia y sus procesos con que dimensión se identifican de las 7 que componen el modelo. Como son:
1. Talento Humano
2. Direccionamiento Estrategico
3. Gestion con Valores por Resultados
4. Evaluacion de Resultados
5. Informacion y Comunicación 
6. Gestion del Conocimiento
7. Control Interno</t>
  </si>
  <si>
    <t>POLÍTICAS DE GESTIÓN Y DESEMPEÑO INSTITUCIONAL</t>
  </si>
  <si>
    <t xml:space="preserve">Relacione en esta casilla la política de gestión y desempeño institucional alineada a su proceso (Éstas se ubican en una de las siete dimensiones de MIPG y las 19 políticas)
</t>
  </si>
  <si>
    <t>PROCESO ASOCIADO A PROGRAMA Y PRODUCTO</t>
  </si>
  <si>
    <t xml:space="preserve">Relacione en esta casilla el proceso de gestión asociado al programa y al producto (Identifique el proceso de su competencia en el mapa de interrelacion de procesos alineado con su dependencia).
</t>
  </si>
  <si>
    <t>SUBPROCESO ASOCIADO</t>
  </si>
  <si>
    <t>Relacione en esta casilla el subproceso de su competencia (Identifique esto en el mapa de interrelación de procesos).</t>
  </si>
  <si>
    <t>OBJETIVO DEL SUBPROCESO</t>
  </si>
  <si>
    <t xml:space="preserve">Descripcion del objetivo del subproceso al cual pertenece </t>
  </si>
  <si>
    <t>NOMBRE DEL INDICADOR</t>
  </si>
  <si>
    <t>Ingrese en esta casilla el nombre del indicador asociado a los objetivos estratégicos de la entidad, de acuerdo al proceso o subproceso de su competencia.</t>
  </si>
  <si>
    <t>PROPÓSITO</t>
  </si>
  <si>
    <t>Describa en esta casilla la meta que espera lograr a partir del indicador mencionado en la casilla anterior.</t>
  </si>
  <si>
    <t>FRECUENCIA</t>
  </si>
  <si>
    <t>Describa en esta casilla la frecuencia con la que se hará el reporte.</t>
  </si>
  <si>
    <t>TIPO DE INDICADOR</t>
  </si>
  <si>
    <t>Describa en esta casilla el tipo de indicador relacionado, según su naturaleza (eficiencia, eficaz, efectividad, etc).</t>
  </si>
  <si>
    <t>GRUPOS DE VALOR</t>
  </si>
  <si>
    <t>Defina en esta casilla con una X a qué grupo de valor pertenece, ya sea entidades, ciudadanía, servidores-interno.</t>
  </si>
  <si>
    <t>PLANES DECRETO 612 DE 2018</t>
  </si>
  <si>
    <t>Indique a cuál Plan Institucional, de los establecidos en el Decreto 612 del 2018, le aporta este producto.</t>
  </si>
  <si>
    <t>POLÍTICA DE ADMINISTRACION DE RIESGOS</t>
  </si>
  <si>
    <t xml:space="preserve">“Establece los lineamientos y parámetros en la Alcaldía Mayor de Cartagena de Indias para la identificación, análisis, evaluación, tratamiento, monitoreo, revisión, 
valoración, comunicación, consulta y seguimiento de los riesgos a los que se  expone y pueden afectar el cumplimiento de los objetivos institucionales en el marco 
de los procesos, planes y proyectos de la entidad debido a eventos potenciales y  que pueden llevar a la posibilidad de incurrir en pérdidas o afectaciones a nivel 
económico o reputaciones por deficiencias, fallas o inadecuaciones, en el recurso  humano, procesos, tecnología, infraestructura o por la ocurrencia de 
acontecimientos externos.” </t>
  </si>
  <si>
    <t xml:space="preserve">RIESGOS ASOCIADOS AL PROCESO </t>
  </si>
  <si>
    <t>Ingrese en esta casilla cada uno de los riesgos identificados en el proceso definido, y desarrollado en la caracterización de la gestión por proceso</t>
  </si>
  <si>
    <t>CONTROLES ESTABLECIDOS PARA LOS RIESGOS</t>
  </si>
  <si>
    <t xml:space="preserve">Ingrese en esta casilla cada uno de los controles formulados para cada riesgo identificado en el proceso definido </t>
  </si>
  <si>
    <t>PLAN DE ACCION - INVERSIÓN (Hoja 3)</t>
  </si>
  <si>
    <t>PROYECTO DE INVERSIÓN</t>
  </si>
  <si>
    <t>Ingrese en esta casilla el nombre del proyecto a partir del cual se desarrollará el programa con el que se articula.</t>
  </si>
  <si>
    <t>CÓDIGO DE PROYECTO BPIN</t>
  </si>
  <si>
    <t>Ingrese en esta casilla el número BPIN del proyecto a partir del cual se desarrollará el programa con el que se articula.</t>
  </si>
  <si>
    <t>OBJETIVO GENERAL DEL PROYECTO</t>
  </si>
  <si>
    <t>Ingrese en esta casilla el fin general del proyecto a partir del cual se desarrollará el programa con el que se articula.</t>
  </si>
  <si>
    <t>OBJETIVO ESPECÍFICO DEL PROYECTO</t>
  </si>
  <si>
    <t>Ingrese en esta casilla el objetivo específico asociado al objetivo general diligenciado en la casilla anterior.</t>
  </si>
  <si>
    <t>PRODUCTO DEL PROYECTO</t>
  </si>
  <si>
    <t>Ingrese en esta casilla el producto que materializa el objetivo específico relacionado en la casilla anterior.</t>
  </si>
  <si>
    <t>PONDERACIÓN DE PRODUCTO</t>
  </si>
  <si>
    <t>Ingrese en esta casilla la ponderacion asignada al producto en cuestión.</t>
  </si>
  <si>
    <t>ACTIVIDADES DE PROYECTO DE INVERSIÓN
( HITOS )</t>
  </si>
  <si>
    <t>Ingrese en esta casilla el listado de actividades del proyecto a partir de las cuales se desarrollará el programa con el que se articula (Incluir actividades misionales que se desarrollan conforme al propósito de la entidad y su proceso). Es importante que este listado de actividades coincida totalmente con las viabilizadas en el SUIFP.</t>
  </si>
  <si>
    <t>TRAZADOR PRESUPUESTAL</t>
  </si>
  <si>
    <t>Ingrese en esta casilla el trazador presupuestal asociado a la actividad de proyecto.</t>
  </si>
  <si>
    <t>ENTREGABLE</t>
  </si>
  <si>
    <t>Ingrese en esta casilla el producto resultante de cada actividad de proyecto a realizar.</t>
  </si>
  <si>
    <t>PROGRAMACIÓN NUMÉRICA DE LA ACTIVIDAD PROYECTO 2024</t>
  </si>
  <si>
    <t>Ingrese en esta casilla el número o pocentaje que se pretende alcanzar con cada actividad del proyecto durante la vigencia.</t>
  </si>
  <si>
    <t>FECHA DE INICIO DE LA ACTIVIDAD O ENTREGABLE</t>
  </si>
  <si>
    <t>Indique en esta casilla la fecha de inicio de la actividad en la vigencia 2024</t>
  </si>
  <si>
    <t>FECHA DE TERMINACIÓN DEL ENTREGABLE</t>
  </si>
  <si>
    <t>Indique en esta casilla la fecha de terminación de la actividad en la vigencia 2024</t>
  </si>
  <si>
    <t>TIEMPO DE EJECUCIÓN
(número de días)</t>
  </si>
  <si>
    <t>Indique en esta casilla el número de días que requiere el desarrollo de la actividad para la vigencia 2024</t>
  </si>
  <si>
    <t>BENEFICIARIOS PROGRAMADOS</t>
  </si>
  <si>
    <t>Ingrese en esta casilla el número de personas estimadas que van a recibir beneficio de la actividad programada en el proyecto</t>
  </si>
  <si>
    <t>UNIDAD COMUNERA DE GOBIERNO A IMPACTAR</t>
  </si>
  <si>
    <t>Ingrese en esta casilla la Unidad Comunera de Gobierno donde se aplica el proyecto asociado</t>
  </si>
  <si>
    <t>NOMBRE DEL RESPONSABLE</t>
  </si>
  <si>
    <t xml:space="preserve">Indique en esta casilla el nombre de la pesona encargada de supervisar las actividades del proyecto encaminadas a conseguir la meta propuesta </t>
  </si>
  <si>
    <t xml:space="preserve">RIESGOS DEL PROYECTO </t>
  </si>
  <si>
    <t xml:space="preserve">Ingrese en esta casilla los riesgos identificados al proyecto </t>
  </si>
  <si>
    <t>ACCIONES DE CONTROL DE LOS RIESGOS DE LOS PROYECTOS</t>
  </si>
  <si>
    <t xml:space="preserve">Ingrese en esta casilla las acciones para controlar los riesgos identificados al proyecto </t>
  </si>
  <si>
    <t>PLAN ANUAL DE ADQUISICIONES (Hoja 3)</t>
  </si>
  <si>
    <t>¿REQUIERE CONTRATACIÓN?</t>
  </si>
  <si>
    <t>En esta casilla ingrese si es necesaria la contratación</t>
  </si>
  <si>
    <t>DESCRIPCION DE LA ADQUISICION ASOCIADA AL PROYECTO</t>
  </si>
  <si>
    <t xml:space="preserve">Relacione la descripcion que se encuentra en el Plan Anual de Adquisiciones asociada al proyecto de inversión </t>
  </si>
  <si>
    <t>CUANTÍA ASIGNADA A LA CONTRATACIÓN</t>
  </si>
  <si>
    <t>Ingrese en esta casilla el valor de la contratación relacionada</t>
  </si>
  <si>
    <t>MODALIDAD DE SELECCIÓN</t>
  </si>
  <si>
    <t>Indique la modalidad de contratación selecionada (Licitación Pública, concurso de méritos, selección abreviada, mínima cuantía, contratación directa)</t>
  </si>
  <si>
    <t>FUENTE DE RECURSOS</t>
  </si>
  <si>
    <t>Indique la fuente de recursos asignada por el acuerdo de presupuesto</t>
  </si>
  <si>
    <t>FECHA DE INICIO DE CONTRATACIÓN</t>
  </si>
  <si>
    <t>Indique la fecha tentativa de inicio del proceso de contratación</t>
  </si>
  <si>
    <t>PROGRAMACIÓN PRESUPUESTAL (Hoja 3)</t>
  </si>
  <si>
    <t>APROPIACIÓN INICIAL
(en pesos)</t>
  </si>
  <si>
    <t>Ingrese el valor numérico en pesos del Plan Operativo Anual de Inversión asignado al rubro presupuestal</t>
  </si>
  <si>
    <t>APROPACION DEFINITIVA POR PROYECTO</t>
  </si>
  <si>
    <t xml:space="preserve">Ingrese el valor numérico en pesos del Plan Operativo Anual de Inversion asignado al rubro presupuestal luego de adiciones y deducciones </t>
  </si>
  <si>
    <t>FUENTE DE FINANCIACIÓN</t>
  </si>
  <si>
    <t>Ingrese el nombre de la fuente de recursos con lo que financiará la actividad</t>
  </si>
  <si>
    <t>RUBRO PRESUPUESTAL</t>
  </si>
  <si>
    <t>Indique el rubro del presupuesto que abarca el sector de su competencia.</t>
  </si>
  <si>
    <t>CODIGO RUBRO PRESUPUESTAL</t>
  </si>
  <si>
    <t>Ingrese el código numérico que identifica el concepto del gasto (Funcionamiento, Deuda, Inversión) y el cual es definido en el Decreto de Liquidación.</t>
  </si>
  <si>
    <t>ALCALDIA DISTRITAL DE CARTAGENA DE INDIAS</t>
  </si>
  <si>
    <t>Código: PTDGI01-F001</t>
  </si>
  <si>
    <t>MACROPROCESO: PLANEACIÓN TERRITORIAL Y DIRECCIONAMIENTO ESTRATEGICO</t>
  </si>
  <si>
    <t>Versión: 1.0</t>
  </si>
  <si>
    <t>PROCESO / SUBPROCESO: GESTIÓN DE LA INVERSIÓN PUBLICA / GESTIÓN DEL PLAN DE DESARROLLO Y SUS INSTRUMENTOS DE EJECUCIÓN</t>
  </si>
  <si>
    <t>Fecha: 16/07/2024</t>
  </si>
  <si>
    <t>FORMATO PLAN DE ACCIÓN INSTITUCIONAL</t>
  </si>
  <si>
    <t>Página: 1 de 3</t>
  </si>
  <si>
    <t>DEPENDENCIA:</t>
  </si>
  <si>
    <t>OFICINA ASESORA PARA LA GESTION DEL RIESGO</t>
  </si>
  <si>
    <t>PLANTEAMIENTO ESTRATÉGICO- PLAN DE DESARROLLO</t>
  </si>
  <si>
    <t xml:space="preserve">DATOS GENERALES </t>
  </si>
  <si>
    <t>PROGRAMACIÓN META PRODUCTO</t>
  </si>
  <si>
    <t>ACUMULADOS</t>
  </si>
  <si>
    <t>REPORTES META PRODUCTO</t>
  </si>
  <si>
    <t>AVANCES Y RESULTADOS</t>
  </si>
  <si>
    <t>LÍNEA ESTRATÉGICA</t>
  </si>
  <si>
    <t>IMPULSOR DE AVANCE</t>
  </si>
  <si>
    <t>META RESULTADO</t>
  </si>
  <si>
    <t xml:space="preserve">PROGRAMA </t>
  </si>
  <si>
    <t>LÍNEA BASE 
SEGUN PDD</t>
  </si>
  <si>
    <t>DESCRIPCIÓN DE LA META PRODUCTO 2024-2027</t>
  </si>
  <si>
    <t>PONDERACIÓN DE LA META PRODUCTO</t>
  </si>
  <si>
    <t>DENOMINACIÓN DEL PRODUCTO</t>
  </si>
  <si>
    <t>PROGRAMACIÓN META PRODUCTO 2024</t>
  </si>
  <si>
    <t>PROGRAMACIÓN META PRODUCTO 2025</t>
  </si>
  <si>
    <t>PROGRAMACIÓN META PRODUCTO 2026</t>
  </si>
  <si>
    <t>PROGRAMACIÓN META PRODUCTO 2027</t>
  </si>
  <si>
    <t>ACUMULADO 2024</t>
  </si>
  <si>
    <t>ACUMULADO 2025</t>
  </si>
  <si>
    <t>ACUMULADO 2026</t>
  </si>
  <si>
    <t>ACUMULADO 2027</t>
  </si>
  <si>
    <t>ACUMULADO CUATRIENIO</t>
  </si>
  <si>
    <t>AVANCE META PRODUCTO AL AÑO (PONDERADO)</t>
  </si>
  <si>
    <t>AVANCE META PRODUCTO AL CUATRIENIO (PONDERADO)</t>
  </si>
  <si>
    <t>AVANCE META PRODUCTO AL AÑO (SIMPLE)</t>
  </si>
  <si>
    <t>AVANCE META PRODUCTO AL CUATRIENIO (SIMPLE)</t>
  </si>
  <si>
    <t xml:space="preserve">11. Ciudades y comunidades sostenibles </t>
  </si>
  <si>
    <t>4. Consolidar la Conectividad y Sostenibilidad del Distrito de Cartagena de Indias a través de la protección de los cuerpos de agua, el aumento del número de áreas protegidas, el incremento de la tasa de espacio público efectivo per cápita y la mejora de la infraestructura vial para apoyar el desarrollo urbano sostenible y promover una mayor conectividad, accesibilidad y proximidad entre los ciudadanos, durante el período 2024-2027, durante el período de gobierno 2024-2027.</t>
  </si>
  <si>
    <t>CIUDAD CONECTADA Y SOSTENIBLE</t>
  </si>
  <si>
    <t>Cartagena Adaptada al Clima y Resiliente a los Desastres</t>
  </si>
  <si>
    <t>Incrementar en 30% el porcentaje de inversión en gestión del riesgo del Distrito</t>
  </si>
  <si>
    <t>CONOCIMIENTO DEL RIESGO</t>
  </si>
  <si>
    <t>4.4.2</t>
  </si>
  <si>
    <t>Plan Distrital de Gestión de Riesgo actualizado y adoptado</t>
  </si>
  <si>
    <t>Estudio  actualizado y adoptado</t>
  </si>
  <si>
    <t>Actualizar y adoptar un (l) Plan Distrital de Gestión de Riesgo</t>
  </si>
  <si>
    <t xml:space="preserve">Bien </t>
  </si>
  <si>
    <t xml:space="preserve"> Documentos de planeación elaborados</t>
  </si>
  <si>
    <t>Sistema de información de conocimiento del riesgo actualizado</t>
  </si>
  <si>
    <t>Sistema de información actualizado</t>
  </si>
  <si>
    <t>Mantener actualizado un (1) sistema de información de conocimiento del riesgo</t>
  </si>
  <si>
    <t>Sistemas de información actualizados</t>
  </si>
  <si>
    <t>Inventarios de asentamientos en zonas de alto riesgo elaborados</t>
  </si>
  <si>
    <t xml:space="preserve">Número de Inventarios de Asentamientos elaborados </t>
  </si>
  <si>
    <t>Llevar a ciento ocho (108) el número de inventarios de asentamientos en zonas de alto riesgo elaborados</t>
  </si>
  <si>
    <t xml:space="preserve"> Documentos de investigación elaborados</t>
  </si>
  <si>
    <t>Servicio</t>
  </si>
  <si>
    <t>Sistema de comunicación de gestión del riesgo implementado</t>
  </si>
  <si>
    <t>Sistema de comunicación implementado</t>
  </si>
  <si>
    <t>ND</t>
  </si>
  <si>
    <t>Implementar un (1) sistema de comunicación de gestión del riesgo con todos los actores que integran la gestión de riesgo del Distrito</t>
  </si>
  <si>
    <t xml:space="preserve"> Módulos de Tecnologías de Información y Comunicaciones (TIC) actualizados</t>
  </si>
  <si>
    <t>AVANCE PROGRAMA CONOCIMIENTO DEL RIESGO</t>
  </si>
  <si>
    <t>REDUCCIÓN DEL RIESGO</t>
  </si>
  <si>
    <t>4.4.3</t>
  </si>
  <si>
    <t>Número de acciones para mitigación y atención a desastres coordinadas</t>
  </si>
  <si>
    <t>Número acciones de mitigación y atención de desastres coordinadas</t>
  </si>
  <si>
    <t>Coordinar veintitrés (23) acciones para mitigación y atención de desastres</t>
  </si>
  <si>
    <t>Obras de infraestructura para la reducción del riesgo de desastres realizadas</t>
  </si>
  <si>
    <t>Número de organizaciones comunitarias formadas en prevención y gestión de los riesgos</t>
  </si>
  <si>
    <t>Número Organizaciones comunitarias Formadas</t>
  </si>
  <si>
    <t>Formar ciento treinta y dos (132) organizaciones comunitarias en prevención y gestión de los riesgos</t>
  </si>
  <si>
    <t xml:space="preserve"> Personas capacitadas</t>
  </si>
  <si>
    <t>AVANCE PROGRAMA REDUCCIÓN DEL RIESGO</t>
  </si>
  <si>
    <t>MANEJO DE DESASTRES</t>
  </si>
  <si>
    <t>4.4.4</t>
  </si>
  <si>
    <t>Estrategia de respuestas a emergencias actualizada y adoptada</t>
  </si>
  <si>
    <t>Estrategias de respuesta a las emergencias del distrito actualizada y adoptada</t>
  </si>
  <si>
    <t>Actualizar y adoptar una (1) Estrategia de Respuesta a Emergencias del Distrito de Cartagena</t>
  </si>
  <si>
    <t>Estrategia para la respuesta a emergencias actualizada</t>
  </si>
  <si>
    <t>4.4.5</t>
  </si>
  <si>
    <t>Emergencias de riesgo atendidas</t>
  </si>
  <si>
    <t>Número Emergencias de riesgos atendidas</t>
  </si>
  <si>
    <t>Atender dos mil (2.000) emergencias de riesgo que se presenten en el Distrito</t>
  </si>
  <si>
    <t xml:space="preserve"> Emergencias y desastres atendidas</t>
  </si>
  <si>
    <t>4.4.6</t>
  </si>
  <si>
    <t>Número de beneficios económicos a las familias afectadas en los distintos eventos entregados</t>
  </si>
  <si>
    <t>Número de beneficios otorgados a familias afectadas</t>
  </si>
  <si>
    <t>Entregar mil cuatrocientos cincuenta (1.450) beneficios económicos a familias afectadas en los distintos eventos manejados por la Oficina Asesora para la Gestión de Riesgo de Desastres</t>
  </si>
  <si>
    <t>Personas afectadas por situaciones de emergencia, desastre o declaratorias de calamidad pública apoyadas</t>
  </si>
  <si>
    <t>AVANCE PROGRAMA MANEJO DE DESASTRES</t>
  </si>
  <si>
    <t>AVANCE OFICINA ASESORA PARA LA GESTION DEL RIESGO</t>
  </si>
  <si>
    <t>Página: 2 de 3</t>
  </si>
  <si>
    <t xml:space="preserve">DEPENDENCIA : </t>
  </si>
  <si>
    <t>GESTIÓN ADMINISTRATIVA - MIPG</t>
  </si>
  <si>
    <t>ADMINISTRACIÓN DE RIESGOS</t>
  </si>
  <si>
    <t>DIMENSIÓN (ES) DE MIPG</t>
  </si>
  <si>
    <t xml:space="preserve"> POLÍTICA DE GESTIÓN Y DESEMPEÑO INSTITUCIONAL</t>
  </si>
  <si>
    <t>PROCESO ASOCIADO</t>
  </si>
  <si>
    <t>GRUPO DE VALOR</t>
  </si>
  <si>
    <t>Gestión de valores y resultados</t>
  </si>
  <si>
    <t>Servicio al ciudadano</t>
  </si>
  <si>
    <t>Conocimiento del Riesgo</t>
  </si>
  <si>
    <t>CARACTERIZACIÓN DE ESCENARIOS DE RIESGOS</t>
  </si>
  <si>
    <t>TRIMESTRAL</t>
  </si>
  <si>
    <t>riesgo de corrupcion: la falta de trasnparenciaen los procesos  de toma de deciciones  y en la asignacion de recursos puede facilitar la ocurrencia de soborno</t>
  </si>
  <si>
    <t>proporcionar capacitaciones regulares sobre etica integridad y prevencion de sobornos a todos los servidores publicos, incluidos funcionarios de alto nivel para aunmentar su conciencia  sobre los riesgos de corrupcion.</t>
  </si>
  <si>
    <t>ANALISIS Y EVALUACIÓN DE RIESGOS</t>
  </si>
  <si>
    <t>inadecuado procesos de caracterizacion, analisis y evaluacion de los escenarios de riesgo para bebeficio a terceros(en cuantoa subsidios y programas del estado)</t>
  </si>
  <si>
    <t>realizar una adecuada  investigacion y completa recopilacion de la informacion del evento ocurrido deacuerdo en los parametros contenidos en el formato de caracterizaciones y verificar que este completamente diligenciado y legible.</t>
  </si>
  <si>
    <t>COMUNICACIÓN DE LOS RIESGOS</t>
  </si>
  <si>
    <t>Reduccion del Riesgo</t>
  </si>
  <si>
    <t>INTERVENCIÓN PROSPECTIVA DEL RIESGO</t>
  </si>
  <si>
    <t>uso inadecuado de la informacion  desde el proceso de gestion del riesgo y desastres  para beneficios a terceros.</t>
  </si>
  <si>
    <t>verificacion de los procesos de caracterizacion e informes por caracterizaciones con sus evidencias.</t>
  </si>
  <si>
    <t>INTERVENCIÓN CORRECTIVA DEL RIESGO</t>
  </si>
  <si>
    <t xml:space="preserve"> PROTECCIÓN FINANCIERA DEL RIESGO</t>
  </si>
  <si>
    <t>realizar seguimiento y capacitar a las personas enccargadas de manejar la informacion sensible y todas aquellas actividades que realizcen</t>
  </si>
  <si>
    <t>Manejo de Desastres</t>
  </si>
  <si>
    <t>ESTRATEGIA DE RESPUESTA</t>
  </si>
  <si>
    <t>Trazar dentro del marco de la planeación los documentos para organizar las  actividades de forma eficaz y efectiva, para responder ante los efectos adversos causados por las emergencias en la ejecución de la respuesta, la recuperación, rehabilitación y reconstrucción segura</t>
  </si>
  <si>
    <t>posibilidad de recibir o solicitar  cualquier dadiva o beneficio a nombre propio  o para terceros al realizar el fotmato unico  de contrato de arriendos  vivienda urbana  para el pago de subsidios de reubicacion temporal</t>
  </si>
  <si>
    <t>realizar seguimiento y capacitar a las personas encargadas de manejar la informacion sensible y todas aquellas actividades que realizcen con informacion reservadas.</t>
  </si>
  <si>
    <t>AYUDAS HUMANITARIAS PARA DAMNIFICADOS</t>
  </si>
  <si>
    <t>uso inadecuado de la informacion desde el proceso manejo del desastres para beneficios a terceros al realizar el registros unico de damnificados RUDA en cuantoa subsidios y programas del estados</t>
  </si>
  <si>
    <t xml:space="preserve"> realizar seguimiento cada vez que se realice la activiodad corresponidiente  aeventos atendidos por la OAGRD y realizar visitas  de seguimientos a las personas favorecidas  para la verificacion de habitalidad  de la vivienda en arriendo  y su ubicación deacuerdo al formato unico de contyratacion establecido para dicho subsidio</t>
  </si>
  <si>
    <t>SUBSIDIOS DE ARRIENDO TEMPORAL PARA DAMNIFICADOS</t>
  </si>
  <si>
    <t xml:space="preserve">
</t>
  </si>
  <si>
    <t>Página: 3 de 3</t>
  </si>
  <si>
    <t>OFICINA ASESORA GESTION DEL RIESGO</t>
  </si>
  <si>
    <t>PROYECTOS DE INVERSIÓN</t>
  </si>
  <si>
    <t>PLAN ANUAL DE ADQUISICIONES</t>
  </si>
  <si>
    <t>PROGRAMACIÓN PRESUPUESTAL</t>
  </si>
  <si>
    <t xml:space="preserve"> META PRODUCTO PDD 2024</t>
  </si>
  <si>
    <t>OBJETIVO ESPECIFICO DEL PROYECTO</t>
  </si>
  <si>
    <t>PONDERACIÓN DE  PRODUCTO</t>
  </si>
  <si>
    <t>ACTIVIDADES DE PROYECTO DE INVERSIÓN 
( HITOS )</t>
  </si>
  <si>
    <t>PROGRAMACIÓN NUMÉRICA DE LA ACTIVIDAD PROYECTO (VIGENCIA)</t>
  </si>
  <si>
    <t>ACUMULADO ACTIVIDAD DE PROYECTO 2025</t>
  </si>
  <si>
    <t>AVANCES ACTIVIDADES DE PROYECTO</t>
  </si>
  <si>
    <t>FECHA DE INICIO DE LA ACTIVIDAD</t>
  </si>
  <si>
    <t>FECHA DE TERMINACIÓN DE LA ACTIVIDAD</t>
  </si>
  <si>
    <t>DESCRIPCIÓN DE LA ADQUISICIÓN ASOCIADA AL PROYECTO</t>
  </si>
  <si>
    <t>APROPACIÓN DEFINITIVA POR PROYECTO (MARZO)</t>
  </si>
  <si>
    <t>APROPACIÓN DEFINITIVA POR PROYECTO (JUNIO)</t>
  </si>
  <si>
    <t>APROPACIÓN DEFINITIVA POR PROYECTO (SEPTIEMBRE)</t>
  </si>
  <si>
    <t>APROPACIÓN DEFINITIVA POR PROYECTO (DICIEMBRE)</t>
  </si>
  <si>
    <t>PRESUPUESTO EJECUTADO MARZO COMPROMISOS</t>
  </si>
  <si>
    <t>PORCENTAJE EJECUTADO MARZO SEGÚN COMPROMISOS</t>
  </si>
  <si>
    <t>PRESUPUESTO EJECUTADO MARZO OBLIGACIONES</t>
  </si>
  <si>
    <t>PORCENTAJE EJECUTADO MARZO SEGÚN OBLIGACIONES</t>
  </si>
  <si>
    <t>PRESUPUESTO EJECUTADO JUNIO COMPROMISOS</t>
  </si>
  <si>
    <t>PORCENTAJE EJECUTADO JUNIO SEGÚN COMPROMISOS</t>
  </si>
  <si>
    <t>PRESUPUESTO EJECUTADO JUNIO OBLIGACIONES</t>
  </si>
  <si>
    <t>PORCENTAJE EJECUTADO JUNIO SEGÚN OBLIGACIONES</t>
  </si>
  <si>
    <t>PRESUPUESTO EJECUTADO SEPTIEMBRE COMPROMISOS</t>
  </si>
  <si>
    <t>PORCENTAJE EJECUTADO SEPTIEMBRE SEGÚN COMPROMISOS</t>
  </si>
  <si>
    <t>PRESUPUESTO EJECUTADO SEPTIEMBRE OBLIGACIONES</t>
  </si>
  <si>
    <t>PORCENTAJE EJECUTADO SEPTIEMBRE SEGÚN OBLIGACIONES</t>
  </si>
  <si>
    <t>PRESUPUESTO EJECUTADO DICIEMBRE COMPROMISOS</t>
  </si>
  <si>
    <t>PORCENTAJE EJECUTADO DICIEMBRE SEGÚN COMPROMISOS</t>
  </si>
  <si>
    <t>PRESUPUESTO EJECUTADO DICIEMBRE OBLIGACIONES</t>
  </si>
  <si>
    <t>PORCENTAJE EJECUTADO DICIEMBRE SEGÚN OBLIGACIONES</t>
  </si>
  <si>
    <t>OBSERVACIONES</t>
  </si>
  <si>
    <t>FORTALECIMIENTO DE LA GESTIÓN DEL CONOCIMIENTO DEL RIESGO EN CARTAGENA DE INDIAS</t>
  </si>
  <si>
    <t xml:space="preserve">2024130010152
</t>
  </si>
  <si>
    <t>Fortalecer la gestión del conocimiento del riesgo en su sistema de información y comunicación</t>
  </si>
  <si>
    <t>Reducir la incertidumbre en la toma de decisiones en gestión del riesgo mediante la implementación de estrategias y herramientas de análisis de riesgos más efectivas y adaptadas al contexto de Cartagena</t>
  </si>
  <si>
    <t>Documentos de planeación</t>
  </si>
  <si>
    <t>Consolidar el documento final</t>
  </si>
  <si>
    <t>GESTIÓN DEL RIESGO DE DESASTRES</t>
  </si>
  <si>
    <t>DOCUMENTO</t>
  </si>
  <si>
    <t>Todas las unidades comunera</t>
  </si>
  <si>
    <t>DANIEL ANTONIO VARGAS DIAZ</t>
  </si>
  <si>
    <t>Actualización pausada en los documentos que permitan tener una visión en las acciones a tomar frente a la vulnerabilidad o amenaza que se presenta.</t>
  </si>
  <si>
    <t>Agilidad en actualización de documentos que argumentan las situaciones.</t>
  </si>
  <si>
    <t>SI</t>
  </si>
  <si>
    <t xml:space="preserve">Actualización y ajuste del plan distrital de gestión de riesgo </t>
  </si>
  <si>
    <t>Mínima cuantía</t>
  </si>
  <si>
    <t xml:space="preserve">Recursos propios </t>
  </si>
  <si>
    <t>EQUIDAD DE LA MUJER</t>
  </si>
  <si>
    <t>Realizar capacitaciones para la apropiación del sistema</t>
  </si>
  <si>
    <t>Recursos limitados frente a una gran necesidad impidiendo que pueda abordarse por completo</t>
  </si>
  <si>
    <t xml:space="preserve">Orientar la gestión hacia el resultado, adoptando un estilo gerencial que permita maximizar la eficiencia en la ejecución de los recursos.
</t>
  </si>
  <si>
    <t>SGP</t>
  </si>
  <si>
    <t>PRIMERA INFANCIA, INFANCIA Y ADOLESCENCIA</t>
  </si>
  <si>
    <t>CONTRATOS SUSCRITOS</t>
  </si>
  <si>
    <t>Actores identificados como potenciales colaboradores con reducido conocimiento de los procesos desarrollados por la gestión del riesgo de desastres.</t>
  </si>
  <si>
    <t>Socialización, sensibilización, mesas de trabajo permanentes que permitan el diálogo y la retroalimentación constante de todos los participantes.</t>
  </si>
  <si>
    <t>CONTRATACIÓN DE PRESTACIÓN DE SERVICIOS PROFESIONALES Y DE APOYO A LA GESTIÓN  PARA EL DESARROLLO DEL PROYECTO DE INVERSIÓN</t>
  </si>
  <si>
    <t>Contratación directa.</t>
  </si>
  <si>
    <t>GRUPOS ÉTNICOS</t>
  </si>
  <si>
    <t>Fortalecer la eficiencia y efectividad de la política pública para la gestión del riesgo en Cartagena a través de la revisión, actualización y mejora de los marcos normativos, estrategias de intervención y asignación de recursos</t>
  </si>
  <si>
    <t>Documentos de investigación</t>
  </si>
  <si>
    <t>Generar informe de investigación</t>
  </si>
  <si>
    <t>CONTRATO O CONVENIO SUSCRITO</t>
  </si>
  <si>
    <t>AUNAR ESFUERZOS ADMINISTRATIVOS, TÉCNICOS Y FINANCIEROS PARA LA REALIZACION DE CARACTERIZACION CON GEOREFERENCIACION DE ASENTAMIENTOS ILEGALES Y PREDIOS UBICADOS EN ZONAS DE ALTO RIESGO DEL DISTRITO DE CARTAGENA DE INDIAS PARA EL DESARROLLO DEL PROYECTO DE INVERSIÓN</t>
  </si>
  <si>
    <t>Recursos propios</t>
  </si>
  <si>
    <t>CAMBIO CLIMÁTICO</t>
  </si>
  <si>
    <t>Recolectar información</t>
  </si>
  <si>
    <t>Reprocesos y/o sobreprocesos                         que generen retrasos que impacten sobre la consecución del resultado dentro del tiempo esperado.</t>
  </si>
  <si>
    <t xml:space="preserve">Definir procesos claros, específicos, sencillos y necesarios que sean garantías de agilidad al momento de implementarlos.
</t>
  </si>
  <si>
    <t>CONTRATACIÓN SERVICO DE TRANSPORTE ESPECIAL PARA EL DESARROLLO DE ACTIVIDADES  DEL PROYECTO DE INVERSIÓN</t>
  </si>
  <si>
    <t>Selección abreviada menor cuantía</t>
  </si>
  <si>
    <t>CONSTRUCCIÓN DE PAZ</t>
  </si>
  <si>
    <t>Implementar un sistema integral de gestión de información para facilitar el procesamiento, análisis y difusión de datos relacionados con el riesgo en Cartagena, con el fin de mejorar la toma de decisiones y fortalecer la capacidad de respuesta ante emergencias</t>
  </si>
  <si>
    <t>Servicio de información actualizado</t>
  </si>
  <si>
    <t>Elaborar la documentación técnica del sistema de información actualizado</t>
  </si>
  <si>
    <t>DESPLAZADOS</t>
  </si>
  <si>
    <t>Entregar el sistema de información actualizado</t>
  </si>
  <si>
    <t>Recursos propios - SGP</t>
  </si>
  <si>
    <t>Compra de equipos de comunicación para su implementación</t>
  </si>
  <si>
    <t>EQUIPOS TECNOLOGICOS</t>
  </si>
  <si>
    <t>AVANCE PROYECTO FORTALECIMIENTO DE LA GESTIÓN DEL CONOCIMIENTO DEL RIESGO EN CARTAGENA DE INDIAS</t>
  </si>
  <si>
    <t>GENERACION DE LAS ACCIONES REQUERIDAS PARA LA MITIGACIÓN Y REDUCCIÓN DEL RIESGO DE DESASTRES EN CARTAGENA DE INDIAS</t>
  </si>
  <si>
    <t xml:space="preserve">
2024130010153</t>
  </si>
  <si>
    <t>Generar acciones requeridas para la mitigación y reducción de riesgo de desastres en el distrito de Cartagena de Indias</t>
  </si>
  <si>
    <t xml:space="preserve">Desarrollar e implementar medidas efectivas de prevención y mitigación adaptadas a los riesgos naturales, antrópicos y natech específicos
que enfrentan las comunidades vulnerables, con un enfoque en la reducción de la vulnerabilidad y el aumento de la resiliencia frente a
estos eventos
</t>
  </si>
  <si>
    <t>Obras de infraestructura para la reducción del riesgo de desastres</t>
  </si>
  <si>
    <t>Obras y acciones para mitigación y reducción del riesgo en el distrito de Cartagena de Indias</t>
  </si>
  <si>
    <t xml:space="preserve">La ocurrencia de eventos naturales podría ocasionar la interrupción de las actividades.
</t>
  </si>
  <si>
    <t xml:space="preserve">Reprogramación de la actividad, o evaluación de otras estrategias para su ejecución.
</t>
  </si>
  <si>
    <t>CONTRATAR LOS BIENES, OBRAS Y SERVICIOS PARA MITIGAR Y REDUCIR LOS RIESGOS EN LAS COMUNIDADES</t>
  </si>
  <si>
    <t>Licitación pública</t>
  </si>
  <si>
    <t>Contratar medidas efectivas para implementar prevención y mitigación que enfrentan las comunidades vulnerables y desarrollar procesos de reducción de riesgos de desastres y demás actividades propias de la gestión del riesgo</t>
  </si>
  <si>
    <t xml:space="preserve">Debido a las operaciones administrativas puede demorarse la ejecución del proyecto.
</t>
  </si>
  <si>
    <t xml:space="preserve">Armonizar con los actores al interior de la administración.
</t>
  </si>
  <si>
    <t xml:space="preserve">Recursos insuficientes que no
permitan el desarrollo completo
de las actividades planificadas.
</t>
  </si>
  <si>
    <t xml:space="preserve">Gestionar recursos de manera oportuna de la administración.
</t>
  </si>
  <si>
    <t>CONTRATAR A MONTO AGOTABLE SERVICIOS PUBLICITARIOS Y CONEXOS PARA EL DESARROLLO DE ACTIVIDADES</t>
  </si>
  <si>
    <t>Fortalecer y preparar a la comunidad mediante programas educativos y de capacitación que informen sobre los riesgos expuestos y sobre las medidas de prevención, mitigación y respuestas adecuadas para desarrollar procesos de reducción de riesgos de desastres y demás actividades propias de la gestión del riesgo</t>
  </si>
  <si>
    <t>AVANCE PROYECTO GENERACION DE LAS ACCIONES REQUERIDAS PARA LA MITIGACIÓN Y REDUCCIÓN DEL RIESGO DE DESASTRES EN CARTAGENA DE INDIAS</t>
  </si>
  <si>
    <t>FORTALECIMIENTO DE LA ATENCION Y MANEJO DE DESASTRES EN CARTAGENA DE INDIAS</t>
  </si>
  <si>
    <t xml:space="preserve">
2024130010154</t>
  </si>
  <si>
    <t>Fortalecer la atención y manejo de la población afectada por emergencias o calamidades declaradas</t>
  </si>
  <si>
    <t>Desarrollar, actualizar y adoptar una estrategia integral de respuesta a emergencias para garantizar una atención eficiente y efectiva a la población afectada en Cartagena</t>
  </si>
  <si>
    <t>DOCUMENTO Y DECRETO ADOPCION</t>
  </si>
  <si>
    <t>Definir procesos claros, específicos, sencillos y necesarios que sean garantías de agilidad al momento de implementarlos.</t>
  </si>
  <si>
    <t>Desarrollar e implementar protocolos de actuación claros y efectivos para la atención de la población afectada por emergencias o calamidades en Cartagena, mejorando la eficiencia y calidad de la respuesta</t>
  </si>
  <si>
    <t>Servicio de atención a emergencias y desastres</t>
  </si>
  <si>
    <t>Agilidad en actualización de documentos que argumentan las situaciones</t>
  </si>
  <si>
    <t>Escasos recursos que permitan el fortalecimiento de las respuestas ante las emergencias de desastres</t>
  </si>
  <si>
    <t>Aumentar capacidad financiera con apoyo nacional e internacional que permitan reforzar las capacidades de respuestas</t>
  </si>
  <si>
    <t>CONTRATAR OBRAS Y SUMINISTRO DE AYUDAS HUMANITARIAS MATERIALES, COLCHONETAS Y FRAZADAS DESTINADOS PARA LA POBLACIÓN VULNERABLE AFECTADA EN ATENCION DE LAS EMERGENCIAS DE RIESGOS EN EL DISTRITO DE CARTAGENA</t>
  </si>
  <si>
    <t>AVANCE PROYECTO FORTALECIMIENTO DE LA ATENCION Y MANEJO DE DESASTRES EN CARTAGENA DE INDIAS</t>
  </si>
  <si>
    <t>REPORTE EJECUCION PRESUPUESTAL (COMPROMISOS) MARZO</t>
  </si>
  <si>
    <t>% EJECUCION  COMPROMISOS MARZO</t>
  </si>
  <si>
    <t>REPORTE EJECUCION PRESUPUESTAL (OBLIGACIONES) MARZO</t>
  </si>
  <si>
    <t>% EJECUCION OBLIGACIONES MARZO</t>
  </si>
  <si>
    <t>REPORTE EJECUCION PRESUPUESTAL (COMPROMISOS) JUNIO</t>
  </si>
  <si>
    <t>% EJECUCION COMPROMISOS JUNIO</t>
  </si>
  <si>
    <t>REPORTE EJECUCION PRESUPUESTAL (OBLIGACIONES)JUNIO</t>
  </si>
  <si>
    <t>% EJECUCION OBLIGACIONES  JUNIO</t>
  </si>
  <si>
    <t>AVANCE PROYECTOS DE LA OFICINA ASESORA PARA LA GESTION DEL RIESGO</t>
  </si>
  <si>
    <t>CONTROL DE CAMBIOS</t>
  </si>
  <si>
    <t>FECHA</t>
  </si>
  <si>
    <t>DESCRIPCIÓN DEL CAMBIO</t>
  </si>
  <si>
    <t>VERSIÓN</t>
  </si>
  <si>
    <t>Elaboración del  documento</t>
  </si>
  <si>
    <t>1.0</t>
  </si>
  <si>
    <t>VALIDACIÓN DEL DOCUMENTO</t>
  </si>
  <si>
    <t>CARGO</t>
  </si>
  <si>
    <t>NOMBRE</t>
  </si>
  <si>
    <t>FIRMA</t>
  </si>
  <si>
    <t>ELABORÓ</t>
  </si>
  <si>
    <t>Profesional Especializado codigo 222 grado 41</t>
  </si>
  <si>
    <t>María Bernarda Pérez Carmona</t>
  </si>
  <si>
    <t>Julio 16-2024</t>
  </si>
  <si>
    <t>REVISÓ</t>
  </si>
  <si>
    <t>Secretario de Planeación Distrital</t>
  </si>
  <si>
    <t>Camilo Rey Sabogal</t>
  </si>
  <si>
    <t>APROBÓ</t>
  </si>
  <si>
    <t xml:space="preserve">Modalidad de selección </t>
  </si>
  <si>
    <t>Código</t>
  </si>
  <si>
    <t>Fuente de los recursos</t>
  </si>
  <si>
    <t>Solicitud de información a los Proveedores</t>
  </si>
  <si>
    <t>Presupuesto de entidad nacional</t>
  </si>
  <si>
    <t>Licitación pública (Obra pública)</t>
  </si>
  <si>
    <t>Regalías</t>
  </si>
  <si>
    <t>Concurso de méritos con precalificación</t>
  </si>
  <si>
    <t>Recursos de crédito</t>
  </si>
  <si>
    <t>Concurso de méritos abierto</t>
  </si>
  <si>
    <t xml:space="preserve">Contratación directa (con ofertas) </t>
  </si>
  <si>
    <t>No Aplica</t>
  </si>
  <si>
    <t>Selección Abreviada de Menor Cuantia sin Manifestacion de Interés</t>
  </si>
  <si>
    <t>Selección abreviada subasta inversa</t>
  </si>
  <si>
    <t>Contratación régimen especial - Selección de comisionista</t>
  </si>
  <si>
    <t>Contratación régimen especial - Enajenación de bienes para intermediarios idóneos</t>
  </si>
  <si>
    <t>Contratación régimen especial - Régimen especial</t>
  </si>
  <si>
    <t>Contratación régimen especial - Banco multilateral y organismos multilaterales</t>
  </si>
  <si>
    <t>Contratación régimen especial (con ofertas)  - Selección de comisionista</t>
  </si>
  <si>
    <t>Contratación régimen especial (con ofertas)  - Enajenación de bienes para intermediarios idóneos</t>
  </si>
  <si>
    <t>Contratación régimen especial (con ofertas)  - Régimen especial</t>
  </si>
  <si>
    <t>Contratación régimen especial (con ofertas)  - Banco multilateral y organismos multilaterales</t>
  </si>
  <si>
    <t>Seléccion abreviada - acuerdo marco</t>
  </si>
  <si>
    <t>DESARROLLAR E IMPLEMENTAR PROTOCOLOS DE ACTUACIÓN CLAROS Y EFECTIVOS PARA LA ATENCIÓN DE LA POBLACIÓN AFECTADA POR EMERGENCIAS O CALAMIDADES EN CARTAGENA</t>
  </si>
  <si>
    <t>Atención de las emergencias de riesgos en el distrito de Cartagena</t>
  </si>
  <si>
    <t>Cancelación de subsidios de arriendos a damnificados de las diferentes olas invernales acaecidas en el distrito de Cartagena y eventos naturales o antrópicos</t>
  </si>
  <si>
    <t>IMPLEMENTAR UN PLAN INTEGRAL DE MITIGACIÓN DE RIESGOS DE DESASTRES Y AUMENTAR LA RESILIENCIA DE LAS COMUNIDADES EN EL DISTRITO DE CARTAGENA</t>
  </si>
  <si>
    <t>REPORTE EJECUCION PRESUPUESTAL (COMPROMISOS) SEPTIEMBRE</t>
  </si>
  <si>
    <t>% EJECUCION COMPROMISOS SEPTIEMBRE</t>
  </si>
  <si>
    <t>REPORTE EJECUCION PRESUPUESTAL (OBLIGACIONES)SEPTIEMBRE</t>
  </si>
  <si>
    <t>% EJECUCION OBLIGACIONES  SEPTIEMBRE</t>
  </si>
  <si>
    <t>Desarrollar e implementar acciones integrales que fortalezca la conciencia y capacidad ciudadana en materia de reducción y mitigación de riesgo de desastres</t>
  </si>
  <si>
    <t>Analizar la situación actual y futura</t>
  </si>
  <si>
    <t>Socializar el documento con los actores involucrados</t>
  </si>
  <si>
    <t>REPORTE EJECUCION PRESUPUESTAL (COMPROMISOS) DICIEMBRE</t>
  </si>
  <si>
    <t>% EJECUCION COMPROMISOS DICIEMBRE</t>
  </si>
  <si>
    <t>Código: PTDGI02-F001</t>
  </si>
  <si>
    <t>PROCESO/ SUBPROCESO: GESTIÓN DE INVERSIONES, PLANES Y PROYECTOS / MONITOREO DE LA EJECUCION DE PLANES, POLITICAS, PROGRAMAS Y PROYECTOS</t>
  </si>
  <si>
    <t>Fecha: 15/09/2025</t>
  </si>
  <si>
    <t>FORMATO RECOLECCION DE INFORMACION PARA EL SEGUIMIENTO Y EVALUACIÓN DE PLAN DE ACCIÓN INSTITUCIONAL</t>
  </si>
  <si>
    <t>EFECTIVIDAD</t>
  </si>
  <si>
    <t>Comunidad en general del Distrito de Cartagena</t>
  </si>
  <si>
    <t>REPORTE EJECUCION PRESUPUESTAL (OBLIGACIONES)DICIEMBRE</t>
  </si>
  <si>
    <t>% EJECUCION OBLIGACIONES  DICIEMBRE</t>
  </si>
  <si>
    <t>Fortalecer el conocimiento del riesgo de desastres en el territorio distrital y su área de influencia, a través de procesos de investigación y análisis técnico de las amenazas latentes, en el marco del Plan Estratégico de la OAGRD 2024–2027, contribuyendo a la construcción de una ciudad resiliente, segura y preparada frente a eventos adversos.</t>
  </si>
  <si>
    <t>Avance en la identificación y caracterización de escenarios de riesgo</t>
  </si>
  <si>
    <t>Medir el nivel de avance en la identificación y caracterización de los escenarios de riesgo del territorio, con el fin de generar información técnica que apoye la toma de decisiones, la priorización de intervenciones y el fortalecimiento de la gestión integral del riesgo de desastres</t>
  </si>
  <si>
    <t>Fortalecer la gestión del riesgo mediante la investigación y el análisis integral de los riesgos identificados, como fuente estratégica para la toma de decisiones informadas, contribuyendo a la construcción de una ciudad resiliente y segura durante el período 2024–2027.</t>
  </si>
  <si>
    <t>Avance en la investigación y análisis integral de los riesgos identificados</t>
  </si>
  <si>
    <t>Medir el grado de avance en la investigación y el análisis integral de los riesgos identificados en el territorio, con el fin de generar información técnica confiable que respalde la toma de decisiones informadas, la priorización de acciones y el fortalecimiento de la gestión del riesgo de desastres, contribuyendo a la construcción de una ciudad resiliente y segura.</t>
  </si>
  <si>
    <t>Fortalecer la resiliencia comunitaria mediante la investigación y desarrollo de un plan de formación en identificación y comunicación del riesgo, que promueva comunidades informadas, preparadas y corresponsables en el manejo del riesgo, a ejecutar durante el año 2026.</t>
  </si>
  <si>
    <t>Comunicación Estratégica para la Prevención y Gestión Integral de Riesgos para uan Cartagena resilientes.</t>
  </si>
  <si>
    <t xml:space="preserve"> Identificar riesgos de manera necesaria para proporcionar información veraz y oportuna, que facilite la toma de decisiones informadas y efectivas durante situaciones de emergencia o desastres de alto impacto.</t>
  </si>
  <si>
    <t>Reducir la generación de nuevos riesgos y fortalecer la resiliencia del territorio, integrando de manera transversal medidas de reducción del riesgo en los instrumentos de ordenamiento territorial, planeación del desarrollo y ordenación ambiental, para proteger a la población, los bienes y el entorno frente a eventos de desastre.</t>
  </si>
  <si>
    <t>Porcentaje de capacitaciones realizadas a entidades públicas, privadas y a la comunidad barrial frente al total de capacitaciones programadas en el período evaluado, orientadas a fortalecer las capacidades en gestión del riesgo de desastres y la construcción de una ciudad resiliente.</t>
  </si>
  <si>
    <t>Medir el nivel de cumplimiento de las acciones de capacitación dirigidas a entidades públicas, privadas y a la comunidad barrial, con el fin de fortalecer sus conocimientos, habilidades y capacidades de preparación, prevención y respuesta ante riesgos y desastres, durante el período de evaluación establecido.</t>
  </si>
  <si>
    <t>Proceso destinado a disminuir el nivel de riesgo existente en el territorio, a través de acciones de mitigación que reduzcan las amenazas y la vulnerabilidad de la población, los bienes y el entorno, contribuyendo a la construcción de una ciudad resiliente, segura y sostenible.</t>
  </si>
  <si>
    <t>Nivel de sensibilización de la población sobre la importancia de la vinculación a mecanismos de protección financiera en entidades públicas y privadas.</t>
  </si>
  <si>
    <t>Medir el alcance y efectividad de las acciones institucionales orientadas a sensibilizar a la población sobre la importancia de la vinculación a mecanismos de protección financiera ofrecidos por entidades públicas y privadas, como estrategia para reducir la vulnerabilidad económica y fortalecer la capacidad de recuperación ante emergencias y desastres, durante el período de evaluación.</t>
  </si>
  <si>
    <t>Fortalecer la resiliencia financiera del territorio mediante la incorporación de instrumentos de retención y transferencia del riesgo, como los seguros, que permitan reducir el impacto económico de los desastres y garantizar una recuperación oportuna.</t>
  </si>
  <si>
    <t>Sensibilizar a la población del Distrito sobre la importancia de la vinculación a mecanismos de protección financiera ofrecidos por entidades públicas y privadas, mediante la implementación de acciones de información, orientación y capacitación, con el fin de fortalecer la capacidad de prevención, mitigación y recuperación económica ante emergencias y desastres, durante el período de ejecución establecido.</t>
  </si>
  <si>
    <t>Promover en la población una mayor conciencia y adopción de mecanismos de protección financiera como herramienta clave para la reducción de la vulnerabilidad económica y el fortalecimiento de la resiliencia frente a emergencias y desastres, contribuyendo a una recuperación más oportuna y sostenible en el marco de la gestión integral del riesgo.</t>
  </si>
  <si>
    <t>Avance de la Estrategia de Respuesta a Emergencias formulada y actualizada</t>
  </si>
  <si>
    <t>Medir de manera objetiva y sistemática el nivel de avance en la formulación y actualización de la Estrategia de Respuesta a Emergencias, como instrumento técnico de planeación que fortalece la capacidad institucional para la atención oportuna, coordinada y eficaz de emergencias y desastres, facilitando la toma de decisiones, el seguimiento a la gestión y la mejora continua dentro del período de evaluación establecido</t>
  </si>
  <si>
    <t>Fortalecer la resiliencia social y territorial mediante la implementación de acciones que contribuyan a la transformación positiva de las situaciones de riesgo y emergencia, mejorando las condiciones de vida de las poblaciones vulnerables y asegurando el respeto por la dignidad humana frente a desastres de origen natural o antrópico no intencional.</t>
  </si>
  <si>
    <t>Número de acciones implementadas para la atención y control integral de las emergencias asociadas al riesgo.</t>
  </si>
  <si>
    <t>Medir el nivel de implementación de las acciones orientadas a la atención, control y manejo integral de las emergencias asociadas al riesgo, con el fin de evaluar la capacidad institucional de respuesta, identificar oportunidades de mejora y garantizar una atención oportuna, coordinada y eficaz que contribuya a la protección de la vida, los bienes y el territorio durante el período de evaluación</t>
  </si>
  <si>
    <t>Otorgar apoyo económico de carácter temporal para garantizar una solución de alojamiento digno a las familias afectadas cuyas viviendas requieren evacuación, como medida de atención, protección y mitigación del impacto social en situaciones de riesgo, emergencia o desastre.</t>
  </si>
  <si>
    <t>Número de subsidios otorgados a familias damnificadas por emergencias y desastres.</t>
  </si>
  <si>
    <t>Medir la cantidad y el alcance de los subsidios otorgados a familias damnificadas por emergencias y desastres, con el fin de evaluar la efectividad de las acciones de apoyo económico implementadas por la entidad, contribuir a la atención inmediata de las necesidades básicas y fortalecer los procesos de recuperación y restablecimiento de las condiciones de vida de la población afectada durante el período de evaluación.</t>
  </si>
  <si>
    <t>REPORTE ACTIVIDADES PROYECTO DE  ENERO A MARZO 2026</t>
  </si>
  <si>
    <t>REPORTE ACTIVIDADES PROYECTO DE  ABRIL A JUNIO 2026</t>
  </si>
  <si>
    <t>REPORTE ACTIVIDADES PROYECTO DE  JULIO A SEPTIEMBRE 2026</t>
  </si>
  <si>
    <t>REPORTE ACTIVIDADES PROYECTO DE  OCTUBRE A DICIEMBRE 2026</t>
  </si>
  <si>
    <t>Servicio de educación informal</t>
  </si>
  <si>
    <t>Servicios de apoyo para atención de población afectada por situaciones de emergencia, desastre o declaratorias de calamidad pública</t>
  </si>
  <si>
    <t>INSUMO, PAPELERIA Y MATERIALES</t>
  </si>
  <si>
    <t>OBRAS PARA MITIGACIÓN O/Y ACCIONES DE REDUCCIÓN DEL RIESGO</t>
  </si>
  <si>
    <t xml:space="preserve">CONTRATO SUSCRITO </t>
  </si>
  <si>
    <t>CONTRATO SUSCRITO DOTACION</t>
  </si>
  <si>
    <t>PAGO SUBSIDIOS (RESOLUCIONES)</t>
  </si>
  <si>
    <t>Desarrollar e implementar un plan integral de mitigación de riesgos de desastres para reducir la vulnerabilidad y aumentar la resiliencia de las comunidades en Cartagena</t>
  </si>
  <si>
    <t>CONTRATAR LA ADQUISICIÓN DE INSUMOS DE PAPELERÍA Y MATERIALES PARA FORTALECIMIENTO INSTITUCIONAL DE LA OFICINA ASESORA PARA LA GESTIÓN DEL RIESGO DE DESASTRES</t>
  </si>
  <si>
    <t xml:space="preserve">FORTALECER EL SISTEMA DE INFORMACION DE LA OFICINA DE ATENCION DEL RIESGO DE DESASTRES A TRAVES DE L AUMENTO DE LA CAPACIDAD Y ORGANIZACION DEL CENTRO DE MONITOREO E INFORMACION-CMI, PARA LA PREDICCIÓN DE AMENAZAS Y RIESGO DE DESASTRES </t>
  </si>
  <si>
    <t xml:space="preserve"> CONTRATAR LAS ACTIVIDADES NECESARIAS PARA ESTRUCTURAR EL SISTEMA DE COMUNICACIONES DE LA OFICINA ASESORA PARA LA GESTIÓN DEL RIESGO DE DESASTRE Y FORTALECER EL SISTEMA DE ALERTAS TEMPRANAS PARA LA GESTIÓN DEL RIESGO EN EL DISTRITO DE CARTAGENA DE INDIAS</t>
  </si>
  <si>
    <t>CONTRATACIÓN DE PRESTACION DE SERVICIOS LOGISTICOS, OPERATIVOS Y ASISTENCIALES Y DOTACIONES PARA FORTALECIMIENTO DE LAS ACTIVIDADES DE MITIGACIÓN Y REDUCCIÓN DEL RIESGO</t>
  </si>
  <si>
    <t>Adquisición de equipos para fortalecer el sistema de comunicación con los entes que intervienen en las respuestas de emergencias</t>
  </si>
  <si>
    <t>SERVICIO DE CARRO GRUA CANASTA PARA ATENCIÓN DE EMERGENCIA</t>
  </si>
  <si>
    <t>Posibilidad de recibir o solicitar cualquier dádiva o beneficio en nombre propio o para terceros al realizar el Formato Único de contrato de arriendo de vivienda urbana, para el pago de subsidios de reubicación temporal.</t>
  </si>
  <si>
    <t xml:space="preserve">Realizar seguimiento cada vez que se realiza la actividad correspondiente a eventos atendidos por la OAGRD. 
Visitas a beneficiarios de los subsidios de arriendo a fin de verificar la habitabilidad de la vivienda en arriendo y su ubicación de acuerdo al Formato Único de Contrato establecido para dicho subsidio
</t>
  </si>
  <si>
    <t>NO</t>
  </si>
  <si>
    <t>Actores identificados como potenciales colaboradores con desconocimiento de los procesados desarrollados en el manejo de desastres</t>
  </si>
  <si>
    <t>Socialización, sensibilización, mesas de trabajos permanentes que permitan el dialogo y la retroalimentación constante de todos los participantes</t>
  </si>
  <si>
    <t>Selección abreviada - acuerdo marco</t>
  </si>
  <si>
    <t>Resolución</t>
  </si>
  <si>
    <t xml:space="preserve">ICLD  </t>
  </si>
  <si>
    <t>Recursos propios-SGP</t>
  </si>
  <si>
    <t>EJECUCIÓN PRESUPUESTAL OAGRD 2026</t>
  </si>
  <si>
    <t>REPORTE META PRODUCTO DE  MARZO 2026</t>
  </si>
  <si>
    <t>REPORTE META PRODUCTO DE   JUNIO 2026</t>
  </si>
  <si>
    <t>REPORTE META PRODUCTO DE  SEPTIEMBRE 2026</t>
  </si>
  <si>
    <t>REPORTE META PRODUCTO DE  DICIEMBRE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</si>
</sst>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8" formatCode="&quot;$&quot;\ #,##0.00;[Red]\-&quot;$&quot;\ #,##0.00"/>
    <numFmt numFmtId="44" formatCode="_-&quot;$&quot;\ * #,##0.00_-;\-&quot;$&quot;\ * #,##0.00_-;_-&quot;$&quot;\ * &quot;-&quot;??_-;_-@_-"/>
    <numFmt numFmtId="43" formatCode="_-* #,##0.00_-;\-* #,##0.00_-;_-* &quot;-&quot;??_-;_-@_-"/>
    <numFmt numFmtId="164" formatCode="&quot;$&quot;\ #,##0.00"/>
    <numFmt numFmtId="165" formatCode="_-[$$-240A]\ * #,##0.00_-;\-[$$-240A]\ * #,##0.00_-;_-[$$-240A]\ * &quot;-&quot;??_-;_-@_-"/>
    <numFmt numFmtId="166" formatCode="_-* #,##0_-;\-* #,##0_-;_-* &quot;-&quot;??_-;_-@_-"/>
    <numFmt numFmtId="167" formatCode="0.0"/>
    <numFmt numFmtId="168" formatCode="_-[$$-409]* #,##0.00_ ;_-[$$-409]* \-#,##0.00\ ;_-[$$-409]* &quot;-&quot;??_ ;_-@_ "/>
  </numFmts>
  <fonts count="50" x14ac:knownFonts="1">
    <font>
      <sz val="11"/>
      <color theme="1"/>
      <name val="Aptos Narrow"/>
      <family val="2"/>
      <scheme val="minor"/>
    </font>
    <font>
      <sz val="11"/>
      <color theme="1"/>
      <name val="Aptos Narrow"/>
      <family val="2"/>
      <scheme val="minor"/>
    </font>
    <font>
      <b/>
      <sz val="20"/>
      <color theme="1"/>
      <name val="Aptos Narrow"/>
      <family val="2"/>
      <scheme val="minor"/>
    </font>
    <font>
      <sz val="10"/>
      <name val="Arial"/>
      <family val="2"/>
    </font>
    <font>
      <b/>
      <sz val="12"/>
      <color theme="1"/>
      <name val="Arial"/>
      <family val="2"/>
    </font>
    <font>
      <b/>
      <sz val="11"/>
      <color theme="1"/>
      <name val="Arial"/>
      <family val="2"/>
    </font>
    <font>
      <b/>
      <sz val="11"/>
      <name val="Arial"/>
      <family val="2"/>
    </font>
    <font>
      <sz val="11"/>
      <color theme="1"/>
      <name val="Arial"/>
      <family val="2"/>
    </font>
    <font>
      <b/>
      <sz val="9"/>
      <color indexed="81"/>
      <name val="Tahoma"/>
      <family val="2"/>
    </font>
    <font>
      <sz val="9"/>
      <color indexed="81"/>
      <name val="Tahoma"/>
      <family val="2"/>
    </font>
    <font>
      <sz val="12"/>
      <name val="Arial"/>
      <family val="2"/>
    </font>
    <font>
      <b/>
      <sz val="10"/>
      <color theme="1"/>
      <name val="Verdana"/>
      <family val="2"/>
    </font>
    <font>
      <sz val="10"/>
      <color theme="1"/>
      <name val="Verdana"/>
      <family val="2"/>
    </font>
    <font>
      <b/>
      <sz val="11"/>
      <color theme="1"/>
      <name val="Aptos Narrow"/>
      <family val="2"/>
      <scheme val="minor"/>
    </font>
    <font>
      <sz val="8"/>
      <name val="Aptos Narrow"/>
      <family val="2"/>
      <scheme val="minor"/>
    </font>
    <font>
      <sz val="12"/>
      <color theme="1"/>
      <name val="Arial"/>
      <family val="2"/>
    </font>
    <font>
      <sz val="12"/>
      <color theme="1" tint="4.9989318521683403E-2"/>
      <name val="Arial"/>
      <family val="2"/>
    </font>
    <font>
      <b/>
      <sz val="11"/>
      <color theme="1" tint="4.9989318521683403E-2"/>
      <name val="Arial"/>
      <family val="2"/>
    </font>
    <font>
      <b/>
      <sz val="16"/>
      <color theme="1"/>
      <name val="Arial"/>
      <family val="2"/>
    </font>
    <font>
      <sz val="8"/>
      <color theme="1"/>
      <name val="Arial"/>
      <family val="2"/>
    </font>
    <font>
      <b/>
      <sz val="8"/>
      <color theme="1"/>
      <name val="Arial"/>
      <family val="2"/>
    </font>
    <font>
      <b/>
      <sz val="8"/>
      <name val="Arial"/>
      <family val="2"/>
    </font>
    <font>
      <sz val="8"/>
      <color theme="1"/>
      <name val="Aptos Narrow"/>
      <family val="2"/>
      <scheme val="minor"/>
    </font>
    <font>
      <sz val="8"/>
      <name val="Arial"/>
      <family val="2"/>
    </font>
    <font>
      <sz val="11"/>
      <name val="Arial"/>
      <family val="2"/>
    </font>
    <font>
      <b/>
      <sz val="9"/>
      <color rgb="FF000000"/>
      <name val="Tahoma"/>
      <family val="2"/>
    </font>
    <font>
      <sz val="9"/>
      <color rgb="FF000000"/>
      <name val="Tahoma"/>
      <family val="2"/>
    </font>
    <font>
      <sz val="12"/>
      <color theme="1"/>
      <name val="Tahoma"/>
      <family val="2"/>
    </font>
    <font>
      <sz val="11"/>
      <color rgb="FF000000"/>
      <name val="Aptos Narrow"/>
      <family val="2"/>
      <scheme val="minor"/>
    </font>
    <font>
      <sz val="11"/>
      <color rgb="FFFF0000"/>
      <name val="Aptos Narrow"/>
      <family val="2"/>
      <scheme val="minor"/>
    </font>
    <font>
      <sz val="11"/>
      <name val="Aptos Narrow"/>
      <family val="2"/>
      <scheme val="minor"/>
    </font>
    <font>
      <b/>
      <sz val="22"/>
      <color theme="1"/>
      <name val="Aptos Narrow"/>
      <family val="2"/>
      <scheme val="minor"/>
    </font>
    <font>
      <b/>
      <sz val="28"/>
      <color theme="1"/>
      <name val="Aptos Narrow"/>
      <family val="2"/>
      <scheme val="minor"/>
    </font>
    <font>
      <b/>
      <sz val="18"/>
      <color theme="1"/>
      <name val="Aptos Narrow"/>
      <family val="2"/>
      <scheme val="minor"/>
    </font>
    <font>
      <b/>
      <sz val="20"/>
      <color rgb="FFFF0000"/>
      <name val="Aptos Narrow"/>
      <family val="2"/>
      <scheme val="minor"/>
    </font>
    <font>
      <b/>
      <sz val="28"/>
      <color rgb="FFFF0000"/>
      <name val="Aptos Narrow"/>
      <family val="2"/>
      <scheme val="minor"/>
    </font>
    <font>
      <b/>
      <sz val="22"/>
      <color rgb="FFFF0000"/>
      <name val="Aptos Narrow"/>
      <family val="2"/>
      <scheme val="minor"/>
    </font>
    <font>
      <sz val="10"/>
      <color theme="1"/>
      <name val="Arial"/>
      <family val="2"/>
    </font>
    <font>
      <sz val="11"/>
      <color indexed="8"/>
      <name val="Arial"/>
      <family val="2"/>
    </font>
    <font>
      <sz val="10"/>
      <name val="Aptos Narrow"/>
      <family val="2"/>
      <scheme val="minor"/>
    </font>
    <font>
      <sz val="10"/>
      <color theme="1"/>
      <name val="Aptos Narrow"/>
      <family val="2"/>
      <scheme val="minor"/>
    </font>
    <font>
      <b/>
      <sz val="11"/>
      <color theme="4"/>
      <name val="Aptos Narrow"/>
      <family val="2"/>
      <scheme val="minor"/>
    </font>
    <font>
      <b/>
      <sz val="12"/>
      <color theme="1"/>
      <name val="Tahoma"/>
      <family val="2"/>
    </font>
    <font>
      <b/>
      <sz val="11"/>
      <name val="Aptos Narrow"/>
      <family val="2"/>
      <scheme val="minor"/>
    </font>
    <font>
      <sz val="12"/>
      <color theme="1"/>
      <name val="Aptos Display"/>
      <family val="2"/>
    </font>
    <font>
      <b/>
      <sz val="12"/>
      <color theme="1"/>
      <name val="Aptos Display"/>
      <family val="2"/>
    </font>
    <font>
      <b/>
      <sz val="12"/>
      <name val="Aptos Display"/>
      <family val="2"/>
    </font>
    <font>
      <sz val="12"/>
      <color rgb="FF000000"/>
      <name val="Aptos Display"/>
      <family val="2"/>
    </font>
    <font>
      <sz val="12"/>
      <name val="Aptos Display"/>
      <family val="2"/>
    </font>
    <font>
      <sz val="18"/>
      <color theme="1"/>
      <name val="Arial"/>
      <family val="2"/>
    </font>
  </fonts>
  <fills count="16">
    <fill>
      <patternFill patternType="none"/>
    </fill>
    <fill>
      <patternFill patternType="gray125"/>
    </fill>
    <fill>
      <patternFill patternType="solid">
        <fgColor theme="0"/>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rgb="FFE2EFDA"/>
        <bgColor indexed="64"/>
      </patternFill>
    </fill>
    <fill>
      <patternFill patternType="solid">
        <fgColor rgb="FFDBE5F1"/>
        <bgColor indexed="64"/>
      </patternFill>
    </fill>
    <fill>
      <patternFill patternType="solid">
        <fgColor theme="2" tint="-9.9978637043366805E-2"/>
        <bgColor indexed="64"/>
      </patternFill>
    </fill>
    <fill>
      <patternFill patternType="solid">
        <fgColor rgb="FF92D050"/>
        <bgColor indexed="64"/>
      </patternFill>
    </fill>
    <fill>
      <patternFill patternType="solid">
        <fgColor theme="3" tint="0.89999084444715716"/>
        <bgColor indexed="64"/>
      </patternFill>
    </fill>
    <fill>
      <patternFill patternType="solid">
        <fgColor theme="2" tint="-0.249977111117893"/>
        <bgColor indexed="64"/>
      </patternFill>
    </fill>
    <fill>
      <patternFill patternType="solid">
        <fgColor rgb="FFFFFF00"/>
        <bgColor indexed="64"/>
      </patternFill>
    </fill>
    <fill>
      <patternFill patternType="solid">
        <fgColor rgb="FF00B050"/>
        <bgColor indexed="64"/>
      </patternFill>
    </fill>
    <fill>
      <patternFill patternType="solid">
        <fgColor theme="5" tint="0.59999389629810485"/>
        <bgColor indexed="64"/>
      </patternFill>
    </fill>
    <fill>
      <patternFill patternType="solid">
        <fgColor theme="4" tint="0.79998168889431442"/>
        <bgColor indexed="65"/>
      </patternFill>
    </fill>
    <fill>
      <patternFill patternType="solid">
        <fgColor indexed="31"/>
      </patternFill>
    </fill>
  </fills>
  <borders count="3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
      <left style="dotted">
        <color indexed="64"/>
      </left>
      <right/>
      <top style="dotted">
        <color indexed="64"/>
      </top>
      <bottom/>
      <diagonal/>
    </border>
    <border>
      <left style="thin">
        <color indexed="64"/>
      </left>
      <right style="thin">
        <color indexed="64"/>
      </right>
      <top style="thin">
        <color indexed="64"/>
      </top>
      <bottom style="medium">
        <color indexed="64"/>
      </bottom>
      <diagonal/>
    </border>
  </borders>
  <cellStyleXfs count="12">
    <xf numFmtId="0" fontId="0" fillId="0" borderId="0"/>
    <xf numFmtId="0" fontId="3" fillId="0" borderId="0"/>
    <xf numFmtId="44" fontId="1" fillId="0" borderId="0" applyFont="0" applyFill="0" applyBorder="0" applyAlignment="0" applyProtection="0"/>
    <xf numFmtId="43" fontId="1" fillId="0" borderId="0" applyFont="0" applyFill="0" applyBorder="0" applyAlignment="0" applyProtection="0"/>
    <xf numFmtId="0" fontId="11" fillId="6" borderId="0" applyNumberFormat="0" applyBorder="0" applyProtection="0">
      <alignment horizontal="center" vertical="center"/>
    </xf>
    <xf numFmtId="49" fontId="12" fillId="0" borderId="0" applyFill="0" applyBorder="0" applyProtection="0">
      <alignment horizontal="left" vertical="center"/>
    </xf>
    <xf numFmtId="3" fontId="12" fillId="0" borderId="0" applyFill="0" applyBorder="0" applyProtection="0">
      <alignment horizontal="right" vertical="center"/>
    </xf>
    <xf numFmtId="9"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14" borderId="0" applyNumberFormat="0" applyBorder="0" applyAlignment="0" applyProtection="0"/>
    <xf numFmtId="0" fontId="40" fillId="15" borderId="20" applyFill="0">
      <alignment vertical="top" wrapText="1"/>
    </xf>
  </cellStyleXfs>
  <cellXfs count="430">
    <xf numFmtId="0" fontId="0" fillId="0" borderId="0" xfId="0"/>
    <xf numFmtId="0" fontId="0" fillId="2" borderId="0" xfId="0" applyFill="1"/>
    <xf numFmtId="0" fontId="5" fillId="2" borderId="1" xfId="0" applyFont="1" applyFill="1" applyBorder="1" applyAlignment="1">
      <alignment horizontal="center" vertical="center" wrapText="1"/>
    </xf>
    <xf numFmtId="0" fontId="0" fillId="2" borderId="0" xfId="0" applyFill="1" applyAlignment="1">
      <alignment horizontal="center" vertical="center"/>
    </xf>
    <xf numFmtId="0" fontId="0" fillId="0" borderId="0" xfId="0" applyAlignment="1">
      <alignment vertical="center"/>
    </xf>
    <xf numFmtId="0" fontId="11" fillId="6" borderId="1" xfId="4" applyBorder="1" applyProtection="1">
      <alignment horizontal="center" vertical="center"/>
    </xf>
    <xf numFmtId="3" fontId="12" fillId="0" borderId="1" xfId="6" applyBorder="1" applyAlignment="1" applyProtection="1">
      <alignment horizontal="center" vertical="center"/>
    </xf>
    <xf numFmtId="49" fontId="12" fillId="0" borderId="1" xfId="5" applyBorder="1" applyProtection="1">
      <alignment horizontal="left" vertical="center"/>
    </xf>
    <xf numFmtId="0" fontId="15" fillId="0" borderId="0" xfId="0" applyFont="1" applyAlignment="1">
      <alignment horizontal="left"/>
    </xf>
    <xf numFmtId="0" fontId="15" fillId="0" borderId="0" xfId="0" applyFont="1" applyAlignment="1">
      <alignment horizontal="left" vertical="center" wrapText="1"/>
    </xf>
    <xf numFmtId="0" fontId="16" fillId="0" borderId="0" xfId="0" applyFont="1" applyAlignment="1">
      <alignment horizontal="left" vertical="center" wrapText="1"/>
    </xf>
    <xf numFmtId="0" fontId="10" fillId="0" borderId="0" xfId="0" applyFont="1" applyAlignment="1">
      <alignment horizontal="left" vertical="center" wrapText="1"/>
    </xf>
    <xf numFmtId="0" fontId="15" fillId="4" borderId="1" xfId="0" applyFont="1" applyFill="1" applyBorder="1" applyAlignment="1">
      <alignment horizontal="left" vertical="center" wrapText="1"/>
    </xf>
    <xf numFmtId="0" fontId="15" fillId="4" borderId="1" xfId="0" applyFont="1" applyFill="1" applyBorder="1" applyAlignment="1">
      <alignment horizontal="left" vertical="center"/>
    </xf>
    <xf numFmtId="0" fontId="16" fillId="4" borderId="1" xfId="0" applyFont="1" applyFill="1" applyBorder="1" applyAlignment="1">
      <alignment horizontal="left" vertical="center" wrapText="1"/>
    </xf>
    <xf numFmtId="0" fontId="10" fillId="4" borderId="1" xfId="0" applyFont="1" applyFill="1" applyBorder="1" applyAlignment="1">
      <alignment horizontal="left" vertical="center" wrapText="1"/>
    </xf>
    <xf numFmtId="0" fontId="15" fillId="0" borderId="0" xfId="0" applyFont="1" applyAlignment="1">
      <alignment horizontal="left" vertical="center"/>
    </xf>
    <xf numFmtId="0" fontId="6" fillId="2" borderId="1" xfId="0" applyFont="1" applyFill="1" applyBorder="1" applyAlignment="1">
      <alignment horizontal="center" vertical="center" wrapText="1"/>
    </xf>
    <xf numFmtId="0" fontId="0" fillId="2" borderId="0" xfId="0" applyFill="1" applyAlignment="1">
      <alignment horizontal="center"/>
    </xf>
    <xf numFmtId="0" fontId="15" fillId="2" borderId="2" xfId="0" applyFont="1" applyFill="1" applyBorder="1" applyAlignment="1">
      <alignment horizontal="center" vertical="center"/>
    </xf>
    <xf numFmtId="0" fontId="15" fillId="2" borderId="3" xfId="0" applyFont="1" applyFill="1" applyBorder="1" applyAlignment="1">
      <alignment horizontal="center" vertical="center"/>
    </xf>
    <xf numFmtId="0" fontId="15" fillId="2" borderId="4" xfId="0" applyFont="1" applyFill="1" applyBorder="1" applyAlignment="1">
      <alignment horizontal="center" vertical="center"/>
    </xf>
    <xf numFmtId="49" fontId="12" fillId="0" borderId="1" xfId="5" applyBorder="1" applyAlignment="1" applyProtection="1">
      <alignment vertical="center" wrapText="1"/>
    </xf>
    <xf numFmtId="0" fontId="11" fillId="6" borderId="1" xfId="4" applyBorder="1" applyAlignment="1" applyProtection="1">
      <alignment vertical="center"/>
    </xf>
    <xf numFmtId="0" fontId="20" fillId="2" borderId="1" xfId="1" applyFont="1" applyFill="1" applyBorder="1" applyAlignment="1">
      <alignment horizontal="left" vertical="center"/>
    </xf>
    <xf numFmtId="0" fontId="21" fillId="5" borderId="9" xfId="1" applyFont="1" applyFill="1" applyBorder="1" applyAlignment="1">
      <alignment horizontal="center" vertical="center"/>
    </xf>
    <xf numFmtId="0" fontId="21" fillId="5" borderId="1" xfId="1" applyFont="1" applyFill="1" applyBorder="1" applyAlignment="1">
      <alignment horizontal="center" vertical="center"/>
    </xf>
    <xf numFmtId="0" fontId="21" fillId="5" borderId="10" xfId="1" applyFont="1" applyFill="1" applyBorder="1" applyAlignment="1">
      <alignment horizontal="center" vertical="center"/>
    </xf>
    <xf numFmtId="14" fontId="22" fillId="0" borderId="1" xfId="0" applyNumberFormat="1" applyFont="1" applyBorder="1" applyAlignment="1">
      <alignment horizontal="center" vertical="center"/>
    </xf>
    <xf numFmtId="0" fontId="23" fillId="0" borderId="1" xfId="1" applyFont="1" applyBorder="1" applyAlignment="1">
      <alignment horizontal="center" vertical="center"/>
    </xf>
    <xf numFmtId="14" fontId="23" fillId="0" borderId="1" xfId="1" applyNumberFormat="1" applyFont="1" applyBorder="1" applyAlignment="1">
      <alignment horizontal="center" vertical="center"/>
    </xf>
    <xf numFmtId="0" fontId="23" fillId="0" borderId="1" xfId="1" applyFont="1" applyBorder="1" applyAlignment="1">
      <alignment horizontal="center" wrapText="1"/>
    </xf>
    <xf numFmtId="0" fontId="23" fillId="0" borderId="1" xfId="1" applyFont="1" applyBorder="1"/>
    <xf numFmtId="0" fontId="21" fillId="5" borderId="1" xfId="1" applyFont="1" applyFill="1" applyBorder="1" applyAlignment="1">
      <alignment vertical="center"/>
    </xf>
    <xf numFmtId="0" fontId="6" fillId="0" borderId="1" xfId="0" applyFont="1" applyBorder="1" applyAlignment="1">
      <alignment horizontal="center" vertical="center" wrapText="1"/>
    </xf>
    <xf numFmtId="0" fontId="5" fillId="0" borderId="1" xfId="0" applyFont="1" applyBorder="1" applyAlignment="1">
      <alignment horizontal="center" vertical="center" wrapText="1"/>
    </xf>
    <xf numFmtId="0" fontId="17" fillId="0" borderId="1" xfId="0" applyFont="1" applyBorder="1" applyAlignment="1">
      <alignment horizontal="center" vertical="center" wrapText="1"/>
    </xf>
    <xf numFmtId="0" fontId="0" fillId="0" borderId="0" xfId="0" applyAlignment="1">
      <alignment horizontal="center" vertical="center"/>
    </xf>
    <xf numFmtId="0" fontId="20" fillId="0" borderId="1" xfId="1" applyFont="1" applyBorder="1" applyAlignment="1">
      <alignment horizontal="center" vertical="center"/>
    </xf>
    <xf numFmtId="0" fontId="27" fillId="0" borderId="1" xfId="0" applyFont="1" applyBorder="1" applyAlignment="1">
      <alignment horizontal="center" vertical="center" wrapText="1"/>
    </xf>
    <xf numFmtId="0" fontId="0" fillId="0" borderId="1" xfId="0" applyBorder="1" applyAlignment="1">
      <alignment horizontal="center" vertical="center"/>
    </xf>
    <xf numFmtId="0" fontId="0" fillId="2" borderId="1" xfId="0" applyFill="1" applyBorder="1" applyAlignment="1">
      <alignment horizontal="center" vertical="center"/>
    </xf>
    <xf numFmtId="0" fontId="17" fillId="2" borderId="1" xfId="0" applyFont="1" applyFill="1" applyBorder="1" applyAlignment="1">
      <alignment horizontal="center" vertical="center" wrapText="1"/>
    </xf>
    <xf numFmtId="0" fontId="27" fillId="0" borderId="1" xfId="0" applyFont="1" applyBorder="1" applyAlignment="1">
      <alignment vertical="center" wrapText="1"/>
    </xf>
    <xf numFmtId="0" fontId="0" fillId="0" borderId="1" xfId="0" applyBorder="1" applyAlignment="1">
      <alignment horizontal="center" vertical="center" wrapText="1"/>
    </xf>
    <xf numFmtId="0" fontId="0" fillId="2" borderId="1" xfId="0" applyFill="1" applyBorder="1" applyAlignment="1">
      <alignment horizontal="center" vertical="center" wrapText="1"/>
    </xf>
    <xf numFmtId="164" fontId="5" fillId="0" borderId="1" xfId="0" applyNumberFormat="1" applyFont="1" applyBorder="1" applyAlignment="1">
      <alignment horizontal="center" vertical="center" wrapText="1"/>
    </xf>
    <xf numFmtId="164" fontId="0" fillId="0" borderId="0" xfId="0" applyNumberFormat="1" applyAlignment="1">
      <alignment horizontal="center" vertical="center"/>
    </xf>
    <xf numFmtId="9" fontId="0" fillId="2" borderId="1" xfId="7" applyFont="1" applyFill="1" applyBorder="1" applyAlignment="1">
      <alignment horizontal="center" vertical="center" wrapText="1"/>
    </xf>
    <xf numFmtId="0" fontId="5" fillId="9" borderId="21" xfId="0" applyFont="1" applyFill="1" applyBorder="1" applyAlignment="1">
      <alignment horizontal="center" vertical="center" wrapText="1"/>
    </xf>
    <xf numFmtId="9" fontId="5" fillId="9" borderId="21" xfId="7" applyFont="1" applyFill="1" applyBorder="1" applyAlignment="1">
      <alignment horizontal="center" vertical="center" wrapText="1"/>
    </xf>
    <xf numFmtId="9" fontId="0" fillId="2" borderId="0" xfId="7" applyFont="1" applyFill="1" applyAlignment="1">
      <alignment horizontal="center" vertical="center"/>
    </xf>
    <xf numFmtId="0" fontId="0" fillId="2" borderId="18" xfId="0" applyFill="1" applyBorder="1" applyAlignment="1">
      <alignment horizontal="center" vertical="center"/>
    </xf>
    <xf numFmtId="9" fontId="31" fillId="2" borderId="1" xfId="7" applyFont="1" applyFill="1" applyBorder="1" applyAlignment="1">
      <alignment horizontal="center" vertical="center" wrapText="1"/>
    </xf>
    <xf numFmtId="0" fontId="0" fillId="2" borderId="18" xfId="0" applyFill="1" applyBorder="1" applyAlignment="1">
      <alignment horizontal="center" vertical="center" wrapText="1"/>
    </xf>
    <xf numFmtId="9" fontId="31" fillId="2" borderId="0" xfId="7" applyFont="1" applyFill="1" applyBorder="1" applyAlignment="1">
      <alignment horizontal="center" vertical="center" wrapText="1"/>
    </xf>
    <xf numFmtId="9" fontId="32" fillId="2" borderId="22" xfId="7" applyFont="1" applyFill="1" applyBorder="1" applyAlignment="1">
      <alignment horizontal="center" vertical="center"/>
    </xf>
    <xf numFmtId="8" fontId="33" fillId="0" borderId="22" xfId="0" applyNumberFormat="1" applyFont="1" applyBorder="1" applyAlignment="1">
      <alignment horizontal="center" vertical="center"/>
    </xf>
    <xf numFmtId="0" fontId="20" fillId="0" borderId="0" xfId="1" applyFont="1" applyAlignment="1">
      <alignment horizontal="center" vertical="center"/>
    </xf>
    <xf numFmtId="0" fontId="2" fillId="0" borderId="0" xfId="0" applyFont="1" applyAlignment="1">
      <alignment horizontal="center" vertical="center" wrapText="1"/>
    </xf>
    <xf numFmtId="0" fontId="5" fillId="0" borderId="0" xfId="0" applyFont="1" applyAlignment="1">
      <alignment horizontal="center" vertical="center"/>
    </xf>
    <xf numFmtId="0" fontId="0" fillId="2" borderId="1" xfId="0" applyFill="1" applyBorder="1" applyAlignment="1">
      <alignment vertical="center" wrapText="1"/>
    </xf>
    <xf numFmtId="0" fontId="28" fillId="2" borderId="12" xfId="0" applyFont="1" applyFill="1" applyBorder="1" applyAlignment="1">
      <alignment vertical="center" wrapText="1"/>
    </xf>
    <xf numFmtId="0" fontId="0" fillId="2" borderId="1" xfId="0" applyFill="1" applyBorder="1" applyAlignment="1">
      <alignment horizontal="center" wrapText="1"/>
    </xf>
    <xf numFmtId="0" fontId="0" fillId="2" borderId="5" xfId="0" applyFill="1" applyBorder="1" applyAlignment="1">
      <alignment horizontal="center" vertical="center" wrapText="1"/>
    </xf>
    <xf numFmtId="0" fontId="24" fillId="2" borderId="18" xfId="0" applyFont="1" applyFill="1" applyBorder="1" applyAlignment="1">
      <alignment vertical="center" wrapText="1"/>
    </xf>
    <xf numFmtId="0" fontId="0" fillId="0" borderId="18" xfId="0" applyBorder="1" applyAlignment="1">
      <alignment vertical="center" wrapText="1"/>
    </xf>
    <xf numFmtId="0" fontId="0" fillId="0" borderId="1" xfId="0" applyBorder="1" applyAlignment="1">
      <alignment vertical="center" wrapText="1"/>
    </xf>
    <xf numFmtId="9" fontId="0" fillId="0" borderId="0" xfId="7" applyFont="1" applyAlignment="1">
      <alignment horizontal="center" vertical="center"/>
    </xf>
    <xf numFmtId="0" fontId="0" fillId="0" borderId="20" xfId="0" applyBorder="1" applyAlignment="1">
      <alignment horizontal="center" vertical="center"/>
    </xf>
    <xf numFmtId="0" fontId="38" fillId="2" borderId="1" xfId="10" applyFont="1" applyFill="1" applyBorder="1" applyAlignment="1" applyProtection="1">
      <alignment horizontal="center" vertical="center" wrapText="1"/>
      <protection locked="0"/>
    </xf>
    <xf numFmtId="0" fontId="7" fillId="2" borderId="1" xfId="0" applyFont="1" applyFill="1" applyBorder="1" applyAlignment="1">
      <alignment vertical="center" wrapText="1"/>
    </xf>
    <xf numFmtId="0" fontId="0" fillId="0" borderId="1" xfId="0" applyBorder="1"/>
    <xf numFmtId="0" fontId="7" fillId="2" borderId="1" xfId="0" applyFont="1" applyFill="1" applyBorder="1" applyAlignment="1">
      <alignment horizontal="center" vertical="center" wrapText="1"/>
    </xf>
    <xf numFmtId="0" fontId="7" fillId="0" borderId="1" xfId="11" applyFont="1" applyFill="1" applyBorder="1" applyAlignment="1" applyProtection="1">
      <alignment horizontal="center" vertical="center" wrapText="1"/>
      <protection locked="0"/>
    </xf>
    <xf numFmtId="0" fontId="7" fillId="0" borderId="18" xfId="11" applyFont="1" applyFill="1" applyBorder="1" applyAlignment="1" applyProtection="1">
      <alignment horizontal="center" vertical="center" wrapText="1"/>
      <protection locked="0"/>
    </xf>
    <xf numFmtId="0" fontId="7" fillId="0" borderId="1" xfId="0" applyFont="1" applyBorder="1" applyAlignment="1">
      <alignment vertical="center" wrapText="1"/>
    </xf>
    <xf numFmtId="0" fontId="7" fillId="0" borderId="1" xfId="11" applyFont="1" applyFill="1" applyBorder="1" applyAlignment="1" applyProtection="1">
      <alignment horizontal="left" vertical="center" wrapText="1"/>
      <protection locked="0"/>
    </xf>
    <xf numFmtId="0" fontId="7" fillId="0" borderId="1" xfId="0" applyFont="1" applyBorder="1" applyAlignment="1">
      <alignment horizontal="center" vertical="center" wrapText="1"/>
    </xf>
    <xf numFmtId="0" fontId="7" fillId="0" borderId="19" xfId="0" applyFont="1" applyBorder="1" applyAlignment="1">
      <alignment vertical="center" wrapText="1"/>
    </xf>
    <xf numFmtId="0" fontId="0" fillId="0" borderId="18" xfId="0" applyBorder="1" applyAlignment="1">
      <alignment vertical="center"/>
    </xf>
    <xf numFmtId="0" fontId="29" fillId="2" borderId="1" xfId="0" applyFont="1" applyFill="1" applyBorder="1" applyAlignment="1">
      <alignment horizontal="center" vertical="center" wrapText="1"/>
    </xf>
    <xf numFmtId="14" fontId="0" fillId="0" borderId="1" xfId="0" applyNumberFormat="1" applyBorder="1" applyAlignment="1">
      <alignment horizontal="center" vertical="center"/>
    </xf>
    <xf numFmtId="0" fontId="0" fillId="0" borderId="1" xfId="0" applyBorder="1" applyAlignment="1">
      <alignment vertical="center"/>
    </xf>
    <xf numFmtId="14" fontId="5" fillId="0" borderId="1" xfId="0" applyNumberFormat="1" applyFont="1" applyBorder="1" applyAlignment="1">
      <alignment horizontal="center" vertical="center" wrapText="1"/>
    </xf>
    <xf numFmtId="14" fontId="0" fillId="0" borderId="1" xfId="0" applyNumberFormat="1" applyBorder="1" applyAlignment="1">
      <alignment horizontal="center" vertical="center" wrapText="1"/>
    </xf>
    <xf numFmtId="14" fontId="0" fillId="0" borderId="0" xfId="0" applyNumberFormat="1" applyAlignment="1">
      <alignment horizontal="center" vertical="center"/>
    </xf>
    <xf numFmtId="0" fontId="30" fillId="0" borderId="1" xfId="0" applyFont="1" applyBorder="1" applyAlignment="1">
      <alignment horizontal="center" vertical="center"/>
    </xf>
    <xf numFmtId="14" fontId="30" fillId="0" borderId="1" xfId="0" applyNumberFormat="1" applyFont="1" applyBorder="1" applyAlignment="1">
      <alignment horizontal="center" vertical="center"/>
    </xf>
    <xf numFmtId="9" fontId="6" fillId="0" borderId="1" xfId="7" applyFont="1" applyBorder="1" applyAlignment="1">
      <alignment horizontal="center" vertical="center" wrapText="1"/>
    </xf>
    <xf numFmtId="44" fontId="6" fillId="0" borderId="1" xfId="8" applyFont="1" applyBorder="1" applyAlignment="1">
      <alignment horizontal="center" vertical="center" wrapText="1"/>
    </xf>
    <xf numFmtId="44" fontId="0" fillId="0" borderId="0" xfId="8" applyFont="1" applyAlignment="1">
      <alignment horizontal="center" vertical="center"/>
    </xf>
    <xf numFmtId="43" fontId="0" fillId="0" borderId="1" xfId="9" applyFont="1" applyFill="1" applyBorder="1" applyAlignment="1">
      <alignment vertical="center"/>
    </xf>
    <xf numFmtId="0" fontId="41" fillId="2" borderId="0" xfId="0" applyFont="1" applyFill="1" applyAlignment="1">
      <alignment horizontal="center" vertical="center" wrapText="1"/>
    </xf>
    <xf numFmtId="9" fontId="41" fillId="2" borderId="0" xfId="7" applyFont="1" applyFill="1" applyAlignment="1">
      <alignment horizontal="center" vertical="center" wrapText="1"/>
    </xf>
    <xf numFmtId="0" fontId="13" fillId="0" borderId="1" xfId="0" applyFont="1" applyBorder="1" applyAlignment="1">
      <alignment horizontal="center" vertical="center"/>
    </xf>
    <xf numFmtId="0" fontId="42" fillId="0" borderId="1" xfId="0" applyFont="1" applyBorder="1" applyAlignment="1">
      <alignment horizontal="center" vertical="center" wrapText="1"/>
    </xf>
    <xf numFmtId="164" fontId="13" fillId="2" borderId="1" xfId="0" applyNumberFormat="1" applyFont="1" applyFill="1" applyBorder="1" applyAlignment="1">
      <alignment horizontal="center" vertical="center"/>
    </xf>
    <xf numFmtId="14" fontId="13" fillId="0" borderId="1" xfId="0" applyNumberFormat="1" applyFont="1" applyBorder="1" applyAlignment="1">
      <alignment horizontal="center" vertical="center"/>
    </xf>
    <xf numFmtId="8" fontId="13" fillId="2" borderId="1" xfId="0" applyNumberFormat="1" applyFont="1" applyFill="1" applyBorder="1" applyAlignment="1">
      <alignment horizontal="center" vertical="center"/>
    </xf>
    <xf numFmtId="0" fontId="13" fillId="2" borderId="1" xfId="0" applyFont="1" applyFill="1" applyBorder="1" applyAlignment="1">
      <alignment horizontal="center" vertical="center"/>
    </xf>
    <xf numFmtId="0" fontId="13" fillId="2" borderId="1" xfId="0" applyFont="1" applyFill="1" applyBorder="1" applyAlignment="1">
      <alignment horizontal="center" vertical="center" wrapText="1"/>
    </xf>
    <xf numFmtId="9" fontId="13" fillId="0" borderId="0" xfId="7" applyFont="1" applyAlignment="1">
      <alignment horizontal="center" vertical="center"/>
    </xf>
    <xf numFmtId="44" fontId="13" fillId="2" borderId="1" xfId="8" applyFont="1" applyFill="1" applyBorder="1" applyAlignment="1">
      <alignment horizontal="center" vertical="center"/>
    </xf>
    <xf numFmtId="0" fontId="13" fillId="0" borderId="0" xfId="0" applyFont="1" applyAlignment="1">
      <alignment horizontal="center" vertical="center"/>
    </xf>
    <xf numFmtId="0" fontId="42" fillId="0" borderId="1" xfId="0" applyFont="1" applyBorder="1" applyAlignment="1">
      <alignment horizontal="center" wrapText="1"/>
    </xf>
    <xf numFmtId="0" fontId="13" fillId="0" borderId="18" xfId="0" applyFont="1" applyBorder="1" applyAlignment="1">
      <alignment horizontal="center" vertical="center"/>
    </xf>
    <xf numFmtId="8" fontId="13" fillId="0" borderId="0" xfId="0" applyNumberFormat="1" applyFont="1" applyAlignment="1">
      <alignment horizontal="center" vertical="center"/>
    </xf>
    <xf numFmtId="44" fontId="13" fillId="0" borderId="0" xfId="8" applyFont="1" applyAlignment="1">
      <alignment horizontal="center" vertical="center"/>
    </xf>
    <xf numFmtId="9" fontId="31" fillId="0" borderId="0" xfId="7" applyFont="1" applyFill="1" applyBorder="1" applyAlignment="1">
      <alignment horizontal="center" vertical="center" wrapText="1"/>
    </xf>
    <xf numFmtId="0" fontId="0" fillId="0" borderId="0" xfId="0" applyAlignment="1">
      <alignment horizontal="center" vertical="center" wrapText="1"/>
    </xf>
    <xf numFmtId="0" fontId="27" fillId="0" borderId="0" xfId="0" applyFont="1" applyAlignment="1">
      <alignment horizontal="center" vertical="center" wrapText="1"/>
    </xf>
    <xf numFmtId="9" fontId="0" fillId="0" borderId="0" xfId="7" applyFont="1" applyFill="1" applyBorder="1" applyAlignment="1">
      <alignment horizontal="center" vertical="center" wrapText="1"/>
    </xf>
    <xf numFmtId="0" fontId="13" fillId="0" borderId="1" xfId="0" applyFont="1" applyBorder="1" applyAlignment="1">
      <alignment horizontal="center" vertical="center" wrapText="1"/>
    </xf>
    <xf numFmtId="0" fontId="13" fillId="2" borderId="2" xfId="0" applyFont="1" applyFill="1" applyBorder="1" applyAlignment="1">
      <alignment horizontal="center" vertical="center"/>
    </xf>
    <xf numFmtId="44" fontId="13" fillId="2" borderId="1" xfId="0" applyNumberFormat="1" applyFont="1" applyFill="1" applyBorder="1" applyAlignment="1">
      <alignment horizontal="center" vertical="center" wrapText="1"/>
    </xf>
    <xf numFmtId="9" fontId="13" fillId="2" borderId="1" xfId="7"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1" xfId="0" applyFont="1" applyFill="1" applyBorder="1" applyAlignment="1">
      <alignment vertical="center" wrapText="1"/>
    </xf>
    <xf numFmtId="164" fontId="13" fillId="2" borderId="1" xfId="0" applyNumberFormat="1" applyFont="1" applyFill="1" applyBorder="1" applyAlignment="1">
      <alignment vertical="center"/>
    </xf>
    <xf numFmtId="0" fontId="13" fillId="0" borderId="0" xfId="0" applyFont="1" applyAlignment="1">
      <alignment horizontal="center" vertical="center" wrapText="1"/>
    </xf>
    <xf numFmtId="164" fontId="13" fillId="0" borderId="0" xfId="0" applyNumberFormat="1" applyFont="1" applyAlignment="1">
      <alignment horizontal="center" vertical="center"/>
    </xf>
    <xf numFmtId="0" fontId="13" fillId="2" borderId="0" xfId="0" applyFont="1" applyFill="1" applyAlignment="1">
      <alignment horizontal="center" vertical="center" wrapText="1"/>
    </xf>
    <xf numFmtId="0" fontId="7" fillId="0" borderId="1" xfId="0" applyFont="1" applyBorder="1" applyAlignment="1">
      <alignment horizontal="center" vertical="center"/>
    </xf>
    <xf numFmtId="9" fontId="0" fillId="0" borderId="0" xfId="7" applyFont="1" applyAlignment="1">
      <alignment horizontal="center" vertical="center" wrapText="1"/>
    </xf>
    <xf numFmtId="9" fontId="13" fillId="0" borderId="0" xfId="0" applyNumberFormat="1" applyFont="1" applyAlignment="1">
      <alignment horizontal="center" vertical="center"/>
    </xf>
    <xf numFmtId="44" fontId="13" fillId="2" borderId="1" xfId="8" applyFont="1" applyFill="1" applyBorder="1" applyAlignment="1">
      <alignment horizontal="center" vertical="center" wrapText="1"/>
    </xf>
    <xf numFmtId="0" fontId="7" fillId="0" borderId="20" xfId="0" applyFont="1" applyBorder="1" applyAlignment="1">
      <alignment horizontal="center" vertical="center"/>
    </xf>
    <xf numFmtId="0" fontId="37" fillId="2" borderId="18" xfId="0" applyFont="1" applyFill="1" applyBorder="1" applyAlignment="1">
      <alignment vertical="center" wrapText="1"/>
    </xf>
    <xf numFmtId="0" fontId="37" fillId="2" borderId="19" xfId="0" applyFont="1" applyFill="1" applyBorder="1" applyAlignment="1">
      <alignment vertical="center" wrapText="1"/>
    </xf>
    <xf numFmtId="168" fontId="43" fillId="0" borderId="0" xfId="0" applyNumberFormat="1" applyFont="1" applyAlignment="1">
      <alignment wrapText="1"/>
    </xf>
    <xf numFmtId="165" fontId="36" fillId="0" borderId="1" xfId="0" applyNumberFormat="1" applyFont="1" applyBorder="1" applyAlignment="1">
      <alignment horizontal="center" vertical="center"/>
    </xf>
    <xf numFmtId="9" fontId="35" fillId="2" borderId="1" xfId="7" applyFont="1" applyFill="1" applyBorder="1" applyAlignment="1">
      <alignment horizontal="center" vertical="center"/>
    </xf>
    <xf numFmtId="44" fontId="36" fillId="0" borderId="1" xfId="0" applyNumberFormat="1" applyFont="1" applyBorder="1" applyAlignment="1">
      <alignment horizontal="center" vertical="center"/>
    </xf>
    <xf numFmtId="44" fontId="36" fillId="0" borderId="1" xfId="8" applyFont="1" applyBorder="1" applyAlignment="1">
      <alignment horizontal="center" vertical="center"/>
    </xf>
    <xf numFmtId="9" fontId="36" fillId="0" borderId="1" xfId="7" applyFont="1" applyBorder="1" applyAlignment="1">
      <alignment horizontal="center" vertical="center"/>
    </xf>
    <xf numFmtId="0" fontId="44" fillId="2" borderId="1" xfId="0" applyFont="1" applyFill="1" applyBorder="1" applyAlignment="1">
      <alignment horizontal="center" vertical="center" wrapText="1"/>
    </xf>
    <xf numFmtId="0" fontId="44" fillId="0" borderId="1" xfId="0" applyFont="1" applyBorder="1" applyAlignment="1">
      <alignment horizontal="center" vertical="center" wrapText="1"/>
    </xf>
    <xf numFmtId="0" fontId="44" fillId="2" borderId="1" xfId="0" applyFont="1" applyFill="1" applyBorder="1" applyAlignment="1">
      <alignment horizontal="center"/>
    </xf>
    <xf numFmtId="0" fontId="45" fillId="2" borderId="1" xfId="1" applyFont="1" applyFill="1" applyBorder="1" applyAlignment="1">
      <alignment horizontal="left" vertical="center"/>
    </xf>
    <xf numFmtId="0" fontId="44" fillId="2" borderId="0" xfId="0" applyFont="1" applyFill="1"/>
    <xf numFmtId="0" fontId="45" fillId="2" borderId="3" xfId="0" applyFont="1" applyFill="1" applyBorder="1"/>
    <xf numFmtId="0" fontId="45" fillId="2" borderId="1" xfId="0" applyFont="1" applyFill="1" applyBorder="1" applyAlignment="1">
      <alignment horizontal="center" vertical="center" wrapText="1"/>
    </xf>
    <xf numFmtId="0" fontId="46" fillId="2" borderId="1" xfId="0" applyFont="1" applyFill="1" applyBorder="1" applyAlignment="1">
      <alignment horizontal="center" vertical="center" wrapText="1"/>
    </xf>
    <xf numFmtId="0" fontId="45" fillId="0" borderId="1" xfId="0" applyFont="1" applyBorder="1" applyAlignment="1">
      <alignment horizontal="center" vertical="center" wrapText="1"/>
    </xf>
    <xf numFmtId="0" fontId="45" fillId="11" borderId="1" xfId="0" applyFont="1" applyFill="1" applyBorder="1" applyAlignment="1">
      <alignment horizontal="center" vertical="center" wrapText="1"/>
    </xf>
    <xf numFmtId="0" fontId="45" fillId="9" borderId="1" xfId="0" applyFont="1" applyFill="1" applyBorder="1" applyAlignment="1">
      <alignment horizontal="center" vertical="center" wrapText="1"/>
    </xf>
    <xf numFmtId="0" fontId="46" fillId="8" borderId="1" xfId="0" applyFont="1" applyFill="1" applyBorder="1" applyAlignment="1">
      <alignment horizontal="center" vertical="center" wrapText="1"/>
    </xf>
    <xf numFmtId="0" fontId="45" fillId="2" borderId="0" xfId="0" applyFont="1" applyFill="1" applyAlignment="1">
      <alignment horizontal="center" vertical="center" wrapText="1"/>
    </xf>
    <xf numFmtId="0" fontId="44" fillId="2" borderId="1" xfId="0" applyFont="1" applyFill="1" applyBorder="1" applyAlignment="1">
      <alignment vertical="center" wrapText="1"/>
    </xf>
    <xf numFmtId="0" fontId="44" fillId="2" borderId="18" xfId="0" applyFont="1" applyFill="1" applyBorder="1" applyAlignment="1">
      <alignment vertical="center" wrapText="1"/>
    </xf>
    <xf numFmtId="0" fontId="44" fillId="2" borderId="1" xfId="0" applyFont="1" applyFill="1" applyBorder="1" applyAlignment="1">
      <alignment horizontal="center" vertical="center"/>
    </xf>
    <xf numFmtId="0" fontId="47" fillId="2" borderId="1" xfId="0" applyFont="1" applyFill="1" applyBorder="1" applyAlignment="1">
      <alignment horizontal="center" vertical="center" wrapText="1"/>
    </xf>
    <xf numFmtId="9" fontId="44" fillId="2" borderId="1" xfId="7" applyFont="1" applyFill="1" applyBorder="1" applyAlignment="1">
      <alignment horizontal="center" vertical="center"/>
    </xf>
    <xf numFmtId="0" fontId="44" fillId="0" borderId="1" xfId="0" applyFont="1" applyBorder="1" applyAlignment="1">
      <alignment horizontal="center" vertical="center"/>
    </xf>
    <xf numFmtId="2" fontId="44" fillId="2" borderId="1" xfId="0" applyNumberFormat="1" applyFont="1" applyFill="1" applyBorder="1" applyAlignment="1">
      <alignment horizontal="center" vertical="center"/>
    </xf>
    <xf numFmtId="2" fontId="48" fillId="0" borderId="1" xfId="0" applyNumberFormat="1" applyFont="1" applyBorder="1" applyAlignment="1">
      <alignment horizontal="center" vertical="center"/>
    </xf>
    <xf numFmtId="9" fontId="44" fillId="2" borderId="1" xfId="7" applyFont="1" applyFill="1" applyBorder="1" applyAlignment="1">
      <alignment horizontal="center" vertical="center" wrapText="1"/>
    </xf>
    <xf numFmtId="1" fontId="44" fillId="2" borderId="1" xfId="0" applyNumberFormat="1" applyFont="1" applyFill="1" applyBorder="1" applyAlignment="1">
      <alignment horizontal="center" vertical="center"/>
    </xf>
    <xf numFmtId="0" fontId="48" fillId="2" borderId="1" xfId="0" applyFont="1" applyFill="1" applyBorder="1" applyAlignment="1">
      <alignment horizontal="center" vertical="center"/>
    </xf>
    <xf numFmtId="0" fontId="48" fillId="0" borderId="1" xfId="0" applyFont="1" applyBorder="1" applyAlignment="1">
      <alignment horizontal="center" vertical="center" wrapText="1"/>
    </xf>
    <xf numFmtId="0" fontId="48" fillId="0" borderId="1" xfId="0" applyFont="1" applyBorder="1" applyAlignment="1">
      <alignment horizontal="center" vertical="center"/>
    </xf>
    <xf numFmtId="167" fontId="48" fillId="0" borderId="1" xfId="0" applyNumberFormat="1" applyFont="1" applyBorder="1" applyAlignment="1">
      <alignment horizontal="center" vertical="center"/>
    </xf>
    <xf numFmtId="0" fontId="47" fillId="11" borderId="1" xfId="0" applyFont="1" applyFill="1" applyBorder="1" applyAlignment="1">
      <alignment horizontal="center" vertical="center" wrapText="1"/>
    </xf>
    <xf numFmtId="9" fontId="48" fillId="2" borderId="1" xfId="7" applyFont="1" applyFill="1" applyBorder="1" applyAlignment="1">
      <alignment horizontal="center" vertical="center"/>
    </xf>
    <xf numFmtId="167" fontId="44" fillId="2" borderId="1" xfId="0" applyNumberFormat="1" applyFont="1" applyFill="1" applyBorder="1" applyAlignment="1">
      <alignment horizontal="center" vertical="center"/>
    </xf>
    <xf numFmtId="0" fontId="44" fillId="2" borderId="19" xfId="0" applyFont="1" applyFill="1" applyBorder="1" applyAlignment="1">
      <alignment vertical="center" wrapText="1"/>
    </xf>
    <xf numFmtId="9" fontId="45" fillId="2" borderId="1" xfId="0" applyNumberFormat="1" applyFont="1" applyFill="1" applyBorder="1" applyAlignment="1">
      <alignment horizontal="center" vertical="center" wrapText="1"/>
    </xf>
    <xf numFmtId="0" fontId="44" fillId="0" borderId="1" xfId="0" applyFont="1" applyBorder="1" applyAlignment="1">
      <alignment horizontal="left" vertical="center" wrapText="1"/>
    </xf>
    <xf numFmtId="0" fontId="44" fillId="11" borderId="1" xfId="0" applyFont="1" applyFill="1" applyBorder="1" applyAlignment="1">
      <alignment vertical="center" wrapText="1"/>
    </xf>
    <xf numFmtId="9" fontId="44" fillId="2" borderId="1" xfId="0" applyNumberFormat="1" applyFont="1" applyFill="1" applyBorder="1" applyAlignment="1">
      <alignment horizontal="center" vertical="center"/>
    </xf>
    <xf numFmtId="0" fontId="44" fillId="2" borderId="1" xfId="0" applyFont="1" applyFill="1" applyBorder="1" applyAlignment="1">
      <alignment horizontal="center" wrapText="1"/>
    </xf>
    <xf numFmtId="0" fontId="44" fillId="2" borderId="0" xfId="0" applyFont="1" applyFill="1" applyAlignment="1">
      <alignment horizontal="center"/>
    </xf>
    <xf numFmtId="0" fontId="44" fillId="2" borderId="0" xfId="0" applyFont="1" applyFill="1" applyAlignment="1">
      <alignment horizontal="center" vertical="center"/>
    </xf>
    <xf numFmtId="0" fontId="44" fillId="0" borderId="0" xfId="0" applyFont="1" applyAlignment="1">
      <alignment horizontal="center" vertical="center"/>
    </xf>
    <xf numFmtId="9" fontId="45" fillId="2" borderId="26" xfId="0" applyNumberFormat="1" applyFont="1" applyFill="1" applyBorder="1" applyAlignment="1">
      <alignment horizontal="center" vertical="center" wrapText="1"/>
    </xf>
    <xf numFmtId="9" fontId="45" fillId="2" borderId="21" xfId="0" applyNumberFormat="1" applyFont="1" applyFill="1" applyBorder="1" applyAlignment="1">
      <alignment horizontal="center" vertical="center" wrapText="1"/>
    </xf>
    <xf numFmtId="9" fontId="45" fillId="2" borderId="27" xfId="0" applyNumberFormat="1" applyFont="1" applyFill="1" applyBorder="1" applyAlignment="1">
      <alignment horizontal="center" vertical="center" wrapText="1"/>
    </xf>
    <xf numFmtId="1" fontId="48" fillId="0" borderId="1" xfId="0" applyNumberFormat="1" applyFont="1" applyBorder="1" applyAlignment="1">
      <alignment horizontal="center" vertical="center"/>
    </xf>
    <xf numFmtId="0" fontId="0" fillId="0" borderId="0" xfId="0" applyAlignment="1">
      <alignment vertical="center" wrapText="1"/>
    </xf>
    <xf numFmtId="0" fontId="0" fillId="0" borderId="1" xfId="0" applyBorder="1" applyAlignment="1">
      <alignment wrapText="1"/>
    </xf>
    <xf numFmtId="0" fontId="7" fillId="0" borderId="30" xfId="11" applyFont="1" applyFill="1" applyBorder="1" applyAlignment="1" applyProtection="1">
      <alignment horizontal="left" vertical="center" wrapText="1"/>
      <protection locked="0"/>
    </xf>
    <xf numFmtId="0" fontId="30" fillId="0" borderId="1" xfId="0" applyFont="1" applyBorder="1" applyAlignment="1">
      <alignment vertical="center" wrapText="1"/>
    </xf>
    <xf numFmtId="0" fontId="24" fillId="0" borderId="1" xfId="0" applyFont="1" applyBorder="1" applyAlignment="1">
      <alignment vertical="center" wrapText="1"/>
    </xf>
    <xf numFmtId="0" fontId="43" fillId="0" borderId="0" xfId="0" applyFont="1" applyAlignment="1">
      <alignment horizontal="center" vertical="center" wrapText="1"/>
    </xf>
    <xf numFmtId="0" fontId="30" fillId="0" borderId="0" xfId="0" applyFont="1" applyAlignment="1">
      <alignment horizontal="center" vertical="center"/>
    </xf>
    <xf numFmtId="43" fontId="13" fillId="2" borderId="1" xfId="0" applyNumberFormat="1" applyFont="1" applyFill="1" applyBorder="1" applyAlignment="1">
      <alignment horizontal="center" vertical="center"/>
    </xf>
    <xf numFmtId="0" fontId="7" fillId="0" borderId="18" xfId="0" applyFont="1" applyBorder="1" applyAlignment="1">
      <alignment horizontal="center" vertical="center" wrapText="1"/>
    </xf>
    <xf numFmtId="0" fontId="7" fillId="0" borderId="20" xfId="0" applyFont="1" applyBorder="1" applyAlignment="1">
      <alignment horizontal="center" vertical="center" wrapText="1"/>
    </xf>
    <xf numFmtId="0" fontId="0" fillId="0" borderId="18" xfId="0" applyBorder="1" applyAlignment="1">
      <alignment horizontal="center" vertical="center" wrapText="1"/>
    </xf>
    <xf numFmtId="0" fontId="0" fillId="0" borderId="18" xfId="0" applyBorder="1" applyAlignment="1">
      <alignment horizontal="center" vertical="center"/>
    </xf>
    <xf numFmtId="0" fontId="7" fillId="0" borderId="29" xfId="0" applyFont="1" applyBorder="1" applyAlignment="1">
      <alignment horizontal="center" vertical="center" wrapText="1"/>
    </xf>
    <xf numFmtId="0" fontId="7" fillId="0" borderId="28" xfId="0" applyFont="1" applyBorder="1" applyAlignment="1">
      <alignment horizontal="center" vertical="center"/>
    </xf>
    <xf numFmtId="0" fontId="7" fillId="0" borderId="20" xfId="0" applyFont="1" applyBorder="1" applyAlignment="1">
      <alignment vertical="center" wrapText="1"/>
    </xf>
    <xf numFmtId="0" fontId="7" fillId="0" borderId="18" xfId="0" applyFont="1" applyBorder="1" applyAlignment="1">
      <alignment horizontal="left" vertical="center" wrapText="1"/>
    </xf>
    <xf numFmtId="0" fontId="7" fillId="0" borderId="31" xfId="0" applyFont="1" applyBorder="1" applyAlignment="1">
      <alignment vertical="center" wrapText="1"/>
    </xf>
    <xf numFmtId="0" fontId="7" fillId="0" borderId="18" xfId="0" applyFont="1" applyBorder="1" applyAlignment="1">
      <alignment vertical="center" wrapText="1"/>
    </xf>
    <xf numFmtId="0" fontId="7" fillId="2" borderId="29" xfId="0" applyFont="1" applyFill="1" applyBorder="1" applyAlignment="1">
      <alignment horizontal="center" vertical="center" wrapText="1"/>
    </xf>
    <xf numFmtId="0" fontId="7" fillId="0" borderId="28" xfId="0" applyFont="1" applyBorder="1" applyAlignment="1">
      <alignment horizontal="center" vertical="center" wrapText="1"/>
    </xf>
    <xf numFmtId="0" fontId="7" fillId="0" borderId="7" xfId="0" applyFont="1" applyBorder="1" applyAlignment="1">
      <alignment vertical="center"/>
    </xf>
    <xf numFmtId="0" fontId="7" fillId="0" borderId="7" xfId="0" applyFont="1" applyBorder="1" applyAlignment="1">
      <alignment vertical="center" wrapText="1"/>
    </xf>
    <xf numFmtId="14" fontId="7" fillId="0" borderId="7" xfId="0" applyNumberFormat="1" applyFont="1" applyBorder="1" applyAlignment="1">
      <alignment horizontal="center" vertical="center"/>
    </xf>
    <xf numFmtId="14" fontId="7" fillId="0" borderId="29" xfId="0" applyNumberFormat="1" applyFont="1" applyBorder="1" applyAlignment="1">
      <alignment horizontal="center" vertical="center"/>
    </xf>
    <xf numFmtId="166" fontId="7" fillId="0" borderId="7" xfId="9" applyNumberFormat="1" applyFont="1" applyFill="1" applyBorder="1" applyAlignment="1">
      <alignment horizontal="center" vertical="center"/>
    </xf>
    <xf numFmtId="14" fontId="7" fillId="0" borderId="1" xfId="0" applyNumberFormat="1" applyFont="1" applyBorder="1" applyAlignment="1">
      <alignment horizontal="center" vertical="center"/>
    </xf>
    <xf numFmtId="14" fontId="24" fillId="0" borderId="1" xfId="0" applyNumberFormat="1" applyFont="1" applyBorder="1" applyAlignment="1">
      <alignment horizontal="center" vertical="center"/>
    </xf>
    <xf numFmtId="14" fontId="7" fillId="0" borderId="20" xfId="0" applyNumberFormat="1" applyFont="1" applyBorder="1" applyAlignment="1">
      <alignment horizontal="center" vertical="center"/>
    </xf>
    <xf numFmtId="14" fontId="7" fillId="0" borderId="31" xfId="0" applyNumberFormat="1" applyFont="1" applyBorder="1" applyAlignment="1">
      <alignment horizontal="center" vertical="center"/>
    </xf>
    <xf numFmtId="14" fontId="7" fillId="0" borderId="19" xfId="0" applyNumberFormat="1" applyFont="1" applyBorder="1" applyAlignment="1">
      <alignment horizontal="center" vertical="center"/>
    </xf>
    <xf numFmtId="166" fontId="7" fillId="0" borderId="1" xfId="9" applyNumberFormat="1" applyFont="1" applyFill="1" applyBorder="1" applyAlignment="1">
      <alignment horizontal="center" vertical="center"/>
    </xf>
    <xf numFmtId="0" fontId="13" fillId="2" borderId="19" xfId="0" applyFont="1" applyFill="1" applyBorder="1" applyAlignment="1">
      <alignment horizontal="center" vertical="center" wrapText="1"/>
    </xf>
    <xf numFmtId="0" fontId="7" fillId="0" borderId="7" xfId="0" applyFont="1" applyBorder="1" applyAlignment="1">
      <alignment horizontal="center" vertical="center"/>
    </xf>
    <xf numFmtId="0" fontId="24" fillId="0" borderId="1" xfId="0" applyFont="1" applyBorder="1" applyAlignment="1">
      <alignment horizontal="center" vertical="center"/>
    </xf>
    <xf numFmtId="0" fontId="7" fillId="0" borderId="31" xfId="0" applyFont="1" applyBorder="1" applyAlignment="1">
      <alignment horizontal="center" vertical="center"/>
    </xf>
    <xf numFmtId="0" fontId="7" fillId="0" borderId="29" xfId="0" applyFont="1" applyBorder="1" applyAlignment="1">
      <alignment horizontal="left" vertical="center" wrapText="1"/>
    </xf>
    <xf numFmtId="0" fontId="24" fillId="0" borderId="31" xfId="0" applyFont="1" applyBorder="1" applyAlignment="1">
      <alignment vertical="center" wrapText="1"/>
    </xf>
    <xf numFmtId="0" fontId="7" fillId="0" borderId="7" xfId="0" applyFont="1" applyBorder="1" applyAlignment="1">
      <alignment horizontal="left" vertical="center" wrapText="1"/>
    </xf>
    <xf numFmtId="0" fontId="7" fillId="0" borderId="1" xfId="0" applyFont="1" applyBorder="1" applyAlignment="1">
      <alignment horizontal="left" vertical="center" wrapText="1"/>
    </xf>
    <xf numFmtId="43" fontId="0" fillId="0" borderId="7" xfId="9" applyFont="1" applyFill="1" applyBorder="1" applyAlignment="1">
      <alignment vertical="center"/>
    </xf>
    <xf numFmtId="0" fontId="0" fillId="0" borderId="7" xfId="0" applyBorder="1" applyAlignment="1">
      <alignment vertical="center"/>
    </xf>
    <xf numFmtId="0" fontId="0" fillId="0" borderId="29" xfId="0" applyBorder="1" applyAlignment="1">
      <alignment vertical="center"/>
    </xf>
    <xf numFmtId="0" fontId="7" fillId="0" borderId="0" xfId="0" applyFont="1" applyAlignment="1">
      <alignment horizontal="left" vertical="center" wrapText="1"/>
    </xf>
    <xf numFmtId="0" fontId="0" fillId="0" borderId="2" xfId="0" applyBorder="1" applyAlignment="1">
      <alignment vertical="center"/>
    </xf>
    <xf numFmtId="0" fontId="7" fillId="0" borderId="7" xfId="0" applyFont="1" applyBorder="1" applyAlignment="1">
      <alignment horizontal="center"/>
    </xf>
    <xf numFmtId="0" fontId="7" fillId="0" borderId="7" xfId="0" applyFont="1" applyBorder="1" applyAlignment="1">
      <alignment horizontal="center" wrapText="1"/>
    </xf>
    <xf numFmtId="43" fontId="0" fillId="0" borderId="7" xfId="9" applyFont="1" applyFill="1" applyBorder="1" applyAlignment="1">
      <alignment horizontal="center"/>
    </xf>
    <xf numFmtId="0" fontId="0" fillId="0" borderId="7" xfId="0" applyBorder="1" applyAlignment="1">
      <alignment horizontal="center"/>
    </xf>
    <xf numFmtId="0" fontId="7" fillId="0" borderId="1" xfId="0" applyFont="1" applyBorder="1" applyAlignment="1">
      <alignment horizontal="center"/>
    </xf>
    <xf numFmtId="0" fontId="7" fillId="0" borderId="1" xfId="0" applyFont="1" applyBorder="1" applyAlignment="1">
      <alignment horizontal="center" wrapText="1"/>
    </xf>
    <xf numFmtId="43" fontId="0" fillId="0" borderId="1" xfId="9" applyFont="1" applyFill="1" applyBorder="1" applyAlignment="1">
      <alignment horizontal="center"/>
    </xf>
    <xf numFmtId="0" fontId="0" fillId="0" borderId="1" xfId="0" applyBorder="1" applyAlignment="1">
      <alignment horizontal="center"/>
    </xf>
    <xf numFmtId="43" fontId="0" fillId="0" borderId="18" xfId="9" applyFont="1" applyFill="1" applyBorder="1" applyAlignment="1">
      <alignment horizontal="center"/>
    </xf>
    <xf numFmtId="0" fontId="7" fillId="0" borderId="0" xfId="0" applyFont="1" applyAlignment="1">
      <alignment horizontal="center"/>
    </xf>
    <xf numFmtId="0" fontId="0" fillId="0" borderId="31" xfId="0" applyBorder="1" applyAlignment="1">
      <alignment horizontal="center"/>
    </xf>
    <xf numFmtId="0" fontId="0" fillId="0" borderId="31" xfId="0" applyBorder="1" applyAlignment="1">
      <alignment horizontal="center" vertical="center"/>
    </xf>
    <xf numFmtId="0" fontId="0" fillId="0" borderId="31" xfId="0" applyBorder="1" applyAlignment="1">
      <alignment vertical="center" wrapText="1"/>
    </xf>
    <xf numFmtId="0" fontId="0" fillId="0" borderId="20" xfId="0" applyBorder="1" applyAlignment="1">
      <alignment vertical="center" wrapText="1"/>
    </xf>
    <xf numFmtId="0" fontId="1" fillId="0" borderId="1" xfId="0" applyFont="1" applyBorder="1" applyAlignment="1">
      <alignment vertical="center" wrapText="1"/>
    </xf>
    <xf numFmtId="0" fontId="1" fillId="0" borderId="1" xfId="0" applyFont="1" applyBorder="1" applyAlignment="1">
      <alignment horizontal="center" vertical="center" wrapText="1"/>
    </xf>
    <xf numFmtId="0" fontId="0" fillId="0" borderId="1" xfId="0" applyBorder="1" applyAlignment="1">
      <alignment horizontal="center" wrapText="1"/>
    </xf>
    <xf numFmtId="0" fontId="0" fillId="0" borderId="5" xfId="0" applyBorder="1" applyAlignment="1">
      <alignment horizontal="center" vertical="center" wrapText="1"/>
    </xf>
    <xf numFmtId="9" fontId="7" fillId="0" borderId="31" xfId="0" applyNumberFormat="1" applyFont="1" applyBorder="1" applyAlignment="1">
      <alignment horizontal="center" vertical="center"/>
    </xf>
    <xf numFmtId="9" fontId="0" fillId="0" borderId="1" xfId="7" applyFont="1" applyFill="1" applyBorder="1" applyAlignment="1">
      <alignment horizontal="center" vertical="center" wrapText="1"/>
    </xf>
    <xf numFmtId="43" fontId="0" fillId="0" borderId="31" xfId="9" applyFont="1" applyFill="1" applyBorder="1" applyAlignment="1">
      <alignment vertical="center"/>
    </xf>
    <xf numFmtId="0" fontId="7" fillId="0" borderId="31" xfId="0" applyFont="1" applyBorder="1" applyAlignment="1">
      <alignment horizontal="left" vertical="center" wrapText="1"/>
    </xf>
    <xf numFmtId="0" fontId="0" fillId="0" borderId="31" xfId="0" applyBorder="1" applyAlignment="1">
      <alignment vertical="center"/>
    </xf>
    <xf numFmtId="43" fontId="0" fillId="0" borderId="0" xfId="0" applyNumberFormat="1" applyAlignment="1">
      <alignment horizontal="center" vertical="center"/>
    </xf>
    <xf numFmtId="8" fontId="0" fillId="0" borderId="0" xfId="0" applyNumberFormat="1" applyAlignment="1">
      <alignment horizontal="center" vertical="center"/>
    </xf>
    <xf numFmtId="0" fontId="7" fillId="0" borderId="18" xfId="0" applyFont="1" applyBorder="1" applyAlignment="1">
      <alignment horizontal="center" vertical="center" wrapText="1"/>
    </xf>
    <xf numFmtId="0" fontId="7" fillId="0" borderId="20" xfId="0" applyFont="1" applyBorder="1" applyAlignment="1">
      <alignment horizontal="center" vertical="center" wrapText="1"/>
    </xf>
    <xf numFmtId="43" fontId="0" fillId="0" borderId="18" xfId="9" applyFont="1" applyFill="1" applyBorder="1" applyAlignment="1">
      <alignment horizontal="center" vertical="center"/>
    </xf>
    <xf numFmtId="43" fontId="0" fillId="0" borderId="20" xfId="9" applyFont="1" applyFill="1" applyBorder="1" applyAlignment="1">
      <alignment horizontal="center" vertical="center"/>
    </xf>
    <xf numFmtId="0" fontId="0" fillId="0" borderId="1" xfId="0" applyBorder="1" applyAlignment="1">
      <alignment vertical="center"/>
    </xf>
    <xf numFmtId="0" fontId="0" fillId="0" borderId="18" xfId="0" applyBorder="1" applyAlignment="1">
      <alignment horizontal="left" vertical="center"/>
    </xf>
    <xf numFmtId="0" fontId="0" fillId="0" borderId="20" xfId="0" applyBorder="1" applyAlignment="1">
      <alignment horizontal="left" vertical="center"/>
    </xf>
    <xf numFmtId="43" fontId="0" fillId="0" borderId="18" xfId="9" applyFont="1" applyFill="1" applyBorder="1" applyAlignment="1">
      <alignment horizontal="center"/>
    </xf>
    <xf numFmtId="43" fontId="0" fillId="0" borderId="19" xfId="9" applyFont="1" applyFill="1" applyBorder="1" applyAlignment="1">
      <alignment horizontal="center"/>
    </xf>
    <xf numFmtId="0" fontId="0" fillId="0" borderId="18" xfId="0" applyBorder="1" applyAlignment="1">
      <alignment horizontal="center"/>
    </xf>
    <xf numFmtId="0" fontId="0" fillId="0" borderId="19" xfId="0" applyBorder="1" applyAlignment="1">
      <alignment horizontal="center"/>
    </xf>
    <xf numFmtId="0" fontId="7" fillId="0" borderId="29" xfId="0" applyFont="1" applyBorder="1" applyAlignment="1">
      <alignment horizontal="center" vertical="center" wrapText="1"/>
    </xf>
    <xf numFmtId="0" fontId="7" fillId="0" borderId="18" xfId="0" applyFont="1" applyBorder="1" applyAlignment="1">
      <alignment horizontal="center" vertical="center"/>
    </xf>
    <xf numFmtId="0" fontId="7" fillId="0" borderId="19" xfId="0" applyFont="1" applyBorder="1" applyAlignment="1">
      <alignment horizontal="center" vertical="center"/>
    </xf>
    <xf numFmtId="0" fontId="7" fillId="0" borderId="28" xfId="0" applyFont="1" applyBorder="1" applyAlignment="1">
      <alignment horizontal="center" vertical="center"/>
    </xf>
    <xf numFmtId="0" fontId="0" fillId="0" borderId="18" xfId="0" applyBorder="1" applyAlignment="1">
      <alignment horizontal="center" vertical="center" wrapText="1"/>
    </xf>
    <xf numFmtId="0" fontId="0" fillId="0" borderId="19" xfId="0" applyBorder="1" applyAlignment="1">
      <alignment horizontal="center" vertical="center" wrapText="1"/>
    </xf>
    <xf numFmtId="0" fontId="0" fillId="0" borderId="20" xfId="0" applyBorder="1" applyAlignment="1">
      <alignment horizontal="center" vertical="center" wrapText="1"/>
    </xf>
    <xf numFmtId="9" fontId="7" fillId="0" borderId="18" xfId="0" applyNumberFormat="1" applyFont="1" applyBorder="1" applyAlignment="1">
      <alignment horizontal="center" vertical="center"/>
    </xf>
    <xf numFmtId="9" fontId="7" fillId="0" borderId="19" xfId="0" applyNumberFormat="1" applyFont="1" applyBorder="1" applyAlignment="1">
      <alignment horizontal="center" vertical="center"/>
    </xf>
    <xf numFmtId="9" fontId="7" fillId="0" borderId="20" xfId="0" applyNumberFormat="1" applyFont="1" applyBorder="1" applyAlignment="1">
      <alignment horizontal="center" vertical="center"/>
    </xf>
    <xf numFmtId="9" fontId="7" fillId="0" borderId="1" xfId="0" applyNumberFormat="1" applyFont="1" applyBorder="1" applyAlignment="1">
      <alignment horizontal="center" vertical="center"/>
    </xf>
    <xf numFmtId="0" fontId="7" fillId="0" borderId="20" xfId="0" applyFont="1" applyBorder="1" applyAlignment="1">
      <alignment horizontal="center" vertical="center"/>
    </xf>
    <xf numFmtId="0" fontId="0" fillId="0" borderId="18" xfId="0" applyBorder="1" applyAlignment="1">
      <alignment horizontal="center" vertical="center"/>
    </xf>
    <xf numFmtId="0" fontId="0" fillId="0" borderId="20" xfId="0" applyBorder="1" applyAlignment="1">
      <alignment horizontal="center" vertical="center"/>
    </xf>
    <xf numFmtId="0" fontId="7" fillId="0" borderId="19" xfId="0" applyFont="1" applyBorder="1" applyAlignment="1">
      <alignment horizontal="center" vertical="center" wrapText="1"/>
    </xf>
    <xf numFmtId="0" fontId="1" fillId="2" borderId="18" xfId="0" applyFont="1" applyFill="1" applyBorder="1" applyAlignment="1">
      <alignment horizontal="center" vertical="center" wrapText="1"/>
    </xf>
    <xf numFmtId="0" fontId="1" fillId="2" borderId="20" xfId="0" applyFont="1" applyFill="1" applyBorder="1" applyAlignment="1">
      <alignment horizontal="center" vertical="center" wrapText="1"/>
    </xf>
    <xf numFmtId="0" fontId="0" fillId="2" borderId="18" xfId="0" applyFill="1" applyBorder="1" applyAlignment="1">
      <alignment horizontal="center" vertical="center"/>
    </xf>
    <xf numFmtId="0" fontId="0" fillId="2" borderId="20" xfId="0" applyFill="1" applyBorder="1" applyAlignment="1">
      <alignment horizontal="center" vertical="center"/>
    </xf>
    <xf numFmtId="0" fontId="37" fillId="2" borderId="1" xfId="0" applyFont="1" applyFill="1" applyBorder="1" applyAlignment="1">
      <alignment horizontal="center" vertical="center" wrapText="1"/>
    </xf>
    <xf numFmtId="0" fontId="0" fillId="2" borderId="18" xfId="0" applyFill="1" applyBorder="1" applyAlignment="1">
      <alignment horizontal="center" vertical="center" wrapText="1"/>
    </xf>
    <xf numFmtId="0" fontId="0" fillId="2" borderId="20" xfId="0" applyFill="1" applyBorder="1" applyAlignment="1">
      <alignment horizontal="center" vertical="center" wrapText="1"/>
    </xf>
    <xf numFmtId="0" fontId="7" fillId="2" borderId="18" xfId="0" applyFont="1" applyFill="1" applyBorder="1" applyAlignment="1">
      <alignment horizontal="center" vertical="center" wrapText="1"/>
    </xf>
    <xf numFmtId="0" fontId="7" fillId="2" borderId="19" xfId="0" applyFont="1" applyFill="1" applyBorder="1" applyAlignment="1">
      <alignment horizontal="center" vertical="center" wrapText="1"/>
    </xf>
    <xf numFmtId="9" fontId="0" fillId="0" borderId="1" xfId="7" applyFont="1" applyBorder="1" applyAlignment="1">
      <alignment horizontal="center" vertical="center"/>
    </xf>
    <xf numFmtId="8" fontId="13" fillId="2" borderId="1" xfId="0" applyNumberFormat="1" applyFont="1" applyFill="1" applyBorder="1" applyAlignment="1">
      <alignment horizontal="center" vertical="center"/>
    </xf>
    <xf numFmtId="0" fontId="0" fillId="0" borderId="1" xfId="0" applyBorder="1" applyAlignment="1">
      <alignment horizontal="center" vertical="center"/>
    </xf>
    <xf numFmtId="165" fontId="13" fillId="0" borderId="18" xfId="0" applyNumberFormat="1" applyFont="1" applyBorder="1" applyAlignment="1">
      <alignment horizontal="center" vertical="center" wrapText="1"/>
    </xf>
    <xf numFmtId="165" fontId="13" fillId="0" borderId="19" xfId="0" applyNumberFormat="1" applyFont="1" applyBorder="1" applyAlignment="1">
      <alignment horizontal="center" vertical="center" wrapText="1"/>
    </xf>
    <xf numFmtId="165" fontId="13" fillId="0" borderId="20" xfId="0" applyNumberFormat="1" applyFont="1" applyBorder="1" applyAlignment="1">
      <alignment horizontal="center" vertical="center" wrapText="1"/>
    </xf>
    <xf numFmtId="165" fontId="0" fillId="0" borderId="18" xfId="0" applyNumberFormat="1" applyBorder="1" applyAlignment="1">
      <alignment horizontal="center" vertical="center" wrapText="1"/>
    </xf>
    <xf numFmtId="165" fontId="0" fillId="0" borderId="19" xfId="0" applyNumberFormat="1" applyBorder="1" applyAlignment="1">
      <alignment horizontal="center" vertical="center" wrapText="1"/>
    </xf>
    <xf numFmtId="165" fontId="0" fillId="0" borderId="20" xfId="0" applyNumberFormat="1" applyBorder="1" applyAlignment="1">
      <alignment horizontal="center" vertical="center" wrapText="1"/>
    </xf>
    <xf numFmtId="8" fontId="13" fillId="2" borderId="18" xfId="0" applyNumberFormat="1" applyFont="1" applyFill="1" applyBorder="1" applyAlignment="1">
      <alignment horizontal="center" vertical="center"/>
    </xf>
    <xf numFmtId="8" fontId="13" fillId="2" borderId="19" xfId="0" applyNumberFormat="1" applyFont="1" applyFill="1" applyBorder="1" applyAlignment="1">
      <alignment horizontal="center" vertical="center"/>
    </xf>
    <xf numFmtId="0" fontId="13" fillId="2" borderId="1" xfId="0" applyFont="1" applyFill="1" applyBorder="1" applyAlignment="1">
      <alignment horizontal="center" vertical="center"/>
    </xf>
    <xf numFmtId="8" fontId="13" fillId="2" borderId="18" xfId="0" applyNumberFormat="1" applyFont="1" applyFill="1" applyBorder="1" applyAlignment="1">
      <alignment horizontal="center" vertical="center" wrapText="1"/>
    </xf>
    <xf numFmtId="8" fontId="13" fillId="2" borderId="19" xfId="0" applyNumberFormat="1" applyFont="1" applyFill="1" applyBorder="1" applyAlignment="1">
      <alignment horizontal="center" vertical="center" wrapText="1"/>
    </xf>
    <xf numFmtId="8" fontId="13" fillId="2" borderId="20" xfId="0" applyNumberFormat="1" applyFont="1" applyFill="1" applyBorder="1" applyAlignment="1">
      <alignment horizontal="center" vertical="center" wrapText="1"/>
    </xf>
    <xf numFmtId="8" fontId="13" fillId="2" borderId="20" xfId="0" applyNumberFormat="1" applyFont="1" applyFill="1" applyBorder="1" applyAlignment="1">
      <alignment horizontal="center" vertical="center"/>
    </xf>
    <xf numFmtId="43" fontId="0" fillId="0" borderId="19" xfId="9" applyFont="1" applyFill="1" applyBorder="1" applyAlignment="1">
      <alignment horizontal="center" vertical="center"/>
    </xf>
    <xf numFmtId="0" fontId="0" fillId="0" borderId="18" xfId="0" applyBorder="1" applyAlignment="1">
      <alignment horizontal="center" wrapText="1"/>
    </xf>
    <xf numFmtId="0" fontId="0" fillId="0" borderId="20" xfId="0" applyBorder="1" applyAlignment="1">
      <alignment horizontal="center" wrapText="1"/>
    </xf>
    <xf numFmtId="0" fontId="7" fillId="0" borderId="18" xfId="0" applyFont="1" applyBorder="1" applyAlignment="1">
      <alignment horizontal="left" vertical="center" wrapText="1"/>
    </xf>
    <xf numFmtId="0" fontId="7" fillId="0" borderId="20" xfId="0" applyFont="1" applyBorder="1" applyAlignment="1">
      <alignment horizontal="left" vertical="center" wrapText="1"/>
    </xf>
    <xf numFmtId="9" fontId="0" fillId="0" borderId="18" xfId="7" applyFont="1" applyBorder="1" applyAlignment="1">
      <alignment horizontal="center" vertical="center" wrapText="1"/>
    </xf>
    <xf numFmtId="9" fontId="0" fillId="0" borderId="19" xfId="7" applyFont="1" applyBorder="1" applyAlignment="1">
      <alignment horizontal="center" vertical="center" wrapText="1"/>
    </xf>
    <xf numFmtId="9" fontId="0" fillId="0" borderId="20" xfId="7" applyFont="1" applyBorder="1" applyAlignment="1">
      <alignment horizontal="center" vertical="center" wrapText="1"/>
    </xf>
    <xf numFmtId="44" fontId="0" fillId="0" borderId="1" xfId="8" applyFont="1" applyBorder="1" applyAlignment="1">
      <alignment horizontal="center" vertical="center"/>
    </xf>
    <xf numFmtId="8" fontId="0" fillId="0" borderId="1" xfId="0" applyNumberFormat="1" applyBorder="1" applyAlignment="1">
      <alignment horizontal="center" vertical="center"/>
    </xf>
    <xf numFmtId="0" fontId="34" fillId="0" borderId="23" xfId="0" applyFont="1" applyBorder="1" applyAlignment="1">
      <alignment horizontal="center" vertical="center"/>
    </xf>
    <xf numFmtId="0" fontId="34" fillId="0" borderId="24" xfId="0" applyFont="1" applyBorder="1" applyAlignment="1">
      <alignment horizontal="center" vertical="center"/>
    </xf>
    <xf numFmtId="0" fontId="34" fillId="0" borderId="25" xfId="0" applyFont="1" applyBorder="1" applyAlignment="1">
      <alignment horizontal="center" vertical="center"/>
    </xf>
    <xf numFmtId="9" fontId="13" fillId="2" borderId="1" xfId="7" applyFont="1" applyFill="1" applyBorder="1" applyAlignment="1">
      <alignment horizontal="center" vertical="center"/>
    </xf>
    <xf numFmtId="14" fontId="30" fillId="0" borderId="18" xfId="0" applyNumberFormat="1" applyFont="1" applyBorder="1" applyAlignment="1">
      <alignment horizontal="center" vertical="center"/>
    </xf>
    <xf numFmtId="14" fontId="30" fillId="0" borderId="20" xfId="0" applyNumberFormat="1" applyFont="1" applyBorder="1" applyAlignment="1">
      <alignment horizontal="center" vertical="center"/>
    </xf>
    <xf numFmtId="0" fontId="20" fillId="0" borderId="1"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5"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14" xfId="0" applyFont="1" applyBorder="1" applyAlignment="1">
      <alignment horizontal="center" vertical="center" wrapText="1"/>
    </xf>
    <xf numFmtId="0" fontId="13" fillId="7" borderId="2" xfId="0" applyFont="1" applyFill="1" applyBorder="1" applyAlignment="1">
      <alignment horizontal="center" vertical="center" wrapText="1"/>
    </xf>
    <xf numFmtId="0" fontId="13" fillId="7" borderId="3" xfId="0" applyFont="1" applyFill="1" applyBorder="1" applyAlignment="1">
      <alignment horizontal="center" vertical="center" wrapText="1"/>
    </xf>
    <xf numFmtId="0" fontId="13" fillId="7" borderId="4" xfId="0" applyFont="1" applyFill="1" applyBorder="1" applyAlignment="1">
      <alignment horizontal="center" vertical="center" wrapText="1"/>
    </xf>
    <xf numFmtId="0" fontId="5" fillId="0" borderId="5" xfId="0" applyFont="1" applyBorder="1" applyAlignment="1">
      <alignment horizontal="center" vertical="center"/>
    </xf>
    <xf numFmtId="0" fontId="5" fillId="0" borderId="12" xfId="0" applyFont="1" applyBorder="1" applyAlignment="1">
      <alignment horizontal="center" vertical="center"/>
    </xf>
    <xf numFmtId="0" fontId="5" fillId="0" borderId="14" xfId="0" applyFont="1" applyBorder="1" applyAlignment="1">
      <alignment horizontal="center" vertical="center"/>
    </xf>
    <xf numFmtId="0" fontId="5" fillId="0" borderId="15" xfId="0" applyFont="1" applyBorder="1" applyAlignment="1">
      <alignment horizontal="center" vertical="center"/>
    </xf>
    <xf numFmtId="0" fontId="2" fillId="0" borderId="1" xfId="0" applyFont="1" applyBorder="1" applyAlignment="1">
      <alignment horizontal="center" vertical="center" wrapText="1"/>
    </xf>
    <xf numFmtId="9" fontId="7" fillId="0" borderId="29" xfId="0" applyNumberFormat="1" applyFont="1" applyBorder="1" applyAlignment="1">
      <alignment horizontal="center" vertical="center"/>
    </xf>
    <xf numFmtId="0" fontId="5" fillId="0" borderId="1" xfId="0" applyFont="1" applyBorder="1" applyAlignment="1">
      <alignment horizontal="center" vertical="center"/>
    </xf>
    <xf numFmtId="9" fontId="7" fillId="0" borderId="28" xfId="0" applyNumberFormat="1" applyFont="1" applyBorder="1" applyAlignment="1">
      <alignment horizontal="center" vertical="center"/>
    </xf>
    <xf numFmtId="0" fontId="15" fillId="2" borderId="2" xfId="0" applyFont="1" applyFill="1" applyBorder="1" applyAlignment="1">
      <alignment horizontal="left" vertical="center" wrapText="1"/>
    </xf>
    <xf numFmtId="0" fontId="15" fillId="2" borderId="3" xfId="0" applyFont="1" applyFill="1" applyBorder="1" applyAlignment="1">
      <alignment horizontal="left" vertical="center" wrapText="1"/>
    </xf>
    <xf numFmtId="0" fontId="15" fillId="2" borderId="4" xfId="0" applyFont="1" applyFill="1" applyBorder="1" applyAlignment="1">
      <alignment horizontal="left" vertical="center" wrapText="1"/>
    </xf>
    <xf numFmtId="0" fontId="15" fillId="0" borderId="2" xfId="0" applyFont="1" applyBorder="1" applyAlignment="1">
      <alignment horizontal="left" vertical="center" wrapText="1"/>
    </xf>
    <xf numFmtId="0" fontId="15" fillId="0" borderId="3" xfId="0" applyFont="1" applyBorder="1" applyAlignment="1">
      <alignment horizontal="left" vertical="center" wrapText="1"/>
    </xf>
    <xf numFmtId="0" fontId="15" fillId="0" borderId="4" xfId="0" applyFont="1" applyBorder="1" applyAlignment="1">
      <alignment horizontal="left" vertical="center" wrapText="1"/>
    </xf>
    <xf numFmtId="0" fontId="4" fillId="3" borderId="1" xfId="0" applyFont="1" applyFill="1" applyBorder="1" applyAlignment="1">
      <alignment horizontal="left" vertical="center"/>
    </xf>
    <xf numFmtId="0" fontId="15" fillId="2" borderId="1" xfId="0" applyFont="1" applyFill="1" applyBorder="1" applyAlignment="1">
      <alignment horizontal="left" vertical="center" wrapText="1"/>
    </xf>
    <xf numFmtId="0" fontId="15" fillId="0" borderId="1" xfId="0" applyFont="1" applyBorder="1" applyAlignment="1">
      <alignment horizontal="left" vertical="center" wrapText="1"/>
    </xf>
    <xf numFmtId="0" fontId="15" fillId="2" borderId="1" xfId="0" applyFont="1" applyFill="1" applyBorder="1" applyAlignment="1">
      <alignment horizontal="left" vertical="center"/>
    </xf>
    <xf numFmtId="0" fontId="10" fillId="0" borderId="1" xfId="0" applyFont="1" applyBorder="1" applyAlignment="1">
      <alignment horizontal="left" vertical="center" wrapText="1"/>
    </xf>
    <xf numFmtId="0" fontId="4" fillId="3" borderId="1" xfId="0" applyFont="1" applyFill="1" applyBorder="1" applyAlignment="1">
      <alignment horizontal="left" vertical="center" wrapText="1"/>
    </xf>
    <xf numFmtId="0" fontId="15" fillId="0" borderId="1" xfId="0" applyFont="1" applyBorder="1" applyAlignment="1">
      <alignment horizontal="left" vertical="center"/>
    </xf>
    <xf numFmtId="0" fontId="15" fillId="0" borderId="1" xfId="0" applyFont="1" applyBorder="1" applyAlignment="1">
      <alignment horizontal="left"/>
    </xf>
    <xf numFmtId="0" fontId="16" fillId="0" borderId="1" xfId="0" applyFont="1" applyBorder="1" applyAlignment="1">
      <alignment horizontal="left" vertical="center" wrapText="1"/>
    </xf>
    <xf numFmtId="0" fontId="10" fillId="0" borderId="3" xfId="0" applyFont="1" applyBorder="1" applyAlignment="1">
      <alignment horizontal="center" vertical="center" wrapText="1"/>
    </xf>
    <xf numFmtId="0" fontId="10" fillId="0" borderId="4" xfId="0" applyFont="1" applyBorder="1" applyAlignment="1">
      <alignment horizontal="center" vertical="center" wrapText="1"/>
    </xf>
    <xf numFmtId="0" fontId="15" fillId="0" borderId="3" xfId="0" applyFont="1" applyBorder="1" applyAlignment="1">
      <alignment horizontal="center"/>
    </xf>
    <xf numFmtId="0" fontId="10" fillId="0" borderId="2" xfId="0" applyFont="1" applyBorder="1" applyAlignment="1">
      <alignment horizontal="left" vertical="center"/>
    </xf>
    <xf numFmtId="0" fontId="10" fillId="0" borderId="3" xfId="0" applyFont="1" applyBorder="1" applyAlignment="1">
      <alignment horizontal="left" vertical="center"/>
    </xf>
    <xf numFmtId="0" fontId="10" fillId="0" borderId="4" xfId="0" applyFont="1" applyBorder="1" applyAlignment="1">
      <alignment horizontal="left" vertical="center"/>
    </xf>
    <xf numFmtId="0" fontId="10" fillId="0" borderId="1" xfId="0" applyFont="1" applyBorder="1" applyAlignment="1">
      <alignment horizontal="left" vertical="center"/>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16" fillId="0" borderId="4" xfId="0" applyFont="1" applyBorder="1" applyAlignment="1">
      <alignment horizontal="left" vertical="center" wrapText="1"/>
    </xf>
    <xf numFmtId="0" fontId="15" fillId="2" borderId="2" xfId="0" applyFont="1" applyFill="1" applyBorder="1" applyAlignment="1">
      <alignment horizontal="center" vertical="center" wrapText="1"/>
    </xf>
    <xf numFmtId="0" fontId="15" fillId="2" borderId="3" xfId="0" applyFont="1" applyFill="1" applyBorder="1" applyAlignment="1">
      <alignment horizontal="center" vertical="center" wrapText="1"/>
    </xf>
    <xf numFmtId="0" fontId="15" fillId="2" borderId="4" xfId="0" applyFont="1" applyFill="1" applyBorder="1" applyAlignment="1">
      <alignment horizontal="center" vertical="center" wrapText="1"/>
    </xf>
    <xf numFmtId="0" fontId="18" fillId="0" borderId="1" xfId="0" applyFont="1" applyBorder="1" applyAlignment="1">
      <alignment horizontal="left" vertical="center" wrapText="1"/>
    </xf>
    <xf numFmtId="0" fontId="45" fillId="10" borderId="23" xfId="0" applyFont="1" applyFill="1" applyBorder="1" applyAlignment="1">
      <alignment horizontal="center" vertical="center" wrapText="1"/>
    </xf>
    <xf numFmtId="0" fontId="45" fillId="10" borderId="24" xfId="0" applyFont="1" applyFill="1" applyBorder="1" applyAlignment="1">
      <alignment horizontal="center" vertical="center" wrapText="1"/>
    </xf>
    <xf numFmtId="0" fontId="45" fillId="2" borderId="1" xfId="0" applyFont="1" applyFill="1" applyBorder="1" applyAlignment="1">
      <alignment horizontal="center" vertical="center"/>
    </xf>
    <xf numFmtId="0" fontId="45" fillId="2" borderId="11" xfId="0" applyFont="1" applyFill="1" applyBorder="1" applyAlignment="1">
      <alignment horizontal="center" vertical="center"/>
    </xf>
    <xf numFmtId="0" fontId="45" fillId="2" borderId="5" xfId="0" applyFont="1" applyFill="1" applyBorder="1" applyAlignment="1">
      <alignment horizontal="center" vertical="center"/>
    </xf>
    <xf numFmtId="0" fontId="45" fillId="7" borderId="2" xfId="0" applyFont="1" applyFill="1" applyBorder="1" applyAlignment="1">
      <alignment horizontal="center" vertical="center" wrapText="1"/>
    </xf>
    <xf numFmtId="0" fontId="45" fillId="7" borderId="3" xfId="0" applyFont="1" applyFill="1" applyBorder="1" applyAlignment="1">
      <alignment horizontal="center" vertical="center" wrapText="1"/>
    </xf>
    <xf numFmtId="0" fontId="45" fillId="2" borderId="2" xfId="0" applyFont="1" applyFill="1" applyBorder="1" applyAlignment="1">
      <alignment horizontal="center"/>
    </xf>
    <xf numFmtId="0" fontId="45" fillId="2" borderId="3" xfId="0" applyFont="1" applyFill="1" applyBorder="1" applyAlignment="1">
      <alignment horizontal="center"/>
    </xf>
    <xf numFmtId="0" fontId="45" fillId="11" borderId="1" xfId="0" applyFont="1" applyFill="1" applyBorder="1" applyAlignment="1">
      <alignment horizontal="center" vertical="center"/>
    </xf>
    <xf numFmtId="0" fontId="45" fillId="12" borderId="1" xfId="0" applyFont="1" applyFill="1" applyBorder="1" applyAlignment="1">
      <alignment horizontal="center" vertical="center"/>
    </xf>
    <xf numFmtId="0" fontId="45" fillId="13" borderId="1" xfId="0" applyFont="1" applyFill="1" applyBorder="1" applyAlignment="1">
      <alignment horizontal="center" vertical="center"/>
    </xf>
    <xf numFmtId="0" fontId="45" fillId="4" borderId="1" xfId="0" applyFont="1" applyFill="1" applyBorder="1" applyAlignment="1">
      <alignment horizontal="center" vertical="center"/>
    </xf>
    <xf numFmtId="0" fontId="45" fillId="7" borderId="1" xfId="0" applyFont="1" applyFill="1" applyBorder="1" applyAlignment="1">
      <alignment horizontal="center" vertical="center"/>
    </xf>
    <xf numFmtId="0" fontId="44" fillId="2" borderId="1" xfId="0" applyFont="1" applyFill="1" applyBorder="1" applyAlignment="1">
      <alignment horizontal="center"/>
    </xf>
    <xf numFmtId="0" fontId="45" fillId="2" borderId="2" xfId="0" applyFont="1" applyFill="1" applyBorder="1" applyAlignment="1">
      <alignment horizontal="center" vertical="center" wrapText="1"/>
    </xf>
    <xf numFmtId="0" fontId="45" fillId="2" borderId="3" xfId="0" applyFont="1" applyFill="1" applyBorder="1" applyAlignment="1">
      <alignment horizontal="center" vertical="center" wrapText="1"/>
    </xf>
    <xf numFmtId="0" fontId="45" fillId="2" borderId="4"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38" fillId="2" borderId="18" xfId="10" applyFont="1" applyFill="1" applyBorder="1" applyAlignment="1" applyProtection="1">
      <alignment horizontal="center" vertical="center" wrapText="1"/>
      <protection locked="0"/>
    </xf>
    <xf numFmtId="0" fontId="38" fillId="2" borderId="19" xfId="10" applyFont="1" applyFill="1" applyBorder="1" applyAlignment="1" applyProtection="1">
      <alignment horizontal="center" vertical="center" wrapText="1"/>
      <protection locked="0"/>
    </xf>
    <xf numFmtId="0" fontId="38" fillId="2" borderId="20" xfId="10" applyFont="1" applyFill="1" applyBorder="1" applyAlignment="1" applyProtection="1">
      <alignment horizontal="center" vertical="center" wrapText="1"/>
      <protection locked="0"/>
    </xf>
    <xf numFmtId="0" fontId="38" fillId="2" borderId="1" xfId="10" applyFont="1" applyFill="1" applyBorder="1" applyAlignment="1" applyProtection="1">
      <alignment horizontal="left" vertical="center" wrapText="1"/>
      <protection locked="0"/>
    </xf>
    <xf numFmtId="0" fontId="39" fillId="2" borderId="18" xfId="0" applyFont="1" applyFill="1" applyBorder="1" applyAlignment="1">
      <alignment horizontal="center" vertical="center" wrapText="1"/>
    </xf>
    <xf numFmtId="0" fontId="39" fillId="2" borderId="19" xfId="0" applyFont="1" applyFill="1" applyBorder="1" applyAlignment="1">
      <alignment horizontal="center" vertical="center" wrapText="1"/>
    </xf>
    <xf numFmtId="0" fontId="39" fillId="2" borderId="20" xfId="0" applyFont="1" applyFill="1" applyBorder="1" applyAlignment="1">
      <alignment horizontal="center" vertical="center" wrapText="1"/>
    </xf>
    <xf numFmtId="0" fontId="0" fillId="0" borderId="20" xfId="0" applyBorder="1" applyAlignment="1">
      <alignment horizontal="center"/>
    </xf>
    <xf numFmtId="0" fontId="7" fillId="2" borderId="18" xfId="0" applyFont="1" applyFill="1" applyBorder="1" applyAlignment="1">
      <alignment horizontal="left" vertical="center" wrapText="1"/>
    </xf>
    <xf numFmtId="0" fontId="7" fillId="2" borderId="20" xfId="0" applyFont="1" applyFill="1" applyBorder="1" applyAlignment="1">
      <alignment horizontal="left" vertical="center" wrapText="1"/>
    </xf>
    <xf numFmtId="0" fontId="7" fillId="0" borderId="1" xfId="0" applyFont="1" applyBorder="1" applyAlignment="1">
      <alignment horizontal="center" vertical="center" wrapText="1"/>
    </xf>
    <xf numFmtId="0" fontId="2" fillId="2" borderId="2"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19" fillId="2" borderId="11" xfId="0" applyFont="1" applyFill="1" applyBorder="1" applyAlignment="1">
      <alignment horizontal="center"/>
    </xf>
    <xf numFmtId="0" fontId="19" fillId="2" borderId="12" xfId="0" applyFont="1" applyFill="1" applyBorder="1" applyAlignment="1">
      <alignment horizontal="center"/>
    </xf>
    <xf numFmtId="0" fontId="19" fillId="2" borderId="16" xfId="0" applyFont="1" applyFill="1" applyBorder="1" applyAlignment="1">
      <alignment horizontal="center"/>
    </xf>
    <xf numFmtId="0" fontId="19" fillId="2" borderId="17" xfId="0" applyFont="1" applyFill="1" applyBorder="1" applyAlignment="1">
      <alignment horizontal="center"/>
    </xf>
    <xf numFmtId="0" fontId="19" fillId="2" borderId="13" xfId="0" applyFont="1" applyFill="1" applyBorder="1" applyAlignment="1">
      <alignment horizontal="center"/>
    </xf>
    <xf numFmtId="0" fontId="19" fillId="2" borderId="15" xfId="0" applyFont="1" applyFill="1" applyBorder="1" applyAlignment="1">
      <alignment horizontal="center"/>
    </xf>
    <xf numFmtId="0" fontId="20" fillId="2" borderId="2" xfId="0" applyFont="1" applyFill="1" applyBorder="1" applyAlignment="1">
      <alignment horizontal="center" vertical="center" wrapText="1"/>
    </xf>
    <xf numFmtId="0" fontId="20" fillId="2" borderId="3" xfId="0" applyFont="1" applyFill="1" applyBorder="1" applyAlignment="1">
      <alignment horizontal="center" vertical="center" wrapText="1"/>
    </xf>
    <xf numFmtId="0" fontId="20" fillId="2" borderId="4"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13" fillId="2" borderId="11" xfId="0" applyFont="1" applyFill="1" applyBorder="1" applyAlignment="1">
      <alignment horizontal="center" vertical="center"/>
    </xf>
    <xf numFmtId="0" fontId="13" fillId="2" borderId="12" xfId="0" applyFont="1" applyFill="1" applyBorder="1" applyAlignment="1">
      <alignment horizontal="center" vertical="center"/>
    </xf>
    <xf numFmtId="0" fontId="13" fillId="2" borderId="13" xfId="0" applyFont="1" applyFill="1" applyBorder="1" applyAlignment="1">
      <alignment horizontal="center" vertical="center"/>
    </xf>
    <xf numFmtId="0" fontId="13" fillId="2" borderId="15" xfId="0" applyFont="1" applyFill="1" applyBorder="1" applyAlignment="1">
      <alignment horizontal="center" vertical="center"/>
    </xf>
    <xf numFmtId="0" fontId="5" fillId="2" borderId="5" xfId="0" applyFont="1" applyFill="1" applyBorder="1" applyAlignment="1">
      <alignment horizontal="center" vertical="center" wrapText="1"/>
    </xf>
    <xf numFmtId="0" fontId="5" fillId="2" borderId="12" xfId="0" applyFont="1" applyFill="1" applyBorder="1" applyAlignment="1">
      <alignment horizontal="center" vertical="center" wrapText="1"/>
    </xf>
    <xf numFmtId="0" fontId="5" fillId="2" borderId="14" xfId="0" applyFont="1" applyFill="1" applyBorder="1" applyAlignment="1">
      <alignment horizontal="center" vertical="center" wrapText="1"/>
    </xf>
    <xf numFmtId="0" fontId="5" fillId="2" borderId="15" xfId="0" applyFont="1" applyFill="1" applyBorder="1" applyAlignment="1">
      <alignment horizontal="center" vertical="center" wrapText="1"/>
    </xf>
    <xf numFmtId="0" fontId="5" fillId="2" borderId="1" xfId="0" applyFont="1" applyFill="1" applyBorder="1" applyAlignment="1">
      <alignment horizontal="center" vertical="top" textRotation="255"/>
    </xf>
    <xf numFmtId="0" fontId="0" fillId="0" borderId="1" xfId="0" applyBorder="1" applyAlignment="1">
      <alignment vertical="top" wrapText="1"/>
    </xf>
    <xf numFmtId="0" fontId="7" fillId="2" borderId="20" xfId="0" applyFont="1" applyFill="1" applyBorder="1" applyAlignment="1">
      <alignment horizontal="center" vertical="center" wrapText="1"/>
    </xf>
    <xf numFmtId="0" fontId="49" fillId="2" borderId="1" xfId="0" applyFont="1" applyFill="1" applyBorder="1" applyAlignment="1">
      <alignment vertical="center" wrapText="1"/>
    </xf>
    <xf numFmtId="0" fontId="5" fillId="0" borderId="18" xfId="0" applyFont="1" applyBorder="1" applyAlignment="1">
      <alignment horizontal="center" vertical="center" textRotation="255"/>
    </xf>
    <xf numFmtId="0" fontId="5" fillId="0" borderId="19" xfId="0" applyFont="1" applyBorder="1" applyAlignment="1">
      <alignment horizontal="center" vertical="center" textRotation="255"/>
    </xf>
    <xf numFmtId="0" fontId="5" fillId="0" borderId="20" xfId="0" applyFont="1" applyBorder="1" applyAlignment="1">
      <alignment horizontal="center" vertical="center" textRotation="255"/>
    </xf>
    <xf numFmtId="0" fontId="5" fillId="0" borderId="1" xfId="0" applyFont="1" applyBorder="1" applyAlignment="1">
      <alignment horizontal="center" vertical="center" textRotation="255"/>
    </xf>
    <xf numFmtId="0" fontId="5" fillId="2" borderId="1" xfId="0" applyFont="1" applyFill="1" applyBorder="1" applyAlignment="1">
      <alignment horizontal="center" vertical="center"/>
    </xf>
    <xf numFmtId="0" fontId="13" fillId="0" borderId="1" xfId="0" applyFont="1" applyBorder="1" applyAlignment="1">
      <alignment horizontal="center" vertical="top" textRotation="255"/>
    </xf>
    <xf numFmtId="0" fontId="21" fillId="5" borderId="2" xfId="1" applyFont="1" applyFill="1" applyBorder="1" applyAlignment="1">
      <alignment horizontal="center" vertical="center"/>
    </xf>
    <xf numFmtId="0" fontId="21" fillId="5" borderId="3" xfId="1" applyFont="1" applyFill="1" applyBorder="1" applyAlignment="1">
      <alignment horizontal="center" vertical="center"/>
    </xf>
    <xf numFmtId="0" fontId="21" fillId="5" borderId="4" xfId="1" applyFont="1" applyFill="1" applyBorder="1" applyAlignment="1">
      <alignment horizontal="center" vertical="center"/>
    </xf>
    <xf numFmtId="0" fontId="23" fillId="0" borderId="1" xfId="1" applyFont="1" applyBorder="1" applyAlignment="1">
      <alignment horizontal="center" vertical="center"/>
    </xf>
    <xf numFmtId="0" fontId="21" fillId="5" borderId="1" xfId="1" applyFont="1" applyFill="1" applyBorder="1" applyAlignment="1">
      <alignment horizontal="center" vertical="center"/>
    </xf>
    <xf numFmtId="0" fontId="23" fillId="0" borderId="1" xfId="1" applyFont="1" applyBorder="1" applyAlignment="1">
      <alignment horizontal="center" vertical="center" wrapText="1"/>
    </xf>
    <xf numFmtId="0" fontId="23" fillId="0" borderId="1" xfId="1" applyFont="1" applyBorder="1" applyAlignment="1">
      <alignment horizontal="center" wrapText="1"/>
    </xf>
    <xf numFmtId="0" fontId="21" fillId="5" borderId="6" xfId="1" applyFont="1" applyFill="1" applyBorder="1" applyAlignment="1">
      <alignment horizontal="center" vertical="center"/>
    </xf>
    <xf numFmtId="0" fontId="21" fillId="5" borderId="7" xfId="1" applyFont="1" applyFill="1" applyBorder="1" applyAlignment="1">
      <alignment horizontal="center" vertical="center"/>
    </xf>
    <xf numFmtId="0" fontId="21" fillId="5" borderId="8" xfId="1" applyFont="1" applyFill="1" applyBorder="1" applyAlignment="1">
      <alignment horizontal="center" vertical="center"/>
    </xf>
  </cellXfs>
  <cellStyles count="12">
    <cellStyle name="20% - Énfasis1" xfId="10" builtinId="30"/>
    <cellStyle name="BodyStyle" xfId="5" xr:uid="{00000000-0005-0000-0000-000000000000}"/>
    <cellStyle name="Estilo 1" xfId="11" xr:uid="{1C246225-D415-4A1C-9E23-ED9EF9074391}"/>
    <cellStyle name="HeaderStyle" xfId="4" xr:uid="{00000000-0005-0000-0000-000001000000}"/>
    <cellStyle name="Millares" xfId="9" builtinId="3"/>
    <cellStyle name="Millares 2" xfId="3" xr:uid="{00000000-0005-0000-0000-000002000000}"/>
    <cellStyle name="Moneda" xfId="8" builtinId="4"/>
    <cellStyle name="Moneda 2" xfId="2" xr:uid="{00000000-0005-0000-0000-000004000000}"/>
    <cellStyle name="Normal" xfId="0" builtinId="0"/>
    <cellStyle name="Normal 2" xfId="1" xr:uid="{00000000-0005-0000-0000-000006000000}"/>
    <cellStyle name="Numeric" xfId="6" xr:uid="{00000000-0005-0000-0000-000007000000}"/>
    <cellStyle name="Porcentaje" xfId="7" builtinId="5"/>
  </cellStyles>
  <dxfs count="0"/>
  <tableStyles count="0" defaultTableStyle="TableStyleMedium2" defaultPivotStyle="PivotStyleLight16"/>
  <colors>
    <mruColors>
      <color rgb="FFEDEDA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692604</xdr:colOff>
      <xdr:row>0</xdr:row>
      <xdr:rowOff>0</xdr:rowOff>
    </xdr:from>
    <xdr:ext cx="1413010" cy="598714"/>
    <xdr:pic>
      <xdr:nvPicPr>
        <xdr:cNvPr id="2" name="Imagen 1">
          <a:extLst>
            <a:ext uri="{FF2B5EF4-FFF2-40B4-BE49-F238E27FC236}">
              <a16:creationId xmlns:a16="http://schemas.microsoft.com/office/drawing/2014/main" id="{528B11AA-17B4-4B1B-A760-F3C3E36FFE6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92604" y="0"/>
          <a:ext cx="1413010" cy="598714"/>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1035504</xdr:colOff>
      <xdr:row>0</xdr:row>
      <xdr:rowOff>47625</xdr:rowOff>
    </xdr:from>
    <xdr:ext cx="1374321" cy="1114425"/>
    <xdr:pic>
      <xdr:nvPicPr>
        <xdr:cNvPr id="2" name="Imagen 1">
          <a:extLst>
            <a:ext uri="{FF2B5EF4-FFF2-40B4-BE49-F238E27FC236}">
              <a16:creationId xmlns:a16="http://schemas.microsoft.com/office/drawing/2014/main" id="{5DBAA519-CAA4-45AA-B408-E2835DDD485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35504" y="47625"/>
          <a:ext cx="1374321" cy="1114425"/>
        </a:xfrm>
        <a:prstGeom prst="rect">
          <a:avLst/>
        </a:prstGeom>
      </xdr:spPr>
    </xdr:pic>
    <xdr:clientData/>
  </xdr:oneCellAnchor>
  <xdr:oneCellAnchor>
    <xdr:from>
      <xdr:col>0</xdr:col>
      <xdr:colOff>1035504</xdr:colOff>
      <xdr:row>0</xdr:row>
      <xdr:rowOff>47625</xdr:rowOff>
    </xdr:from>
    <xdr:ext cx="1374321" cy="1114425"/>
    <xdr:pic>
      <xdr:nvPicPr>
        <xdr:cNvPr id="3" name="Imagen 2">
          <a:extLst>
            <a:ext uri="{FF2B5EF4-FFF2-40B4-BE49-F238E27FC236}">
              <a16:creationId xmlns:a16="http://schemas.microsoft.com/office/drawing/2014/main" id="{D529C583-ADAF-452C-AD97-D5435AB5BA0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35504" y="47625"/>
          <a:ext cx="1374321" cy="1114425"/>
        </a:xfrm>
        <a:prstGeom prst="rect">
          <a:avLst/>
        </a:prstGeom>
      </xdr:spPr>
    </xdr:pic>
    <xdr:clientData/>
  </xdr:oneCellAnchor>
  <xdr:oneCellAnchor>
    <xdr:from>
      <xdr:col>0</xdr:col>
      <xdr:colOff>1035504</xdr:colOff>
      <xdr:row>0</xdr:row>
      <xdr:rowOff>47625</xdr:rowOff>
    </xdr:from>
    <xdr:ext cx="1374321" cy="1114425"/>
    <xdr:pic>
      <xdr:nvPicPr>
        <xdr:cNvPr id="4" name="Imagen 3">
          <a:extLst>
            <a:ext uri="{FF2B5EF4-FFF2-40B4-BE49-F238E27FC236}">
              <a16:creationId xmlns:a16="http://schemas.microsoft.com/office/drawing/2014/main" id="{447801BE-2BEC-4787-9EB3-3D98124417F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35504" y="47625"/>
          <a:ext cx="1374321" cy="1114425"/>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498926</xdr:colOff>
      <xdr:row>0</xdr:row>
      <xdr:rowOff>0</xdr:rowOff>
    </xdr:from>
    <xdr:ext cx="2325647" cy="1047749"/>
    <xdr:pic>
      <xdr:nvPicPr>
        <xdr:cNvPr id="2" name="Imagen 1">
          <a:extLst>
            <a:ext uri="{FF2B5EF4-FFF2-40B4-BE49-F238E27FC236}">
              <a16:creationId xmlns:a16="http://schemas.microsoft.com/office/drawing/2014/main" id="{A5445BB9-DB29-4C68-86FE-4F74FA157BB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98926" y="0"/>
          <a:ext cx="2325647" cy="1047749"/>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alcart-my.sharepoint.com/personal/calidad_cartagena_gov_co/Documents/35.%20Proyectos%20de%20Inversi&#243;n%20Secretar&#237;a%20General/Proyectos%20SecGeneral%202024.xlsx" TargetMode="External"/><Relationship Id="rId1" Type="http://schemas.openxmlformats.org/officeDocument/2006/relationships/externalLinkPath" Target="https://alcart-my.sharepoint.com/personal/calidad_cartagena_gov_co/Documents/35.%20Proyectos%20de%20Inversi&#243;n%20Secretar&#237;a%20General/Proyectos%20SecGeneral%20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DASHBOARD"/>
      <sheetName val="PROYECTOS"/>
      <sheetName val="CPD y RP"/>
      <sheetName val="ACTIVIDADES"/>
      <sheetName val="PAGOS"/>
      <sheetName val="PLAN DE ACCIÓN SecGeneral"/>
      <sheetName val="Hoja3"/>
      <sheetName val="Hoja2"/>
      <sheetName val="Proyectos SecGeneral 2024"/>
      <sheetName val="ANEXO1"/>
    </sheetNames>
    <sheetDataSet>
      <sheetData sheetId="0"/>
      <sheetData sheetId="1"/>
      <sheetData sheetId="2"/>
      <sheetData sheetId="3" refreshError="1"/>
      <sheetData sheetId="4" refreshError="1"/>
      <sheetData sheetId="5" refreshError="1"/>
      <sheetData sheetId="6"/>
      <sheetData sheetId="7" refreshError="1"/>
      <sheetData sheetId="8" refreshError="1"/>
      <sheetData sheetId="9"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X87"/>
  <sheetViews>
    <sheetView zoomScale="60" zoomScaleNormal="60" workbookViewId="0">
      <selection activeCell="J48" sqref="J48"/>
    </sheetView>
  </sheetViews>
  <sheetFormatPr baseColWidth="10" defaultColWidth="10.85546875" defaultRowHeight="15" x14ac:dyDescent="0.2"/>
  <cols>
    <col min="1" max="1" width="34.140625" style="16" customWidth="1"/>
    <col min="2" max="2" width="10.85546875" style="8"/>
    <col min="3" max="3" width="28.42578125" style="8" customWidth="1"/>
    <col min="4" max="4" width="21.42578125" style="8" customWidth="1"/>
    <col min="5" max="5" width="19.42578125" style="8" customWidth="1"/>
    <col min="6" max="6" width="27.42578125" style="8" customWidth="1"/>
    <col min="7" max="7" width="17.140625" style="8" customWidth="1"/>
    <col min="8" max="8" width="27.42578125" style="8" customWidth="1"/>
    <col min="9" max="9" width="15.42578125" style="8" customWidth="1"/>
    <col min="10" max="10" width="17.85546875" style="8" customWidth="1"/>
    <col min="11" max="11" width="19.42578125" style="8" customWidth="1"/>
    <col min="12" max="12" width="25.42578125" style="8" customWidth="1"/>
    <col min="13" max="13" width="20.5703125" style="8" customWidth="1"/>
    <col min="14" max="15" width="10.85546875" style="8"/>
    <col min="16" max="16" width="16.5703125" style="8" customWidth="1"/>
    <col min="17" max="17" width="20.42578125" style="8" customWidth="1"/>
    <col min="18" max="18" width="18.5703125" style="8" customWidth="1"/>
    <col min="19" max="19" width="22.85546875" style="8" customWidth="1"/>
    <col min="20" max="20" width="22.140625" style="8" customWidth="1"/>
    <col min="21" max="21" width="25.42578125" style="8" customWidth="1"/>
    <col min="22" max="22" width="21.140625" style="8" customWidth="1"/>
    <col min="23" max="23" width="19.140625" style="8" customWidth="1"/>
    <col min="24" max="24" width="17.42578125" style="8" customWidth="1"/>
    <col min="25" max="25" width="16.42578125" style="8" customWidth="1"/>
    <col min="26" max="26" width="16.140625" style="8" customWidth="1"/>
    <col min="27" max="27" width="28.5703125" style="8" customWidth="1"/>
    <col min="28" max="28" width="19.42578125" style="8" customWidth="1"/>
    <col min="29" max="29" width="21.140625" style="8" customWidth="1"/>
    <col min="30" max="30" width="21.85546875" style="8" customWidth="1"/>
    <col min="31" max="31" width="25.42578125" style="8" customWidth="1"/>
    <col min="32" max="32" width="22.140625" style="8" customWidth="1"/>
    <col min="33" max="33" width="29.5703125" style="8" customWidth="1"/>
    <col min="34" max="34" width="18.5703125" style="8" customWidth="1"/>
    <col min="35" max="35" width="18.140625" style="8" customWidth="1"/>
    <col min="36" max="36" width="22.140625" style="8" customWidth="1"/>
    <col min="37" max="16384" width="10.85546875" style="8"/>
  </cols>
  <sheetData>
    <row r="1" spans="1:50" ht="54.75" customHeight="1" x14ac:dyDescent="0.2">
      <c r="A1" s="359" t="s">
        <v>0</v>
      </c>
      <c r="B1" s="359"/>
      <c r="C1" s="359"/>
      <c r="D1" s="359"/>
      <c r="E1" s="359"/>
      <c r="F1" s="359"/>
      <c r="G1" s="359"/>
      <c r="H1" s="359"/>
    </row>
    <row r="2" spans="1:50" ht="33" customHeight="1" x14ac:dyDescent="0.2">
      <c r="A2" s="342" t="s">
        <v>1</v>
      </c>
      <c r="B2" s="342"/>
      <c r="C2" s="342"/>
      <c r="D2" s="342"/>
      <c r="E2" s="342"/>
      <c r="F2" s="342"/>
      <c r="G2" s="342"/>
      <c r="H2" s="342"/>
      <c r="I2" s="9"/>
      <c r="J2" s="9"/>
      <c r="K2" s="9"/>
      <c r="L2" s="9"/>
      <c r="M2" s="9"/>
      <c r="N2" s="9"/>
      <c r="O2" s="9"/>
      <c r="P2" s="9"/>
      <c r="Q2" s="9"/>
      <c r="R2" s="9"/>
      <c r="S2" s="9"/>
      <c r="T2" s="9"/>
      <c r="U2" s="9"/>
      <c r="V2" s="9"/>
      <c r="W2" s="9"/>
      <c r="X2" s="9"/>
      <c r="Y2" s="9"/>
      <c r="Z2" s="9"/>
      <c r="AA2" s="10"/>
      <c r="AB2" s="10"/>
      <c r="AC2" s="10"/>
      <c r="AD2" s="10"/>
      <c r="AE2" s="10"/>
      <c r="AF2" s="10"/>
      <c r="AG2" s="11"/>
      <c r="AH2" s="11"/>
      <c r="AI2" s="11"/>
      <c r="AJ2" s="11"/>
      <c r="AK2" s="11"/>
      <c r="AL2" s="11"/>
      <c r="AM2" s="11"/>
      <c r="AN2" s="11"/>
      <c r="AO2" s="11"/>
      <c r="AP2" s="11"/>
      <c r="AQ2" s="9"/>
      <c r="AR2" s="9"/>
      <c r="AS2" s="9"/>
      <c r="AT2" s="9"/>
      <c r="AU2" s="9"/>
      <c r="AV2" s="9"/>
      <c r="AW2" s="9"/>
      <c r="AX2" s="9"/>
    </row>
    <row r="3" spans="1:50" ht="48" customHeight="1" x14ac:dyDescent="0.2">
      <c r="A3" s="12" t="s">
        <v>2</v>
      </c>
      <c r="B3" s="338" t="s">
        <v>3</v>
      </c>
      <c r="C3" s="338"/>
      <c r="D3" s="338"/>
      <c r="E3" s="338"/>
      <c r="F3" s="338"/>
      <c r="G3" s="338"/>
      <c r="H3" s="338"/>
    </row>
    <row r="4" spans="1:50" ht="48" customHeight="1" x14ac:dyDescent="0.2">
      <c r="A4" s="12" t="s">
        <v>4</v>
      </c>
      <c r="B4" s="331" t="s">
        <v>5</v>
      </c>
      <c r="C4" s="332"/>
      <c r="D4" s="332"/>
      <c r="E4" s="332"/>
      <c r="F4" s="332"/>
      <c r="G4" s="332"/>
      <c r="H4" s="333"/>
    </row>
    <row r="5" spans="1:50" ht="31.5" customHeight="1" x14ac:dyDescent="0.2">
      <c r="A5" s="12" t="s">
        <v>6</v>
      </c>
      <c r="B5" s="338" t="s">
        <v>7</v>
      </c>
      <c r="C5" s="338"/>
      <c r="D5" s="338"/>
      <c r="E5" s="338"/>
      <c r="F5" s="338"/>
      <c r="G5" s="338"/>
      <c r="H5" s="338"/>
    </row>
    <row r="6" spans="1:50" ht="40.5" customHeight="1" x14ac:dyDescent="0.2">
      <c r="A6" s="12" t="s">
        <v>8</v>
      </c>
      <c r="B6" s="331" t="s">
        <v>9</v>
      </c>
      <c r="C6" s="332"/>
      <c r="D6" s="332"/>
      <c r="E6" s="332"/>
      <c r="F6" s="332"/>
      <c r="G6" s="332"/>
      <c r="H6" s="333"/>
    </row>
    <row r="7" spans="1:50" ht="41.1" customHeight="1" x14ac:dyDescent="0.2">
      <c r="A7" s="12" t="s">
        <v>10</v>
      </c>
      <c r="B7" s="338" t="s">
        <v>11</v>
      </c>
      <c r="C7" s="338"/>
      <c r="D7" s="338"/>
      <c r="E7" s="338"/>
      <c r="F7" s="338"/>
      <c r="G7" s="338"/>
      <c r="H7" s="338"/>
    </row>
    <row r="8" spans="1:50" ht="48.95" customHeight="1" x14ac:dyDescent="0.2">
      <c r="A8" s="12" t="s">
        <v>12</v>
      </c>
      <c r="B8" s="338" t="s">
        <v>13</v>
      </c>
      <c r="C8" s="338"/>
      <c r="D8" s="338"/>
      <c r="E8" s="338"/>
      <c r="F8" s="338"/>
      <c r="G8" s="338"/>
      <c r="H8" s="338"/>
    </row>
    <row r="9" spans="1:50" ht="48.95" customHeight="1" x14ac:dyDescent="0.2">
      <c r="A9" s="12" t="s">
        <v>14</v>
      </c>
      <c r="B9" s="331" t="s">
        <v>15</v>
      </c>
      <c r="C9" s="332"/>
      <c r="D9" s="332"/>
      <c r="E9" s="332"/>
      <c r="F9" s="332"/>
      <c r="G9" s="332"/>
      <c r="H9" s="333"/>
    </row>
    <row r="10" spans="1:50" ht="30" x14ac:dyDescent="0.2">
      <c r="A10" s="12" t="s">
        <v>16</v>
      </c>
      <c r="B10" s="338" t="s">
        <v>17</v>
      </c>
      <c r="C10" s="338"/>
      <c r="D10" s="338"/>
      <c r="E10" s="338"/>
      <c r="F10" s="338"/>
      <c r="G10" s="338"/>
      <c r="H10" s="338"/>
    </row>
    <row r="11" spans="1:50" ht="30" x14ac:dyDescent="0.2">
      <c r="A11" s="12" t="s">
        <v>18</v>
      </c>
      <c r="B11" s="338" t="s">
        <v>19</v>
      </c>
      <c r="C11" s="338"/>
      <c r="D11" s="338"/>
      <c r="E11" s="338"/>
      <c r="F11" s="338"/>
      <c r="G11" s="338"/>
      <c r="H11" s="338"/>
    </row>
    <row r="12" spans="1:50" ht="33.950000000000003" customHeight="1" x14ac:dyDescent="0.2">
      <c r="A12" s="12" t="s">
        <v>20</v>
      </c>
      <c r="B12" s="338" t="s">
        <v>21</v>
      </c>
      <c r="C12" s="338"/>
      <c r="D12" s="338"/>
      <c r="E12" s="338"/>
      <c r="F12" s="338"/>
      <c r="G12" s="338"/>
      <c r="H12" s="338"/>
    </row>
    <row r="13" spans="1:50" ht="30" x14ac:dyDescent="0.2">
      <c r="A13" s="12" t="s">
        <v>22</v>
      </c>
      <c r="B13" s="338" t="s">
        <v>23</v>
      </c>
      <c r="C13" s="338"/>
      <c r="D13" s="338"/>
      <c r="E13" s="338"/>
      <c r="F13" s="338"/>
      <c r="G13" s="338"/>
      <c r="H13" s="338"/>
    </row>
    <row r="14" spans="1:50" ht="30" x14ac:dyDescent="0.2">
      <c r="A14" s="12" t="s">
        <v>24</v>
      </c>
      <c r="B14" s="338" t="s">
        <v>25</v>
      </c>
      <c r="C14" s="338"/>
      <c r="D14" s="338"/>
      <c r="E14" s="338"/>
      <c r="F14" s="338"/>
      <c r="G14" s="338"/>
      <c r="H14" s="338"/>
    </row>
    <row r="15" spans="1:50" ht="44.1" customHeight="1" x14ac:dyDescent="0.2">
      <c r="A15" s="12" t="s">
        <v>26</v>
      </c>
      <c r="B15" s="338" t="s">
        <v>27</v>
      </c>
      <c r="C15" s="338"/>
      <c r="D15" s="338"/>
      <c r="E15" s="338"/>
      <c r="F15" s="338"/>
      <c r="G15" s="338"/>
      <c r="H15" s="338"/>
    </row>
    <row r="16" spans="1:50" ht="60" x14ac:dyDescent="0.2">
      <c r="A16" s="12" t="s">
        <v>28</v>
      </c>
      <c r="B16" s="338" t="s">
        <v>29</v>
      </c>
      <c r="C16" s="338"/>
      <c r="D16" s="338"/>
      <c r="E16" s="338"/>
      <c r="F16" s="338"/>
      <c r="G16" s="338"/>
      <c r="H16" s="338"/>
    </row>
    <row r="17" spans="1:8" ht="58.5" customHeight="1" x14ac:dyDescent="0.2">
      <c r="A17" s="12" t="s">
        <v>30</v>
      </c>
      <c r="B17" s="338" t="s">
        <v>31</v>
      </c>
      <c r="C17" s="338"/>
      <c r="D17" s="338"/>
      <c r="E17" s="338"/>
      <c r="F17" s="338"/>
      <c r="G17" s="338"/>
      <c r="H17" s="338"/>
    </row>
    <row r="18" spans="1:8" ht="30" x14ac:dyDescent="0.2">
      <c r="A18" s="12" t="s">
        <v>32</v>
      </c>
      <c r="B18" s="338" t="s">
        <v>33</v>
      </c>
      <c r="C18" s="338"/>
      <c r="D18" s="338"/>
      <c r="E18" s="338"/>
      <c r="F18" s="338"/>
      <c r="G18" s="338"/>
      <c r="H18" s="338"/>
    </row>
    <row r="19" spans="1:8" ht="30" customHeight="1" x14ac:dyDescent="0.2">
      <c r="A19" s="356"/>
      <c r="B19" s="357"/>
      <c r="C19" s="357"/>
      <c r="D19" s="357"/>
      <c r="E19" s="357"/>
      <c r="F19" s="357"/>
      <c r="G19" s="357"/>
      <c r="H19" s="358"/>
    </row>
    <row r="20" spans="1:8" ht="37.5" customHeight="1" x14ac:dyDescent="0.2">
      <c r="A20" s="342" t="s">
        <v>34</v>
      </c>
      <c r="B20" s="342"/>
      <c r="C20" s="342"/>
      <c r="D20" s="342"/>
      <c r="E20" s="342"/>
      <c r="F20" s="342"/>
      <c r="G20" s="342"/>
      <c r="H20" s="342"/>
    </row>
    <row r="21" spans="1:8" ht="117" customHeight="1" x14ac:dyDescent="0.2">
      <c r="A21" s="339" t="s">
        <v>35</v>
      </c>
      <c r="B21" s="339"/>
      <c r="C21" s="339"/>
      <c r="D21" s="339"/>
      <c r="E21" s="339"/>
      <c r="F21" s="339"/>
      <c r="G21" s="339"/>
      <c r="H21" s="339"/>
    </row>
    <row r="22" spans="1:8" ht="117" customHeight="1" x14ac:dyDescent="0.2">
      <c r="A22" s="12" t="s">
        <v>10</v>
      </c>
      <c r="B22" s="338" t="s">
        <v>11</v>
      </c>
      <c r="C22" s="338"/>
      <c r="D22" s="338"/>
      <c r="E22" s="338"/>
      <c r="F22" s="338"/>
      <c r="G22" s="338"/>
      <c r="H22" s="338"/>
    </row>
    <row r="23" spans="1:8" ht="167.1" customHeight="1" x14ac:dyDescent="0.2">
      <c r="A23" s="12" t="s">
        <v>36</v>
      </c>
      <c r="B23" s="339" t="s">
        <v>37</v>
      </c>
      <c r="C23" s="339"/>
      <c r="D23" s="339"/>
      <c r="E23" s="339"/>
      <c r="F23" s="339"/>
      <c r="G23" s="339"/>
      <c r="H23" s="339"/>
    </row>
    <row r="24" spans="1:8" ht="69.75" customHeight="1" x14ac:dyDescent="0.2">
      <c r="A24" s="12" t="s">
        <v>38</v>
      </c>
      <c r="B24" s="339" t="s">
        <v>39</v>
      </c>
      <c r="C24" s="339"/>
      <c r="D24" s="339"/>
      <c r="E24" s="339"/>
      <c r="F24" s="339"/>
      <c r="G24" s="339"/>
      <c r="H24" s="339"/>
    </row>
    <row r="25" spans="1:8" ht="60" customHeight="1" x14ac:dyDescent="0.2">
      <c r="A25" s="12" t="s">
        <v>40</v>
      </c>
      <c r="B25" s="339" t="s">
        <v>41</v>
      </c>
      <c r="C25" s="339"/>
      <c r="D25" s="339"/>
      <c r="E25" s="339"/>
      <c r="F25" s="339"/>
      <c r="G25" s="339"/>
      <c r="H25" s="339"/>
    </row>
    <row r="26" spans="1:8" ht="24.75" customHeight="1" x14ac:dyDescent="0.2">
      <c r="A26" s="13" t="s">
        <v>42</v>
      </c>
      <c r="B26" s="340" t="s">
        <v>43</v>
      </c>
      <c r="C26" s="340"/>
      <c r="D26" s="340"/>
      <c r="E26" s="340"/>
      <c r="F26" s="340"/>
      <c r="G26" s="340"/>
      <c r="H26" s="340"/>
    </row>
    <row r="27" spans="1:8" ht="26.25" customHeight="1" x14ac:dyDescent="0.2">
      <c r="A27" s="13" t="s">
        <v>44</v>
      </c>
      <c r="B27" s="340" t="s">
        <v>45</v>
      </c>
      <c r="C27" s="340"/>
      <c r="D27" s="340"/>
      <c r="E27" s="340"/>
      <c r="F27" s="340"/>
      <c r="G27" s="340"/>
      <c r="H27" s="340"/>
    </row>
    <row r="28" spans="1:8" ht="53.25" customHeight="1" x14ac:dyDescent="0.2">
      <c r="A28" s="12" t="s">
        <v>46</v>
      </c>
      <c r="B28" s="339" t="s">
        <v>47</v>
      </c>
      <c r="C28" s="339"/>
      <c r="D28" s="339"/>
      <c r="E28" s="339"/>
      <c r="F28" s="339"/>
      <c r="G28" s="339"/>
      <c r="H28" s="339"/>
    </row>
    <row r="29" spans="1:8" ht="45" customHeight="1" x14ac:dyDescent="0.2">
      <c r="A29" s="12" t="s">
        <v>48</v>
      </c>
      <c r="B29" s="334" t="s">
        <v>49</v>
      </c>
      <c r="C29" s="335"/>
      <c r="D29" s="335"/>
      <c r="E29" s="335"/>
      <c r="F29" s="335"/>
      <c r="G29" s="335"/>
      <c r="H29" s="336"/>
    </row>
    <row r="30" spans="1:8" ht="45" customHeight="1" x14ac:dyDescent="0.2">
      <c r="A30" s="12" t="s">
        <v>50</v>
      </c>
      <c r="B30" s="334" t="s">
        <v>51</v>
      </c>
      <c r="C30" s="335"/>
      <c r="D30" s="335"/>
      <c r="E30" s="335"/>
      <c r="F30" s="335"/>
      <c r="G30" s="335"/>
      <c r="H30" s="336"/>
    </row>
    <row r="31" spans="1:8" ht="45" customHeight="1" x14ac:dyDescent="0.2">
      <c r="A31" s="12" t="s">
        <v>52</v>
      </c>
      <c r="B31" s="334" t="s">
        <v>53</v>
      </c>
      <c r="C31" s="335"/>
      <c r="D31" s="335"/>
      <c r="E31" s="335"/>
      <c r="F31" s="335"/>
      <c r="G31" s="335"/>
      <c r="H31" s="336"/>
    </row>
    <row r="32" spans="1:8" ht="33" customHeight="1" x14ac:dyDescent="0.2">
      <c r="A32" s="13" t="s">
        <v>54</v>
      </c>
      <c r="B32" s="339" t="s">
        <v>55</v>
      </c>
      <c r="C32" s="339"/>
      <c r="D32" s="339"/>
      <c r="E32" s="339"/>
      <c r="F32" s="339"/>
      <c r="G32" s="339"/>
      <c r="H32" s="339"/>
    </row>
    <row r="33" spans="1:8" ht="39" customHeight="1" x14ac:dyDescent="0.2">
      <c r="A33" s="12" t="s">
        <v>56</v>
      </c>
      <c r="B33" s="340" t="s">
        <v>57</v>
      </c>
      <c r="C33" s="340"/>
      <c r="D33" s="340"/>
      <c r="E33" s="340"/>
      <c r="F33" s="340"/>
      <c r="G33" s="340"/>
      <c r="H33" s="340"/>
    </row>
    <row r="34" spans="1:8" ht="39" customHeight="1" x14ac:dyDescent="0.2">
      <c r="A34" s="342" t="s">
        <v>58</v>
      </c>
      <c r="B34" s="342"/>
      <c r="C34" s="342"/>
      <c r="D34" s="342"/>
      <c r="E34" s="342"/>
      <c r="F34" s="342"/>
      <c r="G34" s="342"/>
      <c r="H34" s="342"/>
    </row>
    <row r="35" spans="1:8" ht="79.5" customHeight="1" x14ac:dyDescent="0.2">
      <c r="A35" s="331" t="s">
        <v>59</v>
      </c>
      <c r="B35" s="332"/>
      <c r="C35" s="332"/>
      <c r="D35" s="332"/>
      <c r="E35" s="332"/>
      <c r="F35" s="332"/>
      <c r="G35" s="332"/>
      <c r="H35" s="333"/>
    </row>
    <row r="36" spans="1:8" ht="33" customHeight="1" x14ac:dyDescent="0.2">
      <c r="A36" s="12" t="s">
        <v>60</v>
      </c>
      <c r="B36" s="339" t="s">
        <v>61</v>
      </c>
      <c r="C36" s="339"/>
      <c r="D36" s="339"/>
      <c r="E36" s="339"/>
      <c r="F36" s="339"/>
      <c r="G36" s="339"/>
      <c r="H36" s="339"/>
    </row>
    <row r="37" spans="1:8" ht="33" customHeight="1" x14ac:dyDescent="0.2">
      <c r="A37" s="12" t="s">
        <v>62</v>
      </c>
      <c r="B37" s="339" t="s">
        <v>63</v>
      </c>
      <c r="C37" s="339"/>
      <c r="D37" s="339"/>
      <c r="E37" s="339"/>
      <c r="F37" s="339"/>
      <c r="G37" s="339"/>
      <c r="H37" s="339"/>
    </row>
    <row r="38" spans="1:8" ht="33" customHeight="1" x14ac:dyDescent="0.2">
      <c r="A38" s="19"/>
      <c r="B38" s="20"/>
      <c r="C38" s="20"/>
      <c r="D38" s="20"/>
      <c r="E38" s="20"/>
      <c r="F38" s="20"/>
      <c r="G38" s="20"/>
      <c r="H38" s="21"/>
    </row>
    <row r="39" spans="1:8" ht="34.5" customHeight="1" x14ac:dyDescent="0.2">
      <c r="A39" s="342" t="s">
        <v>64</v>
      </c>
      <c r="B39" s="342"/>
      <c r="C39" s="342"/>
      <c r="D39" s="342"/>
      <c r="E39" s="342"/>
      <c r="F39" s="342"/>
      <c r="G39" s="342"/>
      <c r="H39" s="342"/>
    </row>
    <row r="40" spans="1:8" ht="34.5" customHeight="1" x14ac:dyDescent="0.2">
      <c r="A40" s="12" t="s">
        <v>65</v>
      </c>
      <c r="B40" s="339" t="s">
        <v>66</v>
      </c>
      <c r="C40" s="339"/>
      <c r="D40" s="339"/>
      <c r="E40" s="339"/>
      <c r="F40" s="339"/>
      <c r="G40" s="339"/>
      <c r="H40" s="339"/>
    </row>
    <row r="41" spans="1:8" ht="29.25" customHeight="1" x14ac:dyDescent="0.2">
      <c r="A41" s="12" t="s">
        <v>67</v>
      </c>
      <c r="B41" s="339" t="s">
        <v>68</v>
      </c>
      <c r="C41" s="339"/>
      <c r="D41" s="339"/>
      <c r="E41" s="339"/>
      <c r="F41" s="339"/>
      <c r="G41" s="339"/>
      <c r="H41" s="339"/>
    </row>
    <row r="42" spans="1:8" ht="42" customHeight="1" x14ac:dyDescent="0.2">
      <c r="A42" s="12" t="s">
        <v>69</v>
      </c>
      <c r="B42" s="339" t="s">
        <v>70</v>
      </c>
      <c r="C42" s="339"/>
      <c r="D42" s="339"/>
      <c r="E42" s="339"/>
      <c r="F42" s="339"/>
      <c r="G42" s="339"/>
      <c r="H42" s="339"/>
    </row>
    <row r="43" spans="1:8" ht="42" customHeight="1" x14ac:dyDescent="0.2">
      <c r="A43" s="12" t="s">
        <v>71</v>
      </c>
      <c r="B43" s="334" t="s">
        <v>72</v>
      </c>
      <c r="C43" s="335"/>
      <c r="D43" s="335"/>
      <c r="E43" s="335"/>
      <c r="F43" s="335"/>
      <c r="G43" s="335"/>
      <c r="H43" s="336"/>
    </row>
    <row r="44" spans="1:8" ht="42" customHeight="1" x14ac:dyDescent="0.2">
      <c r="A44" s="12" t="s">
        <v>73</v>
      </c>
      <c r="B44" s="334" t="s">
        <v>74</v>
      </c>
      <c r="C44" s="335"/>
      <c r="D44" s="335"/>
      <c r="E44" s="335"/>
      <c r="F44" s="335"/>
      <c r="G44" s="335"/>
      <c r="H44" s="336"/>
    </row>
    <row r="45" spans="1:8" ht="42" customHeight="1" x14ac:dyDescent="0.2">
      <c r="A45" s="12" t="s">
        <v>75</v>
      </c>
      <c r="B45" s="334" t="s">
        <v>76</v>
      </c>
      <c r="C45" s="335"/>
      <c r="D45" s="335"/>
      <c r="E45" s="335"/>
      <c r="F45" s="335"/>
      <c r="G45" s="335"/>
      <c r="H45" s="336"/>
    </row>
    <row r="46" spans="1:8" ht="86.1" customHeight="1" x14ac:dyDescent="0.2">
      <c r="A46" s="14" t="s">
        <v>77</v>
      </c>
      <c r="B46" s="345" t="s">
        <v>78</v>
      </c>
      <c r="C46" s="345"/>
      <c r="D46" s="345"/>
      <c r="E46" s="345"/>
      <c r="F46" s="345"/>
      <c r="G46" s="345"/>
      <c r="H46" s="345"/>
    </row>
    <row r="47" spans="1:8" ht="39.75" customHeight="1" x14ac:dyDescent="0.2">
      <c r="A47" s="14" t="s">
        <v>79</v>
      </c>
      <c r="B47" s="353" t="s">
        <v>80</v>
      </c>
      <c r="C47" s="354"/>
      <c r="D47" s="354"/>
      <c r="E47" s="354"/>
      <c r="F47" s="354"/>
      <c r="G47" s="354"/>
      <c r="H47" s="355"/>
    </row>
    <row r="48" spans="1:8" ht="31.5" customHeight="1" x14ac:dyDescent="0.2">
      <c r="A48" s="14" t="s">
        <v>81</v>
      </c>
      <c r="B48" s="345" t="s">
        <v>82</v>
      </c>
      <c r="C48" s="345"/>
      <c r="D48" s="345"/>
      <c r="E48" s="345"/>
      <c r="F48" s="345"/>
      <c r="G48" s="345"/>
      <c r="H48" s="345"/>
    </row>
    <row r="49" spans="1:8" ht="45" x14ac:dyDescent="0.2">
      <c r="A49" s="14" t="s">
        <v>83</v>
      </c>
      <c r="B49" s="345" t="s">
        <v>84</v>
      </c>
      <c r="C49" s="345"/>
      <c r="D49" s="345"/>
      <c r="E49" s="345"/>
      <c r="F49" s="345"/>
      <c r="G49" s="345"/>
      <c r="H49" s="345"/>
    </row>
    <row r="50" spans="1:8" ht="43.5" customHeight="1" x14ac:dyDescent="0.2">
      <c r="A50" s="14" t="s">
        <v>85</v>
      </c>
      <c r="B50" s="345" t="s">
        <v>86</v>
      </c>
      <c r="C50" s="345"/>
      <c r="D50" s="345"/>
      <c r="E50" s="345"/>
      <c r="F50" s="345"/>
      <c r="G50" s="345"/>
      <c r="H50" s="345"/>
    </row>
    <row r="51" spans="1:8" ht="40.5" customHeight="1" x14ac:dyDescent="0.2">
      <c r="A51" s="14" t="s">
        <v>87</v>
      </c>
      <c r="B51" s="345" t="s">
        <v>88</v>
      </c>
      <c r="C51" s="345"/>
      <c r="D51" s="345"/>
      <c r="E51" s="345"/>
      <c r="F51" s="345"/>
      <c r="G51" s="345"/>
      <c r="H51" s="345"/>
    </row>
    <row r="52" spans="1:8" ht="75.75" customHeight="1" x14ac:dyDescent="0.2">
      <c r="A52" s="15" t="s">
        <v>89</v>
      </c>
      <c r="B52" s="341" t="s">
        <v>90</v>
      </c>
      <c r="C52" s="341"/>
      <c r="D52" s="341"/>
      <c r="E52" s="341"/>
      <c r="F52" s="341"/>
      <c r="G52" s="341"/>
      <c r="H52" s="341"/>
    </row>
    <row r="53" spans="1:8" ht="41.25" customHeight="1" x14ac:dyDescent="0.2">
      <c r="A53" s="15" t="s">
        <v>91</v>
      </c>
      <c r="B53" s="341" t="s">
        <v>92</v>
      </c>
      <c r="C53" s="341"/>
      <c r="D53" s="341"/>
      <c r="E53" s="341"/>
      <c r="F53" s="341"/>
      <c r="G53" s="341"/>
      <c r="H53" s="341"/>
    </row>
    <row r="54" spans="1:8" ht="47.45" customHeight="1" x14ac:dyDescent="0.2">
      <c r="A54" s="15" t="s">
        <v>93</v>
      </c>
      <c r="B54" s="341" t="s">
        <v>94</v>
      </c>
      <c r="C54" s="341"/>
      <c r="D54" s="341"/>
      <c r="E54" s="341"/>
      <c r="F54" s="341"/>
      <c r="G54" s="341"/>
      <c r="H54" s="341"/>
    </row>
    <row r="55" spans="1:8" ht="57.6" customHeight="1" x14ac:dyDescent="0.2">
      <c r="A55" s="15" t="s">
        <v>95</v>
      </c>
      <c r="B55" s="341" t="s">
        <v>96</v>
      </c>
      <c r="C55" s="341"/>
      <c r="D55" s="341"/>
      <c r="E55" s="341"/>
      <c r="F55" s="341"/>
      <c r="G55" s="341"/>
      <c r="H55" s="341"/>
    </row>
    <row r="56" spans="1:8" ht="31.5" customHeight="1" x14ac:dyDescent="0.2">
      <c r="A56" s="15" t="s">
        <v>97</v>
      </c>
      <c r="B56" s="341" t="s">
        <v>98</v>
      </c>
      <c r="C56" s="341"/>
      <c r="D56" s="341"/>
      <c r="E56" s="341"/>
      <c r="F56" s="341"/>
      <c r="G56" s="341"/>
      <c r="H56" s="341"/>
    </row>
    <row r="57" spans="1:8" ht="70.5" customHeight="1" x14ac:dyDescent="0.2">
      <c r="A57" s="15" t="s">
        <v>99</v>
      </c>
      <c r="B57" s="341" t="s">
        <v>100</v>
      </c>
      <c r="C57" s="341"/>
      <c r="D57" s="341"/>
      <c r="E57" s="341"/>
      <c r="F57" s="341"/>
      <c r="G57" s="341"/>
      <c r="H57" s="341"/>
    </row>
    <row r="58" spans="1:8" ht="33.75" customHeight="1" x14ac:dyDescent="0.2">
      <c r="A58" s="346"/>
      <c r="B58" s="346"/>
      <c r="C58" s="346"/>
      <c r="D58" s="346"/>
      <c r="E58" s="346"/>
      <c r="F58" s="346"/>
      <c r="G58" s="346"/>
      <c r="H58" s="347"/>
    </row>
    <row r="59" spans="1:8" ht="32.25" customHeight="1" x14ac:dyDescent="0.2">
      <c r="A59" s="337" t="s">
        <v>101</v>
      </c>
      <c r="B59" s="337"/>
      <c r="C59" s="337"/>
      <c r="D59" s="337"/>
      <c r="E59" s="337"/>
      <c r="F59" s="337"/>
      <c r="G59" s="337"/>
      <c r="H59" s="337"/>
    </row>
    <row r="60" spans="1:8" ht="34.5" customHeight="1" x14ac:dyDescent="0.2">
      <c r="A60" s="12" t="s">
        <v>102</v>
      </c>
      <c r="B60" s="343" t="s">
        <v>103</v>
      </c>
      <c r="C60" s="343"/>
      <c r="D60" s="343"/>
      <c r="E60" s="343"/>
      <c r="F60" s="343"/>
      <c r="G60" s="343"/>
      <c r="H60" s="343"/>
    </row>
    <row r="61" spans="1:8" ht="60" customHeight="1" x14ac:dyDescent="0.2">
      <c r="A61" s="12" t="s">
        <v>104</v>
      </c>
      <c r="B61" s="352" t="s">
        <v>105</v>
      </c>
      <c r="C61" s="352"/>
      <c r="D61" s="352"/>
      <c r="E61" s="352"/>
      <c r="F61" s="352"/>
      <c r="G61" s="352"/>
      <c r="H61" s="352"/>
    </row>
    <row r="62" spans="1:8" ht="41.25" customHeight="1" x14ac:dyDescent="0.2">
      <c r="A62" s="12" t="s">
        <v>106</v>
      </c>
      <c r="B62" s="349" t="s">
        <v>107</v>
      </c>
      <c r="C62" s="350"/>
      <c r="D62" s="350"/>
      <c r="E62" s="350"/>
      <c r="F62" s="350"/>
      <c r="G62" s="350"/>
      <c r="H62" s="351"/>
    </row>
    <row r="63" spans="1:8" ht="42" customHeight="1" x14ac:dyDescent="0.2">
      <c r="A63" s="12" t="s">
        <v>108</v>
      </c>
      <c r="B63" s="339" t="s">
        <v>109</v>
      </c>
      <c r="C63" s="339"/>
      <c r="D63" s="339"/>
      <c r="E63" s="339"/>
      <c r="F63" s="339"/>
      <c r="G63" s="339"/>
      <c r="H63" s="339"/>
    </row>
    <row r="64" spans="1:8" ht="31.5" customHeight="1" x14ac:dyDescent="0.2">
      <c r="A64" s="12" t="s">
        <v>110</v>
      </c>
      <c r="B64" s="343" t="s">
        <v>111</v>
      </c>
      <c r="C64" s="343"/>
      <c r="D64" s="343"/>
      <c r="E64" s="343"/>
      <c r="F64" s="343"/>
      <c r="G64" s="343"/>
      <c r="H64" s="343"/>
    </row>
    <row r="65" spans="1:8" ht="45.75" customHeight="1" x14ac:dyDescent="0.2">
      <c r="A65" s="12" t="s">
        <v>112</v>
      </c>
      <c r="B65" s="343" t="s">
        <v>113</v>
      </c>
      <c r="C65" s="343"/>
      <c r="D65" s="343"/>
      <c r="E65" s="343"/>
      <c r="F65" s="343"/>
      <c r="G65" s="343"/>
      <c r="H65" s="343"/>
    </row>
    <row r="66" spans="1:8" ht="30.75" customHeight="1" x14ac:dyDescent="0.2">
      <c r="A66" s="348"/>
      <c r="B66" s="348"/>
      <c r="C66" s="348"/>
      <c r="D66" s="348"/>
      <c r="E66" s="348"/>
      <c r="F66" s="348"/>
      <c r="G66" s="348"/>
      <c r="H66" s="348"/>
    </row>
    <row r="67" spans="1:8" ht="34.5" customHeight="1" x14ac:dyDescent="0.2">
      <c r="A67" s="337" t="s">
        <v>114</v>
      </c>
      <c r="B67" s="337"/>
      <c r="C67" s="337"/>
      <c r="D67" s="337"/>
      <c r="E67" s="337"/>
      <c r="F67" s="337"/>
      <c r="G67" s="337"/>
      <c r="H67" s="337"/>
    </row>
    <row r="68" spans="1:8" ht="39.75" customHeight="1" x14ac:dyDescent="0.2">
      <c r="A68" s="15" t="s">
        <v>115</v>
      </c>
      <c r="B68" s="343" t="s">
        <v>116</v>
      </c>
      <c r="C68" s="343"/>
      <c r="D68" s="343"/>
      <c r="E68" s="343"/>
      <c r="F68" s="343"/>
      <c r="G68" s="343"/>
      <c r="H68" s="343"/>
    </row>
    <row r="69" spans="1:8" ht="39.75" customHeight="1" x14ac:dyDescent="0.2">
      <c r="A69" s="15" t="s">
        <v>117</v>
      </c>
      <c r="B69" s="343" t="s">
        <v>118</v>
      </c>
      <c r="C69" s="343"/>
      <c r="D69" s="343"/>
      <c r="E69" s="343"/>
      <c r="F69" s="343"/>
      <c r="G69" s="343"/>
      <c r="H69" s="343"/>
    </row>
    <row r="70" spans="1:8" ht="42" customHeight="1" x14ac:dyDescent="0.2">
      <c r="A70" s="15" t="s">
        <v>119</v>
      </c>
      <c r="B70" s="341" t="s">
        <v>120</v>
      </c>
      <c r="C70" s="341"/>
      <c r="D70" s="341"/>
      <c r="E70" s="341"/>
      <c r="F70" s="341"/>
      <c r="G70" s="341"/>
      <c r="H70" s="341"/>
    </row>
    <row r="71" spans="1:8" ht="33.75" customHeight="1" x14ac:dyDescent="0.2">
      <c r="A71" s="15" t="s">
        <v>121</v>
      </c>
      <c r="B71" s="343" t="s">
        <v>122</v>
      </c>
      <c r="C71" s="343"/>
      <c r="D71" s="343"/>
      <c r="E71" s="343"/>
      <c r="F71" s="343"/>
      <c r="G71" s="343"/>
      <c r="H71" s="343"/>
    </row>
    <row r="72" spans="1:8" ht="33" customHeight="1" x14ac:dyDescent="0.2">
      <c r="A72" s="15" t="s">
        <v>123</v>
      </c>
      <c r="B72" s="343" t="s">
        <v>124</v>
      </c>
      <c r="C72" s="343"/>
      <c r="D72" s="343"/>
      <c r="E72" s="343"/>
      <c r="F72" s="343"/>
      <c r="G72" s="343"/>
      <c r="H72" s="343"/>
    </row>
    <row r="73" spans="1:8" ht="33.75" customHeight="1" x14ac:dyDescent="0.2">
      <c r="A73" s="344"/>
      <c r="B73" s="344"/>
      <c r="C73" s="344"/>
      <c r="D73" s="344"/>
      <c r="E73" s="344"/>
      <c r="F73" s="344"/>
      <c r="G73" s="344"/>
      <c r="H73" s="344"/>
    </row>
    <row r="74" spans="1:8" ht="54.75" customHeight="1" x14ac:dyDescent="0.2"/>
    <row r="76" spans="1:8" ht="134.44999999999999" customHeight="1" x14ac:dyDescent="0.2"/>
    <row r="77" spans="1:8" ht="64.5" customHeight="1" x14ac:dyDescent="0.2"/>
    <row r="78" spans="1:8" ht="49.5" customHeight="1" x14ac:dyDescent="0.2"/>
    <row r="87" ht="40.5" customHeight="1" x14ac:dyDescent="0.2"/>
  </sheetData>
  <mergeCells count="72">
    <mergeCell ref="B8:H8"/>
    <mergeCell ref="A1:H1"/>
    <mergeCell ref="B5:H5"/>
    <mergeCell ref="B6:H6"/>
    <mergeCell ref="B7:H7"/>
    <mergeCell ref="A2:H2"/>
    <mergeCell ref="B3:H3"/>
    <mergeCell ref="B4:H4"/>
    <mergeCell ref="B27:H27"/>
    <mergeCell ref="A19:H19"/>
    <mergeCell ref="B16:H16"/>
    <mergeCell ref="B17:H17"/>
    <mergeCell ref="A20:H20"/>
    <mergeCell ref="B23:H23"/>
    <mergeCell ref="B24:H24"/>
    <mergeCell ref="B22:H22"/>
    <mergeCell ref="B42:H42"/>
    <mergeCell ref="B46:H46"/>
    <mergeCell ref="B50:H50"/>
    <mergeCell ref="B51:H51"/>
    <mergeCell ref="B55:H55"/>
    <mergeCell ref="B47:H47"/>
    <mergeCell ref="B69:H69"/>
    <mergeCell ref="B68:H68"/>
    <mergeCell ref="B52:H52"/>
    <mergeCell ref="B53:H53"/>
    <mergeCell ref="B54:H54"/>
    <mergeCell ref="B71:H71"/>
    <mergeCell ref="B72:H72"/>
    <mergeCell ref="A73:H73"/>
    <mergeCell ref="B70:H70"/>
    <mergeCell ref="B48:H48"/>
    <mergeCell ref="A58:H58"/>
    <mergeCell ref="A66:H66"/>
    <mergeCell ref="A67:H67"/>
    <mergeCell ref="B62:H62"/>
    <mergeCell ref="B63:H63"/>
    <mergeCell ref="B64:H64"/>
    <mergeCell ref="B65:H65"/>
    <mergeCell ref="B60:H60"/>
    <mergeCell ref="B61:H61"/>
    <mergeCell ref="B57:H57"/>
    <mergeCell ref="B49:H49"/>
    <mergeCell ref="B28:H28"/>
    <mergeCell ref="B32:H32"/>
    <mergeCell ref="A39:H39"/>
    <mergeCell ref="B40:H40"/>
    <mergeCell ref="B41:H41"/>
    <mergeCell ref="B29:H29"/>
    <mergeCell ref="B30:H30"/>
    <mergeCell ref="B31:H31"/>
    <mergeCell ref="B33:H33"/>
    <mergeCell ref="A34:H34"/>
    <mergeCell ref="B36:H36"/>
    <mergeCell ref="B37:H37"/>
    <mergeCell ref="A35:H35"/>
    <mergeCell ref="B9:H9"/>
    <mergeCell ref="B43:H43"/>
    <mergeCell ref="B44:H44"/>
    <mergeCell ref="B45:H45"/>
    <mergeCell ref="A59:H59"/>
    <mergeCell ref="B15:H15"/>
    <mergeCell ref="B10:H10"/>
    <mergeCell ref="B11:H11"/>
    <mergeCell ref="B12:H12"/>
    <mergeCell ref="B13:H13"/>
    <mergeCell ref="B25:H25"/>
    <mergeCell ref="B18:H18"/>
    <mergeCell ref="A21:H21"/>
    <mergeCell ref="B26:H26"/>
    <mergeCell ref="B14:H14"/>
    <mergeCell ref="B56:H56"/>
  </mergeCells>
  <pageMargins left="0.7" right="0.7" top="0.75" bottom="0.75" header="0.3" footer="0.3"/>
  <pageSetup orientation="portrait"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H22"/>
  <sheetViews>
    <sheetView tabSelected="1" topLeftCell="A19" zoomScale="70" zoomScaleNormal="70" workbookViewId="0">
      <selection activeCell="S11" sqref="S11"/>
    </sheetView>
  </sheetViews>
  <sheetFormatPr baseColWidth="10" defaultColWidth="11.42578125" defaultRowHeight="15.75" x14ac:dyDescent="0.25"/>
  <cols>
    <col min="1" max="2" width="26.42578125" style="140" customWidth="1"/>
    <col min="3" max="4" width="22.42578125" style="140" customWidth="1"/>
    <col min="5" max="5" width="23.140625" style="140" customWidth="1"/>
    <col min="6" max="6" width="27" style="172" customWidth="1"/>
    <col min="7" max="7" width="23.5703125" style="140" customWidth="1"/>
    <col min="8" max="8" width="27.140625" style="140" customWidth="1"/>
    <col min="9" max="9" width="27.5703125" style="140" customWidth="1"/>
    <col min="10" max="10" width="31.140625" style="140" customWidth="1"/>
    <col min="11" max="12" width="35.140625" style="173" customWidth="1"/>
    <col min="13" max="13" width="26.85546875" style="173" customWidth="1"/>
    <col min="14" max="14" width="40.5703125" style="173" customWidth="1"/>
    <col min="15" max="15" width="27.42578125" style="173" customWidth="1"/>
    <col min="16" max="16" width="27.42578125" style="174" customWidth="1"/>
    <col min="17" max="17" width="27.42578125" style="173" customWidth="1"/>
    <col min="18" max="20" width="27.42578125" style="174" customWidth="1"/>
    <col min="21" max="25" width="27.42578125" style="173" customWidth="1"/>
    <col min="26" max="30" width="30.140625" style="140" customWidth="1"/>
    <col min="31" max="31" width="26.28515625" style="140" customWidth="1"/>
    <col min="32" max="32" width="30.140625" style="140" customWidth="1"/>
    <col min="33" max="33" width="27.42578125" style="140" customWidth="1"/>
    <col min="34" max="34" width="0" style="140" hidden="1" customWidth="1"/>
    <col min="35" max="16384" width="11.42578125" style="140"/>
  </cols>
  <sheetData>
    <row r="1" spans="1:34" x14ac:dyDescent="0.25">
      <c r="A1" s="374"/>
      <c r="B1" s="374"/>
      <c r="C1" s="375" t="s">
        <v>125</v>
      </c>
      <c r="D1" s="376"/>
      <c r="E1" s="376"/>
      <c r="F1" s="376"/>
      <c r="G1" s="376"/>
      <c r="H1" s="376"/>
      <c r="I1" s="376"/>
      <c r="J1" s="376"/>
      <c r="K1" s="376"/>
      <c r="L1" s="376"/>
      <c r="M1" s="376"/>
      <c r="N1" s="376"/>
      <c r="O1" s="376"/>
      <c r="P1" s="376"/>
      <c r="Q1" s="376"/>
      <c r="R1" s="376"/>
      <c r="S1" s="376"/>
      <c r="T1" s="376"/>
      <c r="U1" s="376"/>
      <c r="V1" s="376"/>
      <c r="W1" s="376"/>
      <c r="X1" s="376"/>
      <c r="Y1" s="376"/>
      <c r="Z1" s="376"/>
      <c r="AA1" s="376"/>
      <c r="AB1" s="376"/>
      <c r="AC1" s="376"/>
      <c r="AD1" s="376"/>
      <c r="AE1" s="376"/>
      <c r="AF1" s="139" t="s">
        <v>126</v>
      </c>
    </row>
    <row r="2" spans="1:34" x14ac:dyDescent="0.25">
      <c r="A2" s="374"/>
      <c r="B2" s="374"/>
      <c r="C2" s="375" t="s">
        <v>127</v>
      </c>
      <c r="D2" s="376"/>
      <c r="E2" s="376"/>
      <c r="F2" s="376"/>
      <c r="G2" s="376"/>
      <c r="H2" s="376"/>
      <c r="I2" s="376"/>
      <c r="J2" s="376"/>
      <c r="K2" s="376"/>
      <c r="L2" s="376"/>
      <c r="M2" s="376"/>
      <c r="N2" s="376"/>
      <c r="O2" s="376"/>
      <c r="P2" s="376"/>
      <c r="Q2" s="376"/>
      <c r="R2" s="376"/>
      <c r="S2" s="376"/>
      <c r="T2" s="376"/>
      <c r="U2" s="376"/>
      <c r="V2" s="376"/>
      <c r="W2" s="376"/>
      <c r="X2" s="376"/>
      <c r="Y2" s="376"/>
      <c r="Z2" s="376"/>
      <c r="AA2" s="376"/>
      <c r="AB2" s="376"/>
      <c r="AC2" s="376"/>
      <c r="AD2" s="376"/>
      <c r="AE2" s="377"/>
      <c r="AF2" s="139" t="s">
        <v>128</v>
      </c>
    </row>
    <row r="3" spans="1:34" x14ac:dyDescent="0.25">
      <c r="A3" s="374"/>
      <c r="B3" s="374"/>
      <c r="C3" s="375" t="s">
        <v>129</v>
      </c>
      <c r="D3" s="376"/>
      <c r="E3" s="376"/>
      <c r="F3" s="376"/>
      <c r="G3" s="376"/>
      <c r="H3" s="376"/>
      <c r="I3" s="376"/>
      <c r="J3" s="376"/>
      <c r="K3" s="376"/>
      <c r="L3" s="376"/>
      <c r="M3" s="376"/>
      <c r="N3" s="376"/>
      <c r="O3" s="376"/>
      <c r="P3" s="376"/>
      <c r="Q3" s="376"/>
      <c r="R3" s="376"/>
      <c r="S3" s="376"/>
      <c r="T3" s="376"/>
      <c r="U3" s="376"/>
      <c r="V3" s="376"/>
      <c r="W3" s="376"/>
      <c r="X3" s="376"/>
      <c r="Y3" s="376"/>
      <c r="Z3" s="376"/>
      <c r="AA3" s="376"/>
      <c r="AB3" s="376"/>
      <c r="AC3" s="376"/>
      <c r="AD3" s="376"/>
      <c r="AE3" s="377"/>
      <c r="AF3" s="139" t="s">
        <v>130</v>
      </c>
    </row>
    <row r="4" spans="1:34" x14ac:dyDescent="0.25">
      <c r="A4" s="374"/>
      <c r="B4" s="374"/>
      <c r="C4" s="375" t="s">
        <v>131</v>
      </c>
      <c r="D4" s="376"/>
      <c r="E4" s="376"/>
      <c r="F4" s="376"/>
      <c r="G4" s="376"/>
      <c r="H4" s="376"/>
      <c r="I4" s="376"/>
      <c r="J4" s="376"/>
      <c r="K4" s="376"/>
      <c r="L4" s="376"/>
      <c r="M4" s="376"/>
      <c r="N4" s="376"/>
      <c r="O4" s="376"/>
      <c r="P4" s="376"/>
      <c r="Q4" s="376"/>
      <c r="R4" s="376"/>
      <c r="S4" s="376"/>
      <c r="T4" s="376"/>
      <c r="U4" s="376"/>
      <c r="V4" s="376"/>
      <c r="W4" s="376"/>
      <c r="X4" s="376"/>
      <c r="Y4" s="376"/>
      <c r="Z4" s="376"/>
      <c r="AA4" s="376"/>
      <c r="AB4" s="376"/>
      <c r="AC4" s="376"/>
      <c r="AD4" s="376"/>
      <c r="AE4" s="377"/>
      <c r="AF4" s="139" t="s">
        <v>132</v>
      </c>
    </row>
    <row r="5" spans="1:34" x14ac:dyDescent="0.25">
      <c r="A5" s="362" t="s">
        <v>133</v>
      </c>
      <c r="B5" s="362"/>
      <c r="C5" s="367" t="s">
        <v>134</v>
      </c>
      <c r="D5" s="368"/>
      <c r="E5" s="368"/>
      <c r="F5" s="368"/>
      <c r="G5" s="368"/>
      <c r="H5" s="368"/>
      <c r="I5" s="368"/>
      <c r="J5" s="368"/>
      <c r="K5" s="368"/>
      <c r="L5" s="368"/>
      <c r="M5" s="368"/>
      <c r="N5" s="368"/>
      <c r="O5" s="368"/>
      <c r="P5" s="368"/>
      <c r="Q5" s="368"/>
      <c r="R5" s="368"/>
      <c r="S5" s="368"/>
      <c r="T5" s="368"/>
      <c r="U5" s="368"/>
      <c r="V5" s="368"/>
      <c r="W5" s="368"/>
      <c r="X5" s="368"/>
      <c r="Y5" s="368"/>
      <c r="Z5" s="368"/>
      <c r="AA5" s="368"/>
      <c r="AB5" s="368"/>
      <c r="AC5" s="368"/>
      <c r="AD5" s="368"/>
      <c r="AE5" s="368"/>
      <c r="AF5" s="141"/>
    </row>
    <row r="6" spans="1:34" x14ac:dyDescent="0.25">
      <c r="A6" s="363" t="s">
        <v>135</v>
      </c>
      <c r="B6" s="364"/>
      <c r="C6" s="364"/>
      <c r="D6" s="364"/>
      <c r="E6" s="364"/>
      <c r="F6" s="364"/>
      <c r="G6" s="364"/>
      <c r="H6" s="364"/>
      <c r="I6" s="364"/>
      <c r="J6" s="364"/>
      <c r="K6" s="364"/>
      <c r="L6" s="364"/>
      <c r="M6" s="364"/>
      <c r="N6" s="364"/>
      <c r="O6" s="364"/>
      <c r="P6" s="364"/>
      <c r="Q6" s="364"/>
      <c r="R6" s="364"/>
      <c r="S6" s="364"/>
      <c r="T6" s="364"/>
      <c r="U6" s="364"/>
      <c r="V6" s="364"/>
      <c r="W6" s="364"/>
      <c r="X6" s="364"/>
      <c r="Y6" s="364"/>
      <c r="Z6" s="364"/>
      <c r="AA6" s="364"/>
      <c r="AB6" s="364"/>
      <c r="AC6" s="364"/>
      <c r="AD6" s="364"/>
      <c r="AE6" s="364"/>
      <c r="AF6" s="364"/>
    </row>
    <row r="7" spans="1:34" x14ac:dyDescent="0.25">
      <c r="A7" s="369" t="s">
        <v>136</v>
      </c>
      <c r="B7" s="369"/>
      <c r="C7" s="369"/>
      <c r="D7" s="369"/>
      <c r="E7" s="369"/>
      <c r="F7" s="369"/>
      <c r="G7" s="369"/>
      <c r="H7" s="369"/>
      <c r="I7" s="369"/>
      <c r="J7" s="369"/>
      <c r="K7" s="369"/>
      <c r="L7" s="369"/>
      <c r="M7" s="369"/>
      <c r="N7" s="369"/>
      <c r="O7" s="369"/>
      <c r="P7" s="370" t="s">
        <v>137</v>
      </c>
      <c r="Q7" s="370"/>
      <c r="R7" s="370"/>
      <c r="S7" s="370"/>
      <c r="T7" s="371" t="s">
        <v>138</v>
      </c>
      <c r="U7" s="371"/>
      <c r="V7" s="371"/>
      <c r="W7" s="371"/>
      <c r="X7" s="371"/>
      <c r="Y7" s="372" t="s">
        <v>139</v>
      </c>
      <c r="Z7" s="372"/>
      <c r="AA7" s="372"/>
      <c r="AB7" s="372"/>
      <c r="AC7" s="373" t="s">
        <v>140</v>
      </c>
      <c r="AD7" s="373"/>
      <c r="AE7" s="373"/>
      <c r="AF7" s="373"/>
    </row>
    <row r="8" spans="1:34" ht="47.25" x14ac:dyDescent="0.25">
      <c r="A8" s="142" t="s">
        <v>2</v>
      </c>
      <c r="B8" s="142" t="s">
        <v>4</v>
      </c>
      <c r="C8" s="142" t="s">
        <v>141</v>
      </c>
      <c r="D8" s="142" t="s">
        <v>142</v>
      </c>
      <c r="E8" s="142" t="s">
        <v>143</v>
      </c>
      <c r="F8" s="142" t="s">
        <v>144</v>
      </c>
      <c r="G8" s="142" t="s">
        <v>14</v>
      </c>
      <c r="H8" s="142" t="s">
        <v>16</v>
      </c>
      <c r="I8" s="142" t="s">
        <v>18</v>
      </c>
      <c r="J8" s="143" t="s">
        <v>145</v>
      </c>
      <c r="K8" s="142" t="s">
        <v>146</v>
      </c>
      <c r="L8" s="142" t="s">
        <v>147</v>
      </c>
      <c r="M8" s="142" t="s">
        <v>148</v>
      </c>
      <c r="N8" s="142" t="s">
        <v>28</v>
      </c>
      <c r="O8" s="142" t="s">
        <v>30</v>
      </c>
      <c r="P8" s="144" t="s">
        <v>149</v>
      </c>
      <c r="Q8" s="142" t="s">
        <v>150</v>
      </c>
      <c r="R8" s="144" t="s">
        <v>151</v>
      </c>
      <c r="S8" s="144" t="s">
        <v>152</v>
      </c>
      <c r="T8" s="145" t="s">
        <v>153</v>
      </c>
      <c r="U8" s="145" t="s">
        <v>154</v>
      </c>
      <c r="V8" s="145" t="s">
        <v>155</v>
      </c>
      <c r="W8" s="144" t="s">
        <v>156</v>
      </c>
      <c r="X8" s="145" t="s">
        <v>157</v>
      </c>
      <c r="Y8" s="146" t="s">
        <v>496</v>
      </c>
      <c r="Z8" s="146" t="s">
        <v>497</v>
      </c>
      <c r="AA8" s="146" t="s">
        <v>498</v>
      </c>
      <c r="AB8" s="146" t="s">
        <v>499</v>
      </c>
      <c r="AC8" s="147" t="s">
        <v>158</v>
      </c>
      <c r="AD8" s="147" t="s">
        <v>159</v>
      </c>
      <c r="AE8" s="147" t="s">
        <v>160</v>
      </c>
      <c r="AF8" s="147" t="s">
        <v>161</v>
      </c>
      <c r="AG8" s="148"/>
    </row>
    <row r="9" spans="1:34" ht="315" x14ac:dyDescent="0.25">
      <c r="A9" s="149" t="s">
        <v>162</v>
      </c>
      <c r="B9" s="150" t="s">
        <v>163</v>
      </c>
      <c r="C9" s="136" t="s">
        <v>164</v>
      </c>
      <c r="D9" s="136" t="s">
        <v>165</v>
      </c>
      <c r="E9" s="136" t="s">
        <v>166</v>
      </c>
      <c r="F9" s="136" t="s">
        <v>167</v>
      </c>
      <c r="G9" s="151" t="s">
        <v>168</v>
      </c>
      <c r="H9" s="136" t="s">
        <v>169</v>
      </c>
      <c r="I9" s="138" t="s">
        <v>170</v>
      </c>
      <c r="J9" s="136">
        <v>1</v>
      </c>
      <c r="K9" s="152" t="s">
        <v>171</v>
      </c>
      <c r="L9" s="153">
        <v>0.3</v>
      </c>
      <c r="M9" s="151" t="s">
        <v>172</v>
      </c>
      <c r="N9" s="136" t="s">
        <v>173</v>
      </c>
      <c r="O9" s="151">
        <v>1</v>
      </c>
      <c r="P9" s="154">
        <v>0.25</v>
      </c>
      <c r="Q9" s="136">
        <v>0.25</v>
      </c>
      <c r="R9" s="137">
        <v>0.09</v>
      </c>
      <c r="S9" s="137">
        <v>0.25</v>
      </c>
      <c r="T9" s="154">
        <v>0.25</v>
      </c>
      <c r="U9" s="151">
        <v>0.66</v>
      </c>
      <c r="V9" s="155">
        <f>+Y9+Z9+AA9+AB9</f>
        <v>7.0000000000000007E-2</v>
      </c>
      <c r="W9" s="151"/>
      <c r="X9" s="155">
        <f>+T9+U9+V9+W9</f>
        <v>0.98</v>
      </c>
      <c r="Y9" s="178">
        <v>0</v>
      </c>
      <c r="Z9" s="156">
        <v>7.0000000000000007E-2</v>
      </c>
      <c r="AA9" s="136"/>
      <c r="AB9" s="136"/>
      <c r="AC9" s="157">
        <f>+IF((V9/Q9)&gt;100%,100%,(V9/Q9))*L9</f>
        <v>8.4000000000000005E-2</v>
      </c>
      <c r="AD9" s="157">
        <f>+IF(((X9)/O9)&gt;100%,100%,((X9)/O9))*L9</f>
        <v>0.29399999999999998</v>
      </c>
      <c r="AE9" s="157">
        <f>+IF(((V9)/R9)&gt;100%,100%,((V9)/R9))</f>
        <v>0.7777777777777779</v>
      </c>
      <c r="AF9" s="157">
        <f>+IF(((X9)/O9)&gt;100%,100%,((X9))/O9)</f>
        <v>0.98</v>
      </c>
    </row>
    <row r="10" spans="1:34" ht="315" x14ac:dyDescent="0.25">
      <c r="A10" s="149" t="s">
        <v>162</v>
      </c>
      <c r="B10" s="150" t="s">
        <v>163</v>
      </c>
      <c r="C10" s="136" t="s">
        <v>164</v>
      </c>
      <c r="D10" s="136" t="s">
        <v>165</v>
      </c>
      <c r="E10" s="136" t="s">
        <v>166</v>
      </c>
      <c r="F10" s="136" t="s">
        <v>167</v>
      </c>
      <c r="G10" s="151" t="s">
        <v>168</v>
      </c>
      <c r="H10" s="136" t="s">
        <v>174</v>
      </c>
      <c r="I10" s="138" t="s">
        <v>175</v>
      </c>
      <c r="J10" s="136">
        <v>1</v>
      </c>
      <c r="K10" s="152" t="s">
        <v>176</v>
      </c>
      <c r="L10" s="153">
        <v>0.2</v>
      </c>
      <c r="M10" s="151" t="s">
        <v>172</v>
      </c>
      <c r="N10" s="136" t="s">
        <v>177</v>
      </c>
      <c r="O10" s="151">
        <v>4</v>
      </c>
      <c r="P10" s="154">
        <v>1</v>
      </c>
      <c r="Q10" s="136">
        <v>1</v>
      </c>
      <c r="R10" s="137">
        <v>1</v>
      </c>
      <c r="S10" s="137">
        <v>1</v>
      </c>
      <c r="T10" s="137">
        <v>1</v>
      </c>
      <c r="U10" s="136">
        <v>1</v>
      </c>
      <c r="V10" s="155">
        <f t="shared" ref="V10:V12" si="0">+Y10+Z10+AA10+AB10</f>
        <v>0</v>
      </c>
      <c r="W10" s="136"/>
      <c r="X10" s="158">
        <f t="shared" ref="X10:X12" si="1">+T10+U10+V10+W10</f>
        <v>2</v>
      </c>
      <c r="Y10" s="178">
        <v>0</v>
      </c>
      <c r="Z10" s="156">
        <v>0</v>
      </c>
      <c r="AA10" s="136"/>
      <c r="AB10" s="136"/>
      <c r="AC10" s="157">
        <f>+IF((V10/Q10)&gt;100%,100%,(V10/Q10))*L10</f>
        <v>0</v>
      </c>
      <c r="AD10" s="157">
        <f>+IF(((X10)/O10)&gt;100%,100%,((X10)/O10))*L10</f>
        <v>0.1</v>
      </c>
      <c r="AE10" s="157">
        <f>+IF(((V10)/R10)&gt;100%,100%,((V10)/R10))</f>
        <v>0</v>
      </c>
      <c r="AF10" s="157">
        <f>+IF(((X10)/O10)&gt;100%,100%,((X10))/O10)</f>
        <v>0.5</v>
      </c>
      <c r="AH10" s="140" t="s">
        <v>172</v>
      </c>
    </row>
    <row r="11" spans="1:34" ht="135.75" customHeight="1" x14ac:dyDescent="0.25">
      <c r="A11" s="149" t="s">
        <v>162</v>
      </c>
      <c r="B11" s="150" t="s">
        <v>163</v>
      </c>
      <c r="C11" s="136" t="s">
        <v>164</v>
      </c>
      <c r="D11" s="136" t="s">
        <v>165</v>
      </c>
      <c r="E11" s="136" t="s">
        <v>166</v>
      </c>
      <c r="F11" s="136" t="s">
        <v>167</v>
      </c>
      <c r="G11" s="151" t="s">
        <v>168</v>
      </c>
      <c r="H11" s="136" t="s">
        <v>178</v>
      </c>
      <c r="I11" s="138" t="s">
        <v>179</v>
      </c>
      <c r="J11" s="151">
        <v>75</v>
      </c>
      <c r="K11" s="152" t="s">
        <v>180</v>
      </c>
      <c r="L11" s="153">
        <v>0.3</v>
      </c>
      <c r="M11" s="151" t="s">
        <v>172</v>
      </c>
      <c r="N11" s="136" t="s">
        <v>181</v>
      </c>
      <c r="O11" s="159">
        <v>33</v>
      </c>
      <c r="P11" s="160">
        <v>6</v>
      </c>
      <c r="Q11" s="160">
        <v>9</v>
      </c>
      <c r="R11" s="154">
        <v>8</v>
      </c>
      <c r="S11" s="154">
        <v>9</v>
      </c>
      <c r="T11" s="154">
        <v>6</v>
      </c>
      <c r="U11" s="151">
        <v>12</v>
      </c>
      <c r="V11" s="155">
        <f t="shared" si="0"/>
        <v>0</v>
      </c>
      <c r="W11" s="151"/>
      <c r="X11" s="158">
        <f t="shared" si="1"/>
        <v>18</v>
      </c>
      <c r="Y11" s="161">
        <v>0</v>
      </c>
      <c r="Z11" s="162">
        <v>0</v>
      </c>
      <c r="AA11" s="136"/>
      <c r="AB11" s="136"/>
      <c r="AC11" s="157">
        <f>+IF((V11/Q11)&gt;100%,100%,(V11/Q11))*L11</f>
        <v>0</v>
      </c>
      <c r="AD11" s="157">
        <f>+IF(((X11)/O11)&gt;100%,100%,((X11)/O11))*L11</f>
        <v>0.16363636363636361</v>
      </c>
      <c r="AE11" s="157">
        <f>+IF(((V11)/R11)&gt;100%,100%,((V11)/R11))</f>
        <v>0</v>
      </c>
      <c r="AF11" s="157">
        <f>+IF(((X11)/O11)&gt;100%,100%,((X11))/O11)</f>
        <v>0.54545454545454541</v>
      </c>
      <c r="AH11" s="140" t="s">
        <v>182</v>
      </c>
    </row>
    <row r="12" spans="1:34" ht="315" x14ac:dyDescent="0.25">
      <c r="A12" s="149" t="s">
        <v>162</v>
      </c>
      <c r="B12" s="150" t="s">
        <v>163</v>
      </c>
      <c r="C12" s="136" t="s">
        <v>164</v>
      </c>
      <c r="D12" s="136" t="s">
        <v>165</v>
      </c>
      <c r="E12" s="136" t="s">
        <v>166</v>
      </c>
      <c r="F12" s="136" t="s">
        <v>167</v>
      </c>
      <c r="G12" s="151" t="s">
        <v>168</v>
      </c>
      <c r="H12" s="136" t="s">
        <v>183</v>
      </c>
      <c r="I12" s="138" t="s">
        <v>184</v>
      </c>
      <c r="J12" s="151" t="s">
        <v>185</v>
      </c>
      <c r="K12" s="163" t="s">
        <v>186</v>
      </c>
      <c r="L12" s="164">
        <v>0.2</v>
      </c>
      <c r="M12" s="151" t="s">
        <v>182</v>
      </c>
      <c r="N12" s="136" t="s">
        <v>187</v>
      </c>
      <c r="O12" s="151">
        <v>1</v>
      </c>
      <c r="P12" s="154">
        <v>0.25</v>
      </c>
      <c r="Q12" s="136">
        <v>0.25</v>
      </c>
      <c r="R12" s="137">
        <v>0.25</v>
      </c>
      <c r="S12" s="137">
        <v>0.25</v>
      </c>
      <c r="T12" s="154">
        <v>0.25</v>
      </c>
      <c r="U12" s="151">
        <v>0.27</v>
      </c>
      <c r="V12" s="155">
        <f t="shared" si="0"/>
        <v>0</v>
      </c>
      <c r="W12" s="151"/>
      <c r="X12" s="165">
        <f t="shared" si="1"/>
        <v>0.52</v>
      </c>
      <c r="Y12" s="178">
        <v>0</v>
      </c>
      <c r="Z12" s="156">
        <v>0</v>
      </c>
      <c r="AA12" s="136"/>
      <c r="AB12" s="136"/>
      <c r="AC12" s="157">
        <f>+IF((V12/Q12)&gt;100%,100%,(V12/Q12))*L12</f>
        <v>0</v>
      </c>
      <c r="AD12" s="157">
        <f>+IF(((X12)/O12)&gt;100%,100%,((X12)/O12))*L12</f>
        <v>0.10400000000000001</v>
      </c>
      <c r="AE12" s="157">
        <f>+IF(((V12)/R12)&gt;100%,100%,((V12)/R12))</f>
        <v>0</v>
      </c>
      <c r="AF12" s="157">
        <f>+IF(((X12)/O12)&gt;100%,100%,((X12))/O12)</f>
        <v>0.52</v>
      </c>
    </row>
    <row r="13" spans="1:34" x14ac:dyDescent="0.25">
      <c r="A13" s="151"/>
      <c r="B13" s="166"/>
      <c r="C13" s="136"/>
      <c r="D13" s="136"/>
      <c r="E13" s="136"/>
      <c r="F13" s="365" t="s">
        <v>188</v>
      </c>
      <c r="G13" s="366"/>
      <c r="H13" s="366"/>
      <c r="I13" s="366"/>
      <c r="J13" s="366"/>
      <c r="K13" s="366"/>
      <c r="L13" s="366"/>
      <c r="M13" s="366"/>
      <c r="N13" s="366"/>
      <c r="O13" s="366"/>
      <c r="P13" s="366"/>
      <c r="Q13" s="366"/>
      <c r="R13" s="366"/>
      <c r="S13" s="366"/>
      <c r="T13" s="366"/>
      <c r="U13" s="366"/>
      <c r="V13" s="366"/>
      <c r="W13" s="366"/>
      <c r="X13" s="366"/>
      <c r="Y13" s="366"/>
      <c r="Z13" s="366"/>
      <c r="AA13" s="366"/>
      <c r="AB13" s="366"/>
      <c r="AC13" s="167">
        <f>SUM(AC9:AC12)</f>
        <v>8.4000000000000005E-2</v>
      </c>
      <c r="AD13" s="167">
        <f>SUM(AD9:AD12)</f>
        <v>0.66163636363636358</v>
      </c>
      <c r="AE13" s="167">
        <f>+AVERAGE(AE9:AE12)</f>
        <v>0.19444444444444448</v>
      </c>
      <c r="AF13" s="167">
        <f>+AVERAGE(AF9:AF12)</f>
        <v>0.63636363636363635</v>
      </c>
    </row>
    <row r="14" spans="1:34" ht="194.25" customHeight="1" x14ac:dyDescent="0.25">
      <c r="A14" s="149" t="s">
        <v>162</v>
      </c>
      <c r="B14" s="150" t="s">
        <v>163</v>
      </c>
      <c r="C14" s="136" t="s">
        <v>164</v>
      </c>
      <c r="D14" s="136" t="s">
        <v>165</v>
      </c>
      <c r="E14" s="136" t="s">
        <v>166</v>
      </c>
      <c r="F14" s="136" t="s">
        <v>189</v>
      </c>
      <c r="G14" s="151" t="s">
        <v>190</v>
      </c>
      <c r="H14" s="149" t="s">
        <v>191</v>
      </c>
      <c r="I14" s="168" t="s">
        <v>192</v>
      </c>
      <c r="J14" s="138">
        <v>17</v>
      </c>
      <c r="K14" s="169" t="s">
        <v>193</v>
      </c>
      <c r="L14" s="170">
        <v>0.6</v>
      </c>
      <c r="M14" s="151" t="s">
        <v>172</v>
      </c>
      <c r="N14" s="137" t="s">
        <v>194</v>
      </c>
      <c r="O14" s="154">
        <v>6</v>
      </c>
      <c r="P14" s="154">
        <v>2</v>
      </c>
      <c r="Q14" s="161">
        <v>2</v>
      </c>
      <c r="R14" s="154">
        <v>1</v>
      </c>
      <c r="S14" s="154">
        <v>1</v>
      </c>
      <c r="T14" s="154">
        <v>2</v>
      </c>
      <c r="U14" s="151">
        <v>2</v>
      </c>
      <c r="V14" s="151">
        <f>+Y14+Z14+AA14+AB14</f>
        <v>1</v>
      </c>
      <c r="W14" s="151"/>
      <c r="X14" s="151">
        <f>+T14+U14+V14+W14</f>
        <v>5</v>
      </c>
      <c r="Y14" s="161">
        <v>1</v>
      </c>
      <c r="Z14" s="161">
        <v>0</v>
      </c>
      <c r="AA14" s="161"/>
      <c r="AB14" s="136"/>
      <c r="AC14" s="157">
        <f>+IF((V14/Q14)&gt;100%,100%,(V14/Q14))*L14</f>
        <v>0.3</v>
      </c>
      <c r="AD14" s="157">
        <f>+IF(((X14)/O14)&gt;100%,100%,((X14)/O14))*L14</f>
        <v>0.5</v>
      </c>
      <c r="AE14" s="157">
        <f>+IF(((V14)/R14)&gt;100%,100%,((V14)/R14))</f>
        <v>1</v>
      </c>
      <c r="AF14" s="157">
        <f>+IF(((X14)/O14)&gt;100%,100%,((X14))/O14)</f>
        <v>0.83333333333333337</v>
      </c>
    </row>
    <row r="15" spans="1:34" ht="315" x14ac:dyDescent="0.25">
      <c r="A15" s="149" t="s">
        <v>162</v>
      </c>
      <c r="B15" s="150" t="s">
        <v>163</v>
      </c>
      <c r="C15" s="136" t="s">
        <v>164</v>
      </c>
      <c r="D15" s="136" t="s">
        <v>165</v>
      </c>
      <c r="E15" s="136" t="s">
        <v>166</v>
      </c>
      <c r="F15" s="136" t="s">
        <v>189</v>
      </c>
      <c r="G15" s="151" t="s">
        <v>190</v>
      </c>
      <c r="H15" s="149" t="s">
        <v>195</v>
      </c>
      <c r="I15" s="168" t="s">
        <v>196</v>
      </c>
      <c r="J15" s="138">
        <v>168</v>
      </c>
      <c r="K15" s="149" t="s">
        <v>197</v>
      </c>
      <c r="L15" s="170">
        <v>0.4</v>
      </c>
      <c r="M15" s="151" t="s">
        <v>182</v>
      </c>
      <c r="N15" s="137" t="s">
        <v>198</v>
      </c>
      <c r="O15" s="154">
        <v>132</v>
      </c>
      <c r="P15" s="154">
        <v>20</v>
      </c>
      <c r="Q15" s="161">
        <v>40</v>
      </c>
      <c r="R15" s="154">
        <v>20</v>
      </c>
      <c r="S15" s="154">
        <v>32</v>
      </c>
      <c r="T15" s="154">
        <v>63</v>
      </c>
      <c r="U15" s="151">
        <v>84</v>
      </c>
      <c r="V15" s="151">
        <f>+Y15+Z15+AA15+AB15</f>
        <v>30</v>
      </c>
      <c r="W15" s="151"/>
      <c r="X15" s="151">
        <f>+T15+U15+V15+W15</f>
        <v>177</v>
      </c>
      <c r="Y15" s="161">
        <v>10</v>
      </c>
      <c r="Z15" s="161">
        <v>20</v>
      </c>
      <c r="AA15" s="161"/>
      <c r="AB15" s="136"/>
      <c r="AC15" s="157">
        <f>+IF((V15/Q15)&gt;100%,100%,(V15/Q15))*L15</f>
        <v>0.30000000000000004</v>
      </c>
      <c r="AD15" s="157">
        <f>+IF(((X15)/O15)&gt;100%,100%,((X15)/O15))*L15</f>
        <v>0.4</v>
      </c>
      <c r="AE15" s="157">
        <f>+IF(((V15)/R15)&gt;100%,100%,((V15)/R15))</f>
        <v>1</v>
      </c>
      <c r="AF15" s="157">
        <f>+IF(((X15)/O15)&gt;100%,100%,((X15))/O15)</f>
        <v>1</v>
      </c>
    </row>
    <row r="16" spans="1:34" x14ac:dyDescent="0.25">
      <c r="A16" s="136"/>
      <c r="B16" s="166"/>
      <c r="C16" s="136"/>
      <c r="D16" s="136"/>
      <c r="E16" s="136"/>
      <c r="F16" s="365" t="s">
        <v>199</v>
      </c>
      <c r="G16" s="366"/>
      <c r="H16" s="366"/>
      <c r="I16" s="366"/>
      <c r="J16" s="366"/>
      <c r="K16" s="366"/>
      <c r="L16" s="366"/>
      <c r="M16" s="366"/>
      <c r="N16" s="366"/>
      <c r="O16" s="366"/>
      <c r="P16" s="366"/>
      <c r="Q16" s="366"/>
      <c r="R16" s="366"/>
      <c r="S16" s="366"/>
      <c r="T16" s="366"/>
      <c r="U16" s="366"/>
      <c r="V16" s="366"/>
      <c r="W16" s="366"/>
      <c r="X16" s="366"/>
      <c r="Y16" s="366"/>
      <c r="Z16" s="366"/>
      <c r="AA16" s="366"/>
      <c r="AB16" s="366"/>
      <c r="AC16" s="167">
        <f>SUM(AC14:AC15)</f>
        <v>0.60000000000000009</v>
      </c>
      <c r="AD16" s="167">
        <f>SUM(AD14:AD15)</f>
        <v>0.9</v>
      </c>
      <c r="AE16" s="167">
        <f>+AVERAGE(AE14:AE15)</f>
        <v>1</v>
      </c>
      <c r="AF16" s="167">
        <f>+AVERAGE(AF14:AF15)</f>
        <v>0.91666666666666674</v>
      </c>
    </row>
    <row r="17" spans="1:32" ht="315" x14ac:dyDescent="0.25">
      <c r="A17" s="149" t="s">
        <v>162</v>
      </c>
      <c r="B17" s="150" t="s">
        <v>163</v>
      </c>
      <c r="C17" s="136" t="s">
        <v>164</v>
      </c>
      <c r="D17" s="136" t="s">
        <v>165</v>
      </c>
      <c r="E17" s="136" t="s">
        <v>166</v>
      </c>
      <c r="F17" s="136" t="s">
        <v>200</v>
      </c>
      <c r="G17" s="151" t="s">
        <v>201</v>
      </c>
      <c r="H17" s="136" t="s">
        <v>202</v>
      </c>
      <c r="I17" s="171" t="s">
        <v>203</v>
      </c>
      <c r="J17" s="136">
        <v>1</v>
      </c>
      <c r="K17" s="136" t="s">
        <v>204</v>
      </c>
      <c r="L17" s="157">
        <v>0.4</v>
      </c>
      <c r="M17" s="136" t="s">
        <v>172</v>
      </c>
      <c r="N17" s="136" t="s">
        <v>205</v>
      </c>
      <c r="O17" s="136">
        <v>1</v>
      </c>
      <c r="P17" s="137">
        <v>0.25</v>
      </c>
      <c r="Q17" s="136">
        <v>0.25</v>
      </c>
      <c r="R17" s="137">
        <v>0.25</v>
      </c>
      <c r="S17" s="137">
        <v>0.25</v>
      </c>
      <c r="T17" s="154">
        <v>0.25</v>
      </c>
      <c r="U17" s="151">
        <v>0.54</v>
      </c>
      <c r="V17" s="155">
        <v>0.02</v>
      </c>
      <c r="W17" s="151"/>
      <c r="X17" s="155">
        <f>+T17+U17+V17+W17</f>
        <v>0.81</v>
      </c>
      <c r="Y17" s="156">
        <v>0</v>
      </c>
      <c r="Z17" s="156">
        <v>0.02</v>
      </c>
      <c r="AA17" s="161"/>
      <c r="AB17" s="136"/>
      <c r="AC17" s="157">
        <f>+IF((V17/Q17)&gt;100%,100%,(V17/Q17))*L17</f>
        <v>3.2000000000000001E-2</v>
      </c>
      <c r="AD17" s="157">
        <f>+IF(((X17)/O17)&gt;100%,100%,((X17)/O17))*L17</f>
        <v>0.32400000000000007</v>
      </c>
      <c r="AE17" s="157">
        <f>+IF(((V17)/R17)&gt;100%,100%,((V17)/R17))</f>
        <v>0.08</v>
      </c>
      <c r="AF17" s="157">
        <f>+IF(((X17)/O17)&gt;100%,100%,((X17))/O17)</f>
        <v>0.81</v>
      </c>
    </row>
    <row r="18" spans="1:32" ht="315" x14ac:dyDescent="0.25">
      <c r="A18" s="149" t="s">
        <v>162</v>
      </c>
      <c r="B18" s="150" t="s">
        <v>163</v>
      </c>
      <c r="C18" s="136" t="s">
        <v>164</v>
      </c>
      <c r="D18" s="136" t="s">
        <v>165</v>
      </c>
      <c r="E18" s="136" t="s">
        <v>166</v>
      </c>
      <c r="F18" s="136" t="s">
        <v>200</v>
      </c>
      <c r="G18" s="151" t="s">
        <v>206</v>
      </c>
      <c r="H18" s="136" t="s">
        <v>207</v>
      </c>
      <c r="I18" s="171" t="s">
        <v>208</v>
      </c>
      <c r="J18" s="136">
        <v>1830</v>
      </c>
      <c r="K18" s="136" t="s">
        <v>209</v>
      </c>
      <c r="L18" s="157">
        <v>0.4</v>
      </c>
      <c r="M18" s="136" t="s">
        <v>182</v>
      </c>
      <c r="N18" s="136" t="s">
        <v>210</v>
      </c>
      <c r="O18" s="136">
        <v>2000</v>
      </c>
      <c r="P18" s="137">
        <v>500</v>
      </c>
      <c r="Q18" s="136">
        <v>500</v>
      </c>
      <c r="R18" s="137">
        <v>500</v>
      </c>
      <c r="S18" s="137">
        <v>500</v>
      </c>
      <c r="T18" s="154">
        <v>292</v>
      </c>
      <c r="U18" s="151">
        <v>409</v>
      </c>
      <c r="V18" s="158">
        <f t="shared" ref="V18:V19" si="2">+Y18+Z18+AA18+AB18</f>
        <v>963</v>
      </c>
      <c r="W18" s="151"/>
      <c r="X18" s="158">
        <f t="shared" ref="X18" si="3">+T18+U18+V18+W18</f>
        <v>1664</v>
      </c>
      <c r="Y18" s="161">
        <v>861</v>
      </c>
      <c r="Z18" s="161">
        <v>102</v>
      </c>
      <c r="AA18" s="161"/>
      <c r="AB18" s="136"/>
      <c r="AC18" s="157">
        <f>+IF((V18/Q18)&gt;100%,100%,(V18/Q18))*L18</f>
        <v>0.4</v>
      </c>
      <c r="AD18" s="157">
        <f>+IF(((X18)/O18)&gt;100%,100%,((X18)/O18))*L18</f>
        <v>0.33279999999999998</v>
      </c>
      <c r="AE18" s="157">
        <f>+IF(((V18)/R18)&gt;100%,100%,((V18)/R18))</f>
        <v>1</v>
      </c>
      <c r="AF18" s="157">
        <v>0.45</v>
      </c>
    </row>
    <row r="19" spans="1:32" ht="315" x14ac:dyDescent="0.25">
      <c r="A19" s="149" t="s">
        <v>162</v>
      </c>
      <c r="B19" s="150" t="s">
        <v>163</v>
      </c>
      <c r="C19" s="136" t="s">
        <v>164</v>
      </c>
      <c r="D19" s="136" t="s">
        <v>165</v>
      </c>
      <c r="E19" s="136" t="s">
        <v>166</v>
      </c>
      <c r="F19" s="136" t="s">
        <v>200</v>
      </c>
      <c r="G19" s="151" t="s">
        <v>211</v>
      </c>
      <c r="H19" s="136" t="s">
        <v>212</v>
      </c>
      <c r="I19" s="171" t="s">
        <v>213</v>
      </c>
      <c r="J19" s="136">
        <v>1450</v>
      </c>
      <c r="K19" s="136" t="s">
        <v>214</v>
      </c>
      <c r="L19" s="157">
        <v>0.2</v>
      </c>
      <c r="M19" s="136" t="s">
        <v>182</v>
      </c>
      <c r="N19" s="136" t="s">
        <v>215</v>
      </c>
      <c r="O19" s="136">
        <v>1450</v>
      </c>
      <c r="P19" s="137">
        <v>1450</v>
      </c>
      <c r="Q19" s="136">
        <v>1450</v>
      </c>
      <c r="R19" s="137">
        <v>1450</v>
      </c>
      <c r="S19" s="137">
        <v>1450</v>
      </c>
      <c r="T19" s="154">
        <v>974</v>
      </c>
      <c r="U19" s="151">
        <v>963</v>
      </c>
      <c r="V19" s="158">
        <f t="shared" si="2"/>
        <v>2311</v>
      </c>
      <c r="W19" s="151"/>
      <c r="X19" s="158">
        <v>963</v>
      </c>
      <c r="Y19" s="161">
        <v>1177</v>
      </c>
      <c r="Z19" s="161">
        <v>1134</v>
      </c>
      <c r="AA19" s="161"/>
      <c r="AB19" s="136"/>
      <c r="AC19" s="157">
        <f>+IF((V19/Q19)&gt;100%,100%,(V19/Q19))*L19</f>
        <v>0.2</v>
      </c>
      <c r="AD19" s="157">
        <f>+IF(((X19)/O19)&gt;100%,100%,((X19)/O19))*L19</f>
        <v>0.13282758620689655</v>
      </c>
      <c r="AE19" s="157">
        <f>+IF(((V19)/R19)&gt;100%,100%,((V19)/R19))</f>
        <v>1</v>
      </c>
      <c r="AF19" s="157">
        <f>+IF(((X19)/O19)&gt;100%,100%,((X19))/O19)</f>
        <v>0.66413793103448271</v>
      </c>
    </row>
    <row r="20" spans="1:32" x14ac:dyDescent="0.25">
      <c r="A20" s="136"/>
      <c r="B20" s="166"/>
      <c r="C20" s="136"/>
      <c r="D20" s="136"/>
      <c r="E20" s="136"/>
      <c r="F20" s="365" t="s">
        <v>216</v>
      </c>
      <c r="G20" s="366"/>
      <c r="H20" s="366"/>
      <c r="I20" s="366"/>
      <c r="J20" s="366"/>
      <c r="K20" s="366"/>
      <c r="L20" s="366"/>
      <c r="M20" s="366"/>
      <c r="N20" s="366"/>
      <c r="O20" s="366"/>
      <c r="P20" s="366"/>
      <c r="Q20" s="366"/>
      <c r="R20" s="366"/>
      <c r="S20" s="366"/>
      <c r="T20" s="366"/>
      <c r="U20" s="366"/>
      <c r="V20" s="366"/>
      <c r="W20" s="366"/>
      <c r="X20" s="366"/>
      <c r="Y20" s="366"/>
      <c r="Z20" s="366"/>
      <c r="AA20" s="366"/>
      <c r="AB20" s="366"/>
      <c r="AC20" s="167">
        <f>SUM(AC17:AC19)</f>
        <v>0.63200000000000012</v>
      </c>
      <c r="AD20" s="167">
        <f>SUM(AD17:AD19)</f>
        <v>0.78962758620689666</v>
      </c>
      <c r="AE20" s="167">
        <f>+AVERAGE(AE17:AE19)</f>
        <v>0.69333333333333336</v>
      </c>
      <c r="AF20" s="167">
        <f>+AVERAGE(AF17:AF19)</f>
        <v>0.64137931034482765</v>
      </c>
    </row>
    <row r="21" spans="1:32" ht="16.5" thickBot="1" x14ac:dyDescent="0.3"/>
    <row r="22" spans="1:32" ht="16.5" thickBot="1" x14ac:dyDescent="0.3">
      <c r="F22" s="360" t="s">
        <v>217</v>
      </c>
      <c r="G22" s="361"/>
      <c r="H22" s="361"/>
      <c r="I22" s="361"/>
      <c r="J22" s="361"/>
      <c r="K22" s="361"/>
      <c r="L22" s="361"/>
      <c r="M22" s="361"/>
      <c r="N22" s="361"/>
      <c r="O22" s="361"/>
      <c r="P22" s="361"/>
      <c r="Q22" s="361"/>
      <c r="R22" s="361"/>
      <c r="S22" s="361"/>
      <c r="T22" s="361"/>
      <c r="U22" s="361"/>
      <c r="V22" s="361"/>
      <c r="W22" s="361"/>
      <c r="X22" s="361"/>
      <c r="Y22" s="361"/>
      <c r="Z22" s="361"/>
      <c r="AA22" s="361"/>
      <c r="AB22" s="361"/>
      <c r="AC22" s="175">
        <f>+(AC13+AC16+AC20)/3</f>
        <v>0.43866666666666676</v>
      </c>
      <c r="AD22" s="176">
        <f>+(AD13+AD16+AD20)/3</f>
        <v>0.78375464994775346</v>
      </c>
      <c r="AE22" s="176">
        <f>+(AE13+AE16+AE20)/3</f>
        <v>0.6292592592592593</v>
      </c>
      <c r="AF22" s="177">
        <f>+(AF13+AF16+AF20)/3</f>
        <v>0.73146987112504369</v>
      </c>
    </row>
  </sheetData>
  <mergeCells count="17">
    <mergeCell ref="A1:B4"/>
    <mergeCell ref="C1:AE1"/>
    <mergeCell ref="C2:AE2"/>
    <mergeCell ref="C3:AE3"/>
    <mergeCell ref="C4:AE4"/>
    <mergeCell ref="F22:AB22"/>
    <mergeCell ref="A5:B5"/>
    <mergeCell ref="A6:AF6"/>
    <mergeCell ref="F13:AB13"/>
    <mergeCell ref="F16:AB16"/>
    <mergeCell ref="C5:AE5"/>
    <mergeCell ref="A7:O7"/>
    <mergeCell ref="P7:S7"/>
    <mergeCell ref="F20:AB20"/>
    <mergeCell ref="T7:X7"/>
    <mergeCell ref="Y7:AB7"/>
    <mergeCell ref="AC7:AF7"/>
  </mergeCells>
  <phoneticPr fontId="14" type="noConversion"/>
  <dataValidations count="2">
    <dataValidation type="list" allowBlank="1" showInputMessage="1" showErrorMessage="1" sqref="M9:M12 M21:M288 M17:M19" xr:uid="{00000000-0002-0000-0100-000000000000}">
      <formula1>$AH$10:$AH$11</formula1>
    </dataValidation>
    <dataValidation type="list" allowBlank="1" showInputMessage="1" showErrorMessage="1" sqref="M14:M15" xr:uid="{938B1034-D37D-4A4F-AE33-371BDB3D4FE5}">
      <formula1>#REF!</formula1>
    </dataValidation>
  </dataValidations>
  <pageMargins left="0.7" right="0.7" top="0.75" bottom="0.75" header="0.3" footer="0.3"/>
  <pageSetup paperSize="9" orientation="portrait" r:id="rId1"/>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20"/>
  <sheetViews>
    <sheetView zoomScale="50" zoomScaleNormal="50" workbookViewId="0">
      <selection activeCell="D9" sqref="D9:D14"/>
    </sheetView>
  </sheetViews>
  <sheetFormatPr baseColWidth="10" defaultColWidth="11.42578125" defaultRowHeight="15" x14ac:dyDescent="0.25"/>
  <cols>
    <col min="1" max="1" width="20.85546875" customWidth="1"/>
    <col min="2" max="2" width="30.5703125" customWidth="1"/>
    <col min="3" max="3" width="33.5703125" customWidth="1"/>
    <col min="4" max="4" width="32" customWidth="1"/>
    <col min="5" max="6" width="28.5703125" customWidth="1"/>
    <col min="7" max="7" width="33.140625" bestFit="1" customWidth="1"/>
    <col min="8" max="8" width="33.140625" customWidth="1"/>
    <col min="9" max="9" width="34" bestFit="1" customWidth="1"/>
    <col min="10" max="10" width="30.140625" customWidth="1"/>
    <col min="11" max="11" width="23.5703125" customWidth="1"/>
    <col min="12" max="12" width="27.140625" customWidth="1"/>
    <col min="13" max="13" width="39.140625" bestFit="1" customWidth="1"/>
    <col min="14" max="14" width="45.7109375" customWidth="1"/>
    <col min="17" max="17" width="0" hidden="1" customWidth="1"/>
  </cols>
  <sheetData>
    <row r="1" spans="1:14" s="1" customFormat="1" ht="22.5" customHeight="1" x14ac:dyDescent="0.25">
      <c r="A1" s="392"/>
      <c r="B1" s="393"/>
      <c r="C1" s="398" t="s">
        <v>125</v>
      </c>
      <c r="D1" s="399"/>
      <c r="E1" s="399"/>
      <c r="F1" s="399"/>
      <c r="G1" s="399"/>
      <c r="H1" s="399"/>
      <c r="I1" s="399"/>
      <c r="J1" s="399"/>
      <c r="K1" s="399"/>
      <c r="L1" s="399"/>
      <c r="M1" s="400"/>
      <c r="N1" s="24" t="s">
        <v>434</v>
      </c>
    </row>
    <row r="2" spans="1:14" s="1" customFormat="1" ht="22.5" customHeight="1" x14ac:dyDescent="0.25">
      <c r="A2" s="394"/>
      <c r="B2" s="395"/>
      <c r="C2" s="398" t="s">
        <v>127</v>
      </c>
      <c r="D2" s="399"/>
      <c r="E2" s="399"/>
      <c r="F2" s="399"/>
      <c r="G2" s="399"/>
      <c r="H2" s="399"/>
      <c r="I2" s="399"/>
      <c r="J2" s="399"/>
      <c r="K2" s="399"/>
      <c r="L2" s="399"/>
      <c r="M2" s="400"/>
      <c r="N2" s="24" t="s">
        <v>128</v>
      </c>
    </row>
    <row r="3" spans="1:14" s="1" customFormat="1" ht="22.5" customHeight="1" x14ac:dyDescent="0.25">
      <c r="A3" s="394"/>
      <c r="B3" s="395"/>
      <c r="C3" s="398" t="s">
        <v>435</v>
      </c>
      <c r="D3" s="399"/>
      <c r="E3" s="399"/>
      <c r="F3" s="399"/>
      <c r="G3" s="399"/>
      <c r="H3" s="399"/>
      <c r="I3" s="399"/>
      <c r="J3" s="399"/>
      <c r="K3" s="399"/>
      <c r="L3" s="399"/>
      <c r="M3" s="400"/>
      <c r="N3" s="24" t="s">
        <v>436</v>
      </c>
    </row>
    <row r="4" spans="1:14" s="1" customFormat="1" ht="22.5" customHeight="1" x14ac:dyDescent="0.25">
      <c r="A4" s="396"/>
      <c r="B4" s="397"/>
      <c r="C4" s="398" t="s">
        <v>437</v>
      </c>
      <c r="D4" s="399"/>
      <c r="E4" s="399"/>
      <c r="F4" s="399"/>
      <c r="G4" s="399"/>
      <c r="H4" s="399"/>
      <c r="I4" s="399"/>
      <c r="J4" s="399"/>
      <c r="K4" s="399"/>
      <c r="L4" s="399"/>
      <c r="M4" s="400"/>
      <c r="N4" s="24" t="s">
        <v>218</v>
      </c>
    </row>
    <row r="5" spans="1:14" s="1" customFormat="1" ht="26.25" x14ac:dyDescent="0.25">
      <c r="A5" s="390" t="s">
        <v>219</v>
      </c>
      <c r="B5" s="391"/>
      <c r="C5" s="401"/>
      <c r="D5" s="401"/>
      <c r="E5" s="401"/>
      <c r="F5" s="401"/>
      <c r="G5" s="401"/>
      <c r="H5" s="401"/>
      <c r="I5" s="401"/>
      <c r="J5" s="401"/>
      <c r="K5" s="401"/>
      <c r="L5" s="401"/>
      <c r="M5" s="401"/>
      <c r="N5" s="401"/>
    </row>
    <row r="6" spans="1:14" s="1" customFormat="1" ht="15" customHeight="1" x14ac:dyDescent="0.25">
      <c r="A6" s="406" t="s">
        <v>220</v>
      </c>
      <c r="B6" s="406"/>
      <c r="C6" s="406"/>
      <c r="D6" s="406"/>
      <c r="E6" s="406"/>
      <c r="F6" s="406"/>
      <c r="G6" s="406"/>
      <c r="H6" s="406"/>
      <c r="I6" s="406"/>
      <c r="J6" s="406"/>
      <c r="K6" s="406"/>
      <c r="L6" s="407"/>
      <c r="M6" s="402" t="s">
        <v>221</v>
      </c>
      <c r="N6" s="403"/>
    </row>
    <row r="7" spans="1:14" s="1" customFormat="1" x14ac:dyDescent="0.25">
      <c r="A7" s="408"/>
      <c r="B7" s="408"/>
      <c r="C7" s="408"/>
      <c r="D7" s="408"/>
      <c r="E7" s="408"/>
      <c r="F7" s="408"/>
      <c r="G7" s="408"/>
      <c r="H7" s="408"/>
      <c r="I7" s="408"/>
      <c r="J7" s="408"/>
      <c r="K7" s="408"/>
      <c r="L7" s="409"/>
      <c r="M7" s="404"/>
      <c r="N7" s="405"/>
    </row>
    <row r="8" spans="1:14" s="18" customFormat="1" ht="30" x14ac:dyDescent="0.25">
      <c r="A8" s="2" t="s">
        <v>10</v>
      </c>
      <c r="B8" s="2" t="s">
        <v>222</v>
      </c>
      <c r="C8" s="2" t="s">
        <v>223</v>
      </c>
      <c r="D8" s="2" t="s">
        <v>224</v>
      </c>
      <c r="E8" s="2" t="s">
        <v>42</v>
      </c>
      <c r="F8" s="2" t="s">
        <v>44</v>
      </c>
      <c r="G8" s="2" t="s">
        <v>46</v>
      </c>
      <c r="H8" s="2" t="s">
        <v>48</v>
      </c>
      <c r="I8" s="2" t="s">
        <v>50</v>
      </c>
      <c r="J8" s="2" t="s">
        <v>52</v>
      </c>
      <c r="K8" s="2" t="s">
        <v>225</v>
      </c>
      <c r="L8" s="2" t="s">
        <v>56</v>
      </c>
      <c r="M8" s="2" t="s">
        <v>60</v>
      </c>
      <c r="N8" s="2" t="s">
        <v>62</v>
      </c>
    </row>
    <row r="9" spans="1:14" ht="198" customHeight="1" x14ac:dyDescent="0.25">
      <c r="A9" s="413" t="s">
        <v>166</v>
      </c>
      <c r="B9" s="414" t="s">
        <v>226</v>
      </c>
      <c r="C9" s="417" t="s">
        <v>227</v>
      </c>
      <c r="D9" s="418" t="s">
        <v>228</v>
      </c>
      <c r="E9" s="70" t="s">
        <v>229</v>
      </c>
      <c r="F9" s="71" t="s">
        <v>442</v>
      </c>
      <c r="G9" s="179" t="s">
        <v>443</v>
      </c>
      <c r="H9" s="180" t="s">
        <v>444</v>
      </c>
      <c r="I9" s="419" t="s">
        <v>230</v>
      </c>
      <c r="J9" s="410" t="s">
        <v>438</v>
      </c>
      <c r="K9" s="411" t="s">
        <v>439</v>
      </c>
      <c r="L9" s="72"/>
      <c r="M9" s="73" t="s">
        <v>231</v>
      </c>
      <c r="N9" s="71" t="s">
        <v>232</v>
      </c>
    </row>
    <row r="10" spans="1:14" ht="83.25" customHeight="1" x14ac:dyDescent="0.25">
      <c r="A10" s="413"/>
      <c r="B10" s="415"/>
      <c r="C10" s="417"/>
      <c r="D10" s="418"/>
      <c r="E10" s="379" t="s">
        <v>233</v>
      </c>
      <c r="F10" s="379" t="s">
        <v>445</v>
      </c>
      <c r="G10" s="383" t="s">
        <v>446</v>
      </c>
      <c r="H10" s="383" t="s">
        <v>447</v>
      </c>
      <c r="I10" s="419"/>
      <c r="J10" s="410"/>
      <c r="K10" s="411"/>
      <c r="L10" s="257"/>
      <c r="M10" s="281" t="s">
        <v>234</v>
      </c>
      <c r="N10" s="378" t="s">
        <v>235</v>
      </c>
    </row>
    <row r="11" spans="1:14" ht="71.25" customHeight="1" x14ac:dyDescent="0.25">
      <c r="A11" s="413"/>
      <c r="B11" s="415"/>
      <c r="C11" s="417"/>
      <c r="D11" s="418"/>
      <c r="E11" s="381"/>
      <c r="F11" s="381"/>
      <c r="G11" s="385"/>
      <c r="H11" s="385"/>
      <c r="I11" s="419"/>
      <c r="J11" s="410"/>
      <c r="K11" s="411"/>
      <c r="L11" s="386"/>
      <c r="M11" s="282"/>
      <c r="N11" s="378"/>
    </row>
    <row r="12" spans="1:14" x14ac:dyDescent="0.25">
      <c r="A12" s="413"/>
      <c r="B12" s="415"/>
      <c r="C12" s="417"/>
      <c r="D12" s="418"/>
      <c r="E12" s="379" t="s">
        <v>236</v>
      </c>
      <c r="F12" s="382" t="s">
        <v>448</v>
      </c>
      <c r="G12" s="383" t="s">
        <v>449</v>
      </c>
      <c r="H12" s="383" t="s">
        <v>450</v>
      </c>
      <c r="I12" s="419"/>
      <c r="J12" s="410"/>
      <c r="K12" s="411"/>
      <c r="L12" s="257"/>
      <c r="M12" s="282"/>
      <c r="N12" s="378"/>
    </row>
    <row r="13" spans="1:14" ht="79.5" customHeight="1" x14ac:dyDescent="0.25">
      <c r="A13" s="413"/>
      <c r="B13" s="415"/>
      <c r="C13" s="417"/>
      <c r="D13" s="418"/>
      <c r="E13" s="380"/>
      <c r="F13" s="382"/>
      <c r="G13" s="384"/>
      <c r="H13" s="384"/>
      <c r="I13" s="419"/>
      <c r="J13" s="410"/>
      <c r="K13" s="411"/>
      <c r="L13" s="258"/>
      <c r="M13" s="282"/>
      <c r="N13" s="378"/>
    </row>
    <row r="14" spans="1:14" ht="80.25" customHeight="1" x14ac:dyDescent="0.25">
      <c r="A14" s="413"/>
      <c r="B14" s="415"/>
      <c r="C14" s="417"/>
      <c r="D14" s="418"/>
      <c r="E14" s="381"/>
      <c r="F14" s="382"/>
      <c r="G14" s="385"/>
      <c r="H14" s="385"/>
      <c r="I14" s="419"/>
      <c r="J14" s="410"/>
      <c r="K14" s="411"/>
      <c r="L14" s="386"/>
      <c r="M14" s="412"/>
      <c r="N14" s="378"/>
    </row>
    <row r="15" spans="1:14" ht="195" customHeight="1" x14ac:dyDescent="0.25">
      <c r="A15" s="413"/>
      <c r="B15" s="415"/>
      <c r="C15" s="417"/>
      <c r="D15" s="329" t="s">
        <v>237</v>
      </c>
      <c r="E15" s="74" t="s">
        <v>238</v>
      </c>
      <c r="F15" s="181" t="s">
        <v>451</v>
      </c>
      <c r="G15" s="66" t="s">
        <v>452</v>
      </c>
      <c r="H15" s="179" t="s">
        <v>453</v>
      </c>
      <c r="I15" s="419"/>
      <c r="J15" s="410"/>
      <c r="K15" s="411"/>
      <c r="L15" s="72"/>
      <c r="M15" s="248" t="s">
        <v>239</v>
      </c>
      <c r="N15" s="387" t="s">
        <v>240</v>
      </c>
    </row>
    <row r="16" spans="1:14" ht="201.75" customHeight="1" x14ac:dyDescent="0.25">
      <c r="A16" s="413"/>
      <c r="B16" s="415"/>
      <c r="C16" s="417"/>
      <c r="D16" s="329"/>
      <c r="E16" s="75" t="s">
        <v>241</v>
      </c>
      <c r="F16" s="74" t="s">
        <v>454</v>
      </c>
      <c r="G16" s="67" t="s">
        <v>455</v>
      </c>
      <c r="H16" s="180" t="s">
        <v>456</v>
      </c>
      <c r="I16" s="419"/>
      <c r="J16" s="410"/>
      <c r="K16" s="411"/>
      <c r="L16" s="72"/>
      <c r="M16" s="273"/>
      <c r="N16" s="388"/>
    </row>
    <row r="17" spans="1:14" ht="225.75" customHeight="1" x14ac:dyDescent="0.25">
      <c r="A17" s="413"/>
      <c r="B17" s="415"/>
      <c r="C17" s="417"/>
      <c r="D17" s="329"/>
      <c r="E17" s="74" t="s">
        <v>242</v>
      </c>
      <c r="F17" s="67" t="s">
        <v>457</v>
      </c>
      <c r="G17" s="67" t="s">
        <v>458</v>
      </c>
      <c r="H17" s="67" t="s">
        <v>459</v>
      </c>
      <c r="I17" s="419"/>
      <c r="J17" s="410"/>
      <c r="K17" s="411"/>
      <c r="L17" s="72"/>
      <c r="M17" s="249"/>
      <c r="N17" s="76" t="s">
        <v>243</v>
      </c>
    </row>
    <row r="18" spans="1:14" ht="217.5" customHeight="1" x14ac:dyDescent="0.25">
      <c r="A18" s="413"/>
      <c r="B18" s="415"/>
      <c r="C18" s="417"/>
      <c r="D18" s="329" t="s">
        <v>244</v>
      </c>
      <c r="E18" s="74" t="s">
        <v>245</v>
      </c>
      <c r="F18" s="77" t="s">
        <v>246</v>
      </c>
      <c r="G18" s="67" t="s">
        <v>460</v>
      </c>
      <c r="H18" s="67" t="s">
        <v>461</v>
      </c>
      <c r="I18" s="419"/>
      <c r="J18" s="410"/>
      <c r="K18" s="411"/>
      <c r="L18" s="72"/>
      <c r="M18" s="78" t="s">
        <v>247</v>
      </c>
      <c r="N18" s="79" t="s">
        <v>248</v>
      </c>
    </row>
    <row r="19" spans="1:14" ht="202.5" customHeight="1" x14ac:dyDescent="0.25">
      <c r="A19" s="413"/>
      <c r="B19" s="415"/>
      <c r="C19" s="417"/>
      <c r="D19" s="329"/>
      <c r="E19" s="77" t="s">
        <v>249</v>
      </c>
      <c r="F19" s="77" t="s">
        <v>462</v>
      </c>
      <c r="G19" s="67" t="s">
        <v>463</v>
      </c>
      <c r="H19" s="67" t="s">
        <v>464</v>
      </c>
      <c r="I19" s="419"/>
      <c r="J19" s="410"/>
      <c r="K19" s="411"/>
      <c r="L19" s="72"/>
      <c r="M19" s="389" t="s">
        <v>250</v>
      </c>
      <c r="N19" s="248" t="s">
        <v>251</v>
      </c>
    </row>
    <row r="20" spans="1:14" ht="211.5" customHeight="1" x14ac:dyDescent="0.25">
      <c r="A20" s="413"/>
      <c r="B20" s="416"/>
      <c r="C20" s="417"/>
      <c r="D20" s="329"/>
      <c r="E20" s="74" t="s">
        <v>252</v>
      </c>
      <c r="F20" s="77" t="s">
        <v>465</v>
      </c>
      <c r="G20" s="67" t="s">
        <v>466</v>
      </c>
      <c r="H20" s="67" t="s">
        <v>467</v>
      </c>
      <c r="I20" s="419"/>
      <c r="J20" s="410"/>
      <c r="K20" s="411"/>
      <c r="L20" s="72"/>
      <c r="M20" s="389"/>
      <c r="N20" s="249"/>
    </row>
  </sheetData>
  <mergeCells count="34">
    <mergeCell ref="M6:N7"/>
    <mergeCell ref="A6:L7"/>
    <mergeCell ref="L10:L11"/>
    <mergeCell ref="E10:E11"/>
    <mergeCell ref="F10:F11"/>
    <mergeCell ref="G10:G11"/>
    <mergeCell ref="H10:H11"/>
    <mergeCell ref="J9:J20"/>
    <mergeCell ref="K9:K20"/>
    <mergeCell ref="M10:M14"/>
    <mergeCell ref="M15:M17"/>
    <mergeCell ref="A9:A20"/>
    <mergeCell ref="B9:B20"/>
    <mergeCell ref="C9:C20"/>
    <mergeCell ref="D9:D14"/>
    <mergeCell ref="I9:I20"/>
    <mergeCell ref="A5:B5"/>
    <mergeCell ref="A1:B4"/>
    <mergeCell ref="C1:M1"/>
    <mergeCell ref="C2:M2"/>
    <mergeCell ref="C3:M3"/>
    <mergeCell ref="C4:M4"/>
    <mergeCell ref="C5:N5"/>
    <mergeCell ref="D15:D17"/>
    <mergeCell ref="N15:N16"/>
    <mergeCell ref="D18:D20"/>
    <mergeCell ref="M19:M20"/>
    <mergeCell ref="N19:N20"/>
    <mergeCell ref="N10:N14"/>
    <mergeCell ref="E12:E14"/>
    <mergeCell ref="F12:F14"/>
    <mergeCell ref="G12:G14"/>
    <mergeCell ref="H12:H14"/>
    <mergeCell ref="L12:L14"/>
  </mergeCells>
  <dataValidations count="1">
    <dataValidation type="list" allowBlank="1" showInputMessage="1" showErrorMessage="1" sqref="K9 K21:K80" xr:uid="{5884F133-B53B-440D-8310-2EF39964AA34}">
      <formula1>#REF!</formula1>
    </dataValidation>
  </dataValidation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H41"/>
  <sheetViews>
    <sheetView topLeftCell="T22" zoomScale="71" zoomScaleNormal="71" workbookViewId="0">
      <selection activeCell="AK41" sqref="AK41"/>
    </sheetView>
  </sheetViews>
  <sheetFormatPr baseColWidth="10" defaultColWidth="10.85546875" defaultRowHeight="15" x14ac:dyDescent="0.25"/>
  <cols>
    <col min="1" max="1" width="27.42578125" style="37" customWidth="1"/>
    <col min="2" max="2" width="37" style="37" customWidth="1"/>
    <col min="3" max="3" width="23.140625" style="37" customWidth="1"/>
    <col min="4" max="4" width="26.140625" style="37" bestFit="1" customWidth="1"/>
    <col min="5" max="5" width="34.5703125" style="37" customWidth="1"/>
    <col min="6" max="6" width="26.42578125" style="37" customWidth="1"/>
    <col min="7" max="7" width="28.28515625" style="37" customWidth="1"/>
    <col min="8" max="8" width="33.5703125" style="37" customWidth="1"/>
    <col min="9" max="10" width="31.85546875" style="37" customWidth="1"/>
    <col min="11" max="11" width="45.140625" style="185" customWidth="1"/>
    <col min="12" max="12" width="26" style="37" customWidth="1"/>
    <col min="13" max="13" width="26.42578125" style="3" customWidth="1"/>
    <col min="14" max="19" width="36.140625" style="3" customWidth="1"/>
    <col min="20" max="20" width="36.140625" style="51" customWidth="1"/>
    <col min="21" max="21" width="21.140625" style="37" customWidth="1"/>
    <col min="22" max="22" width="21.5703125" style="37" customWidth="1"/>
    <col min="23" max="23" width="20.85546875" style="37" customWidth="1"/>
    <col min="24" max="24" width="29" style="3" customWidth="1"/>
    <col min="25" max="25" width="31.5703125" style="37" customWidth="1"/>
    <col min="26" max="26" width="32.85546875" style="37" customWidth="1"/>
    <col min="27" max="27" width="29" style="37" customWidth="1"/>
    <col min="28" max="28" width="44.5703125" style="37" customWidth="1"/>
    <col min="29" max="29" width="31.140625" style="37" customWidth="1"/>
    <col min="30" max="30" width="36.140625" style="37" customWidth="1"/>
    <col min="31" max="31" width="37" style="47" customWidth="1"/>
    <col min="32" max="32" width="29.42578125" style="37" customWidth="1"/>
    <col min="33" max="33" width="27.140625" style="37" customWidth="1"/>
    <col min="34" max="34" width="33.140625" style="86" customWidth="1"/>
    <col min="35" max="35" width="34.42578125" style="37" customWidth="1"/>
    <col min="36" max="36" width="39.85546875" style="37" customWidth="1"/>
    <col min="37" max="37" width="36.28515625" style="37" customWidth="1"/>
    <col min="38" max="39" width="30.85546875" style="37" customWidth="1"/>
    <col min="40" max="40" width="26.5703125" style="37" customWidth="1"/>
    <col min="41" max="41" width="30.7109375" style="37" customWidth="1"/>
    <col min="42" max="42" width="48" style="37" customWidth="1"/>
    <col min="43" max="43" width="32.85546875" style="68" customWidth="1"/>
    <col min="44" max="44" width="44.140625" style="37" customWidth="1"/>
    <col min="45" max="45" width="29.42578125" style="68" customWidth="1"/>
    <col min="46" max="46" width="45.85546875" style="91" customWidth="1"/>
    <col min="47" max="47" width="26.28515625" style="68" customWidth="1"/>
    <col min="48" max="48" width="43" style="91" customWidth="1"/>
    <col min="49" max="49" width="21" style="68" customWidth="1"/>
    <col min="50" max="50" width="42.42578125" style="37" customWidth="1"/>
    <col min="51" max="51" width="27.140625" style="68" customWidth="1"/>
    <col min="52" max="52" width="43.85546875" style="37" customWidth="1"/>
    <col min="53" max="53" width="26.140625" style="37" customWidth="1"/>
    <col min="54" max="54" width="43.28515625" style="37" customWidth="1"/>
    <col min="55" max="55" width="25.5703125" style="37" customWidth="1"/>
    <col min="56" max="56" width="48.7109375" style="37" customWidth="1"/>
    <col min="57" max="57" width="26.28515625" style="37" customWidth="1"/>
    <col min="58" max="58" width="40.5703125" style="37" customWidth="1"/>
    <col min="59" max="59" width="10.85546875" style="37" customWidth="1"/>
    <col min="60" max="60" width="12.140625" style="37" customWidth="1"/>
    <col min="61" max="62" width="10.85546875" style="37" customWidth="1"/>
    <col min="63" max="16384" width="10.85546875" style="37"/>
  </cols>
  <sheetData>
    <row r="1" spans="1:60" ht="52.5" hidden="1" customHeight="1" x14ac:dyDescent="0.25">
      <c r="A1" s="315" t="s">
        <v>253</v>
      </c>
      <c r="B1" s="315"/>
      <c r="C1" s="315" t="s">
        <v>125</v>
      </c>
      <c r="D1" s="315"/>
      <c r="E1" s="315"/>
      <c r="F1" s="315"/>
      <c r="G1" s="315"/>
      <c r="H1" s="315"/>
      <c r="I1" s="315"/>
      <c r="J1" s="315"/>
      <c r="K1" s="315"/>
      <c r="L1" s="315"/>
      <c r="M1" s="315"/>
      <c r="N1" s="315"/>
      <c r="O1" s="315"/>
      <c r="P1" s="315"/>
      <c r="Q1" s="315"/>
      <c r="R1" s="315"/>
      <c r="S1" s="315"/>
      <c r="T1" s="315"/>
      <c r="U1" s="315"/>
      <c r="V1" s="315"/>
      <c r="W1" s="315"/>
      <c r="X1" s="315"/>
      <c r="Y1" s="315"/>
      <c r="Z1" s="315"/>
      <c r="AA1" s="315"/>
      <c r="AB1" s="315"/>
      <c r="AC1" s="315"/>
      <c r="AD1" s="315"/>
      <c r="AE1" s="315"/>
      <c r="AF1" s="315"/>
      <c r="AG1" s="315"/>
      <c r="AH1" s="315"/>
      <c r="AI1" s="315"/>
      <c r="AJ1" s="315"/>
      <c r="AK1" s="315"/>
      <c r="AL1" s="315"/>
      <c r="AM1" s="315"/>
      <c r="AN1" s="315"/>
      <c r="AO1" s="315"/>
      <c r="AP1" s="315"/>
      <c r="AQ1" s="315"/>
      <c r="AR1" s="315"/>
      <c r="AS1" s="315"/>
      <c r="AT1" s="315"/>
      <c r="AU1" s="315"/>
      <c r="AV1" s="315"/>
      <c r="AW1" s="315"/>
      <c r="AX1" s="315"/>
      <c r="AY1" s="315"/>
      <c r="AZ1" s="315"/>
      <c r="BA1" s="315"/>
      <c r="BB1" s="315"/>
      <c r="BC1" s="315"/>
      <c r="BD1" s="315"/>
      <c r="BE1" s="38" t="s">
        <v>126</v>
      </c>
      <c r="BF1" s="58"/>
    </row>
    <row r="2" spans="1:60" ht="30" hidden="1" customHeight="1" x14ac:dyDescent="0.25">
      <c r="A2" s="315"/>
      <c r="B2" s="315"/>
      <c r="C2" s="315" t="s">
        <v>127</v>
      </c>
      <c r="D2" s="315"/>
      <c r="E2" s="315"/>
      <c r="F2" s="315"/>
      <c r="G2" s="315"/>
      <c r="H2" s="315"/>
      <c r="I2" s="315"/>
      <c r="J2" s="315"/>
      <c r="K2" s="315"/>
      <c r="L2" s="315"/>
      <c r="M2" s="315"/>
      <c r="N2" s="315"/>
      <c r="O2" s="315"/>
      <c r="P2" s="315"/>
      <c r="Q2" s="315"/>
      <c r="R2" s="315"/>
      <c r="S2" s="315"/>
      <c r="T2" s="315"/>
      <c r="U2" s="315"/>
      <c r="V2" s="315"/>
      <c r="W2" s="315"/>
      <c r="X2" s="315"/>
      <c r="Y2" s="315"/>
      <c r="Z2" s="315"/>
      <c r="AA2" s="315"/>
      <c r="AB2" s="315"/>
      <c r="AC2" s="315"/>
      <c r="AD2" s="315"/>
      <c r="AE2" s="315"/>
      <c r="AF2" s="315"/>
      <c r="AG2" s="315"/>
      <c r="AH2" s="315"/>
      <c r="AI2" s="315"/>
      <c r="AJ2" s="315"/>
      <c r="AK2" s="315"/>
      <c r="AL2" s="315"/>
      <c r="AM2" s="315"/>
      <c r="AN2" s="315"/>
      <c r="AO2" s="315"/>
      <c r="AP2" s="315"/>
      <c r="AQ2" s="315"/>
      <c r="AR2" s="315"/>
      <c r="AS2" s="315"/>
      <c r="AT2" s="315"/>
      <c r="AU2" s="315"/>
      <c r="AV2" s="315"/>
      <c r="AW2" s="315"/>
      <c r="AX2" s="315"/>
      <c r="AY2" s="315"/>
      <c r="AZ2" s="315"/>
      <c r="BA2" s="315"/>
      <c r="BB2" s="315"/>
      <c r="BC2" s="315"/>
      <c r="BD2" s="315"/>
      <c r="BE2" s="38" t="s">
        <v>128</v>
      </c>
      <c r="BF2" s="58"/>
    </row>
    <row r="3" spans="1:60" ht="21" hidden="1" customHeight="1" x14ac:dyDescent="0.25">
      <c r="A3" s="315"/>
      <c r="B3" s="315"/>
      <c r="C3" s="315" t="s">
        <v>129</v>
      </c>
      <c r="D3" s="315"/>
      <c r="E3" s="315"/>
      <c r="F3" s="315"/>
      <c r="G3" s="315"/>
      <c r="H3" s="315"/>
      <c r="I3" s="315"/>
      <c r="J3" s="315"/>
      <c r="K3" s="315"/>
      <c r="L3" s="315"/>
      <c r="M3" s="315"/>
      <c r="N3" s="315"/>
      <c r="O3" s="315"/>
      <c r="P3" s="315"/>
      <c r="Q3" s="315"/>
      <c r="R3" s="315"/>
      <c r="S3" s="315"/>
      <c r="T3" s="315"/>
      <c r="U3" s="315"/>
      <c r="V3" s="315"/>
      <c r="W3" s="315"/>
      <c r="X3" s="315"/>
      <c r="Y3" s="315"/>
      <c r="Z3" s="315"/>
      <c r="AA3" s="315"/>
      <c r="AB3" s="315"/>
      <c r="AC3" s="315"/>
      <c r="AD3" s="315"/>
      <c r="AE3" s="315"/>
      <c r="AF3" s="315"/>
      <c r="AG3" s="315"/>
      <c r="AH3" s="315"/>
      <c r="AI3" s="315"/>
      <c r="AJ3" s="315"/>
      <c r="AK3" s="315"/>
      <c r="AL3" s="315"/>
      <c r="AM3" s="315"/>
      <c r="AN3" s="315"/>
      <c r="AO3" s="315"/>
      <c r="AP3" s="315"/>
      <c r="AQ3" s="315"/>
      <c r="AR3" s="315"/>
      <c r="AS3" s="315"/>
      <c r="AT3" s="315"/>
      <c r="AU3" s="315"/>
      <c r="AV3" s="315"/>
      <c r="AW3" s="315"/>
      <c r="AX3" s="315"/>
      <c r="AY3" s="315"/>
      <c r="AZ3" s="315"/>
      <c r="BA3" s="315"/>
      <c r="BB3" s="315"/>
      <c r="BC3" s="315"/>
      <c r="BD3" s="315"/>
      <c r="BE3" s="38" t="s">
        <v>130</v>
      </c>
      <c r="BF3" s="58"/>
    </row>
    <row r="4" spans="1:60" ht="24" hidden="1" customHeight="1" x14ac:dyDescent="0.25">
      <c r="A4" s="315"/>
      <c r="B4" s="315"/>
      <c r="C4" s="315" t="s">
        <v>131</v>
      </c>
      <c r="D4" s="315"/>
      <c r="E4" s="315"/>
      <c r="F4" s="315"/>
      <c r="G4" s="315"/>
      <c r="H4" s="315"/>
      <c r="I4" s="315"/>
      <c r="J4" s="315"/>
      <c r="K4" s="315"/>
      <c r="L4" s="315"/>
      <c r="M4" s="315"/>
      <c r="N4" s="315"/>
      <c r="O4" s="315"/>
      <c r="P4" s="315"/>
      <c r="Q4" s="315"/>
      <c r="R4" s="315"/>
      <c r="S4" s="315"/>
      <c r="T4" s="315"/>
      <c r="U4" s="315"/>
      <c r="V4" s="315"/>
      <c r="W4" s="315"/>
      <c r="X4" s="315"/>
      <c r="Y4" s="315"/>
      <c r="Z4" s="315"/>
      <c r="AA4" s="315"/>
      <c r="AB4" s="315"/>
      <c r="AC4" s="315"/>
      <c r="AD4" s="315"/>
      <c r="AE4" s="315"/>
      <c r="AF4" s="315"/>
      <c r="AG4" s="315"/>
      <c r="AH4" s="315"/>
      <c r="AI4" s="315"/>
      <c r="AJ4" s="315"/>
      <c r="AK4" s="315"/>
      <c r="AL4" s="315"/>
      <c r="AM4" s="315"/>
      <c r="AN4" s="315"/>
      <c r="AO4" s="315"/>
      <c r="AP4" s="315"/>
      <c r="AQ4" s="315"/>
      <c r="AR4" s="315"/>
      <c r="AS4" s="315"/>
      <c r="AT4" s="315"/>
      <c r="AU4" s="315"/>
      <c r="AV4" s="315"/>
      <c r="AW4" s="315"/>
      <c r="AX4" s="315"/>
      <c r="AY4" s="315"/>
      <c r="AZ4" s="315"/>
      <c r="BA4" s="315"/>
      <c r="BB4" s="315"/>
      <c r="BC4" s="315"/>
      <c r="BD4" s="315"/>
      <c r="BE4" s="38" t="s">
        <v>254</v>
      </c>
      <c r="BF4" s="58"/>
    </row>
    <row r="5" spans="1:60" ht="26.25" hidden="1" customHeight="1" x14ac:dyDescent="0.25">
      <c r="A5" s="327" t="s">
        <v>219</v>
      </c>
      <c r="B5" s="327"/>
      <c r="C5" s="327" t="s">
        <v>255</v>
      </c>
      <c r="D5" s="327"/>
      <c r="E5" s="327"/>
      <c r="F5" s="327"/>
      <c r="G5" s="327"/>
      <c r="H5" s="327"/>
      <c r="I5" s="327"/>
      <c r="J5" s="327"/>
      <c r="K5" s="327"/>
      <c r="L5" s="327"/>
      <c r="M5" s="327"/>
      <c r="N5" s="327"/>
      <c r="O5" s="327"/>
      <c r="P5" s="327"/>
      <c r="Q5" s="327"/>
      <c r="R5" s="327"/>
      <c r="S5" s="327"/>
      <c r="T5" s="327"/>
      <c r="U5" s="327"/>
      <c r="V5" s="327"/>
      <c r="W5" s="327"/>
      <c r="X5" s="327"/>
      <c r="Y5" s="327"/>
      <c r="Z5" s="327"/>
      <c r="AA5" s="327"/>
      <c r="AB5" s="327"/>
      <c r="AC5" s="327"/>
      <c r="AD5" s="327"/>
      <c r="AE5" s="327"/>
      <c r="AF5" s="327"/>
      <c r="AG5" s="327"/>
      <c r="AH5" s="327"/>
      <c r="AI5" s="327"/>
      <c r="AJ5" s="327"/>
      <c r="AK5" s="327"/>
      <c r="AL5" s="327"/>
      <c r="AM5" s="327"/>
      <c r="AN5" s="327"/>
      <c r="AO5" s="327"/>
      <c r="AP5" s="327"/>
      <c r="AQ5" s="327"/>
      <c r="AR5" s="327"/>
      <c r="AS5" s="327"/>
      <c r="AT5" s="327"/>
      <c r="AU5" s="327"/>
      <c r="AV5" s="327"/>
      <c r="AW5" s="327"/>
      <c r="AX5" s="327"/>
      <c r="AY5" s="327"/>
      <c r="AZ5" s="327"/>
      <c r="BA5" s="327"/>
      <c r="BB5" s="327"/>
      <c r="BC5" s="327"/>
      <c r="BD5" s="327"/>
      <c r="BE5" s="327"/>
      <c r="BF5" s="59"/>
    </row>
    <row r="6" spans="1:60" ht="30.75" hidden="1" customHeight="1" x14ac:dyDescent="0.25">
      <c r="A6" s="323" t="s">
        <v>256</v>
      </c>
      <c r="B6" s="323"/>
      <c r="C6" s="323"/>
      <c r="D6" s="323"/>
      <c r="E6" s="323"/>
      <c r="F6" s="323"/>
      <c r="G6" s="323"/>
      <c r="H6" s="323"/>
      <c r="I6" s="323"/>
      <c r="J6" s="323"/>
      <c r="K6" s="323"/>
      <c r="L6" s="323"/>
      <c r="M6" s="323"/>
      <c r="N6" s="323"/>
      <c r="O6" s="323"/>
      <c r="P6" s="323"/>
      <c r="Q6" s="323"/>
      <c r="R6" s="323"/>
      <c r="S6" s="323"/>
      <c r="T6" s="323"/>
      <c r="U6" s="323"/>
      <c r="V6" s="323"/>
      <c r="W6" s="323"/>
      <c r="X6" s="323"/>
      <c r="Y6" s="323"/>
      <c r="Z6" s="323"/>
      <c r="AA6" s="323"/>
      <c r="AB6" s="324"/>
      <c r="AC6" s="316" t="s">
        <v>257</v>
      </c>
      <c r="AD6" s="317"/>
      <c r="AE6" s="317"/>
      <c r="AF6" s="317"/>
      <c r="AG6" s="317"/>
      <c r="AH6" s="317"/>
      <c r="AI6" s="329" t="s">
        <v>258</v>
      </c>
      <c r="AJ6" s="329"/>
      <c r="AK6" s="329"/>
      <c r="AL6" s="329"/>
      <c r="AM6" s="329"/>
      <c r="AN6" s="329"/>
      <c r="AO6" s="329"/>
      <c r="AP6" s="329"/>
      <c r="AQ6" s="329"/>
      <c r="AR6" s="329"/>
      <c r="AS6" s="329"/>
      <c r="AT6" s="329"/>
      <c r="AU6" s="329"/>
      <c r="AV6" s="329"/>
      <c r="AW6" s="329"/>
      <c r="AX6" s="329"/>
      <c r="AY6" s="329"/>
      <c r="AZ6" s="329"/>
      <c r="BA6" s="329"/>
      <c r="BB6" s="329"/>
      <c r="BC6" s="329"/>
      <c r="BD6" s="329"/>
      <c r="BE6" s="329"/>
      <c r="BF6" s="60"/>
    </row>
    <row r="7" spans="1:60" ht="24.75" hidden="1" customHeight="1" thickBot="1" x14ac:dyDescent="0.3">
      <c r="A7" s="325"/>
      <c r="B7" s="325"/>
      <c r="C7" s="325"/>
      <c r="D7" s="325"/>
      <c r="E7" s="325"/>
      <c r="F7" s="325"/>
      <c r="G7" s="325"/>
      <c r="H7" s="325"/>
      <c r="I7" s="325"/>
      <c r="J7" s="325"/>
      <c r="K7" s="325"/>
      <c r="L7" s="325"/>
      <c r="M7" s="325"/>
      <c r="N7" s="325"/>
      <c r="O7" s="325"/>
      <c r="P7" s="325"/>
      <c r="Q7" s="325"/>
      <c r="R7" s="325"/>
      <c r="S7" s="325"/>
      <c r="T7" s="325"/>
      <c r="U7" s="325"/>
      <c r="V7" s="325"/>
      <c r="W7" s="325"/>
      <c r="X7" s="325"/>
      <c r="Y7" s="325"/>
      <c r="Z7" s="325"/>
      <c r="AA7" s="325"/>
      <c r="AB7" s="326"/>
      <c r="AC7" s="318"/>
      <c r="AD7" s="319"/>
      <c r="AE7" s="319"/>
      <c r="AF7" s="319"/>
      <c r="AG7" s="319"/>
      <c r="AH7" s="319"/>
      <c r="AI7" s="329"/>
      <c r="AJ7" s="329"/>
      <c r="AK7" s="329"/>
      <c r="AL7" s="329"/>
      <c r="AM7" s="329"/>
      <c r="AN7" s="329"/>
      <c r="AO7" s="329"/>
      <c r="AP7" s="329"/>
      <c r="AQ7" s="329"/>
      <c r="AR7" s="329"/>
      <c r="AS7" s="329"/>
      <c r="AT7" s="329"/>
      <c r="AU7" s="329"/>
      <c r="AV7" s="329"/>
      <c r="AW7" s="329"/>
      <c r="AX7" s="329"/>
      <c r="AY7" s="329"/>
      <c r="AZ7" s="329"/>
      <c r="BA7" s="329"/>
      <c r="BB7" s="329"/>
      <c r="BC7" s="329"/>
      <c r="BD7" s="329"/>
      <c r="BE7" s="329"/>
      <c r="BF7" s="60"/>
    </row>
    <row r="8" spans="1:60" ht="64.5" customHeight="1" thickBot="1" x14ac:dyDescent="0.3">
      <c r="A8" s="34" t="s">
        <v>10</v>
      </c>
      <c r="B8" s="34" t="s">
        <v>144</v>
      </c>
      <c r="C8" s="34" t="s">
        <v>14</v>
      </c>
      <c r="D8" s="35" t="s">
        <v>259</v>
      </c>
      <c r="E8" s="35" t="s">
        <v>65</v>
      </c>
      <c r="F8" s="34" t="s">
        <v>67</v>
      </c>
      <c r="G8" s="35" t="s">
        <v>69</v>
      </c>
      <c r="H8" s="35" t="s">
        <v>260</v>
      </c>
      <c r="I8" s="35" t="s">
        <v>73</v>
      </c>
      <c r="J8" s="35" t="s">
        <v>261</v>
      </c>
      <c r="K8" s="34" t="s">
        <v>262</v>
      </c>
      <c r="L8" s="36" t="s">
        <v>79</v>
      </c>
      <c r="M8" s="42" t="s">
        <v>81</v>
      </c>
      <c r="N8" s="17" t="s">
        <v>263</v>
      </c>
      <c r="O8" s="49" t="s">
        <v>468</v>
      </c>
      <c r="P8" s="49" t="s">
        <v>469</v>
      </c>
      <c r="Q8" s="49" t="s">
        <v>470</v>
      </c>
      <c r="R8" s="49" t="s">
        <v>471</v>
      </c>
      <c r="S8" s="49" t="s">
        <v>264</v>
      </c>
      <c r="T8" s="50" t="s">
        <v>265</v>
      </c>
      <c r="U8" s="36" t="s">
        <v>266</v>
      </c>
      <c r="V8" s="36" t="s">
        <v>267</v>
      </c>
      <c r="W8" s="34" t="s">
        <v>89</v>
      </c>
      <c r="X8" s="17" t="s">
        <v>91</v>
      </c>
      <c r="Y8" s="34" t="s">
        <v>93</v>
      </c>
      <c r="Z8" s="34" t="s">
        <v>95</v>
      </c>
      <c r="AA8" s="34" t="s">
        <v>97</v>
      </c>
      <c r="AB8" s="34" t="s">
        <v>99</v>
      </c>
      <c r="AC8" s="35" t="s">
        <v>102</v>
      </c>
      <c r="AD8" s="35" t="s">
        <v>268</v>
      </c>
      <c r="AE8" s="46" t="s">
        <v>106</v>
      </c>
      <c r="AF8" s="35" t="s">
        <v>108</v>
      </c>
      <c r="AG8" s="35" t="s">
        <v>110</v>
      </c>
      <c r="AH8" s="84" t="s">
        <v>112</v>
      </c>
      <c r="AI8" s="34" t="s">
        <v>115</v>
      </c>
      <c r="AJ8" s="34" t="s">
        <v>269</v>
      </c>
      <c r="AK8" s="34" t="s">
        <v>270</v>
      </c>
      <c r="AL8" s="34" t="s">
        <v>271</v>
      </c>
      <c r="AM8" s="34" t="s">
        <v>272</v>
      </c>
      <c r="AN8" s="34" t="s">
        <v>119</v>
      </c>
      <c r="AO8" s="34" t="s">
        <v>121</v>
      </c>
      <c r="AP8" s="34" t="s">
        <v>273</v>
      </c>
      <c r="AQ8" s="89" t="s">
        <v>274</v>
      </c>
      <c r="AR8" s="34" t="s">
        <v>275</v>
      </c>
      <c r="AS8" s="89" t="s">
        <v>276</v>
      </c>
      <c r="AT8" s="90" t="s">
        <v>277</v>
      </c>
      <c r="AU8" s="89" t="s">
        <v>278</v>
      </c>
      <c r="AV8" s="90" t="s">
        <v>279</v>
      </c>
      <c r="AW8" s="89" t="s">
        <v>280</v>
      </c>
      <c r="AX8" s="34" t="s">
        <v>281</v>
      </c>
      <c r="AY8" s="89" t="s">
        <v>282</v>
      </c>
      <c r="AZ8" s="34" t="s">
        <v>283</v>
      </c>
      <c r="BA8" s="34" t="s">
        <v>284</v>
      </c>
      <c r="BB8" s="34" t="s">
        <v>285</v>
      </c>
      <c r="BC8" s="34" t="s">
        <v>286</v>
      </c>
      <c r="BD8" s="34" t="s">
        <v>287</v>
      </c>
      <c r="BE8" s="34" t="s">
        <v>288</v>
      </c>
      <c r="BF8" s="34" t="s">
        <v>289</v>
      </c>
    </row>
    <row r="9" spans="1:60" ht="65.099999999999994" customHeight="1" x14ac:dyDescent="0.25">
      <c r="A9" s="118" t="s">
        <v>166</v>
      </c>
      <c r="B9" s="117" t="s">
        <v>167</v>
      </c>
      <c r="C9" s="41" t="s">
        <v>168</v>
      </c>
      <c r="D9" s="62" t="s">
        <v>171</v>
      </c>
      <c r="E9" s="67" t="s">
        <v>290</v>
      </c>
      <c r="F9" s="63" t="s">
        <v>291</v>
      </c>
      <c r="G9" s="64" t="s">
        <v>292</v>
      </c>
      <c r="H9" s="66" t="s">
        <v>293</v>
      </c>
      <c r="I9" s="80" t="s">
        <v>294</v>
      </c>
      <c r="J9" s="269">
        <v>0.3</v>
      </c>
      <c r="K9" s="123" t="s">
        <v>295</v>
      </c>
      <c r="L9" s="76" t="s">
        <v>296</v>
      </c>
      <c r="M9" s="193" t="s">
        <v>297</v>
      </c>
      <c r="N9" s="81">
        <v>1</v>
      </c>
      <c r="O9" s="41">
        <v>0</v>
      </c>
      <c r="P9" s="41">
        <v>0</v>
      </c>
      <c r="Q9" s="127"/>
      <c r="R9" s="41"/>
      <c r="S9" s="41">
        <f>+O9+P9+Q9+R9</f>
        <v>0</v>
      </c>
      <c r="T9" s="48">
        <f>+IF((S9/N9)&gt;100%,100%,(S9/N9))</f>
        <v>0</v>
      </c>
      <c r="U9" s="82">
        <v>46174</v>
      </c>
      <c r="V9" s="82">
        <v>46387</v>
      </c>
      <c r="W9" s="40">
        <v>180</v>
      </c>
      <c r="X9" s="54">
        <v>1059626</v>
      </c>
      <c r="Y9" s="44" t="s">
        <v>298</v>
      </c>
      <c r="Z9" s="40" t="s">
        <v>299</v>
      </c>
      <c r="AA9" s="43" t="s">
        <v>300</v>
      </c>
      <c r="AB9" s="39" t="s">
        <v>301</v>
      </c>
      <c r="AC9" s="211" t="s">
        <v>302</v>
      </c>
      <c r="AD9" s="200" t="s">
        <v>303</v>
      </c>
      <c r="AE9" s="218">
        <v>38981420</v>
      </c>
      <c r="AF9" s="219" t="s">
        <v>304</v>
      </c>
      <c r="AG9" s="220" t="s">
        <v>305</v>
      </c>
      <c r="AH9" s="85">
        <v>45809</v>
      </c>
      <c r="AI9" s="295">
        <v>3619198286</v>
      </c>
      <c r="AJ9" s="286">
        <v>2614915461</v>
      </c>
      <c r="AK9" s="284">
        <v>4041402127.6599998</v>
      </c>
      <c r="AL9" s="284"/>
      <c r="AM9" s="284"/>
      <c r="AN9" s="40" t="s">
        <v>493</v>
      </c>
      <c r="AO9" s="67" t="s">
        <v>290</v>
      </c>
      <c r="AP9" s="289">
        <v>2472400000</v>
      </c>
      <c r="AQ9" s="304">
        <f>AP9/AJ9</f>
        <v>0.94549901779788359</v>
      </c>
      <c r="AR9" s="289">
        <v>655950000</v>
      </c>
      <c r="AS9" s="304">
        <f>AR9/AJ9</f>
        <v>0.25084940977371045</v>
      </c>
      <c r="AT9" s="307">
        <v>2474950000</v>
      </c>
      <c r="AU9" s="283">
        <f>AT9/AK9</f>
        <v>0.61239884619772134</v>
      </c>
      <c r="AV9" s="307">
        <v>1744700000</v>
      </c>
      <c r="AW9" s="283">
        <f>AV9/AK9</f>
        <v>0.43170660698647018</v>
      </c>
      <c r="AX9" s="285"/>
      <c r="AY9" s="283" t="e">
        <f>AX9/AL9</f>
        <v>#DIV/0!</v>
      </c>
      <c r="AZ9" s="285"/>
      <c r="BA9" s="283" t="e">
        <f>AZ9/AL9</f>
        <v>#DIV/0!</v>
      </c>
      <c r="BB9" s="285"/>
      <c r="BC9" s="283" t="e">
        <f>BB9/AM9</f>
        <v>#DIV/0!</v>
      </c>
      <c r="BD9" s="285"/>
      <c r="BE9" s="283" t="e">
        <f>BD9/AM9</f>
        <v>#DIV/0!</v>
      </c>
      <c r="BH9" s="37" t="s">
        <v>306</v>
      </c>
    </row>
    <row r="10" spans="1:60" ht="65.099999999999994" customHeight="1" x14ac:dyDescent="0.25">
      <c r="A10" s="118" t="s">
        <v>166</v>
      </c>
      <c r="B10" s="117" t="s">
        <v>167</v>
      </c>
      <c r="C10" s="41" t="s">
        <v>168</v>
      </c>
      <c r="D10" s="62" t="s">
        <v>171</v>
      </c>
      <c r="E10" s="67" t="s">
        <v>290</v>
      </c>
      <c r="F10" s="63" t="s">
        <v>291</v>
      </c>
      <c r="G10" s="64" t="s">
        <v>292</v>
      </c>
      <c r="H10" s="66" t="s">
        <v>293</v>
      </c>
      <c r="I10" s="80" t="s">
        <v>294</v>
      </c>
      <c r="J10" s="269"/>
      <c r="K10" s="248" t="s">
        <v>307</v>
      </c>
      <c r="L10" s="76" t="s">
        <v>296</v>
      </c>
      <c r="M10" s="76" t="s">
        <v>474</v>
      </c>
      <c r="N10" s="45">
        <v>1</v>
      </c>
      <c r="O10" s="41">
        <v>0</v>
      </c>
      <c r="P10" s="41">
        <v>0</v>
      </c>
      <c r="Q10" s="123"/>
      <c r="R10" s="41"/>
      <c r="S10" s="41">
        <f t="shared" ref="S10:S17" si="0">+O10+P10+Q10+R10</f>
        <v>0</v>
      </c>
      <c r="T10" s="48">
        <f t="shared" ref="T10:T32" si="1">+IF((S10/N10)&gt;100%,100%,(S10/N10))</f>
        <v>0</v>
      </c>
      <c r="U10" s="82">
        <v>46082</v>
      </c>
      <c r="V10" s="82">
        <v>46387</v>
      </c>
      <c r="W10" s="40">
        <v>270</v>
      </c>
      <c r="X10" s="54">
        <v>182</v>
      </c>
      <c r="Y10" s="44" t="s">
        <v>298</v>
      </c>
      <c r="Z10" s="40" t="s">
        <v>299</v>
      </c>
      <c r="AA10" s="44" t="s">
        <v>308</v>
      </c>
      <c r="AB10" s="39" t="s">
        <v>309</v>
      </c>
      <c r="AC10" s="123" t="s">
        <v>302</v>
      </c>
      <c r="AD10" s="76" t="s">
        <v>480</v>
      </c>
      <c r="AE10" s="250">
        <v>661018580</v>
      </c>
      <c r="AF10" s="221" t="s">
        <v>491</v>
      </c>
      <c r="AG10" s="252" t="s">
        <v>305</v>
      </c>
      <c r="AH10" s="85">
        <v>45689</v>
      </c>
      <c r="AI10" s="296"/>
      <c r="AJ10" s="287"/>
      <c r="AK10" s="284"/>
      <c r="AL10" s="284"/>
      <c r="AM10" s="284"/>
      <c r="AN10" s="285" t="s">
        <v>493</v>
      </c>
      <c r="AO10" s="67" t="s">
        <v>290</v>
      </c>
      <c r="AP10" s="290"/>
      <c r="AQ10" s="305"/>
      <c r="AR10" s="290"/>
      <c r="AS10" s="305"/>
      <c r="AT10" s="307"/>
      <c r="AU10" s="283"/>
      <c r="AV10" s="307"/>
      <c r="AW10" s="283"/>
      <c r="AX10" s="285"/>
      <c r="AY10" s="283"/>
      <c r="AZ10" s="285"/>
      <c r="BA10" s="283"/>
      <c r="BB10" s="285"/>
      <c r="BC10" s="283"/>
      <c r="BD10" s="285"/>
      <c r="BE10" s="283"/>
      <c r="BH10" s="37" t="s">
        <v>311</v>
      </c>
    </row>
    <row r="11" spans="1:60" ht="65.099999999999994" customHeight="1" x14ac:dyDescent="0.25">
      <c r="A11" s="118" t="s">
        <v>166</v>
      </c>
      <c r="B11" s="117" t="s">
        <v>167</v>
      </c>
      <c r="C11" s="41" t="s">
        <v>168</v>
      </c>
      <c r="D11" s="62" t="s">
        <v>171</v>
      </c>
      <c r="E11" s="67" t="s">
        <v>290</v>
      </c>
      <c r="F11" s="63" t="s">
        <v>291</v>
      </c>
      <c r="G11" s="64" t="s">
        <v>292</v>
      </c>
      <c r="H11" s="66" t="s">
        <v>293</v>
      </c>
      <c r="I11" s="80" t="s">
        <v>294</v>
      </c>
      <c r="J11" s="269"/>
      <c r="K11" s="249"/>
      <c r="L11" s="76" t="s">
        <v>296</v>
      </c>
      <c r="M11" s="76" t="s">
        <v>312</v>
      </c>
      <c r="N11" s="45">
        <v>17</v>
      </c>
      <c r="O11" s="41">
        <v>29</v>
      </c>
      <c r="P11" s="41">
        <v>0</v>
      </c>
      <c r="Q11" s="123"/>
      <c r="R11" s="41"/>
      <c r="S11" s="41">
        <f t="shared" si="0"/>
        <v>29</v>
      </c>
      <c r="T11" s="48">
        <f t="shared" si="1"/>
        <v>1</v>
      </c>
      <c r="U11" s="82">
        <v>46037</v>
      </c>
      <c r="V11" s="82">
        <v>46387</v>
      </c>
      <c r="W11" s="40">
        <v>345</v>
      </c>
      <c r="X11" s="54">
        <v>17</v>
      </c>
      <c r="Y11" s="44" t="s">
        <v>298</v>
      </c>
      <c r="Z11" s="40" t="s">
        <v>299</v>
      </c>
      <c r="AA11" s="43" t="s">
        <v>313</v>
      </c>
      <c r="AB11" s="43" t="s">
        <v>314</v>
      </c>
      <c r="AC11" s="123" t="s">
        <v>302</v>
      </c>
      <c r="AD11" s="76" t="s">
        <v>315</v>
      </c>
      <c r="AE11" s="251"/>
      <c r="AF11" s="222" t="s">
        <v>316</v>
      </c>
      <c r="AG11" s="252"/>
      <c r="AH11" s="85">
        <v>45672</v>
      </c>
      <c r="AI11" s="296"/>
      <c r="AJ11" s="287"/>
      <c r="AK11" s="284"/>
      <c r="AL11" s="284"/>
      <c r="AM11" s="284"/>
      <c r="AN11" s="285"/>
      <c r="AO11" s="67" t="s">
        <v>290</v>
      </c>
      <c r="AP11" s="290"/>
      <c r="AQ11" s="305"/>
      <c r="AR11" s="290"/>
      <c r="AS11" s="305"/>
      <c r="AT11" s="307"/>
      <c r="AU11" s="283"/>
      <c r="AV11" s="307"/>
      <c r="AW11" s="283"/>
      <c r="AX11" s="285"/>
      <c r="AY11" s="283"/>
      <c r="AZ11" s="285"/>
      <c r="BA11" s="283"/>
      <c r="BB11" s="285"/>
      <c r="BC11" s="283"/>
      <c r="BD11" s="285"/>
      <c r="BE11" s="283"/>
      <c r="BH11" s="37" t="s">
        <v>317</v>
      </c>
    </row>
    <row r="12" spans="1:60" ht="65.099999999999994" customHeight="1" x14ac:dyDescent="0.25">
      <c r="A12" s="118" t="s">
        <v>166</v>
      </c>
      <c r="B12" s="45" t="s">
        <v>167</v>
      </c>
      <c r="C12" s="41" t="s">
        <v>168</v>
      </c>
      <c r="D12" s="117" t="s">
        <v>180</v>
      </c>
      <c r="E12" s="67" t="s">
        <v>290</v>
      </c>
      <c r="F12" s="63" t="s">
        <v>291</v>
      </c>
      <c r="G12" s="64" t="s">
        <v>292</v>
      </c>
      <c r="H12" s="66" t="s">
        <v>318</v>
      </c>
      <c r="I12" s="80" t="s">
        <v>319</v>
      </c>
      <c r="J12" s="266">
        <v>0.3</v>
      </c>
      <c r="K12" s="123" t="s">
        <v>320</v>
      </c>
      <c r="L12" s="76" t="s">
        <v>296</v>
      </c>
      <c r="M12" s="76" t="s">
        <v>321</v>
      </c>
      <c r="N12" s="81">
        <v>1</v>
      </c>
      <c r="O12" s="41">
        <v>0</v>
      </c>
      <c r="P12" s="41">
        <v>0</v>
      </c>
      <c r="Q12" s="123"/>
      <c r="R12" s="41"/>
      <c r="S12" s="41">
        <f t="shared" si="0"/>
        <v>0</v>
      </c>
      <c r="T12" s="48">
        <f t="shared" si="1"/>
        <v>0</v>
      </c>
      <c r="U12" s="82">
        <v>46082</v>
      </c>
      <c r="V12" s="82">
        <v>46387</v>
      </c>
      <c r="W12" s="40">
        <v>270</v>
      </c>
      <c r="X12" s="54">
        <v>3000</v>
      </c>
      <c r="Y12" s="44" t="s">
        <v>298</v>
      </c>
      <c r="Z12" s="40" t="s">
        <v>299</v>
      </c>
      <c r="AA12" s="43" t="s">
        <v>300</v>
      </c>
      <c r="AB12" s="43" t="s">
        <v>301</v>
      </c>
      <c r="AC12" s="123" t="s">
        <v>302</v>
      </c>
      <c r="AD12" s="76" t="s">
        <v>322</v>
      </c>
      <c r="AE12" s="92">
        <v>120000000</v>
      </c>
      <c r="AF12" s="222" t="s">
        <v>316</v>
      </c>
      <c r="AG12" s="83" t="s">
        <v>310</v>
      </c>
      <c r="AH12" s="85">
        <v>45717</v>
      </c>
      <c r="AI12" s="296"/>
      <c r="AJ12" s="287"/>
      <c r="AK12" s="284"/>
      <c r="AL12" s="284"/>
      <c r="AM12" s="284"/>
      <c r="AN12" s="40" t="s">
        <v>310</v>
      </c>
      <c r="AO12" s="67" t="s">
        <v>290</v>
      </c>
      <c r="AP12" s="290"/>
      <c r="AQ12" s="305"/>
      <c r="AR12" s="290"/>
      <c r="AS12" s="305"/>
      <c r="AT12" s="307"/>
      <c r="AU12" s="283"/>
      <c r="AV12" s="307"/>
      <c r="AW12" s="283"/>
      <c r="AX12" s="285"/>
      <c r="AY12" s="283"/>
      <c r="AZ12" s="285"/>
      <c r="BA12" s="283"/>
      <c r="BB12" s="285"/>
      <c r="BC12" s="283"/>
      <c r="BD12" s="285"/>
      <c r="BE12" s="283"/>
      <c r="BH12" s="37" t="s">
        <v>324</v>
      </c>
    </row>
    <row r="13" spans="1:60" ht="65.099999999999994" customHeight="1" x14ac:dyDescent="0.25">
      <c r="A13" s="118" t="s">
        <v>166</v>
      </c>
      <c r="B13" s="45" t="s">
        <v>167</v>
      </c>
      <c r="C13" s="41" t="s">
        <v>168</v>
      </c>
      <c r="D13" s="117" t="s">
        <v>180</v>
      </c>
      <c r="E13" s="67" t="s">
        <v>290</v>
      </c>
      <c r="F13" s="63" t="s">
        <v>291</v>
      </c>
      <c r="G13" s="64" t="s">
        <v>292</v>
      </c>
      <c r="H13" s="66" t="s">
        <v>318</v>
      </c>
      <c r="I13" s="80" t="s">
        <v>319</v>
      </c>
      <c r="J13" s="267"/>
      <c r="K13" s="260" t="s">
        <v>325</v>
      </c>
      <c r="L13" s="248" t="s">
        <v>296</v>
      </c>
      <c r="M13" s="302" t="s">
        <v>312</v>
      </c>
      <c r="N13" s="45">
        <v>12</v>
      </c>
      <c r="O13" s="41">
        <v>29</v>
      </c>
      <c r="P13" s="41">
        <v>0</v>
      </c>
      <c r="Q13" s="123"/>
      <c r="R13" s="41"/>
      <c r="S13" s="41">
        <f t="shared" si="0"/>
        <v>29</v>
      </c>
      <c r="T13" s="48">
        <f t="shared" si="1"/>
        <v>1</v>
      </c>
      <c r="U13" s="82">
        <v>46037</v>
      </c>
      <c r="V13" s="82">
        <v>46387</v>
      </c>
      <c r="W13" s="40">
        <v>345</v>
      </c>
      <c r="X13" s="54">
        <v>12</v>
      </c>
      <c r="Y13" s="44" t="s">
        <v>298</v>
      </c>
      <c r="Z13" s="40" t="s">
        <v>299</v>
      </c>
      <c r="AA13" s="43" t="s">
        <v>326</v>
      </c>
      <c r="AB13" s="43" t="s">
        <v>327</v>
      </c>
      <c r="AC13" s="123" t="s">
        <v>302</v>
      </c>
      <c r="AD13" s="76" t="s">
        <v>315</v>
      </c>
      <c r="AE13" s="250">
        <v>915000000</v>
      </c>
      <c r="AF13" s="83" t="s">
        <v>316</v>
      </c>
      <c r="AG13" s="253" t="s">
        <v>305</v>
      </c>
      <c r="AH13" s="85">
        <v>45672</v>
      </c>
      <c r="AI13" s="296"/>
      <c r="AJ13" s="287"/>
      <c r="AK13" s="284"/>
      <c r="AL13" s="284"/>
      <c r="AM13" s="284"/>
      <c r="AN13" s="285" t="s">
        <v>494</v>
      </c>
      <c r="AO13" s="67" t="s">
        <v>290</v>
      </c>
      <c r="AP13" s="290"/>
      <c r="AQ13" s="305"/>
      <c r="AR13" s="290"/>
      <c r="AS13" s="305"/>
      <c r="AT13" s="307"/>
      <c r="AU13" s="283"/>
      <c r="AV13" s="307"/>
      <c r="AW13" s="283"/>
      <c r="AX13" s="285"/>
      <c r="AY13" s="283"/>
      <c r="AZ13" s="285"/>
      <c r="BA13" s="283"/>
      <c r="BB13" s="285"/>
      <c r="BC13" s="283"/>
      <c r="BD13" s="285"/>
      <c r="BE13" s="283"/>
      <c r="BH13" s="37" t="s">
        <v>296</v>
      </c>
    </row>
    <row r="14" spans="1:60" ht="65.099999999999994" customHeight="1" x14ac:dyDescent="0.25">
      <c r="A14" s="118" t="s">
        <v>166</v>
      </c>
      <c r="B14" s="45" t="s">
        <v>167</v>
      </c>
      <c r="C14" s="41" t="s">
        <v>168</v>
      </c>
      <c r="D14" s="117" t="s">
        <v>180</v>
      </c>
      <c r="E14" s="67" t="s">
        <v>290</v>
      </c>
      <c r="F14" s="63" t="s">
        <v>291</v>
      </c>
      <c r="G14" s="64" t="s">
        <v>292</v>
      </c>
      <c r="H14" s="66" t="s">
        <v>318</v>
      </c>
      <c r="I14" s="80" t="s">
        <v>319</v>
      </c>
      <c r="J14" s="268"/>
      <c r="K14" s="270"/>
      <c r="L14" s="249"/>
      <c r="M14" s="303"/>
      <c r="N14" s="45">
        <v>1</v>
      </c>
      <c r="O14" s="41">
        <v>1</v>
      </c>
      <c r="P14" s="41">
        <v>0</v>
      </c>
      <c r="Q14" s="123"/>
      <c r="R14" s="41"/>
      <c r="S14" s="41">
        <f t="shared" si="0"/>
        <v>1</v>
      </c>
      <c r="T14" s="48">
        <f t="shared" si="1"/>
        <v>1</v>
      </c>
      <c r="U14" s="82">
        <v>46054</v>
      </c>
      <c r="V14" s="82">
        <v>46387</v>
      </c>
      <c r="W14" s="40">
        <v>300</v>
      </c>
      <c r="X14" s="54">
        <v>1059626</v>
      </c>
      <c r="Y14" s="44" t="s">
        <v>298</v>
      </c>
      <c r="Z14" s="40" t="s">
        <v>299</v>
      </c>
      <c r="AA14" s="43" t="s">
        <v>308</v>
      </c>
      <c r="AB14" s="43" t="s">
        <v>309</v>
      </c>
      <c r="AC14" s="123" t="s">
        <v>302</v>
      </c>
      <c r="AD14" s="76" t="s">
        <v>328</v>
      </c>
      <c r="AE14" s="251"/>
      <c r="AF14" s="67" t="s">
        <v>329</v>
      </c>
      <c r="AG14" s="254"/>
      <c r="AH14" s="85">
        <v>45689</v>
      </c>
      <c r="AI14" s="296"/>
      <c r="AJ14" s="287"/>
      <c r="AK14" s="284"/>
      <c r="AL14" s="284"/>
      <c r="AM14" s="284"/>
      <c r="AN14" s="285"/>
      <c r="AO14" s="67" t="s">
        <v>290</v>
      </c>
      <c r="AP14" s="290"/>
      <c r="AQ14" s="305"/>
      <c r="AR14" s="290"/>
      <c r="AS14" s="305"/>
      <c r="AT14" s="307"/>
      <c r="AU14" s="283"/>
      <c r="AV14" s="307"/>
      <c r="AW14" s="283"/>
      <c r="AX14" s="285"/>
      <c r="AY14" s="283"/>
      <c r="AZ14" s="285"/>
      <c r="BA14" s="283"/>
      <c r="BB14" s="285"/>
      <c r="BC14" s="283"/>
      <c r="BD14" s="285"/>
      <c r="BE14" s="283"/>
      <c r="BH14" s="37" t="s">
        <v>330</v>
      </c>
    </row>
    <row r="15" spans="1:60" ht="65.099999999999994" customHeight="1" x14ac:dyDescent="0.25">
      <c r="A15" s="118" t="s">
        <v>166</v>
      </c>
      <c r="B15" s="45" t="s">
        <v>167</v>
      </c>
      <c r="C15" s="41" t="s">
        <v>168</v>
      </c>
      <c r="D15" s="117" t="s">
        <v>176</v>
      </c>
      <c r="E15" s="67" t="s">
        <v>290</v>
      </c>
      <c r="F15" s="63" t="s">
        <v>291</v>
      </c>
      <c r="G15" s="64" t="s">
        <v>292</v>
      </c>
      <c r="H15" s="66" t="s">
        <v>331</v>
      </c>
      <c r="I15" s="80" t="s">
        <v>332</v>
      </c>
      <c r="J15" s="266">
        <v>0.2</v>
      </c>
      <c r="K15" s="76" t="s">
        <v>333</v>
      </c>
      <c r="L15" s="76" t="s">
        <v>296</v>
      </c>
      <c r="M15" s="194" t="s">
        <v>312</v>
      </c>
      <c r="N15" s="45">
        <v>16</v>
      </c>
      <c r="O15" s="41">
        <v>42</v>
      </c>
      <c r="P15" s="41">
        <v>0</v>
      </c>
      <c r="Q15" s="123"/>
      <c r="R15" s="41"/>
      <c r="S15" s="41">
        <f t="shared" si="0"/>
        <v>42</v>
      </c>
      <c r="T15" s="48">
        <f t="shared" si="1"/>
        <v>1</v>
      </c>
      <c r="U15" s="82">
        <v>46037</v>
      </c>
      <c r="V15" s="82">
        <v>46387</v>
      </c>
      <c r="W15" s="40">
        <v>345</v>
      </c>
      <c r="X15" s="54">
        <v>16</v>
      </c>
      <c r="Y15" s="44" t="s">
        <v>298</v>
      </c>
      <c r="Z15" s="40" t="s">
        <v>299</v>
      </c>
      <c r="AA15" s="43" t="s">
        <v>326</v>
      </c>
      <c r="AB15" s="43" t="s">
        <v>301</v>
      </c>
      <c r="AC15" s="123" t="s">
        <v>302</v>
      </c>
      <c r="AD15" s="76" t="s">
        <v>315</v>
      </c>
      <c r="AE15" s="92">
        <v>440000000</v>
      </c>
      <c r="AF15" s="83" t="s">
        <v>316</v>
      </c>
      <c r="AG15" s="83" t="s">
        <v>305</v>
      </c>
      <c r="AH15" s="85">
        <v>45672</v>
      </c>
      <c r="AI15" s="296"/>
      <c r="AJ15" s="287"/>
      <c r="AK15" s="284"/>
      <c r="AL15" s="284"/>
      <c r="AM15" s="284"/>
      <c r="AN15" s="40" t="s">
        <v>323</v>
      </c>
      <c r="AO15" s="67" t="s">
        <v>290</v>
      </c>
      <c r="AP15" s="290"/>
      <c r="AQ15" s="305"/>
      <c r="AR15" s="290"/>
      <c r="AS15" s="305"/>
      <c r="AT15" s="307"/>
      <c r="AU15" s="283"/>
      <c r="AV15" s="307"/>
      <c r="AW15" s="283"/>
      <c r="AX15" s="285"/>
      <c r="AY15" s="283"/>
      <c r="AZ15" s="285"/>
      <c r="BA15" s="283"/>
      <c r="BB15" s="285"/>
      <c r="BC15" s="283"/>
      <c r="BD15" s="285"/>
      <c r="BE15" s="283"/>
      <c r="BH15" s="37" t="s">
        <v>334</v>
      </c>
    </row>
    <row r="16" spans="1:60" ht="65.099999999999994" customHeight="1" x14ac:dyDescent="0.25">
      <c r="A16" s="118" t="s">
        <v>166</v>
      </c>
      <c r="B16" s="45" t="s">
        <v>167</v>
      </c>
      <c r="C16" s="41" t="s">
        <v>168</v>
      </c>
      <c r="D16" s="117" t="s">
        <v>176</v>
      </c>
      <c r="E16" s="67" t="s">
        <v>290</v>
      </c>
      <c r="F16" s="63" t="s">
        <v>291</v>
      </c>
      <c r="G16" s="64" t="s">
        <v>292</v>
      </c>
      <c r="H16" s="66" t="s">
        <v>331</v>
      </c>
      <c r="I16" s="80" t="s">
        <v>332</v>
      </c>
      <c r="J16" s="270"/>
      <c r="K16" s="76" t="s">
        <v>335</v>
      </c>
      <c r="L16" s="76" t="s">
        <v>296</v>
      </c>
      <c r="M16" s="76" t="s">
        <v>321</v>
      </c>
      <c r="N16" s="54">
        <v>1</v>
      </c>
      <c r="O16" s="52">
        <v>0</v>
      </c>
      <c r="P16" s="52">
        <v>0</v>
      </c>
      <c r="Q16" s="123"/>
      <c r="R16" s="52"/>
      <c r="S16" s="41">
        <f t="shared" si="0"/>
        <v>0</v>
      </c>
      <c r="T16" s="48">
        <f t="shared" si="1"/>
        <v>0</v>
      </c>
      <c r="U16" s="82">
        <v>46037</v>
      </c>
      <c r="V16" s="82">
        <v>46387</v>
      </c>
      <c r="W16" s="40">
        <v>270</v>
      </c>
      <c r="X16" s="54">
        <v>1059626</v>
      </c>
      <c r="Y16" s="44" t="s">
        <v>298</v>
      </c>
      <c r="Z16" s="40" t="s">
        <v>299</v>
      </c>
      <c r="AA16" s="43" t="s">
        <v>326</v>
      </c>
      <c r="AB16" s="43" t="s">
        <v>327</v>
      </c>
      <c r="AC16" s="123" t="s">
        <v>302</v>
      </c>
      <c r="AD16" s="76" t="s">
        <v>481</v>
      </c>
      <c r="AE16" s="92">
        <v>1144198286</v>
      </c>
      <c r="AF16" s="83" t="s">
        <v>316</v>
      </c>
      <c r="AG16" s="83" t="s">
        <v>305</v>
      </c>
      <c r="AH16" s="85">
        <v>45717</v>
      </c>
      <c r="AI16" s="296"/>
      <c r="AJ16" s="287"/>
      <c r="AK16" s="284"/>
      <c r="AL16" s="284"/>
      <c r="AM16" s="284"/>
      <c r="AN16" s="40" t="s">
        <v>336</v>
      </c>
      <c r="AO16" s="67" t="s">
        <v>290</v>
      </c>
      <c r="AP16" s="290"/>
      <c r="AQ16" s="305"/>
      <c r="AR16" s="290"/>
      <c r="AS16" s="305"/>
      <c r="AT16" s="307"/>
      <c r="AU16" s="283"/>
      <c r="AV16" s="307"/>
      <c r="AW16" s="283"/>
      <c r="AX16" s="285"/>
      <c r="AY16" s="283"/>
      <c r="AZ16" s="285"/>
      <c r="BA16" s="283"/>
      <c r="BB16" s="285"/>
      <c r="BC16" s="283"/>
      <c r="BD16" s="285"/>
      <c r="BE16" s="283"/>
    </row>
    <row r="17" spans="1:57" ht="65.099999999999994" customHeight="1" thickBot="1" x14ac:dyDescent="0.3">
      <c r="A17" s="237" t="s">
        <v>166</v>
      </c>
      <c r="B17" s="44" t="s">
        <v>167</v>
      </c>
      <c r="C17" s="40" t="s">
        <v>168</v>
      </c>
      <c r="D17" s="238" t="s">
        <v>186</v>
      </c>
      <c r="E17" s="67" t="s">
        <v>290</v>
      </c>
      <c r="F17" s="239" t="s">
        <v>291</v>
      </c>
      <c r="G17" s="240" t="s">
        <v>292</v>
      </c>
      <c r="H17" s="66" t="s">
        <v>331</v>
      </c>
      <c r="I17" s="80" t="s">
        <v>332</v>
      </c>
      <c r="J17" s="241">
        <v>0.2</v>
      </c>
      <c r="K17" s="195" t="s">
        <v>337</v>
      </c>
      <c r="L17" s="195" t="s">
        <v>296</v>
      </c>
      <c r="M17" s="195" t="s">
        <v>338</v>
      </c>
      <c r="N17" s="189">
        <v>1</v>
      </c>
      <c r="O17" s="190">
        <v>0</v>
      </c>
      <c r="P17" s="190">
        <v>0</v>
      </c>
      <c r="Q17" s="192"/>
      <c r="R17" s="190"/>
      <c r="S17" s="40">
        <f t="shared" si="0"/>
        <v>0</v>
      </c>
      <c r="T17" s="242">
        <f t="shared" si="1"/>
        <v>0</v>
      </c>
      <c r="U17" s="82">
        <v>46082</v>
      </c>
      <c r="V17" s="82">
        <v>46387</v>
      </c>
      <c r="W17" s="40">
        <v>270</v>
      </c>
      <c r="X17" s="189">
        <v>1059626</v>
      </c>
      <c r="Y17" s="44" t="s">
        <v>298</v>
      </c>
      <c r="Z17" s="40" t="s">
        <v>299</v>
      </c>
      <c r="AA17" s="43" t="s">
        <v>308</v>
      </c>
      <c r="AB17" s="43" t="s">
        <v>309</v>
      </c>
      <c r="AC17" s="213" t="s">
        <v>302</v>
      </c>
      <c r="AD17" s="195" t="s">
        <v>482</v>
      </c>
      <c r="AE17" s="243">
        <v>300000000</v>
      </c>
      <c r="AF17" s="244" t="s">
        <v>491</v>
      </c>
      <c r="AG17" s="245" t="s">
        <v>305</v>
      </c>
      <c r="AH17" s="85">
        <v>45717</v>
      </c>
      <c r="AI17" s="297"/>
      <c r="AJ17" s="288"/>
      <c r="AK17" s="284"/>
      <c r="AL17" s="284"/>
      <c r="AM17" s="284"/>
      <c r="AN17" s="234" t="s">
        <v>336</v>
      </c>
      <c r="AO17" s="235" t="s">
        <v>290</v>
      </c>
      <c r="AP17" s="291"/>
      <c r="AQ17" s="306"/>
      <c r="AR17" s="291"/>
      <c r="AS17" s="306"/>
      <c r="AT17" s="307"/>
      <c r="AU17" s="283"/>
      <c r="AV17" s="307"/>
      <c r="AW17" s="283"/>
      <c r="AX17" s="285"/>
      <c r="AY17" s="283"/>
      <c r="AZ17" s="285"/>
      <c r="BA17" s="283"/>
      <c r="BB17" s="285"/>
      <c r="BC17" s="283"/>
      <c r="BD17" s="285"/>
      <c r="BE17" s="283"/>
    </row>
    <row r="18" spans="1:57" s="104" customFormat="1" ht="65.099999999999994" customHeight="1" thickBot="1" x14ac:dyDescent="0.3">
      <c r="A18" s="320" t="s">
        <v>339</v>
      </c>
      <c r="B18" s="321"/>
      <c r="C18" s="321"/>
      <c r="D18" s="321"/>
      <c r="E18" s="321"/>
      <c r="F18" s="321"/>
      <c r="G18" s="321"/>
      <c r="H18" s="321"/>
      <c r="I18" s="321"/>
      <c r="J18" s="321"/>
      <c r="K18" s="321"/>
      <c r="L18" s="321"/>
      <c r="M18" s="321"/>
      <c r="N18" s="321"/>
      <c r="O18" s="321"/>
      <c r="P18" s="321"/>
      <c r="Q18" s="321"/>
      <c r="R18" s="321"/>
      <c r="S18" s="322"/>
      <c r="T18" s="53">
        <f>+AVERAGE(T9:T17)</f>
        <v>0.44444444444444442</v>
      </c>
      <c r="U18" s="95"/>
      <c r="V18" s="95"/>
      <c r="W18" s="95"/>
      <c r="X18" s="210"/>
      <c r="Y18" s="95"/>
      <c r="Z18" s="95"/>
      <c r="AA18" s="96"/>
      <c r="AB18" s="96"/>
      <c r="AC18" s="95"/>
      <c r="AD18" s="95"/>
      <c r="AE18" s="97"/>
      <c r="AF18" s="95"/>
      <c r="AG18" s="95"/>
      <c r="AH18" s="98"/>
      <c r="AI18" s="99">
        <f>+SUM(AI9:AI17)</f>
        <v>3619198286</v>
      </c>
      <c r="AJ18" s="99">
        <f>+SUM(AJ9:AJ17)</f>
        <v>2614915461</v>
      </c>
      <c r="AK18" s="99">
        <f>+SUM(AK9:AK17)</f>
        <v>4041402127.6599998</v>
      </c>
      <c r="AL18" s="99">
        <f>+SUM(AL9:AL17)</f>
        <v>0</v>
      </c>
      <c r="AM18" s="99">
        <f>+SUM(AM9:AM17)</f>
        <v>0</v>
      </c>
      <c r="AN18" s="100"/>
      <c r="AO18" s="101"/>
      <c r="AP18" s="99">
        <f>+SUM(AP9:AP17)</f>
        <v>2472400000</v>
      </c>
      <c r="AQ18" s="102">
        <f>+AP18/AJ18</f>
        <v>0.94549901779788359</v>
      </c>
      <c r="AR18" s="99">
        <f>+SUM(AR9)</f>
        <v>655950000</v>
      </c>
      <c r="AS18" s="102">
        <f>AS9</f>
        <v>0.25084940977371045</v>
      </c>
      <c r="AT18" s="103">
        <f>+SUM(AT9)</f>
        <v>2474950000</v>
      </c>
      <c r="AU18" s="102">
        <f>AU9</f>
        <v>0.61239884619772134</v>
      </c>
      <c r="AV18" s="103">
        <f>+SUM(AV9)</f>
        <v>1744700000</v>
      </c>
      <c r="AW18" s="102">
        <f>AW9</f>
        <v>0.43170660698647018</v>
      </c>
      <c r="AX18" s="99">
        <f>AX9</f>
        <v>0</v>
      </c>
      <c r="AY18" s="102" t="e">
        <f>AY9</f>
        <v>#DIV/0!</v>
      </c>
      <c r="AZ18" s="99">
        <f>+SUM(AZ9)</f>
        <v>0</v>
      </c>
      <c r="BA18" s="125" t="e">
        <f>BA9</f>
        <v>#DIV/0!</v>
      </c>
      <c r="BB18" s="99">
        <f>+SUM(BB9)</f>
        <v>0</v>
      </c>
      <c r="BC18" s="125" t="e">
        <f>BC9</f>
        <v>#DIV/0!</v>
      </c>
      <c r="BD18" s="130">
        <f>BD9</f>
        <v>0</v>
      </c>
      <c r="BE18" s="125" t="e">
        <f>BE9</f>
        <v>#DIV/0!</v>
      </c>
    </row>
    <row r="19" spans="1:57" ht="65.099999999999994" customHeight="1" x14ac:dyDescent="0.25">
      <c r="A19" s="118" t="s">
        <v>166</v>
      </c>
      <c r="B19" s="45" t="s">
        <v>189</v>
      </c>
      <c r="C19" s="41" t="s">
        <v>190</v>
      </c>
      <c r="D19" s="117" t="s">
        <v>193</v>
      </c>
      <c r="E19" s="44" t="s">
        <v>340</v>
      </c>
      <c r="F19" s="63" t="s">
        <v>341</v>
      </c>
      <c r="G19" s="117" t="s">
        <v>342</v>
      </c>
      <c r="H19" s="65" t="s">
        <v>343</v>
      </c>
      <c r="I19" s="259" t="s">
        <v>344</v>
      </c>
      <c r="J19" s="328">
        <v>0.6</v>
      </c>
      <c r="K19" s="191" t="s">
        <v>345</v>
      </c>
      <c r="L19" s="196" t="s">
        <v>296</v>
      </c>
      <c r="M19" s="197" t="s">
        <v>475</v>
      </c>
      <c r="N19" s="40">
        <v>1</v>
      </c>
      <c r="O19" s="41">
        <v>1</v>
      </c>
      <c r="P19" s="40">
        <v>0</v>
      </c>
      <c r="Q19" s="41"/>
      <c r="R19" s="41"/>
      <c r="S19" s="41">
        <f t="shared" ref="S19:S32" si="2">+O19+P19+Q19+R19</f>
        <v>1</v>
      </c>
      <c r="T19" s="48">
        <f t="shared" si="1"/>
        <v>1</v>
      </c>
      <c r="U19" s="201">
        <v>46174</v>
      </c>
      <c r="V19" s="202">
        <v>46387</v>
      </c>
      <c r="W19" s="211">
        <v>210</v>
      </c>
      <c r="X19" s="203">
        <v>1059626</v>
      </c>
      <c r="Y19" s="44" t="s">
        <v>298</v>
      </c>
      <c r="Z19" s="40" t="s">
        <v>299</v>
      </c>
      <c r="AA19" s="214" t="s">
        <v>346</v>
      </c>
      <c r="AB19" s="214" t="s">
        <v>347</v>
      </c>
      <c r="AC19" s="211" t="s">
        <v>302</v>
      </c>
      <c r="AD19" s="200" t="s">
        <v>348</v>
      </c>
      <c r="AE19" s="119">
        <v>10010368564</v>
      </c>
      <c r="AF19" s="40" t="s">
        <v>316</v>
      </c>
      <c r="AG19" s="40" t="s">
        <v>305</v>
      </c>
      <c r="AH19" s="82">
        <v>45748</v>
      </c>
      <c r="AI19" s="292">
        <v>11906615364</v>
      </c>
      <c r="AJ19" s="284">
        <v>11200000000</v>
      </c>
      <c r="AK19" s="292">
        <v>11835493002.74</v>
      </c>
      <c r="AL19" s="292"/>
      <c r="AM19" s="292"/>
      <c r="AN19" s="69" t="s">
        <v>336</v>
      </c>
      <c r="AO19" s="236" t="s">
        <v>340</v>
      </c>
      <c r="AP19" s="284">
        <v>11189760000</v>
      </c>
      <c r="AQ19" s="312">
        <f>+AP19/AJ19</f>
        <v>0.99908571428571424</v>
      </c>
      <c r="AR19" s="284">
        <v>3153235978.9499998</v>
      </c>
      <c r="AS19" s="312">
        <f>+AR19/AJ19</f>
        <v>0.28153892669196429</v>
      </c>
      <c r="AT19" s="307">
        <v>11194710000</v>
      </c>
      <c r="AU19" s="283">
        <f>AT19/AK19</f>
        <v>0.94585920480104602</v>
      </c>
      <c r="AV19" s="307">
        <v>9037068655.2900009</v>
      </c>
      <c r="AW19" s="283">
        <f>AV19/AK19</f>
        <v>0.76355658806928073</v>
      </c>
      <c r="AX19" s="285"/>
      <c r="AY19" s="283" t="e">
        <f>AX19/AL19</f>
        <v>#DIV/0!</v>
      </c>
      <c r="AZ19" s="285"/>
      <c r="BA19" s="283" t="e">
        <f>AZ19/AL19</f>
        <v>#DIV/0!</v>
      </c>
      <c r="BB19" s="285"/>
      <c r="BC19" s="283" t="e">
        <f>BB19/AM19</f>
        <v>#DIV/0!</v>
      </c>
      <c r="BD19" s="285"/>
      <c r="BE19" s="283" t="e">
        <f>BD19/AM19</f>
        <v>#DIV/0!</v>
      </c>
    </row>
    <row r="20" spans="1:57" ht="65.099999999999994" customHeight="1" x14ac:dyDescent="0.25">
      <c r="A20" s="118" t="s">
        <v>166</v>
      </c>
      <c r="B20" s="45" t="s">
        <v>189</v>
      </c>
      <c r="C20" s="41" t="s">
        <v>190</v>
      </c>
      <c r="D20" s="117" t="s">
        <v>193</v>
      </c>
      <c r="E20" s="44" t="s">
        <v>340</v>
      </c>
      <c r="F20" s="63" t="s">
        <v>341</v>
      </c>
      <c r="G20" s="117" t="s">
        <v>342</v>
      </c>
      <c r="H20" s="65" t="s">
        <v>343</v>
      </c>
      <c r="I20" s="249"/>
      <c r="J20" s="267"/>
      <c r="K20" s="78" t="s">
        <v>350</v>
      </c>
      <c r="L20" s="76" t="s">
        <v>296</v>
      </c>
      <c r="M20" s="76" t="s">
        <v>312</v>
      </c>
      <c r="N20" s="40">
        <v>35</v>
      </c>
      <c r="O20" s="41">
        <v>27</v>
      </c>
      <c r="P20" s="40">
        <v>0</v>
      </c>
      <c r="Q20" s="41"/>
      <c r="R20" s="41"/>
      <c r="S20" s="41">
        <f t="shared" si="2"/>
        <v>27</v>
      </c>
      <c r="T20" s="48">
        <f t="shared" si="1"/>
        <v>0.77142857142857146</v>
      </c>
      <c r="U20" s="204">
        <v>46037</v>
      </c>
      <c r="V20" s="204">
        <v>46387</v>
      </c>
      <c r="W20" s="123">
        <v>345</v>
      </c>
      <c r="X20" s="123">
        <v>35</v>
      </c>
      <c r="Y20" s="44" t="s">
        <v>298</v>
      </c>
      <c r="Z20" s="40" t="s">
        <v>299</v>
      </c>
      <c r="AA20" s="76" t="s">
        <v>351</v>
      </c>
      <c r="AB20" s="76" t="s">
        <v>352</v>
      </c>
      <c r="AC20" s="123" t="s">
        <v>302</v>
      </c>
      <c r="AD20" s="76" t="s">
        <v>315</v>
      </c>
      <c r="AE20" s="119">
        <v>700000000</v>
      </c>
      <c r="AF20" s="40" t="s">
        <v>316</v>
      </c>
      <c r="AG20" s="40" t="s">
        <v>305</v>
      </c>
      <c r="AH20" s="82">
        <v>45748</v>
      </c>
      <c r="AI20" s="293"/>
      <c r="AJ20" s="284"/>
      <c r="AK20" s="293"/>
      <c r="AL20" s="293"/>
      <c r="AM20" s="293"/>
      <c r="AN20" s="40" t="s">
        <v>305</v>
      </c>
      <c r="AO20" s="67" t="s">
        <v>340</v>
      </c>
      <c r="AP20" s="284"/>
      <c r="AQ20" s="312"/>
      <c r="AR20" s="284"/>
      <c r="AS20" s="312"/>
      <c r="AT20" s="307"/>
      <c r="AU20" s="283"/>
      <c r="AV20" s="307"/>
      <c r="AW20" s="283"/>
      <c r="AX20" s="285"/>
      <c r="AY20" s="283"/>
      <c r="AZ20" s="285"/>
      <c r="BA20" s="283"/>
      <c r="BB20" s="285"/>
      <c r="BC20" s="283"/>
      <c r="BD20" s="285"/>
      <c r="BE20" s="283"/>
    </row>
    <row r="21" spans="1:57" ht="65.099999999999994" customHeight="1" x14ac:dyDescent="0.25">
      <c r="A21" s="118" t="s">
        <v>166</v>
      </c>
      <c r="B21" s="45" t="s">
        <v>189</v>
      </c>
      <c r="C21" s="41" t="s">
        <v>190</v>
      </c>
      <c r="D21" s="117" t="s">
        <v>193</v>
      </c>
      <c r="E21" s="44" t="s">
        <v>340</v>
      </c>
      <c r="F21" s="63" t="s">
        <v>341</v>
      </c>
      <c r="G21" s="117" t="s">
        <v>342</v>
      </c>
      <c r="H21" s="65" t="s">
        <v>343</v>
      </c>
      <c r="I21" s="260" t="s">
        <v>472</v>
      </c>
      <c r="J21" s="268"/>
      <c r="K21" s="248" t="s">
        <v>429</v>
      </c>
      <c r="L21" s="76" t="s">
        <v>296</v>
      </c>
      <c r="M21" s="248" t="s">
        <v>476</v>
      </c>
      <c r="N21" s="40">
        <v>1</v>
      </c>
      <c r="O21" s="41">
        <v>0</v>
      </c>
      <c r="P21" s="40">
        <v>0</v>
      </c>
      <c r="Q21" s="41"/>
      <c r="R21" s="41"/>
      <c r="S21" s="41">
        <f t="shared" si="2"/>
        <v>0</v>
      </c>
      <c r="T21" s="48">
        <f t="shared" si="1"/>
        <v>0</v>
      </c>
      <c r="U21" s="205">
        <v>46082</v>
      </c>
      <c r="V21" s="204">
        <v>46387</v>
      </c>
      <c r="W21" s="212">
        <v>300</v>
      </c>
      <c r="X21" s="212">
        <v>1000</v>
      </c>
      <c r="Y21" s="44" t="s">
        <v>298</v>
      </c>
      <c r="Z21" s="40" t="s">
        <v>299</v>
      </c>
      <c r="AA21" s="183" t="s">
        <v>353</v>
      </c>
      <c r="AB21" s="183" t="s">
        <v>354</v>
      </c>
      <c r="AC21" s="212" t="s">
        <v>302</v>
      </c>
      <c r="AD21" s="183" t="s">
        <v>355</v>
      </c>
      <c r="AE21" s="119">
        <v>153238800</v>
      </c>
      <c r="AF21" s="40" t="s">
        <v>304</v>
      </c>
      <c r="AG21" s="40" t="s">
        <v>305</v>
      </c>
      <c r="AH21" s="82">
        <v>45672</v>
      </c>
      <c r="AI21" s="293"/>
      <c r="AJ21" s="284"/>
      <c r="AK21" s="293"/>
      <c r="AL21" s="293"/>
      <c r="AM21" s="293"/>
      <c r="AN21" s="40" t="s">
        <v>305</v>
      </c>
      <c r="AO21" s="67" t="s">
        <v>340</v>
      </c>
      <c r="AP21" s="284"/>
      <c r="AQ21" s="312"/>
      <c r="AR21" s="284"/>
      <c r="AS21" s="312"/>
      <c r="AT21" s="307"/>
      <c r="AU21" s="283"/>
      <c r="AV21" s="307"/>
      <c r="AW21" s="283"/>
      <c r="AX21" s="285"/>
      <c r="AY21" s="283"/>
      <c r="AZ21" s="285"/>
      <c r="BA21" s="283"/>
      <c r="BB21" s="285"/>
      <c r="BC21" s="283"/>
      <c r="BD21" s="285"/>
      <c r="BE21" s="283"/>
    </row>
    <row r="22" spans="1:57" ht="65.099999999999994" customHeight="1" x14ac:dyDescent="0.25">
      <c r="A22" s="118" t="s">
        <v>166</v>
      </c>
      <c r="B22" s="45" t="s">
        <v>189</v>
      </c>
      <c r="C22" s="41" t="s">
        <v>190</v>
      </c>
      <c r="D22" s="117" t="s">
        <v>197</v>
      </c>
      <c r="E22" s="44" t="s">
        <v>340</v>
      </c>
      <c r="F22" s="63" t="s">
        <v>341</v>
      </c>
      <c r="G22" s="117" t="s">
        <v>342</v>
      </c>
      <c r="H22" s="65" t="s">
        <v>343</v>
      </c>
      <c r="I22" s="261"/>
      <c r="J22" s="266">
        <v>0.4</v>
      </c>
      <c r="K22" s="273"/>
      <c r="L22" s="76" t="s">
        <v>296</v>
      </c>
      <c r="M22" s="249"/>
      <c r="N22" s="87">
        <v>3</v>
      </c>
      <c r="O22" s="41">
        <v>3</v>
      </c>
      <c r="P22" s="87">
        <v>0</v>
      </c>
      <c r="Q22" s="41"/>
      <c r="R22" s="41"/>
      <c r="S22" s="41">
        <f t="shared" si="2"/>
        <v>3</v>
      </c>
      <c r="T22" s="48">
        <f t="shared" si="1"/>
        <v>1</v>
      </c>
      <c r="U22" s="204">
        <v>46037</v>
      </c>
      <c r="V22" s="204">
        <v>46387</v>
      </c>
      <c r="W22" s="123">
        <v>345</v>
      </c>
      <c r="X22" s="212">
        <v>3</v>
      </c>
      <c r="Y22" s="44" t="s">
        <v>298</v>
      </c>
      <c r="Z22" s="40" t="s">
        <v>299</v>
      </c>
      <c r="AA22" s="76" t="s">
        <v>351</v>
      </c>
      <c r="AB22" s="76" t="s">
        <v>352</v>
      </c>
      <c r="AC22" s="123" t="s">
        <v>302</v>
      </c>
      <c r="AD22" s="76" t="s">
        <v>315</v>
      </c>
      <c r="AE22" s="119">
        <v>0</v>
      </c>
      <c r="AF22" s="40" t="s">
        <v>316</v>
      </c>
      <c r="AG22" s="40"/>
      <c r="AH22" s="82">
        <v>45717</v>
      </c>
      <c r="AI22" s="293"/>
      <c r="AJ22" s="284"/>
      <c r="AK22" s="293"/>
      <c r="AL22" s="293"/>
      <c r="AM22" s="293"/>
      <c r="AN22" s="40" t="s">
        <v>305</v>
      </c>
      <c r="AO22" s="67" t="s">
        <v>340</v>
      </c>
      <c r="AP22" s="284"/>
      <c r="AQ22" s="312"/>
      <c r="AR22" s="284"/>
      <c r="AS22" s="312"/>
      <c r="AT22" s="307"/>
      <c r="AU22" s="283"/>
      <c r="AV22" s="307"/>
      <c r="AW22" s="283"/>
      <c r="AX22" s="285"/>
      <c r="AY22" s="283"/>
      <c r="AZ22" s="285"/>
      <c r="BA22" s="283"/>
      <c r="BB22" s="285"/>
      <c r="BC22" s="283"/>
      <c r="BD22" s="285"/>
      <c r="BE22" s="283"/>
    </row>
    <row r="23" spans="1:57" ht="65.099999999999994" customHeight="1" x14ac:dyDescent="0.25">
      <c r="A23" s="118" t="s">
        <v>166</v>
      </c>
      <c r="B23" s="45" t="s">
        <v>189</v>
      </c>
      <c r="C23" s="41" t="s">
        <v>190</v>
      </c>
      <c r="D23" s="117" t="s">
        <v>197</v>
      </c>
      <c r="E23" s="44" t="s">
        <v>340</v>
      </c>
      <c r="F23" s="63" t="s">
        <v>341</v>
      </c>
      <c r="G23" s="117" t="s">
        <v>342</v>
      </c>
      <c r="H23" s="65" t="s">
        <v>343</v>
      </c>
      <c r="I23" s="261"/>
      <c r="J23" s="267"/>
      <c r="K23" s="249"/>
      <c r="L23" s="76"/>
      <c r="M23" s="76" t="s">
        <v>477</v>
      </c>
      <c r="N23" s="40">
        <v>1</v>
      </c>
      <c r="O23" s="41">
        <v>0</v>
      </c>
      <c r="P23" s="40">
        <v>0</v>
      </c>
      <c r="Q23" s="41"/>
      <c r="R23" s="41"/>
      <c r="S23" s="41">
        <f t="shared" si="2"/>
        <v>0</v>
      </c>
      <c r="T23" s="48">
        <f t="shared" si="1"/>
        <v>0</v>
      </c>
      <c r="U23" s="205">
        <v>46174</v>
      </c>
      <c r="V23" s="206">
        <v>46387</v>
      </c>
      <c r="W23" s="212">
        <v>210</v>
      </c>
      <c r="X23" s="212">
        <v>500</v>
      </c>
      <c r="Y23" s="44" t="s">
        <v>298</v>
      </c>
      <c r="Z23" s="40" t="s">
        <v>299</v>
      </c>
      <c r="AA23" s="182" t="s">
        <v>353</v>
      </c>
      <c r="AB23" s="182" t="s">
        <v>354</v>
      </c>
      <c r="AC23" s="212" t="s">
        <v>302</v>
      </c>
      <c r="AD23" s="183" t="s">
        <v>483</v>
      </c>
      <c r="AE23" s="119">
        <v>743008000</v>
      </c>
      <c r="AF23" s="40" t="s">
        <v>316</v>
      </c>
      <c r="AG23" s="40" t="s">
        <v>305</v>
      </c>
      <c r="AH23" s="82">
        <v>45323</v>
      </c>
      <c r="AI23" s="293"/>
      <c r="AJ23" s="284"/>
      <c r="AK23" s="293"/>
      <c r="AL23" s="293"/>
      <c r="AM23" s="293"/>
      <c r="AN23" s="40" t="s">
        <v>305</v>
      </c>
      <c r="AO23" s="67" t="s">
        <v>340</v>
      </c>
      <c r="AP23" s="284"/>
      <c r="AQ23" s="312"/>
      <c r="AR23" s="284"/>
      <c r="AS23" s="312"/>
      <c r="AT23" s="307"/>
      <c r="AU23" s="283"/>
      <c r="AV23" s="307"/>
      <c r="AW23" s="283"/>
      <c r="AX23" s="285"/>
      <c r="AY23" s="283"/>
      <c r="AZ23" s="285"/>
      <c r="BA23" s="283"/>
      <c r="BB23" s="285"/>
      <c r="BC23" s="283"/>
      <c r="BD23" s="285"/>
      <c r="BE23" s="283"/>
    </row>
    <row r="24" spans="1:57" ht="65.099999999999994" customHeight="1" thickBot="1" x14ac:dyDescent="0.3">
      <c r="A24" s="118" t="s">
        <v>166</v>
      </c>
      <c r="B24" s="45" t="s">
        <v>189</v>
      </c>
      <c r="C24" s="41" t="s">
        <v>190</v>
      </c>
      <c r="D24" s="117" t="s">
        <v>197</v>
      </c>
      <c r="E24" s="44" t="s">
        <v>340</v>
      </c>
      <c r="F24" s="63" t="s">
        <v>341</v>
      </c>
      <c r="G24" s="117" t="s">
        <v>342</v>
      </c>
      <c r="H24" s="65" t="s">
        <v>343</v>
      </c>
      <c r="I24" s="262"/>
      <c r="J24" s="330"/>
      <c r="K24" s="198" t="s">
        <v>356</v>
      </c>
      <c r="L24" s="195" t="s">
        <v>296</v>
      </c>
      <c r="M24" s="195" t="s">
        <v>312</v>
      </c>
      <c r="N24" s="87">
        <v>15</v>
      </c>
      <c r="O24" s="41">
        <v>20</v>
      </c>
      <c r="P24" s="87">
        <v>0</v>
      </c>
      <c r="Q24" s="41"/>
      <c r="R24" s="41"/>
      <c r="S24" s="41">
        <f t="shared" si="2"/>
        <v>20</v>
      </c>
      <c r="T24" s="48">
        <f t="shared" si="1"/>
        <v>1</v>
      </c>
      <c r="U24" s="207">
        <v>46037</v>
      </c>
      <c r="V24" s="206">
        <v>46387</v>
      </c>
      <c r="W24" s="213">
        <v>345</v>
      </c>
      <c r="X24" s="213">
        <v>21</v>
      </c>
      <c r="Y24" s="44" t="s">
        <v>298</v>
      </c>
      <c r="Z24" s="40" t="s">
        <v>299</v>
      </c>
      <c r="AA24" s="195" t="s">
        <v>346</v>
      </c>
      <c r="AB24" s="195" t="s">
        <v>347</v>
      </c>
      <c r="AC24" s="213" t="s">
        <v>302</v>
      </c>
      <c r="AD24" s="215" t="s">
        <v>315</v>
      </c>
      <c r="AE24" s="119">
        <v>300000000</v>
      </c>
      <c r="AF24" s="40" t="s">
        <v>316</v>
      </c>
      <c r="AG24" s="40" t="s">
        <v>305</v>
      </c>
      <c r="AH24" s="82">
        <v>45672</v>
      </c>
      <c r="AI24" s="298"/>
      <c r="AJ24" s="284"/>
      <c r="AK24" s="293"/>
      <c r="AL24" s="293"/>
      <c r="AM24" s="293"/>
      <c r="AN24" s="234" t="s">
        <v>305</v>
      </c>
      <c r="AO24" s="235" t="s">
        <v>340</v>
      </c>
      <c r="AP24" s="284"/>
      <c r="AQ24" s="312"/>
      <c r="AR24" s="284"/>
      <c r="AS24" s="312"/>
      <c r="AT24" s="307"/>
      <c r="AU24" s="283"/>
      <c r="AV24" s="307"/>
      <c r="AW24" s="283"/>
      <c r="AX24" s="285"/>
      <c r="AY24" s="283"/>
      <c r="AZ24" s="285"/>
      <c r="BA24" s="283"/>
      <c r="BB24" s="285"/>
      <c r="BC24" s="283"/>
      <c r="BD24" s="285"/>
      <c r="BE24" s="283"/>
    </row>
    <row r="25" spans="1:57" s="104" customFormat="1" ht="65.099999999999994" customHeight="1" thickBot="1" x14ac:dyDescent="0.25">
      <c r="A25" s="320" t="s">
        <v>357</v>
      </c>
      <c r="B25" s="321"/>
      <c r="C25" s="321"/>
      <c r="D25" s="321"/>
      <c r="E25" s="321"/>
      <c r="F25" s="321"/>
      <c r="G25" s="321"/>
      <c r="H25" s="321"/>
      <c r="I25" s="321"/>
      <c r="J25" s="321"/>
      <c r="K25" s="321"/>
      <c r="L25" s="321"/>
      <c r="M25" s="321"/>
      <c r="N25" s="321"/>
      <c r="O25" s="321"/>
      <c r="P25" s="321"/>
      <c r="Q25" s="321"/>
      <c r="R25" s="321"/>
      <c r="S25" s="322"/>
      <c r="T25" s="53">
        <f>+AVERAGE(T19:T24)</f>
        <v>0.62857142857142856</v>
      </c>
      <c r="U25" s="95"/>
      <c r="V25" s="95"/>
      <c r="W25" s="95"/>
      <c r="X25" s="210"/>
      <c r="Y25" s="95"/>
      <c r="Z25" s="95"/>
      <c r="AA25" s="105"/>
      <c r="AB25" s="96"/>
      <c r="AC25" s="95"/>
      <c r="AD25" s="106"/>
      <c r="AE25" s="97"/>
      <c r="AF25" s="95"/>
      <c r="AG25" s="95"/>
      <c r="AH25" s="98"/>
      <c r="AI25" s="99">
        <f>SUM(AI19:AI24)</f>
        <v>11906615364</v>
      </c>
      <c r="AJ25" s="99">
        <f>AJ19</f>
        <v>11200000000</v>
      </c>
      <c r="AK25" s="99">
        <f t="shared" ref="AK25:AM25" si="3">AK19</f>
        <v>11835493002.74</v>
      </c>
      <c r="AL25" s="99">
        <f t="shared" si="3"/>
        <v>0</v>
      </c>
      <c r="AM25" s="99">
        <f t="shared" si="3"/>
        <v>0</v>
      </c>
      <c r="AN25" s="99"/>
      <c r="AO25" s="101"/>
      <c r="AP25" s="107">
        <f>AP19</f>
        <v>11189760000</v>
      </c>
      <c r="AQ25" s="102">
        <f t="shared" ref="AQ25:AW25" si="4">AQ19</f>
        <v>0.99908571428571424</v>
      </c>
      <c r="AR25" s="107">
        <f t="shared" si="4"/>
        <v>3153235978.9499998</v>
      </c>
      <c r="AS25" s="102">
        <f t="shared" si="4"/>
        <v>0.28153892669196429</v>
      </c>
      <c r="AT25" s="108">
        <f t="shared" si="4"/>
        <v>11194710000</v>
      </c>
      <c r="AU25" s="102">
        <f t="shared" si="4"/>
        <v>0.94585920480104602</v>
      </c>
      <c r="AV25" s="108">
        <f t="shared" si="4"/>
        <v>9037068655.2900009</v>
      </c>
      <c r="AW25" s="102">
        <f t="shared" si="4"/>
        <v>0.76355658806928073</v>
      </c>
      <c r="AX25" s="108">
        <f>AX19</f>
        <v>0</v>
      </c>
      <c r="AY25" s="102" t="e">
        <f>AY19</f>
        <v>#DIV/0!</v>
      </c>
      <c r="AZ25" s="108">
        <f>AZ19</f>
        <v>0</v>
      </c>
      <c r="BA25" s="102" t="e">
        <f>BA19</f>
        <v>#DIV/0!</v>
      </c>
      <c r="BB25" s="104">
        <f>BB19</f>
        <v>0</v>
      </c>
      <c r="BC25" s="102" t="e">
        <f t="shared" ref="BC25:BE25" si="5">BC19</f>
        <v>#DIV/0!</v>
      </c>
      <c r="BD25" s="104">
        <f t="shared" si="5"/>
        <v>0</v>
      </c>
      <c r="BE25" s="102" t="e">
        <f t="shared" si="5"/>
        <v>#DIV/0!</v>
      </c>
    </row>
    <row r="26" spans="1:57" ht="65.099999999999994" customHeight="1" x14ac:dyDescent="0.25">
      <c r="A26" s="118" t="s">
        <v>166</v>
      </c>
      <c r="B26" s="117" t="s">
        <v>200</v>
      </c>
      <c r="C26" s="41" t="s">
        <v>201</v>
      </c>
      <c r="D26" s="128" t="s">
        <v>204</v>
      </c>
      <c r="E26" s="44" t="s">
        <v>358</v>
      </c>
      <c r="F26" s="54" t="s">
        <v>359</v>
      </c>
      <c r="G26" s="61" t="s">
        <v>360</v>
      </c>
      <c r="H26" s="263" t="s">
        <v>361</v>
      </c>
      <c r="I26" s="271" t="s">
        <v>294</v>
      </c>
      <c r="J26" s="328">
        <v>0.4</v>
      </c>
      <c r="K26" s="199" t="s">
        <v>430</v>
      </c>
      <c r="L26" s="200" t="s">
        <v>296</v>
      </c>
      <c r="M26" s="200" t="s">
        <v>362</v>
      </c>
      <c r="N26" s="41">
        <v>1</v>
      </c>
      <c r="O26" s="41">
        <v>0</v>
      </c>
      <c r="P26" s="41">
        <v>2</v>
      </c>
      <c r="Q26" s="41"/>
      <c r="R26" s="41"/>
      <c r="S26" s="41">
        <f t="shared" si="2"/>
        <v>2</v>
      </c>
      <c r="T26" s="48">
        <f t="shared" si="1"/>
        <v>1</v>
      </c>
      <c r="U26" s="201">
        <v>46174</v>
      </c>
      <c r="V26" s="202">
        <v>46387</v>
      </c>
      <c r="W26" s="211">
        <v>210</v>
      </c>
      <c r="X26" s="203">
        <v>1059626</v>
      </c>
      <c r="Y26" s="44" t="s">
        <v>298</v>
      </c>
      <c r="Z26" s="40" t="s">
        <v>299</v>
      </c>
      <c r="AA26" s="216" t="s">
        <v>313</v>
      </c>
      <c r="AB26" s="200" t="s">
        <v>314</v>
      </c>
      <c r="AC26" s="223" t="s">
        <v>302</v>
      </c>
      <c r="AD26" s="224" t="s">
        <v>484</v>
      </c>
      <c r="AE26" s="225">
        <v>150000000</v>
      </c>
      <c r="AF26" s="226" t="s">
        <v>304</v>
      </c>
      <c r="AG26" s="226" t="s">
        <v>305</v>
      </c>
      <c r="AH26" s="82">
        <v>45689</v>
      </c>
      <c r="AI26" s="250">
        <v>4515132234</v>
      </c>
      <c r="AJ26" s="284">
        <v>37118297822.550003</v>
      </c>
      <c r="AK26" s="295">
        <v>41524088411.699997</v>
      </c>
      <c r="AL26" s="292"/>
      <c r="AM26" s="292"/>
      <c r="AN26" s="69" t="s">
        <v>336</v>
      </c>
      <c r="AO26" s="236" t="s">
        <v>358</v>
      </c>
      <c r="AP26" s="307">
        <v>36607449267</v>
      </c>
      <c r="AQ26" s="283">
        <f>+AP26/AJ26</f>
        <v>0.98623728496408436</v>
      </c>
      <c r="AR26" s="307">
        <v>2178593458</v>
      </c>
      <c r="AS26" s="283">
        <f>+AR26/AJ26</f>
        <v>5.8693247961291668E-2</v>
      </c>
      <c r="AT26" s="307">
        <v>37362704286.599998</v>
      </c>
      <c r="AU26" s="283">
        <f>AT26/AK26</f>
        <v>0.89978385355890267</v>
      </c>
      <c r="AV26" s="307">
        <v>17253743777.720001</v>
      </c>
      <c r="AW26" s="283">
        <f>AV26/AK26</f>
        <v>0.415511680994748</v>
      </c>
      <c r="AX26" s="307"/>
      <c r="AY26" s="283" t="e">
        <f>AX26/AL26</f>
        <v>#DIV/0!</v>
      </c>
      <c r="AZ26" s="307"/>
      <c r="BA26" s="283" t="e">
        <f>AZ26/AL26</f>
        <v>#DIV/0!</v>
      </c>
      <c r="BB26" s="285"/>
      <c r="BC26" s="308" t="e">
        <f>BB26/AM26</f>
        <v>#DIV/0!</v>
      </c>
      <c r="BD26" s="285"/>
      <c r="BE26" s="283" t="e">
        <f>BD26/AM26</f>
        <v>#DIV/0!</v>
      </c>
    </row>
    <row r="27" spans="1:57" ht="65.099999999999994" customHeight="1" x14ac:dyDescent="0.25">
      <c r="A27" s="118" t="s">
        <v>166</v>
      </c>
      <c r="B27" s="117" t="s">
        <v>200</v>
      </c>
      <c r="C27" s="41" t="s">
        <v>201</v>
      </c>
      <c r="D27" s="129" t="s">
        <v>204</v>
      </c>
      <c r="E27" s="44" t="s">
        <v>358</v>
      </c>
      <c r="F27" s="54" t="s">
        <v>359</v>
      </c>
      <c r="G27" s="61" t="s">
        <v>360</v>
      </c>
      <c r="H27" s="264"/>
      <c r="I27" s="272"/>
      <c r="J27" s="268"/>
      <c r="K27" s="76" t="s">
        <v>431</v>
      </c>
      <c r="L27" s="76" t="s">
        <v>296</v>
      </c>
      <c r="M27" s="76" t="s">
        <v>312</v>
      </c>
      <c r="N27" s="41">
        <v>6</v>
      </c>
      <c r="O27" s="41">
        <v>7</v>
      </c>
      <c r="P27" s="41">
        <v>0</v>
      </c>
      <c r="Q27" s="41"/>
      <c r="R27" s="41"/>
      <c r="S27" s="41">
        <f t="shared" si="2"/>
        <v>7</v>
      </c>
      <c r="T27" s="48">
        <f t="shared" si="1"/>
        <v>1</v>
      </c>
      <c r="U27" s="204">
        <v>46037</v>
      </c>
      <c r="V27" s="204">
        <v>46387</v>
      </c>
      <c r="W27" s="123">
        <v>345</v>
      </c>
      <c r="X27" s="123">
        <v>6</v>
      </c>
      <c r="Y27" s="44" t="s">
        <v>298</v>
      </c>
      <c r="Z27" s="40" t="s">
        <v>299</v>
      </c>
      <c r="AA27" s="76" t="s">
        <v>326</v>
      </c>
      <c r="AB27" s="76" t="s">
        <v>363</v>
      </c>
      <c r="AC27" s="227" t="s">
        <v>302</v>
      </c>
      <c r="AD27" s="228" t="s">
        <v>315</v>
      </c>
      <c r="AE27" s="229">
        <v>220000000</v>
      </c>
      <c r="AF27" s="230" t="s">
        <v>316</v>
      </c>
      <c r="AG27" s="230" t="s">
        <v>305</v>
      </c>
      <c r="AH27" s="82">
        <v>45672</v>
      </c>
      <c r="AI27" s="299"/>
      <c r="AJ27" s="294"/>
      <c r="AK27" s="296"/>
      <c r="AL27" s="293"/>
      <c r="AM27" s="293"/>
      <c r="AN27" s="40" t="s">
        <v>323</v>
      </c>
      <c r="AO27" s="67" t="s">
        <v>358</v>
      </c>
      <c r="AP27" s="307"/>
      <c r="AQ27" s="283"/>
      <c r="AR27" s="307"/>
      <c r="AS27" s="283"/>
      <c r="AT27" s="307"/>
      <c r="AU27" s="283"/>
      <c r="AV27" s="307"/>
      <c r="AW27" s="283"/>
      <c r="AX27" s="307"/>
      <c r="AY27" s="283"/>
      <c r="AZ27" s="307"/>
      <c r="BA27" s="283"/>
      <c r="BB27" s="285"/>
      <c r="BC27" s="285"/>
      <c r="BD27" s="285"/>
      <c r="BE27" s="283"/>
    </row>
    <row r="28" spans="1:57" ht="65.099999999999994" customHeight="1" x14ac:dyDescent="0.25">
      <c r="A28" s="118" t="s">
        <v>166</v>
      </c>
      <c r="B28" s="117" t="s">
        <v>200</v>
      </c>
      <c r="C28" s="41" t="s">
        <v>201</v>
      </c>
      <c r="D28" s="128" t="s">
        <v>209</v>
      </c>
      <c r="E28" s="44" t="s">
        <v>358</v>
      </c>
      <c r="F28" s="54" t="s">
        <v>359</v>
      </c>
      <c r="G28" s="61" t="s">
        <v>360</v>
      </c>
      <c r="H28" s="248" t="s">
        <v>364</v>
      </c>
      <c r="I28" s="263" t="s">
        <v>365</v>
      </c>
      <c r="J28" s="266">
        <v>0.4</v>
      </c>
      <c r="K28" s="78" t="s">
        <v>421</v>
      </c>
      <c r="L28" s="76" t="s">
        <v>296</v>
      </c>
      <c r="M28" s="76" t="s">
        <v>312</v>
      </c>
      <c r="N28" s="41">
        <v>36</v>
      </c>
      <c r="O28" s="41">
        <v>14</v>
      </c>
      <c r="P28" s="41">
        <v>0</v>
      </c>
      <c r="Q28" s="41"/>
      <c r="R28" s="41"/>
      <c r="S28" s="41">
        <f t="shared" si="2"/>
        <v>14</v>
      </c>
      <c r="T28" s="48">
        <f t="shared" si="1"/>
        <v>0.3888888888888889</v>
      </c>
      <c r="U28" s="204">
        <v>46037</v>
      </c>
      <c r="V28" s="204">
        <v>46387</v>
      </c>
      <c r="W28" s="123">
        <v>345</v>
      </c>
      <c r="X28" s="123">
        <v>36</v>
      </c>
      <c r="Y28" s="44" t="s">
        <v>298</v>
      </c>
      <c r="Z28" s="40" t="s">
        <v>299</v>
      </c>
      <c r="AA28" s="76" t="s">
        <v>300</v>
      </c>
      <c r="AB28" s="76" t="s">
        <v>366</v>
      </c>
      <c r="AC28" s="227" t="s">
        <v>302</v>
      </c>
      <c r="AD28" s="228" t="s">
        <v>315</v>
      </c>
      <c r="AE28" s="229">
        <v>360000000</v>
      </c>
      <c r="AF28" s="230" t="s">
        <v>316</v>
      </c>
      <c r="AG28" s="230" t="s">
        <v>305</v>
      </c>
      <c r="AH28" s="82">
        <v>45672</v>
      </c>
      <c r="AI28" s="299"/>
      <c r="AJ28" s="294"/>
      <c r="AK28" s="296"/>
      <c r="AL28" s="293"/>
      <c r="AM28" s="293"/>
      <c r="AN28" s="40" t="s">
        <v>323</v>
      </c>
      <c r="AO28" s="67" t="s">
        <v>358</v>
      </c>
      <c r="AP28" s="307"/>
      <c r="AQ28" s="283"/>
      <c r="AR28" s="307"/>
      <c r="AS28" s="283"/>
      <c r="AT28" s="307"/>
      <c r="AU28" s="283"/>
      <c r="AV28" s="307"/>
      <c r="AW28" s="283"/>
      <c r="AX28" s="307"/>
      <c r="AY28" s="283"/>
      <c r="AZ28" s="307"/>
      <c r="BA28" s="283"/>
      <c r="BB28" s="285"/>
      <c r="BC28" s="285"/>
      <c r="BD28" s="285"/>
      <c r="BE28" s="283"/>
    </row>
    <row r="29" spans="1:57" ht="65.099999999999994" customHeight="1" x14ac:dyDescent="0.2">
      <c r="A29" s="274" t="s">
        <v>166</v>
      </c>
      <c r="B29" s="274" t="s">
        <v>200</v>
      </c>
      <c r="C29" s="276" t="s">
        <v>201</v>
      </c>
      <c r="D29" s="278" t="s">
        <v>209</v>
      </c>
      <c r="E29" s="263" t="s">
        <v>358</v>
      </c>
      <c r="F29" s="279" t="s">
        <v>359</v>
      </c>
      <c r="G29" s="279" t="s">
        <v>360</v>
      </c>
      <c r="H29" s="273"/>
      <c r="I29" s="264"/>
      <c r="J29" s="267"/>
      <c r="K29" s="248" t="s">
        <v>422</v>
      </c>
      <c r="L29" s="76" t="s">
        <v>296</v>
      </c>
      <c r="M29" s="281" t="s">
        <v>312</v>
      </c>
      <c r="N29" s="41">
        <v>1</v>
      </c>
      <c r="O29" s="41">
        <v>2</v>
      </c>
      <c r="P29" s="41">
        <v>0</v>
      </c>
      <c r="Q29" s="41"/>
      <c r="R29" s="41"/>
      <c r="S29" s="41">
        <f t="shared" si="2"/>
        <v>2</v>
      </c>
      <c r="T29" s="48">
        <f t="shared" si="1"/>
        <v>1</v>
      </c>
      <c r="U29" s="204">
        <v>46037</v>
      </c>
      <c r="V29" s="208">
        <v>46387</v>
      </c>
      <c r="W29" s="212">
        <v>345</v>
      </c>
      <c r="X29" s="209">
        <v>1059626</v>
      </c>
      <c r="Y29" s="263" t="s">
        <v>298</v>
      </c>
      <c r="Z29" s="271" t="s">
        <v>299</v>
      </c>
      <c r="AA29" s="248" t="s">
        <v>367</v>
      </c>
      <c r="AB29" s="248" t="s">
        <v>368</v>
      </c>
      <c r="AC29" s="227" t="s">
        <v>302</v>
      </c>
      <c r="AD29" s="228" t="s">
        <v>369</v>
      </c>
      <c r="AE29" s="255">
        <v>1300000001</v>
      </c>
      <c r="AF29" s="300" t="s">
        <v>329</v>
      </c>
      <c r="AG29" s="257" t="s">
        <v>305</v>
      </c>
      <c r="AH29" s="313">
        <v>45717</v>
      </c>
      <c r="AI29" s="299"/>
      <c r="AJ29" s="294"/>
      <c r="AK29" s="296"/>
      <c r="AL29" s="293"/>
      <c r="AM29" s="293"/>
      <c r="AN29" s="285" t="s">
        <v>336</v>
      </c>
      <c r="AO29" s="263" t="s">
        <v>358</v>
      </c>
      <c r="AP29" s="307"/>
      <c r="AQ29" s="283"/>
      <c r="AR29" s="307"/>
      <c r="AS29" s="283"/>
      <c r="AT29" s="307"/>
      <c r="AU29" s="283"/>
      <c r="AV29" s="307"/>
      <c r="AW29" s="283"/>
      <c r="AX29" s="307"/>
      <c r="AY29" s="283"/>
      <c r="AZ29" s="307"/>
      <c r="BA29" s="283"/>
      <c r="BB29" s="285"/>
      <c r="BC29" s="285"/>
      <c r="BD29" s="285"/>
      <c r="BE29" s="283"/>
    </row>
    <row r="30" spans="1:57" ht="65.099999999999994" customHeight="1" x14ac:dyDescent="0.2">
      <c r="A30" s="275"/>
      <c r="B30" s="275"/>
      <c r="C30" s="277"/>
      <c r="D30" s="278"/>
      <c r="E30" s="265"/>
      <c r="F30" s="280"/>
      <c r="G30" s="280"/>
      <c r="H30" s="273"/>
      <c r="I30" s="264"/>
      <c r="J30" s="267"/>
      <c r="K30" s="273"/>
      <c r="L30" s="76" t="s">
        <v>296</v>
      </c>
      <c r="M30" s="282"/>
      <c r="N30" s="41">
        <v>1</v>
      </c>
      <c r="O30" s="41">
        <v>1</v>
      </c>
      <c r="P30" s="41">
        <v>0</v>
      </c>
      <c r="Q30" s="41"/>
      <c r="R30" s="41"/>
      <c r="S30" s="41">
        <f t="shared" si="2"/>
        <v>1</v>
      </c>
      <c r="T30" s="48">
        <f t="shared" si="1"/>
        <v>1</v>
      </c>
      <c r="U30" s="204">
        <v>46037</v>
      </c>
      <c r="V30" s="204">
        <v>46387</v>
      </c>
      <c r="W30" s="123">
        <v>345</v>
      </c>
      <c r="X30" s="209">
        <v>1059626</v>
      </c>
      <c r="Y30" s="265"/>
      <c r="Z30" s="272"/>
      <c r="AA30" s="273"/>
      <c r="AB30" s="273"/>
      <c r="AC30" s="227" t="s">
        <v>302</v>
      </c>
      <c r="AD30" s="228" t="s">
        <v>485</v>
      </c>
      <c r="AE30" s="256"/>
      <c r="AF30" s="301"/>
      <c r="AG30" s="258"/>
      <c r="AH30" s="314"/>
      <c r="AI30" s="299"/>
      <c r="AJ30" s="294"/>
      <c r="AK30" s="296"/>
      <c r="AL30" s="293"/>
      <c r="AM30" s="293"/>
      <c r="AN30" s="285"/>
      <c r="AO30" s="265"/>
      <c r="AP30" s="307"/>
      <c r="AQ30" s="283"/>
      <c r="AR30" s="307"/>
      <c r="AS30" s="283"/>
      <c r="AT30" s="307"/>
      <c r="AU30" s="283"/>
      <c r="AV30" s="307"/>
      <c r="AW30" s="283"/>
      <c r="AX30" s="307"/>
      <c r="AY30" s="283"/>
      <c r="AZ30" s="307"/>
      <c r="BA30" s="283"/>
      <c r="BB30" s="285"/>
      <c r="BC30" s="285"/>
      <c r="BD30" s="285"/>
      <c r="BE30" s="283"/>
    </row>
    <row r="31" spans="1:57" ht="65.099999999999994" customHeight="1" x14ac:dyDescent="0.25">
      <c r="A31" s="118" t="s">
        <v>166</v>
      </c>
      <c r="B31" s="117" t="s">
        <v>200</v>
      </c>
      <c r="C31" s="41" t="s">
        <v>201</v>
      </c>
      <c r="D31" s="187" t="s">
        <v>214</v>
      </c>
      <c r="E31" s="188" t="s">
        <v>358</v>
      </c>
      <c r="F31" s="54" t="s">
        <v>359</v>
      </c>
      <c r="G31" s="61" t="s">
        <v>360</v>
      </c>
      <c r="H31" s="248" t="s">
        <v>479</v>
      </c>
      <c r="I31" s="264" t="s">
        <v>473</v>
      </c>
      <c r="J31" s="266">
        <v>0.2</v>
      </c>
      <c r="K31" s="78" t="s">
        <v>423</v>
      </c>
      <c r="L31" s="76" t="s">
        <v>296</v>
      </c>
      <c r="M31" s="76" t="s">
        <v>478</v>
      </c>
      <c r="N31" s="41">
        <v>1450</v>
      </c>
      <c r="O31" s="41">
        <v>1177</v>
      </c>
      <c r="P31" s="41">
        <v>1134</v>
      </c>
      <c r="Q31" s="41"/>
      <c r="R31" s="41"/>
      <c r="S31" s="41">
        <f t="shared" si="2"/>
        <v>2311</v>
      </c>
      <c r="T31" s="48">
        <f t="shared" si="1"/>
        <v>1</v>
      </c>
      <c r="U31" s="204">
        <v>46037</v>
      </c>
      <c r="V31" s="204">
        <v>46387</v>
      </c>
      <c r="W31" s="123">
        <v>345</v>
      </c>
      <c r="X31" s="209">
        <v>1450</v>
      </c>
      <c r="Y31" s="44" t="s">
        <v>298</v>
      </c>
      <c r="Z31" s="40" t="s">
        <v>299</v>
      </c>
      <c r="AA31" s="217" t="s">
        <v>486</v>
      </c>
      <c r="AB31" s="76" t="s">
        <v>487</v>
      </c>
      <c r="AC31" s="227" t="s">
        <v>488</v>
      </c>
      <c r="AD31" s="227"/>
      <c r="AE31" s="229">
        <v>2185132233</v>
      </c>
      <c r="AF31" s="232" t="s">
        <v>492</v>
      </c>
      <c r="AG31" s="230" t="s">
        <v>305</v>
      </c>
      <c r="AH31" s="82">
        <v>45809</v>
      </c>
      <c r="AI31" s="299"/>
      <c r="AJ31" s="294"/>
      <c r="AK31" s="296"/>
      <c r="AL31" s="293"/>
      <c r="AM31" s="293"/>
      <c r="AN31" s="40" t="s">
        <v>336</v>
      </c>
      <c r="AO31" s="67" t="s">
        <v>358</v>
      </c>
      <c r="AP31" s="307"/>
      <c r="AQ31" s="283"/>
      <c r="AR31" s="307"/>
      <c r="AS31" s="283"/>
      <c r="AT31" s="307"/>
      <c r="AU31" s="283"/>
      <c r="AV31" s="307"/>
      <c r="AW31" s="283"/>
      <c r="AX31" s="307"/>
      <c r="AY31" s="283"/>
      <c r="AZ31" s="307"/>
      <c r="BA31" s="283"/>
      <c r="BB31" s="285"/>
      <c r="BC31" s="285"/>
      <c r="BD31" s="285"/>
      <c r="BE31" s="283"/>
    </row>
    <row r="32" spans="1:57" ht="65.099999999999994" customHeight="1" thickBot="1" x14ac:dyDescent="0.3">
      <c r="A32" s="118" t="s">
        <v>166</v>
      </c>
      <c r="B32" s="117" t="s">
        <v>200</v>
      </c>
      <c r="C32" s="41" t="s">
        <v>201</v>
      </c>
      <c r="D32" s="78" t="s">
        <v>214</v>
      </c>
      <c r="E32" s="188" t="s">
        <v>358</v>
      </c>
      <c r="F32" s="54" t="s">
        <v>359</v>
      </c>
      <c r="G32" s="61" t="s">
        <v>360</v>
      </c>
      <c r="H32" s="249"/>
      <c r="I32" s="265"/>
      <c r="J32" s="268"/>
      <c r="K32" s="78" t="s">
        <v>424</v>
      </c>
      <c r="L32" s="76" t="s">
        <v>296</v>
      </c>
      <c r="M32" s="76" t="s">
        <v>312</v>
      </c>
      <c r="N32" s="41">
        <v>15</v>
      </c>
      <c r="O32" s="41">
        <v>11</v>
      </c>
      <c r="P32" s="41">
        <v>0</v>
      </c>
      <c r="Q32" s="41"/>
      <c r="R32" s="41"/>
      <c r="S32" s="41">
        <f t="shared" si="2"/>
        <v>11</v>
      </c>
      <c r="T32" s="48">
        <f t="shared" si="1"/>
        <v>0.73333333333333328</v>
      </c>
      <c r="U32" s="204">
        <v>46037</v>
      </c>
      <c r="V32" s="206">
        <v>46387</v>
      </c>
      <c r="W32" s="123">
        <v>345</v>
      </c>
      <c r="X32" s="123">
        <v>15</v>
      </c>
      <c r="Y32" s="44" t="s">
        <v>298</v>
      </c>
      <c r="Z32" s="40" t="s">
        <v>299</v>
      </c>
      <c r="AA32" s="76" t="s">
        <v>489</v>
      </c>
      <c r="AB32" s="76" t="s">
        <v>490</v>
      </c>
      <c r="AC32" s="227" t="s">
        <v>302</v>
      </c>
      <c r="AD32" s="228" t="s">
        <v>315</v>
      </c>
      <c r="AE32" s="231">
        <v>300000000</v>
      </c>
      <c r="AF32" s="233" t="s">
        <v>316</v>
      </c>
      <c r="AG32" s="233" t="s">
        <v>305</v>
      </c>
      <c r="AH32" s="88">
        <v>45717</v>
      </c>
      <c r="AI32" s="299"/>
      <c r="AJ32" s="294"/>
      <c r="AK32" s="296"/>
      <c r="AL32" s="293"/>
      <c r="AM32" s="293"/>
      <c r="AN32" s="40" t="s">
        <v>323</v>
      </c>
      <c r="AO32" s="67" t="s">
        <v>358</v>
      </c>
      <c r="AP32" s="307"/>
      <c r="AQ32" s="283"/>
      <c r="AR32" s="307"/>
      <c r="AS32" s="283"/>
      <c r="AT32" s="307"/>
      <c r="AU32" s="283"/>
      <c r="AV32" s="307"/>
      <c r="AW32" s="283"/>
      <c r="AX32" s="307"/>
      <c r="AY32" s="283"/>
      <c r="AZ32" s="307"/>
      <c r="BA32" s="283"/>
      <c r="BB32" s="285"/>
      <c r="BC32" s="285"/>
      <c r="BD32" s="285"/>
      <c r="BE32" s="283"/>
    </row>
    <row r="33" spans="1:57" s="104" customFormat="1" ht="65.099999999999994" customHeight="1" x14ac:dyDescent="0.25">
      <c r="A33" s="320" t="s">
        <v>370</v>
      </c>
      <c r="B33" s="321"/>
      <c r="C33" s="321"/>
      <c r="D33" s="321"/>
      <c r="E33" s="321"/>
      <c r="F33" s="321"/>
      <c r="G33" s="321"/>
      <c r="H33" s="321"/>
      <c r="I33" s="321"/>
      <c r="J33" s="321"/>
      <c r="K33" s="321"/>
      <c r="L33" s="321"/>
      <c r="M33" s="321"/>
      <c r="N33" s="321"/>
      <c r="O33" s="321"/>
      <c r="P33" s="321"/>
      <c r="Q33" s="321"/>
      <c r="R33" s="321"/>
      <c r="S33" s="322"/>
      <c r="T33" s="53">
        <f>+AVERAGE(T26:T32)</f>
        <v>0.87460317460317472</v>
      </c>
      <c r="U33" s="98"/>
      <c r="V33" s="98"/>
      <c r="W33" s="95"/>
      <c r="X33" s="95"/>
      <c r="Y33" s="113"/>
      <c r="Z33" s="95"/>
      <c r="AA33" s="96"/>
      <c r="AB33" s="96"/>
      <c r="AC33" s="95"/>
      <c r="AD33" s="95"/>
      <c r="AE33" s="97"/>
      <c r="AF33" s="95"/>
      <c r="AG33" s="95"/>
      <c r="AH33" s="98"/>
      <c r="AI33" s="186">
        <f>AI26</f>
        <v>4515132234</v>
      </c>
      <c r="AJ33" s="99">
        <f>AJ26</f>
        <v>37118297822.550003</v>
      </c>
      <c r="AK33" s="99">
        <f>AK26</f>
        <v>41524088411.699997</v>
      </c>
      <c r="AL33" s="99">
        <f>AL26</f>
        <v>0</v>
      </c>
      <c r="AM33" s="99">
        <f>AM26</f>
        <v>0</v>
      </c>
      <c r="AN33" s="114"/>
      <c r="AO33" s="101"/>
      <c r="AP33" s="115">
        <f t="shared" ref="AP33:BE33" si="6">AP26</f>
        <v>36607449267</v>
      </c>
      <c r="AQ33" s="116">
        <f t="shared" si="6"/>
        <v>0.98623728496408436</v>
      </c>
      <c r="AR33" s="115">
        <f t="shared" si="6"/>
        <v>2178593458</v>
      </c>
      <c r="AS33" s="116">
        <f t="shared" si="6"/>
        <v>5.8693247961291668E-2</v>
      </c>
      <c r="AT33" s="115">
        <f t="shared" si="6"/>
        <v>37362704286.599998</v>
      </c>
      <c r="AU33" s="116">
        <f t="shared" si="6"/>
        <v>0.89978385355890267</v>
      </c>
      <c r="AV33" s="115">
        <f t="shared" si="6"/>
        <v>17253743777.720001</v>
      </c>
      <c r="AW33" s="116">
        <f t="shared" si="6"/>
        <v>0.415511680994748</v>
      </c>
      <c r="AX33" s="126">
        <f t="shared" si="6"/>
        <v>0</v>
      </c>
      <c r="AY33" s="116" t="e">
        <f t="shared" si="6"/>
        <v>#DIV/0!</v>
      </c>
      <c r="AZ33" s="115">
        <f t="shared" si="6"/>
        <v>0</v>
      </c>
      <c r="BA33" s="116" t="e">
        <f t="shared" si="6"/>
        <v>#DIV/0!</v>
      </c>
      <c r="BB33" s="126">
        <f t="shared" si="6"/>
        <v>0</v>
      </c>
      <c r="BC33" s="116" t="e">
        <f t="shared" si="6"/>
        <v>#DIV/0!</v>
      </c>
      <c r="BD33" s="126">
        <f t="shared" si="6"/>
        <v>0</v>
      </c>
      <c r="BE33" s="116" t="e">
        <f t="shared" si="6"/>
        <v>#DIV/0!</v>
      </c>
    </row>
    <row r="34" spans="1:57" ht="65.099999999999994" customHeight="1" x14ac:dyDescent="0.25">
      <c r="A34" s="120"/>
      <c r="B34" s="120"/>
      <c r="C34" s="120"/>
      <c r="D34" s="120"/>
      <c r="E34" s="120"/>
      <c r="F34" s="120"/>
      <c r="G34" s="120"/>
      <c r="H34" s="120"/>
      <c r="I34" s="120"/>
      <c r="J34" s="120"/>
      <c r="K34" s="184"/>
      <c r="L34" s="120"/>
      <c r="M34" s="120"/>
      <c r="N34" s="120"/>
      <c r="O34" s="120"/>
      <c r="P34" s="120"/>
      <c r="Q34" s="120"/>
      <c r="R34" s="120"/>
      <c r="S34" s="120"/>
      <c r="T34" s="109"/>
      <c r="U34" s="86"/>
      <c r="V34" s="86"/>
      <c r="X34" s="37"/>
      <c r="Y34" s="110"/>
      <c r="AA34" s="111"/>
      <c r="AB34" s="111"/>
      <c r="AE34" s="121"/>
      <c r="AI34" s="104"/>
      <c r="AJ34" s="104"/>
      <c r="AK34" s="104"/>
      <c r="AL34" s="104"/>
      <c r="AM34" s="104"/>
      <c r="AN34" s="104"/>
      <c r="AO34" s="110"/>
      <c r="AP34" s="110"/>
      <c r="AQ34" s="112"/>
      <c r="AR34" s="110"/>
      <c r="AS34" s="112"/>
      <c r="AT34" s="110"/>
      <c r="AU34" s="112"/>
      <c r="AV34" s="110"/>
      <c r="AW34" s="112"/>
      <c r="AX34" s="110"/>
      <c r="AY34" s="124"/>
      <c r="AZ34" s="110"/>
      <c r="BA34" s="110"/>
      <c r="BB34" s="110"/>
      <c r="BC34" s="110"/>
      <c r="BD34" s="110"/>
      <c r="BE34" s="110"/>
    </row>
    <row r="35" spans="1:57" ht="60" customHeight="1" thickBot="1" x14ac:dyDescent="0.3">
      <c r="A35" s="122"/>
      <c r="B35" s="122"/>
      <c r="C35" s="122"/>
      <c r="D35" s="122"/>
      <c r="E35" s="122"/>
      <c r="F35" s="122"/>
      <c r="G35" s="122"/>
      <c r="H35" s="122"/>
      <c r="I35" s="122"/>
      <c r="J35" s="122"/>
      <c r="K35" s="184"/>
      <c r="L35" s="122"/>
      <c r="M35" s="122"/>
      <c r="N35" s="122"/>
      <c r="O35" s="122"/>
      <c r="P35" s="122"/>
      <c r="Q35" s="122"/>
      <c r="R35" s="122"/>
      <c r="S35" s="122"/>
      <c r="T35" s="55"/>
      <c r="AI35" s="246">
        <f>SUM(AI33+AI25+AI18)</f>
        <v>20040945884</v>
      </c>
      <c r="AJ35" s="34" t="s">
        <v>269</v>
      </c>
      <c r="AK35" s="34" t="s">
        <v>270</v>
      </c>
      <c r="AL35" s="34" t="s">
        <v>271</v>
      </c>
      <c r="AM35" s="34" t="s">
        <v>272</v>
      </c>
      <c r="AP35" s="93" t="s">
        <v>371</v>
      </c>
      <c r="AQ35" s="94" t="s">
        <v>372</v>
      </c>
      <c r="AR35" s="93" t="s">
        <v>373</v>
      </c>
      <c r="AS35" s="94" t="s">
        <v>374</v>
      </c>
      <c r="AT35" s="93" t="s">
        <v>375</v>
      </c>
      <c r="AU35" s="94" t="s">
        <v>376</v>
      </c>
      <c r="AV35" s="93" t="s">
        <v>377</v>
      </c>
      <c r="AW35" s="94" t="s">
        <v>378</v>
      </c>
      <c r="AX35" s="93" t="s">
        <v>425</v>
      </c>
      <c r="AY35" s="94" t="s">
        <v>426</v>
      </c>
      <c r="AZ35" s="93" t="s">
        <v>427</v>
      </c>
      <c r="BA35" s="94" t="s">
        <v>428</v>
      </c>
      <c r="BB35" s="93" t="s">
        <v>432</v>
      </c>
      <c r="BC35" s="94" t="s">
        <v>433</v>
      </c>
      <c r="BD35" s="93" t="s">
        <v>440</v>
      </c>
      <c r="BE35" s="94" t="s">
        <v>441</v>
      </c>
    </row>
    <row r="36" spans="1:57" ht="55.5" customHeight="1" thickBot="1" x14ac:dyDescent="0.3">
      <c r="A36" s="309" t="s">
        <v>379</v>
      </c>
      <c r="B36" s="310"/>
      <c r="C36" s="310"/>
      <c r="D36" s="310"/>
      <c r="E36" s="310"/>
      <c r="F36" s="310"/>
      <c r="G36" s="310"/>
      <c r="H36" s="310"/>
      <c r="I36" s="310"/>
      <c r="J36" s="310"/>
      <c r="K36" s="310"/>
      <c r="L36" s="310"/>
      <c r="M36" s="310"/>
      <c r="N36" s="310"/>
      <c r="O36" s="310"/>
      <c r="P36" s="310"/>
      <c r="Q36" s="310"/>
      <c r="R36" s="310"/>
      <c r="S36" s="311"/>
      <c r="T36" s="56">
        <f>+(T18+T25+T33)/3</f>
        <v>0.64920634920634923</v>
      </c>
      <c r="AE36" s="309" t="s">
        <v>495</v>
      </c>
      <c r="AF36" s="310"/>
      <c r="AG36" s="310"/>
      <c r="AH36" s="310"/>
      <c r="AI36" s="311"/>
      <c r="AJ36" s="57">
        <f>SUM(AJ26+AJ19+AJ9)</f>
        <v>50933213283.550003</v>
      </c>
      <c r="AK36" s="57">
        <f>SUM(AK26+AK19+AK9)</f>
        <v>57400983542.099991</v>
      </c>
      <c r="AL36" s="57">
        <f>AL33+AL25+AL18</f>
        <v>0</v>
      </c>
      <c r="AM36" s="57">
        <f>AM33+AM25+AM18</f>
        <v>0</v>
      </c>
      <c r="AP36" s="131">
        <f>SUM(AP26+AP19+AP9)</f>
        <v>50269609267</v>
      </c>
      <c r="AQ36" s="132">
        <f>AP36/AJ36</f>
        <v>0.986971094620407</v>
      </c>
      <c r="AR36" s="133">
        <f>SUM(AR26+AR19+AR9)</f>
        <v>5987779436.9499998</v>
      </c>
      <c r="AS36" s="132">
        <f>AR36/AJ36</f>
        <v>0.11756139169181153</v>
      </c>
      <c r="AT36" s="134">
        <f>SUM(AT26+AT19+AT9)</f>
        <v>51032364286.599998</v>
      </c>
      <c r="AU36" s="135">
        <f>AT36/AK36</f>
        <v>0.88905034613511436</v>
      </c>
      <c r="AV36" s="134">
        <f>SUM(AV26+AV19+AV9)</f>
        <v>28035512433.010002</v>
      </c>
      <c r="AW36" s="135">
        <f>AV36/AK36</f>
        <v>0.48841519261508343</v>
      </c>
      <c r="AX36" s="133">
        <f>SUM(AX33+AX25+AX18)</f>
        <v>0</v>
      </c>
      <c r="AY36" s="135" t="e">
        <f>AX36/AL36</f>
        <v>#DIV/0!</v>
      </c>
      <c r="AZ36" s="133">
        <f>SUM(AZ33+AZ25+AZ18)</f>
        <v>0</v>
      </c>
      <c r="BA36" s="135" t="e">
        <f>AZ36/AL36</f>
        <v>#DIV/0!</v>
      </c>
      <c r="BB36" s="133">
        <f>SUM(BB33+BB25+BB18)</f>
        <v>0</v>
      </c>
      <c r="BC36" s="135" t="e">
        <f>BB36/AM36</f>
        <v>#DIV/0!</v>
      </c>
      <c r="BD36" s="133">
        <f>SUM(BD33+BD25+BD18)</f>
        <v>0</v>
      </c>
      <c r="BE36" s="135" t="e">
        <f>BD36/AM36</f>
        <v>#DIV/0!</v>
      </c>
    </row>
    <row r="41" spans="1:57" x14ac:dyDescent="0.25">
      <c r="AK41" s="247"/>
    </row>
  </sheetData>
  <mergeCells count="125">
    <mergeCell ref="A1:B4"/>
    <mergeCell ref="AC6:AH7"/>
    <mergeCell ref="A18:S18"/>
    <mergeCell ref="A25:S25"/>
    <mergeCell ref="A33:S33"/>
    <mergeCell ref="A6:AB7"/>
    <mergeCell ref="A5:B5"/>
    <mergeCell ref="H26:H27"/>
    <mergeCell ref="I26:I27"/>
    <mergeCell ref="J26:J27"/>
    <mergeCell ref="C1:BD1"/>
    <mergeCell ref="C2:BD2"/>
    <mergeCell ref="C3:BD3"/>
    <mergeCell ref="C4:BD4"/>
    <mergeCell ref="C5:BE5"/>
    <mergeCell ref="AI6:BE7"/>
    <mergeCell ref="AZ9:AZ17"/>
    <mergeCell ref="BD9:BD17"/>
    <mergeCell ref="BB9:BB17"/>
    <mergeCell ref="BA19:BA24"/>
    <mergeCell ref="BB19:BB24"/>
    <mergeCell ref="AV19:AV24"/>
    <mergeCell ref="J19:J21"/>
    <mergeCell ref="J22:J24"/>
    <mergeCell ref="A36:S36"/>
    <mergeCell ref="AE36:AI36"/>
    <mergeCell ref="AQ19:AQ24"/>
    <mergeCell ref="AR19:AR24"/>
    <mergeCell ref="AS19:AS24"/>
    <mergeCell ref="AT19:AT24"/>
    <mergeCell ref="AH29:AH30"/>
    <mergeCell ref="BA9:BA17"/>
    <mergeCell ref="BE9:BE17"/>
    <mergeCell ref="AK9:AK17"/>
    <mergeCell ref="AL9:AL17"/>
    <mergeCell ref="AM9:AM17"/>
    <mergeCell ref="BC19:BC24"/>
    <mergeCell ref="BD19:BD24"/>
    <mergeCell ref="AU19:AU24"/>
    <mergeCell ref="BE19:BE24"/>
    <mergeCell ref="AT9:AT17"/>
    <mergeCell ref="AU9:AU17"/>
    <mergeCell ref="AV9:AV17"/>
    <mergeCell ref="AW9:AW17"/>
    <mergeCell ref="AX9:AX17"/>
    <mergeCell ref="AY9:AY17"/>
    <mergeCell ref="AQ9:AQ17"/>
    <mergeCell ref="AR9:AR17"/>
    <mergeCell ref="AS9:AS17"/>
    <mergeCell ref="BC9:BC17"/>
    <mergeCell ref="AW19:AW24"/>
    <mergeCell ref="AX19:AX24"/>
    <mergeCell ref="AY19:AY24"/>
    <mergeCell ref="AZ19:AZ24"/>
    <mergeCell ref="AK26:AK32"/>
    <mergeCell ref="BD26:BD32"/>
    <mergeCell ref="BE26:BE32"/>
    <mergeCell ref="AU26:AU32"/>
    <mergeCell ref="AV26:AV32"/>
    <mergeCell ref="AW26:AW32"/>
    <mergeCell ref="AX26:AX32"/>
    <mergeCell ref="AY26:AY32"/>
    <mergeCell ref="AZ26:AZ32"/>
    <mergeCell ref="BA26:BA32"/>
    <mergeCell ref="BB26:BB32"/>
    <mergeCell ref="BC26:BC32"/>
    <mergeCell ref="AN29:AN30"/>
    <mergeCell ref="AO29:AO30"/>
    <mergeCell ref="AT26:AT32"/>
    <mergeCell ref="AP26:AP32"/>
    <mergeCell ref="AQ26:AQ32"/>
    <mergeCell ref="AR26:AR32"/>
    <mergeCell ref="AS26:AS32"/>
    <mergeCell ref="AP19:AP24"/>
    <mergeCell ref="AN10:AN11"/>
    <mergeCell ref="AN13:AN14"/>
    <mergeCell ref="K10:K11"/>
    <mergeCell ref="K13:K14"/>
    <mergeCell ref="AJ9:AJ17"/>
    <mergeCell ref="AP9:AP17"/>
    <mergeCell ref="AL26:AL32"/>
    <mergeCell ref="AM26:AM32"/>
    <mergeCell ref="AJ19:AJ24"/>
    <mergeCell ref="AJ26:AJ32"/>
    <mergeCell ref="AK19:AK24"/>
    <mergeCell ref="AL19:AL24"/>
    <mergeCell ref="AM19:AM24"/>
    <mergeCell ref="AI9:AI17"/>
    <mergeCell ref="AI19:AI24"/>
    <mergeCell ref="AI26:AI32"/>
    <mergeCell ref="AB29:AB30"/>
    <mergeCell ref="AF29:AF30"/>
    <mergeCell ref="L13:L14"/>
    <mergeCell ref="M13:M14"/>
    <mergeCell ref="K21:K23"/>
    <mergeCell ref="M21:M22"/>
    <mergeCell ref="A29:A30"/>
    <mergeCell ref="B29:B30"/>
    <mergeCell ref="C29:C30"/>
    <mergeCell ref="D29:D30"/>
    <mergeCell ref="E29:E30"/>
    <mergeCell ref="F29:F30"/>
    <mergeCell ref="G29:G30"/>
    <mergeCell ref="M29:M30"/>
    <mergeCell ref="K29:K30"/>
    <mergeCell ref="H28:H30"/>
    <mergeCell ref="H31:H32"/>
    <mergeCell ref="AE10:AE11"/>
    <mergeCell ref="AG10:AG11"/>
    <mergeCell ref="AE13:AE14"/>
    <mergeCell ref="AG13:AG14"/>
    <mergeCell ref="AE29:AE30"/>
    <mergeCell ref="AG29:AG30"/>
    <mergeCell ref="I19:I20"/>
    <mergeCell ref="I21:I24"/>
    <mergeCell ref="I28:I30"/>
    <mergeCell ref="I31:I32"/>
    <mergeCell ref="J28:J30"/>
    <mergeCell ref="J31:J32"/>
    <mergeCell ref="J9:J11"/>
    <mergeCell ref="J12:J14"/>
    <mergeCell ref="J15:J16"/>
    <mergeCell ref="Y29:Y30"/>
    <mergeCell ref="Z29:Z30"/>
    <mergeCell ref="AA29:AA30"/>
  </mergeCells>
  <phoneticPr fontId="14" type="noConversion"/>
  <dataValidations disablePrompts="1" count="2">
    <dataValidation type="list" allowBlank="1" showInputMessage="1" showErrorMessage="1" sqref="L37:L106" xr:uid="{00000000-0002-0000-0300-000000000000}">
      <formula1>$BH$9:$BH$17</formula1>
    </dataValidation>
    <dataValidation type="list" allowBlank="1" showInputMessage="1" showErrorMessage="1" sqref="L19:L24 L9:L13 L15:L17 L26:L32" xr:uid="{DABACFA8-24F2-4E7D-9F69-8F45F52B6F29}">
      <formula1>$AR$9:$AR$17</formula1>
    </dataValidation>
  </dataValidations>
  <pageMargins left="0.7" right="0.7" top="0.75" bottom="0.75" header="0.3" footer="0.3"/>
  <pageSetup paperSize="9" orientation="portrait" r:id="rId1"/>
  <drawing r:id="rId2"/>
  <legacyDrawing r:id="rId3"/>
  <extLst>
    <ext xmlns:x14="http://schemas.microsoft.com/office/spreadsheetml/2009/9/main" uri="{CCE6A557-97BC-4b89-ADB6-D9C93CAAB3DF}">
      <x14:dataValidations xmlns:xm="http://schemas.microsoft.com/office/excel/2006/main" disablePrompts="1" count="2">
        <x14:dataValidation type="list" allowBlank="1" showInputMessage="1" showErrorMessage="1" xr:uid="{00000000-0002-0000-0300-000001000000}">
          <x14:formula1>
            <xm:f>ANEXO1!$A$2:$A$21</xm:f>
          </x14:formula1>
          <xm:sqref>AF37:AF61 AF33:AF35 AF18:AF25</xm:sqref>
        </x14:dataValidation>
        <x14:dataValidation type="list" allowBlank="1" showInputMessage="1" showErrorMessage="1" xr:uid="{00000000-0002-0000-0300-000002000000}">
          <x14:formula1>
            <xm:f>ANEXO1!$F$2:$F$7</xm:f>
          </x14:formula1>
          <xm:sqref>AG37:AG70 AG33:AG35 AG18:AG25</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G27"/>
  <sheetViews>
    <sheetView zoomScale="90" zoomScaleNormal="90" workbookViewId="0">
      <selection activeCell="A7" sqref="A7"/>
    </sheetView>
  </sheetViews>
  <sheetFormatPr baseColWidth="10" defaultColWidth="10.85546875" defaultRowHeight="15" x14ac:dyDescent="0.25"/>
  <cols>
    <col min="1" max="1" width="20.5703125" customWidth="1"/>
    <col min="2" max="2" width="25" customWidth="1"/>
    <col min="3" max="3" width="19.5703125" customWidth="1"/>
    <col min="4" max="4" width="20.42578125" customWidth="1"/>
    <col min="5" max="6" width="22.85546875" customWidth="1"/>
    <col min="7" max="7" width="25.140625" customWidth="1"/>
  </cols>
  <sheetData>
    <row r="2" spans="1:7" x14ac:dyDescent="0.25">
      <c r="A2" s="427" t="s">
        <v>380</v>
      </c>
      <c r="B2" s="428"/>
      <c r="C2" s="428"/>
      <c r="D2" s="428"/>
      <c r="E2" s="428"/>
      <c r="F2" s="428"/>
      <c r="G2" s="429"/>
    </row>
    <row r="3" spans="1:7" s="4" customFormat="1" x14ac:dyDescent="0.25">
      <c r="A3" s="25" t="s">
        <v>381</v>
      </c>
      <c r="B3" s="424" t="s">
        <v>382</v>
      </c>
      <c r="C3" s="424"/>
      <c r="D3" s="424"/>
      <c r="E3" s="424"/>
      <c r="F3" s="424"/>
      <c r="G3" s="27" t="s">
        <v>383</v>
      </c>
    </row>
    <row r="4" spans="1:7" ht="12.75" customHeight="1" x14ac:dyDescent="0.25">
      <c r="A4" s="28">
        <v>45489</v>
      </c>
      <c r="B4" s="425" t="s">
        <v>384</v>
      </c>
      <c r="C4" s="425"/>
      <c r="D4" s="425"/>
      <c r="E4" s="425"/>
      <c r="F4" s="425"/>
      <c r="G4" s="29" t="s">
        <v>385</v>
      </c>
    </row>
    <row r="5" spans="1:7" ht="12.75" customHeight="1" x14ac:dyDescent="0.25">
      <c r="A5" s="30"/>
      <c r="B5" s="425"/>
      <c r="C5" s="425"/>
      <c r="D5" s="425"/>
      <c r="E5" s="425"/>
      <c r="F5" s="425"/>
      <c r="G5" s="29"/>
    </row>
    <row r="6" spans="1:7" x14ac:dyDescent="0.25">
      <c r="A6" s="30"/>
      <c r="B6" s="426"/>
      <c r="C6" s="426"/>
      <c r="D6" s="426"/>
      <c r="E6" s="426"/>
      <c r="F6" s="426"/>
      <c r="G6" s="32"/>
    </row>
    <row r="7" spans="1:7" x14ac:dyDescent="0.25">
      <c r="A7" s="30"/>
      <c r="B7" s="426"/>
      <c r="C7" s="426"/>
      <c r="D7" s="426"/>
      <c r="E7" s="426"/>
      <c r="F7" s="426"/>
      <c r="G7" s="32"/>
    </row>
    <row r="8" spans="1:7" x14ac:dyDescent="0.25">
      <c r="A8" s="30"/>
      <c r="B8" s="31"/>
      <c r="C8" s="31"/>
      <c r="D8" s="31"/>
      <c r="E8" s="31"/>
      <c r="F8" s="31"/>
      <c r="G8" s="32"/>
    </row>
    <row r="9" spans="1:7" x14ac:dyDescent="0.25">
      <c r="A9" s="420" t="s">
        <v>386</v>
      </c>
      <c r="B9" s="421"/>
      <c r="C9" s="421"/>
      <c r="D9" s="421"/>
      <c r="E9" s="421"/>
      <c r="F9" s="421"/>
      <c r="G9" s="422"/>
    </row>
    <row r="10" spans="1:7" s="4" customFormat="1" x14ac:dyDescent="0.25">
      <c r="A10" s="26"/>
      <c r="B10" s="424" t="s">
        <v>387</v>
      </c>
      <c r="C10" s="424"/>
      <c r="D10" s="424" t="s">
        <v>388</v>
      </c>
      <c r="E10" s="424"/>
      <c r="F10" s="26" t="s">
        <v>381</v>
      </c>
      <c r="G10" s="26" t="s">
        <v>389</v>
      </c>
    </row>
    <row r="11" spans="1:7" x14ac:dyDescent="0.25">
      <c r="A11" s="33" t="s">
        <v>390</v>
      </c>
      <c r="B11" s="425" t="s">
        <v>391</v>
      </c>
      <c r="C11" s="425"/>
      <c r="D11" s="423" t="s">
        <v>392</v>
      </c>
      <c r="E11" s="423"/>
      <c r="F11" s="30" t="s">
        <v>393</v>
      </c>
      <c r="G11" s="32"/>
    </row>
    <row r="12" spans="1:7" x14ac:dyDescent="0.25">
      <c r="A12" s="33" t="s">
        <v>394</v>
      </c>
      <c r="B12" s="423" t="s">
        <v>395</v>
      </c>
      <c r="C12" s="423"/>
      <c r="D12" s="423" t="s">
        <v>396</v>
      </c>
      <c r="E12" s="423"/>
      <c r="F12" s="30" t="s">
        <v>393</v>
      </c>
      <c r="G12" s="32"/>
    </row>
    <row r="13" spans="1:7" x14ac:dyDescent="0.25">
      <c r="A13" s="33" t="s">
        <v>397</v>
      </c>
      <c r="B13" s="423" t="s">
        <v>395</v>
      </c>
      <c r="C13" s="423"/>
      <c r="D13" s="423" t="s">
        <v>396</v>
      </c>
      <c r="E13" s="423"/>
      <c r="F13" s="30" t="s">
        <v>393</v>
      </c>
      <c r="G13" s="32"/>
    </row>
    <row r="14" spans="1:7" ht="45" customHeight="1" x14ac:dyDescent="0.25"/>
    <row r="15" spans="1:7" ht="45" customHeight="1" x14ac:dyDescent="0.25"/>
    <row r="16" spans="1:7" ht="45" customHeight="1" x14ac:dyDescent="0.25"/>
    <row r="17" ht="45" customHeight="1" x14ac:dyDescent="0.25"/>
    <row r="18" ht="45" customHeight="1" x14ac:dyDescent="0.25"/>
    <row r="19" ht="45" customHeight="1" x14ac:dyDescent="0.25"/>
    <row r="20" ht="45" customHeight="1" x14ac:dyDescent="0.25"/>
    <row r="21" ht="45" customHeight="1" x14ac:dyDescent="0.25"/>
    <row r="22" ht="45" customHeight="1" x14ac:dyDescent="0.25"/>
    <row r="23" ht="45" customHeight="1" x14ac:dyDescent="0.25"/>
    <row r="24" ht="45" customHeight="1" x14ac:dyDescent="0.25"/>
    <row r="25" ht="45" customHeight="1" x14ac:dyDescent="0.25"/>
    <row r="26" ht="45" customHeight="1" x14ac:dyDescent="0.25"/>
    <row r="27" ht="45" customHeight="1" x14ac:dyDescent="0.25"/>
  </sheetData>
  <mergeCells count="15">
    <mergeCell ref="B7:F7"/>
    <mergeCell ref="A2:G2"/>
    <mergeCell ref="B3:F3"/>
    <mergeCell ref="B4:F4"/>
    <mergeCell ref="B5:F5"/>
    <mergeCell ref="B6:F6"/>
    <mergeCell ref="A9:G9"/>
    <mergeCell ref="B13:C13"/>
    <mergeCell ref="D13:E13"/>
    <mergeCell ref="B10:C10"/>
    <mergeCell ref="D10:E10"/>
    <mergeCell ref="B11:C11"/>
    <mergeCell ref="D11:E11"/>
    <mergeCell ref="B12:C12"/>
    <mergeCell ref="D12:E12"/>
  </mergeCells>
  <phoneticPr fontId="14"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25"/>
  <sheetViews>
    <sheetView workbookViewId="0">
      <selection activeCell="B1" sqref="B1:B1048576"/>
    </sheetView>
  </sheetViews>
  <sheetFormatPr baseColWidth="10" defaultColWidth="10.85546875" defaultRowHeight="15" x14ac:dyDescent="0.25"/>
  <cols>
    <col min="1" max="1" width="55.42578125" customWidth="1"/>
    <col min="5" max="5" width="20.140625" customWidth="1"/>
    <col min="6" max="6" width="34.5703125" customWidth="1"/>
  </cols>
  <sheetData>
    <row r="1" spans="1:6" ht="52.5" customHeight="1" x14ac:dyDescent="0.25">
      <c r="A1" s="23" t="s">
        <v>398</v>
      </c>
      <c r="E1" s="5" t="s">
        <v>399</v>
      </c>
      <c r="F1" s="5" t="s">
        <v>400</v>
      </c>
    </row>
    <row r="2" spans="1:6" ht="25.5" customHeight="1" x14ac:dyDescent="0.25">
      <c r="A2" s="22" t="s">
        <v>401</v>
      </c>
      <c r="E2" s="6">
        <v>0</v>
      </c>
      <c r="F2" s="7" t="s">
        <v>305</v>
      </c>
    </row>
    <row r="3" spans="1:6" ht="45" customHeight="1" x14ac:dyDescent="0.25">
      <c r="A3" s="22" t="s">
        <v>349</v>
      </c>
      <c r="E3" s="6">
        <v>1</v>
      </c>
      <c r="F3" s="7" t="s">
        <v>402</v>
      </c>
    </row>
    <row r="4" spans="1:6" ht="45" customHeight="1" x14ac:dyDescent="0.25">
      <c r="A4" s="22" t="s">
        <v>403</v>
      </c>
      <c r="E4" s="6">
        <v>2</v>
      </c>
      <c r="F4" s="7" t="s">
        <v>404</v>
      </c>
    </row>
    <row r="5" spans="1:6" ht="45" customHeight="1" x14ac:dyDescent="0.25">
      <c r="A5" s="22" t="s">
        <v>405</v>
      </c>
      <c r="E5" s="6">
        <v>3</v>
      </c>
      <c r="F5" s="7" t="s">
        <v>406</v>
      </c>
    </row>
    <row r="6" spans="1:6" ht="45" customHeight="1" x14ac:dyDescent="0.25">
      <c r="A6" s="22" t="s">
        <v>407</v>
      </c>
      <c r="E6" s="6">
        <v>4</v>
      </c>
      <c r="F6" s="7" t="s">
        <v>310</v>
      </c>
    </row>
    <row r="7" spans="1:6" ht="45" customHeight="1" x14ac:dyDescent="0.25">
      <c r="A7" s="22" t="s">
        <v>408</v>
      </c>
      <c r="E7" s="6">
        <v>5</v>
      </c>
      <c r="F7" s="7" t="s">
        <v>409</v>
      </c>
    </row>
    <row r="8" spans="1:6" ht="45" customHeight="1" x14ac:dyDescent="0.25">
      <c r="A8" s="22" t="s">
        <v>329</v>
      </c>
    </row>
    <row r="9" spans="1:6" ht="45" customHeight="1" x14ac:dyDescent="0.25">
      <c r="A9" s="22" t="s">
        <v>410</v>
      </c>
    </row>
    <row r="10" spans="1:6" ht="45" customHeight="1" x14ac:dyDescent="0.25">
      <c r="A10" s="22" t="s">
        <v>411</v>
      </c>
    </row>
    <row r="11" spans="1:6" ht="45" customHeight="1" x14ac:dyDescent="0.25">
      <c r="A11" s="22" t="s">
        <v>304</v>
      </c>
    </row>
    <row r="12" spans="1:6" ht="45" customHeight="1" x14ac:dyDescent="0.25">
      <c r="A12" s="22" t="s">
        <v>412</v>
      </c>
    </row>
    <row r="13" spans="1:6" ht="45" customHeight="1" x14ac:dyDescent="0.25">
      <c r="A13" s="22" t="s">
        <v>413</v>
      </c>
    </row>
    <row r="14" spans="1:6" ht="45" customHeight="1" x14ac:dyDescent="0.25">
      <c r="A14" s="22" t="s">
        <v>414</v>
      </c>
    </row>
    <row r="15" spans="1:6" ht="45" customHeight="1" x14ac:dyDescent="0.25">
      <c r="A15" s="22" t="s">
        <v>415</v>
      </c>
    </row>
    <row r="16" spans="1:6" ht="45" customHeight="1" x14ac:dyDescent="0.25">
      <c r="A16" s="22" t="s">
        <v>416</v>
      </c>
    </row>
    <row r="17" spans="1:1" ht="45" customHeight="1" x14ac:dyDescent="0.25">
      <c r="A17" s="22" t="s">
        <v>417</v>
      </c>
    </row>
    <row r="18" spans="1:1" ht="45" customHeight="1" x14ac:dyDescent="0.25">
      <c r="A18" s="22" t="s">
        <v>418</v>
      </c>
    </row>
    <row r="19" spans="1:1" ht="45" customHeight="1" x14ac:dyDescent="0.25">
      <c r="A19" s="22" t="s">
        <v>419</v>
      </c>
    </row>
    <row r="20" spans="1:1" ht="45" customHeight="1" x14ac:dyDescent="0.25">
      <c r="A20" s="22" t="s">
        <v>316</v>
      </c>
    </row>
    <row r="21" spans="1:1" ht="45" customHeight="1" x14ac:dyDescent="0.25">
      <c r="A21" s="22" t="s">
        <v>420</v>
      </c>
    </row>
    <row r="22" spans="1:1" ht="45" customHeight="1" x14ac:dyDescent="0.25"/>
    <row r="23" spans="1:1" ht="45" customHeight="1" x14ac:dyDescent="0.25"/>
    <row r="24" spans="1:1" ht="45" customHeight="1" x14ac:dyDescent="0.25"/>
    <row r="25" spans="1:1" ht="45" customHeight="1"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6</vt:i4>
      </vt:variant>
    </vt:vector>
  </HeadingPairs>
  <TitlesOfParts>
    <vt:vector size="6" baseType="lpstr">
      <vt:lpstr>INSTRUCTIVO</vt:lpstr>
      <vt:lpstr>1. ESTRATÉGICO</vt:lpstr>
      <vt:lpstr>2. GESTIÓN-MIPG</vt:lpstr>
      <vt:lpstr>3. INVERSIÓN</vt:lpstr>
      <vt:lpstr>CONTROL DE CAMBIOS </vt:lpstr>
      <vt:lpstr>ANEXO1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mathias David</dc:creator>
  <cp:keywords/>
  <dc:description/>
  <cp:lastModifiedBy>Plan De Desarrollo</cp:lastModifiedBy>
  <cp:revision/>
  <dcterms:created xsi:type="dcterms:W3CDTF">2024-07-04T17:50:33Z</dcterms:created>
  <dcterms:modified xsi:type="dcterms:W3CDTF">2026-09-01T15:15:23Z</dcterms:modified>
  <cp:category/>
  <cp:contentStatus/>
</cp:coreProperties>
</file>