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xl/drawings/drawing3.xml" ContentType="application/vnd.openxmlformats-officedocument.drawing+xml"/>
  <Override PartName="/xl/comments5.xml" ContentType="application/vnd.openxmlformats-officedocument.spreadsheetml.comments+xml"/>
  <Override PartName="/xl/drawings/drawing4.xml" ContentType="application/vnd.openxmlformats-officedocument.drawing+xml"/>
  <Override PartName="/xl/comments6.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4"/>
  <workbookPr defaultThemeVersion="166925"/>
  <mc:AlternateContent xmlns:mc="http://schemas.openxmlformats.org/markup-compatibility/2006">
    <mc:Choice Requires="x15">
      <x15ac:absPath xmlns:x15ac="http://schemas.microsoft.com/office/spreadsheetml/2010/11/ac" url="C:\Users\JOHANA VIELLAR\Downloads\"/>
    </mc:Choice>
  </mc:AlternateContent>
  <xr:revisionPtr revIDLastSave="0" documentId="8_{FC89E3CD-38B5-4EC8-814D-DBE2F8A57BDA}" xr6:coauthVersionLast="47" xr6:coauthVersionMax="47" xr10:uidLastSave="{00000000-0000-0000-0000-000000000000}"/>
  <bookViews>
    <workbookView xWindow="-120" yWindow="-120" windowWidth="20730" windowHeight="11040" firstSheet="2" activeTab="2" xr2:uid="{00000000-000D-0000-FFFF-FFFF00000000}"/>
  </bookViews>
  <sheets>
    <sheet name="INSTRUCTIVO" sheetId="12" r:id="rId1"/>
    <sheet name="Matriz Gestores de Metas" sheetId="10" r:id="rId2"/>
    <sheet name="Estratégico 2026" sheetId="11" r:id="rId3"/>
    <sheet name="Inversión 2026" sheetId="9" r:id="rId4"/>
    <sheet name="Matriz General 2024" sheetId="4" r:id="rId5"/>
    <sheet name="E 2024" sheetId="2" r:id="rId6"/>
    <sheet name="I 2024" sheetId="5" r:id="rId7"/>
  </sheets>
  <externalReferences>
    <externalReference r:id="rId8"/>
    <externalReference r:id="rId9"/>
  </externalReferences>
  <definedNames>
    <definedName name="_xlnm._FilterDatabase" localSheetId="1" hidden="1">'Matriz Gestores de Metas'!$A$1:$R$111</definedName>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 name="_xlnm.Print_Titles" localSheetId="1">'Matriz Gestores de Metas'!$1:$1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33" i="11" l="1"/>
  <c r="X34" i="11"/>
  <c r="X35" i="11"/>
  <c r="X36" i="11"/>
  <c r="X37" i="11"/>
  <c r="X38" i="11"/>
  <c r="X32" i="11"/>
  <c r="AG38" i="11"/>
  <c r="AG37" i="11"/>
  <c r="AG36" i="11"/>
  <c r="AG35" i="11"/>
  <c r="AG34" i="11"/>
  <c r="AG33" i="11"/>
  <c r="AG32" i="11"/>
  <c r="X41" i="11"/>
  <c r="X42" i="11"/>
  <c r="AG42" i="11" s="1"/>
  <c r="X152" i="11"/>
  <c r="X150" i="11"/>
  <c r="X149" i="11"/>
  <c r="X148" i="11"/>
  <c r="X147" i="11"/>
  <c r="X146" i="11"/>
  <c r="X143" i="11"/>
  <c r="X142" i="11"/>
  <c r="X141" i="11"/>
  <c r="X139" i="11"/>
  <c r="X137" i="11"/>
  <c r="X135" i="11"/>
  <c r="X134" i="11"/>
  <c r="X133" i="11"/>
  <c r="X132" i="11"/>
  <c r="X131" i="11"/>
  <c r="X130" i="11"/>
  <c r="X129" i="11"/>
  <c r="X128" i="11"/>
  <c r="X127" i="11"/>
  <c r="X123" i="11"/>
  <c r="X121" i="11"/>
  <c r="X120" i="11"/>
  <c r="X119" i="11"/>
  <c r="X118" i="11"/>
  <c r="X115" i="11"/>
  <c r="X114" i="11"/>
  <c r="X112" i="11"/>
  <c r="X111" i="11"/>
  <c r="X110" i="11"/>
  <c r="X109" i="11"/>
  <c r="X108" i="11"/>
  <c r="X107" i="11"/>
  <c r="X106" i="11"/>
  <c r="X102" i="11"/>
  <c r="X101" i="11"/>
  <c r="X100" i="11"/>
  <c r="X99" i="11"/>
  <c r="X98" i="11"/>
  <c r="X96" i="11"/>
  <c r="X95" i="11"/>
  <c r="X94" i="11"/>
  <c r="X93" i="11"/>
  <c r="X92" i="11"/>
  <c r="X91" i="11"/>
  <c r="X90" i="11"/>
  <c r="X89" i="11"/>
  <c r="X88" i="11"/>
  <c r="X87" i="11"/>
  <c r="X86" i="11"/>
  <c r="X85" i="11"/>
  <c r="X81" i="11"/>
  <c r="X80" i="11"/>
  <c r="X79" i="11"/>
  <c r="X76" i="11"/>
  <c r="X75" i="11"/>
  <c r="X74" i="11"/>
  <c r="X73" i="11"/>
  <c r="X72" i="11"/>
  <c r="X69" i="11"/>
  <c r="X68" i="11"/>
  <c r="X64" i="11"/>
  <c r="X63" i="11"/>
  <c r="X60" i="11"/>
  <c r="X59" i="11"/>
  <c r="X58" i="11"/>
  <c r="X57" i="11"/>
  <c r="X56" i="11"/>
  <c r="X53" i="11"/>
  <c r="X52" i="11"/>
  <c r="X51" i="11"/>
  <c r="X49" i="11"/>
  <c r="X48" i="11"/>
  <c r="X47" i="11"/>
  <c r="X46" i="11"/>
  <c r="X45" i="11"/>
  <c r="X40" i="11"/>
  <c r="X29" i="11"/>
  <c r="AG29" i="11" s="1"/>
  <c r="X28" i="11"/>
  <c r="X27" i="11"/>
  <c r="AG27" i="11" s="1"/>
  <c r="X26" i="11"/>
  <c r="X23" i="11"/>
  <c r="X18" i="11"/>
  <c r="AG18" i="11" s="1"/>
  <c r="X19" i="11"/>
  <c r="X20" i="11"/>
  <c r="X21" i="11"/>
  <c r="AG21" i="11" s="1"/>
  <c r="X22" i="11"/>
  <c r="X17" i="11"/>
  <c r="X9" i="11"/>
  <c r="X10" i="11"/>
  <c r="X11" i="11"/>
  <c r="X12" i="11"/>
  <c r="X13" i="11"/>
  <c r="X14" i="11"/>
  <c r="AG140" i="11"/>
  <c r="AE140" i="11"/>
  <c r="AG138" i="11"/>
  <c r="AE138" i="11"/>
  <c r="AG116" i="11"/>
  <c r="AE116" i="11"/>
  <c r="AG43" i="11"/>
  <c r="AG12" i="11" l="1"/>
  <c r="AG11" i="11"/>
  <c r="AG10" i="11"/>
  <c r="AG22" i="11"/>
  <c r="AG20" i="11"/>
  <c r="AG19" i="11"/>
  <c r="AG26" i="11"/>
  <c r="AG28" i="11"/>
  <c r="AG46" i="11"/>
  <c r="AG48" i="11"/>
  <c r="AG49" i="11"/>
  <c r="AG57" i="11"/>
  <c r="AG58" i="11"/>
  <c r="AG59" i="11"/>
  <c r="AG63" i="11"/>
  <c r="AG64" i="11"/>
  <c r="AG69" i="11"/>
  <c r="AG74" i="11"/>
  <c r="AG75" i="11"/>
  <c r="AG95" i="11"/>
  <c r="AG96" i="11"/>
  <c r="AG98" i="11"/>
  <c r="AG99" i="11"/>
  <c r="AG100" i="11"/>
  <c r="AG101" i="11"/>
  <c r="AG102" i="11"/>
  <c r="AG106" i="11"/>
  <c r="AG108" i="11"/>
  <c r="AG109" i="11"/>
  <c r="AG110" i="11"/>
  <c r="AG127" i="11"/>
  <c r="AG129" i="11"/>
  <c r="AG135" i="11"/>
  <c r="AG143" i="11"/>
  <c r="AG146" i="11"/>
  <c r="AG147" i="11"/>
  <c r="AG149" i="11"/>
  <c r="AG150" i="11"/>
  <c r="AI111" i="10"/>
  <c r="AN111" i="10" s="1"/>
  <c r="AI110" i="10"/>
  <c r="AN110" i="10" s="1"/>
  <c r="AI109" i="10"/>
  <c r="AN109" i="10" s="1"/>
  <c r="AI108" i="10"/>
  <c r="AN108" i="10" s="1"/>
  <c r="AI107" i="10"/>
  <c r="AN107" i="10" s="1"/>
  <c r="AI106" i="10"/>
  <c r="AN106" i="10" s="1"/>
  <c r="AI105" i="10"/>
  <c r="AN105" i="10" s="1"/>
  <c r="AI104" i="10"/>
  <c r="AN104" i="10" s="1"/>
  <c r="AI103" i="10"/>
  <c r="AN103" i="10" s="1"/>
  <c r="AI102" i="10"/>
  <c r="AN102" i="10" s="1"/>
  <c r="AI101" i="10"/>
  <c r="AN101" i="10" s="1"/>
  <c r="AI100" i="10"/>
  <c r="AN100" i="10" s="1"/>
  <c r="AI99" i="10"/>
  <c r="AN99" i="10" s="1"/>
  <c r="AI98" i="10"/>
  <c r="AN98" i="10" s="1"/>
  <c r="AI97" i="10"/>
  <c r="AN97" i="10" s="1"/>
  <c r="AI96" i="10"/>
  <c r="AN96" i="10" s="1"/>
  <c r="AI95" i="10"/>
  <c r="AN95" i="10" s="1"/>
  <c r="AI94" i="10"/>
  <c r="AN94" i="10" s="1"/>
  <c r="AI93" i="10"/>
  <c r="AN93" i="10" s="1"/>
  <c r="AI92" i="10"/>
  <c r="AN92" i="10" s="1"/>
  <c r="AI91" i="10"/>
  <c r="AN91" i="10" s="1"/>
  <c r="AI90" i="10"/>
  <c r="AN90" i="10" s="1"/>
  <c r="AI89" i="10"/>
  <c r="AN89" i="10" s="1"/>
  <c r="AI88" i="10"/>
  <c r="AN88" i="10" s="1"/>
  <c r="AI87" i="10"/>
  <c r="AN87" i="10" s="1"/>
  <c r="AI86" i="10"/>
  <c r="AN86" i="10" s="1"/>
  <c r="AI85" i="10"/>
  <c r="AN85" i="10" s="1"/>
  <c r="AI84" i="10"/>
  <c r="AN84" i="10" s="1"/>
  <c r="AI83" i="10"/>
  <c r="AN83" i="10" s="1"/>
  <c r="AI82" i="10"/>
  <c r="AN82" i="10" s="1"/>
  <c r="AI81" i="10"/>
  <c r="AN81" i="10" s="1"/>
  <c r="AI80" i="10"/>
  <c r="AN80" i="10" s="1"/>
  <c r="AI79" i="10"/>
  <c r="AN79" i="10" s="1"/>
  <c r="AI78" i="10"/>
  <c r="AN78" i="10" s="1"/>
  <c r="AI77" i="10"/>
  <c r="AN77" i="10" s="1"/>
  <c r="AI76" i="10"/>
  <c r="AN76" i="10" s="1"/>
  <c r="AI75" i="10"/>
  <c r="AN75" i="10" s="1"/>
  <c r="AI74" i="10"/>
  <c r="AN74" i="10" s="1"/>
  <c r="AI73" i="10"/>
  <c r="AN73" i="10" s="1"/>
  <c r="AI72" i="10"/>
  <c r="AN72" i="10" s="1"/>
  <c r="AI71" i="10"/>
  <c r="AN71" i="10" s="1"/>
  <c r="AI70" i="10"/>
  <c r="AN70" i="10" s="1"/>
  <c r="AI69" i="10"/>
  <c r="AN69" i="10" s="1"/>
  <c r="AI68" i="10"/>
  <c r="AN68" i="10" s="1"/>
  <c r="AI67" i="10"/>
  <c r="AN67" i="10" s="1"/>
  <c r="AI66" i="10"/>
  <c r="AN66" i="10" s="1"/>
  <c r="AI65" i="10"/>
  <c r="AN65" i="10" s="1"/>
  <c r="AI64" i="10"/>
  <c r="AN64" i="10" s="1"/>
  <c r="AI63" i="10"/>
  <c r="AN63" i="10" s="1"/>
  <c r="AI62" i="10"/>
  <c r="AN62" i="10" s="1"/>
  <c r="AI61" i="10"/>
  <c r="AN61" i="10" s="1"/>
  <c r="AI60" i="10"/>
  <c r="AN60" i="10" s="1"/>
  <c r="AI59" i="10"/>
  <c r="AN59" i="10" s="1"/>
  <c r="AI58" i="10"/>
  <c r="AN58" i="10" s="1"/>
  <c r="AI57" i="10"/>
  <c r="AN57" i="10" s="1"/>
  <c r="AI56" i="10"/>
  <c r="AN56" i="10" s="1"/>
  <c r="AI55" i="10"/>
  <c r="AN55" i="10" s="1"/>
  <c r="AI54" i="10"/>
  <c r="AN54" i="10" s="1"/>
  <c r="AI53" i="10"/>
  <c r="AN53" i="10" s="1"/>
  <c r="AI52" i="10"/>
  <c r="AN52" i="10" s="1"/>
  <c r="AI51" i="10"/>
  <c r="AN51" i="10" s="1"/>
  <c r="AI50" i="10"/>
  <c r="AN50" i="10" s="1"/>
  <c r="AI49" i="10"/>
  <c r="AN49" i="10" s="1"/>
  <c r="AI48" i="10"/>
  <c r="AN48" i="10" s="1"/>
  <c r="AI47" i="10"/>
  <c r="AN47" i="10" s="1"/>
  <c r="AI46" i="10"/>
  <c r="AN46" i="10" s="1"/>
  <c r="AI45" i="10"/>
  <c r="AN45" i="10" s="1"/>
  <c r="AI44" i="10"/>
  <c r="AN44" i="10" s="1"/>
  <c r="AI43" i="10"/>
  <c r="AN43" i="10" s="1"/>
  <c r="AI42" i="10"/>
  <c r="AN42" i="10" s="1"/>
  <c r="AI41" i="10"/>
  <c r="AN41" i="10" s="1"/>
  <c r="AI40" i="10"/>
  <c r="AN40" i="10" s="1"/>
  <c r="AI39" i="10"/>
  <c r="AN39" i="10" s="1"/>
  <c r="AI38" i="10"/>
  <c r="AN38" i="10" s="1"/>
  <c r="AI37" i="10"/>
  <c r="AN37" i="10" s="1"/>
  <c r="AI36" i="10"/>
  <c r="AN36" i="10" s="1"/>
  <c r="AI35" i="10"/>
  <c r="AN35" i="10" s="1"/>
  <c r="AI34" i="10"/>
  <c r="AN34" i="10" s="1"/>
  <c r="AI33" i="10"/>
  <c r="AN33" i="10" s="1"/>
  <c r="AI32" i="10"/>
  <c r="AN32" i="10" s="1"/>
  <c r="AI31" i="10"/>
  <c r="AN31" i="10" s="1"/>
  <c r="AI30" i="10"/>
  <c r="AN30" i="10" s="1"/>
  <c r="AI29" i="10"/>
  <c r="AN29" i="10" s="1"/>
  <c r="AI28" i="10"/>
  <c r="AN28" i="10" s="1"/>
  <c r="AI27" i="10"/>
  <c r="AN27" i="10" s="1"/>
  <c r="AI26" i="10"/>
  <c r="AN26" i="10" s="1"/>
  <c r="AI25" i="10"/>
  <c r="AN25" i="10" s="1"/>
  <c r="AI24" i="10"/>
  <c r="AN24" i="10" s="1"/>
  <c r="AI23" i="10"/>
  <c r="AN23" i="10" s="1"/>
  <c r="AI22" i="10"/>
  <c r="AN22" i="10" s="1"/>
  <c r="AI21" i="10"/>
  <c r="AN21" i="10" s="1"/>
  <c r="AI20" i="10"/>
  <c r="AN20" i="10" s="1"/>
  <c r="AI19" i="10"/>
  <c r="AN19" i="10" s="1"/>
  <c r="AI18" i="10"/>
  <c r="AN18" i="10" s="1"/>
  <c r="AI17" i="10"/>
  <c r="AN17" i="10" s="1"/>
  <c r="AI16" i="10"/>
  <c r="AN16" i="10" s="1"/>
  <c r="AI15" i="10"/>
  <c r="AN15" i="10" s="1"/>
  <c r="AI14" i="10"/>
  <c r="AN14" i="10" s="1"/>
  <c r="AI13" i="10"/>
  <c r="AN13" i="10" s="1"/>
  <c r="AI12" i="10"/>
  <c r="AN12" i="10" s="1"/>
  <c r="AI11" i="10"/>
  <c r="AN11" i="10" s="1"/>
  <c r="AI10" i="10"/>
  <c r="AN10" i="10" s="1"/>
  <c r="AI9" i="10"/>
  <c r="AN9" i="10" s="1"/>
  <c r="AG113" i="11" l="1"/>
  <c r="AG117" i="11" s="1"/>
  <c r="AG97" i="11"/>
  <c r="AG65" i="11"/>
  <c r="AG66" i="11" s="1"/>
  <c r="AN112" i="10"/>
  <c r="Z152" i="11" l="1"/>
  <c r="Z150" i="11"/>
  <c r="Z149" i="11"/>
  <c r="Z148" i="11"/>
  <c r="Z147" i="11"/>
  <c r="Z146" i="11"/>
  <c r="Z143" i="11"/>
  <c r="Z142" i="11"/>
  <c r="Z141" i="11"/>
  <c r="Z139" i="11"/>
  <c r="Z137" i="11"/>
  <c r="Z135" i="11"/>
  <c r="Z134" i="11"/>
  <c r="Z133" i="11"/>
  <c r="Z132" i="11"/>
  <c r="Z131" i="11"/>
  <c r="Z130" i="11"/>
  <c r="Z128" i="11"/>
  <c r="Z127" i="11"/>
  <c r="Z123" i="11"/>
  <c r="Z121" i="11"/>
  <c r="Z120" i="11"/>
  <c r="Z119" i="11"/>
  <c r="Z118" i="11"/>
  <c r="Z115" i="11"/>
  <c r="Z114" i="11"/>
  <c r="Z102" i="11"/>
  <c r="Z101" i="11"/>
  <c r="Z100" i="11"/>
  <c r="Z99" i="11"/>
  <c r="Z98" i="11"/>
  <c r="Z96" i="11"/>
  <c r="Z95" i="11"/>
  <c r="Z94" i="11"/>
  <c r="Z93" i="11"/>
  <c r="Z92" i="11"/>
  <c r="Z91" i="11"/>
  <c r="Z90" i="11"/>
  <c r="Z89" i="11"/>
  <c r="Z88" i="11"/>
  <c r="Z87" i="11"/>
  <c r="Z86" i="11"/>
  <c r="Z85" i="11"/>
  <c r="N79" i="11"/>
  <c r="S79" i="11"/>
  <c r="Z79" i="11" s="1"/>
  <c r="N80" i="11"/>
  <c r="S80" i="11"/>
  <c r="Z80" i="11" s="1"/>
  <c r="N81" i="11"/>
  <c r="S81" i="11"/>
  <c r="Z81" i="11" s="1"/>
  <c r="Z76" i="11"/>
  <c r="Z75" i="11"/>
  <c r="Z74" i="11"/>
  <c r="Z73" i="11"/>
  <c r="Z72" i="11"/>
  <c r="Z69" i="11"/>
  <c r="Z68" i="11"/>
  <c r="Z64" i="11"/>
  <c r="Z63" i="11"/>
  <c r="Z57" i="11"/>
  <c r="Z58" i="11"/>
  <c r="Z59" i="11"/>
  <c r="Z60" i="11"/>
  <c r="Z56" i="11"/>
  <c r="Z52" i="11"/>
  <c r="Z53" i="11"/>
  <c r="Z51" i="11"/>
  <c r="Z46" i="11"/>
  <c r="Z47" i="11"/>
  <c r="Z48" i="11"/>
  <c r="Z49" i="11"/>
  <c r="Z41" i="11"/>
  <c r="Z42" i="11"/>
  <c r="Z40" i="11"/>
  <c r="Z36" i="11"/>
  <c r="Z37" i="11"/>
  <c r="Z38" i="11"/>
  <c r="Z33" i="11"/>
  <c r="Z34" i="11"/>
  <c r="Z35" i="11"/>
  <c r="Z32" i="11"/>
  <c r="Z27" i="11"/>
  <c r="Z28" i="11"/>
  <c r="Z29" i="11"/>
  <c r="Z26" i="11"/>
  <c r="Z22" i="11"/>
  <c r="Z23" i="11"/>
  <c r="Z18" i="11"/>
  <c r="Z19" i="11"/>
  <c r="Z20" i="11"/>
  <c r="Z21" i="11"/>
  <c r="Z17" i="11"/>
  <c r="Z14" i="11"/>
  <c r="Z10" i="11"/>
  <c r="Z11" i="11"/>
  <c r="Z12" i="11"/>
  <c r="Z13" i="11"/>
  <c r="Z9" i="11"/>
  <c r="Z107" i="11"/>
  <c r="AH11" i="11" l="1"/>
  <c r="AH28" i="11"/>
  <c r="AH10" i="11"/>
  <c r="AH20" i="11"/>
  <c r="AH27" i="11"/>
  <c r="AH49" i="11"/>
  <c r="AH63" i="11"/>
  <c r="AH65" i="11" s="1"/>
  <c r="AH66" i="11" s="1"/>
  <c r="AH76" i="11"/>
  <c r="AH86" i="11"/>
  <c r="AH94" i="11"/>
  <c r="AH99" i="11"/>
  <c r="AH120" i="11"/>
  <c r="AH132" i="11"/>
  <c r="AH143" i="11"/>
  <c r="AH14" i="11"/>
  <c r="AH26" i="11"/>
  <c r="AH32" i="11"/>
  <c r="AH42" i="11"/>
  <c r="AH48" i="11"/>
  <c r="AH54" i="11"/>
  <c r="AH59" i="11"/>
  <c r="AH73" i="11"/>
  <c r="AF81" i="11"/>
  <c r="AH81" i="11"/>
  <c r="AF79" i="11"/>
  <c r="AH79" i="11"/>
  <c r="AH87" i="11"/>
  <c r="AH91" i="11"/>
  <c r="AH95" i="11"/>
  <c r="AH100" i="11"/>
  <c r="AH121" i="11"/>
  <c r="AH133" i="11"/>
  <c r="AH139" i="11"/>
  <c r="AH140" i="11" s="1"/>
  <c r="AH150" i="11"/>
  <c r="AH21" i="11"/>
  <c r="AH34" i="11"/>
  <c r="AH36" i="11"/>
  <c r="AH46" i="11"/>
  <c r="AH9" i="11"/>
  <c r="AH22" i="11"/>
  <c r="AH33" i="11"/>
  <c r="AH40" i="11"/>
  <c r="AH60" i="11"/>
  <c r="AH90" i="11"/>
  <c r="AH116" i="11"/>
  <c r="AH128" i="11"/>
  <c r="AH137" i="11"/>
  <c r="AH138" i="11" s="1"/>
  <c r="AH149" i="11"/>
  <c r="AH13" i="11"/>
  <c r="AH19" i="11"/>
  <c r="AH12" i="11"/>
  <c r="AH17" i="11"/>
  <c r="AH18" i="11"/>
  <c r="AH29" i="11"/>
  <c r="AH35" i="11"/>
  <c r="AH37" i="11"/>
  <c r="AH58" i="11"/>
  <c r="AH68" i="11"/>
  <c r="AH74" i="11"/>
  <c r="AH88" i="11"/>
  <c r="AH92" i="11"/>
  <c r="AH96" i="11"/>
  <c r="AH101" i="11"/>
  <c r="AH118" i="11"/>
  <c r="AH123" i="11"/>
  <c r="AH124" i="11" s="1"/>
  <c r="AH130" i="11"/>
  <c r="AH134" i="11"/>
  <c r="AH141" i="11"/>
  <c r="AH147" i="11"/>
  <c r="AH153" i="11"/>
  <c r="AH56" i="11"/>
  <c r="AH69" i="11"/>
  <c r="AH75" i="11"/>
  <c r="AH80" i="11"/>
  <c r="AF80" i="11"/>
  <c r="AH85" i="11"/>
  <c r="AH89" i="11"/>
  <c r="AH93" i="11"/>
  <c r="AH98" i="11"/>
  <c r="AH119" i="11"/>
  <c r="AH127" i="11"/>
  <c r="AH131" i="11"/>
  <c r="AH135" i="11"/>
  <c r="AH142" i="11"/>
  <c r="AH148" i="11"/>
  <c r="S64" i="11"/>
  <c r="W135" i="9"/>
  <c r="AH43" i="11" l="1"/>
  <c r="AH61" i="11"/>
  <c r="AH62" i="11" s="1"/>
  <c r="AH97" i="11"/>
  <c r="AH151" i="11"/>
  <c r="AH154" i="11" s="1"/>
  <c r="AH30" i="11"/>
  <c r="AH31" i="11" s="1"/>
  <c r="AH103" i="11"/>
  <c r="AH50" i="11"/>
  <c r="AH55" i="11" s="1"/>
  <c r="AH122" i="11"/>
  <c r="AH125" i="11" s="1"/>
  <c r="AH70" i="11"/>
  <c r="AH71" i="11" s="1"/>
  <c r="AH82" i="11"/>
  <c r="AH83" i="11" s="1"/>
  <c r="AH39" i="11"/>
  <c r="AH44" i="11" s="1"/>
  <c r="AH144" i="11"/>
  <c r="AH24" i="11"/>
  <c r="AH25" i="11" s="1"/>
  <c r="AF82" i="11"/>
  <c r="AF83" i="11" s="1"/>
  <c r="AH77" i="11"/>
  <c r="AH78" i="11" s="1"/>
  <c r="AH15" i="11"/>
  <c r="AH16" i="11" s="1"/>
  <c r="W97" i="9"/>
  <c r="W96" i="9"/>
  <c r="W95" i="9"/>
  <c r="W94" i="9"/>
  <c r="W93" i="9"/>
  <c r="W92" i="9"/>
  <c r="W91" i="9"/>
  <c r="W90" i="9"/>
  <c r="W89" i="9"/>
  <c r="W88" i="9"/>
  <c r="W56" i="9"/>
  <c r="W55" i="9"/>
  <c r="W54" i="9"/>
  <c r="W53" i="9"/>
  <c r="W52" i="9"/>
  <c r="W51" i="9"/>
  <c r="W50" i="9"/>
  <c r="W49" i="9"/>
  <c r="W48" i="9"/>
  <c r="W47" i="9"/>
  <c r="W46" i="9"/>
  <c r="W38" i="9"/>
  <c r="W37" i="9"/>
  <c r="W36" i="9"/>
  <c r="W35" i="9"/>
  <c r="W34" i="9"/>
  <c r="W33" i="9"/>
  <c r="W32" i="9"/>
  <c r="AH104" i="11" l="1"/>
  <c r="AH105" i="11" s="1"/>
  <c r="AH84" i="11"/>
  <c r="AH67" i="11"/>
  <c r="W22" i="9"/>
  <c r="W21" i="9"/>
  <c r="W20" i="9"/>
  <c r="W19" i="9"/>
  <c r="W18" i="9"/>
  <c r="W17" i="9"/>
  <c r="W16" i="9"/>
  <c r="W15" i="9"/>
  <c r="W14" i="9"/>
  <c r="D32" i="9"/>
  <c r="F128" i="9"/>
  <c r="S152" i="11" l="1"/>
  <c r="N152" i="11"/>
  <c r="AF152" i="11" s="1"/>
  <c r="AF153" i="11" s="1"/>
  <c r="S150" i="11"/>
  <c r="N150" i="11"/>
  <c r="S149" i="11"/>
  <c r="N149" i="11"/>
  <c r="S148" i="11"/>
  <c r="N148" i="11"/>
  <c r="AF148" i="11" s="1"/>
  <c r="S147" i="11"/>
  <c r="N147" i="11"/>
  <c r="S146" i="11"/>
  <c r="N146" i="11"/>
  <c r="AE146" i="11" s="1"/>
  <c r="S143" i="11"/>
  <c r="N143" i="11"/>
  <c r="S142" i="11"/>
  <c r="N142" i="11"/>
  <c r="AF142" i="11" s="1"/>
  <c r="S141" i="11"/>
  <c r="N141" i="11"/>
  <c r="AF141" i="11" s="1"/>
  <c r="S139" i="11"/>
  <c r="N139" i="11"/>
  <c r="AF139" i="11" s="1"/>
  <c r="AF140" i="11" s="1"/>
  <c r="S137" i="11"/>
  <c r="N137" i="11"/>
  <c r="AF137" i="11" s="1"/>
  <c r="AF138" i="11" s="1"/>
  <c r="S135" i="11"/>
  <c r="N135" i="11"/>
  <c r="S134" i="11"/>
  <c r="N134" i="11"/>
  <c r="AF134" i="11" s="1"/>
  <c r="S133" i="11"/>
  <c r="N133" i="11"/>
  <c r="AF133" i="11" s="1"/>
  <c r="S132" i="11"/>
  <c r="N132" i="11"/>
  <c r="AF132" i="11" s="1"/>
  <c r="S131" i="11"/>
  <c r="N131" i="11"/>
  <c r="AF131" i="11" s="1"/>
  <c r="S130" i="11"/>
  <c r="N130" i="11"/>
  <c r="AF130" i="11" s="1"/>
  <c r="S129" i="11"/>
  <c r="N129" i="11"/>
  <c r="AE129" i="11" s="1"/>
  <c r="S128" i="11"/>
  <c r="N128" i="11"/>
  <c r="AF128" i="11" s="1"/>
  <c r="S127" i="11"/>
  <c r="N127" i="11"/>
  <c r="S123" i="11"/>
  <c r="N123" i="11"/>
  <c r="AF123" i="11" s="1"/>
  <c r="AF124" i="11" s="1"/>
  <c r="S121" i="11"/>
  <c r="N121" i="11"/>
  <c r="S120" i="11"/>
  <c r="N120" i="11"/>
  <c r="S119" i="11"/>
  <c r="N119" i="11"/>
  <c r="S118" i="11"/>
  <c r="N118" i="11"/>
  <c r="S115" i="11"/>
  <c r="N115" i="11"/>
  <c r="S114" i="11"/>
  <c r="N114" i="11"/>
  <c r="AF116" i="11" s="1"/>
  <c r="S112" i="11"/>
  <c r="N112" i="11"/>
  <c r="S111" i="11"/>
  <c r="Z111" i="11" s="1"/>
  <c r="N111" i="11"/>
  <c r="S110" i="11"/>
  <c r="Z110" i="11" s="1"/>
  <c r="N110" i="11"/>
  <c r="AE110" i="11" s="1"/>
  <c r="S109" i="11"/>
  <c r="N109" i="11"/>
  <c r="AE109" i="11" s="1"/>
  <c r="S108" i="11"/>
  <c r="Z108" i="11" s="1"/>
  <c r="N108" i="11"/>
  <c r="AE108" i="11" s="1"/>
  <c r="N107" i="11"/>
  <c r="S106" i="11"/>
  <c r="N106" i="11"/>
  <c r="AE106" i="11" s="1"/>
  <c r="AE113" i="11" s="1"/>
  <c r="AE117" i="11" s="1"/>
  <c r="S102" i="11"/>
  <c r="N102" i="11"/>
  <c r="AE102" i="11" s="1"/>
  <c r="S101" i="11"/>
  <c r="N101" i="11"/>
  <c r="S100" i="11"/>
  <c r="N100" i="11"/>
  <c r="S99" i="11"/>
  <c r="N99" i="11"/>
  <c r="S98" i="11"/>
  <c r="N98" i="11"/>
  <c r="S96" i="11"/>
  <c r="N96" i="11"/>
  <c r="S95" i="11"/>
  <c r="N95" i="11"/>
  <c r="S94" i="11"/>
  <c r="N94" i="11"/>
  <c r="AF94" i="11" s="1"/>
  <c r="S93" i="11"/>
  <c r="N93" i="11"/>
  <c r="AF93" i="11" s="1"/>
  <c r="M93" i="11"/>
  <c r="S92" i="11"/>
  <c r="N92" i="11"/>
  <c r="AF92" i="11" s="1"/>
  <c r="M92" i="11"/>
  <c r="S91" i="11"/>
  <c r="N91" i="11"/>
  <c r="AF91" i="11" s="1"/>
  <c r="M91" i="11"/>
  <c r="S90" i="11"/>
  <c r="N90" i="11"/>
  <c r="AF90" i="11" s="1"/>
  <c r="M90" i="11"/>
  <c r="S89" i="11"/>
  <c r="N89" i="11"/>
  <c r="AF89" i="11" s="1"/>
  <c r="M89" i="11"/>
  <c r="S88" i="11"/>
  <c r="N88" i="11"/>
  <c r="AF88" i="11" s="1"/>
  <c r="M88" i="11"/>
  <c r="S87" i="11"/>
  <c r="N87" i="11"/>
  <c r="AF87" i="11" s="1"/>
  <c r="M87" i="11"/>
  <c r="S86" i="11"/>
  <c r="N86" i="11"/>
  <c r="AF86" i="11" s="1"/>
  <c r="M86" i="11"/>
  <c r="S85" i="11"/>
  <c r="N85" i="11"/>
  <c r="AF85" i="11" s="1"/>
  <c r="M85" i="11"/>
  <c r="S76" i="11"/>
  <c r="N76" i="11"/>
  <c r="AF76" i="11" s="1"/>
  <c r="N75" i="11"/>
  <c r="AE75" i="11" s="1"/>
  <c r="S74" i="11"/>
  <c r="N74" i="11"/>
  <c r="S73" i="11"/>
  <c r="N73" i="11"/>
  <c r="AF73" i="11" s="1"/>
  <c r="S72" i="11"/>
  <c r="N72" i="11"/>
  <c r="S69" i="11"/>
  <c r="N69" i="11"/>
  <c r="S68" i="11"/>
  <c r="N68" i="11"/>
  <c r="AF68" i="11" s="1"/>
  <c r="N64" i="11"/>
  <c r="AE64" i="11" s="1"/>
  <c r="S63" i="11"/>
  <c r="N63" i="11"/>
  <c r="S60" i="11"/>
  <c r="N60" i="11"/>
  <c r="AF60" i="11" s="1"/>
  <c r="S59" i="11"/>
  <c r="N59" i="11"/>
  <c r="S58" i="11"/>
  <c r="N58" i="11"/>
  <c r="S57" i="11"/>
  <c r="N57" i="11"/>
  <c r="AE57" i="11" s="1"/>
  <c r="S56" i="11"/>
  <c r="N56" i="11"/>
  <c r="AF56" i="11" s="1"/>
  <c r="S53" i="11"/>
  <c r="N53" i="11"/>
  <c r="AF54" i="11" s="1"/>
  <c r="S52" i="11"/>
  <c r="N52" i="11"/>
  <c r="S51" i="11"/>
  <c r="N51" i="11"/>
  <c r="S49" i="11"/>
  <c r="N49" i="11"/>
  <c r="S48" i="11"/>
  <c r="N48" i="11"/>
  <c r="S47" i="11"/>
  <c r="N47" i="11"/>
  <c r="S46" i="11"/>
  <c r="N46" i="11"/>
  <c r="S45" i="11"/>
  <c r="N45" i="11"/>
  <c r="S42" i="11"/>
  <c r="N42" i="11"/>
  <c r="S41" i="11"/>
  <c r="N41" i="11"/>
  <c r="S40" i="11"/>
  <c r="N40" i="11"/>
  <c r="AF40" i="11" s="1"/>
  <c r="S38" i="11"/>
  <c r="N38" i="11"/>
  <c r="AE38" i="11" s="1"/>
  <c r="S37" i="11"/>
  <c r="N37" i="11"/>
  <c r="S36" i="11"/>
  <c r="N36" i="11"/>
  <c r="S35" i="11"/>
  <c r="N35" i="11"/>
  <c r="S34" i="11"/>
  <c r="N34" i="11"/>
  <c r="S33" i="11"/>
  <c r="N33" i="11"/>
  <c r="S32" i="11"/>
  <c r="N32" i="11"/>
  <c r="S29" i="11"/>
  <c r="N29" i="11"/>
  <c r="AF29" i="11" s="1"/>
  <c r="N28" i="11"/>
  <c r="AE28" i="11" s="1"/>
  <c r="S27" i="11"/>
  <c r="N27" i="11"/>
  <c r="AF27" i="11" s="1"/>
  <c r="S26" i="11"/>
  <c r="N26" i="11"/>
  <c r="S23" i="11"/>
  <c r="N23" i="11"/>
  <c r="S22" i="11"/>
  <c r="N22" i="11"/>
  <c r="AE22" i="11" s="1"/>
  <c r="S21" i="11"/>
  <c r="N21" i="11"/>
  <c r="AF21" i="11" s="1"/>
  <c r="S20" i="11"/>
  <c r="N20" i="11"/>
  <c r="S19" i="11"/>
  <c r="N19" i="11"/>
  <c r="S18" i="11"/>
  <c r="N18" i="11"/>
  <c r="AF18" i="11" s="1"/>
  <c r="S17" i="11"/>
  <c r="N17" i="11"/>
  <c r="AF17" i="11" s="1"/>
  <c r="S14" i="11"/>
  <c r="N14" i="11"/>
  <c r="AF14" i="11" s="1"/>
  <c r="S13" i="11"/>
  <c r="N13" i="11"/>
  <c r="AF13" i="11" s="1"/>
  <c r="S12" i="11"/>
  <c r="N12" i="11"/>
  <c r="S11" i="11"/>
  <c r="N11" i="11"/>
  <c r="S10" i="11"/>
  <c r="N10" i="11"/>
  <c r="S9" i="11"/>
  <c r="N9" i="11"/>
  <c r="AF9" i="11" s="1"/>
  <c r="AF10" i="11" l="1"/>
  <c r="AE10" i="11"/>
  <c r="AF11" i="11"/>
  <c r="AE11" i="11"/>
  <c r="AF12" i="11"/>
  <c r="AE12" i="11"/>
  <c r="AF19" i="11"/>
  <c r="AE19" i="11"/>
  <c r="AF20" i="11"/>
  <c r="AE20" i="11"/>
  <c r="AF26" i="11"/>
  <c r="AE26" i="11"/>
  <c r="AF32" i="11"/>
  <c r="AE32" i="11"/>
  <c r="AF33" i="11"/>
  <c r="AE33" i="11"/>
  <c r="AF34" i="11"/>
  <c r="AE34" i="11"/>
  <c r="AF35" i="11"/>
  <c r="AE35" i="11"/>
  <c r="AF36" i="11"/>
  <c r="AE36" i="11"/>
  <c r="AF37" i="11"/>
  <c r="AE37" i="11"/>
  <c r="AF42" i="11"/>
  <c r="AE42" i="11"/>
  <c r="AE43" i="11" s="1"/>
  <c r="AF46" i="11"/>
  <c r="AE46" i="11"/>
  <c r="AF48" i="11"/>
  <c r="AE48" i="11"/>
  <c r="AF49" i="11"/>
  <c r="AE49" i="11"/>
  <c r="AF58" i="11"/>
  <c r="AE58" i="11"/>
  <c r="AF59" i="11"/>
  <c r="AE59" i="11"/>
  <c r="AF63" i="11"/>
  <c r="AF65" i="11" s="1"/>
  <c r="AF66" i="11" s="1"/>
  <c r="AE63" i="11"/>
  <c r="AE65" i="11" s="1"/>
  <c r="AE66" i="11" s="1"/>
  <c r="AF69" i="11"/>
  <c r="AE69" i="11"/>
  <c r="AF74" i="11"/>
  <c r="AE74" i="11"/>
  <c r="AF95" i="11"/>
  <c r="AE95" i="11"/>
  <c r="AF96" i="11"/>
  <c r="AE96" i="11"/>
  <c r="AF98" i="11"/>
  <c r="AE98" i="11"/>
  <c r="AF99" i="11"/>
  <c r="AE99" i="11"/>
  <c r="AF100" i="11"/>
  <c r="AE100" i="11"/>
  <c r="AF101" i="11"/>
  <c r="AE101" i="11"/>
  <c r="AF118" i="11"/>
  <c r="AE118" i="11"/>
  <c r="AF119" i="11"/>
  <c r="AE119" i="11"/>
  <c r="AF120" i="11"/>
  <c r="AE120" i="11"/>
  <c r="AF121" i="11"/>
  <c r="AE121" i="11"/>
  <c r="AF127" i="11"/>
  <c r="AE127" i="11"/>
  <c r="AF135" i="11"/>
  <c r="AE135" i="11"/>
  <c r="AF143" i="11"/>
  <c r="AE143" i="11"/>
  <c r="AF147" i="11"/>
  <c r="AE147" i="11"/>
  <c r="AF149" i="11"/>
  <c r="AE149" i="11"/>
  <c r="AF150" i="11"/>
  <c r="AE150" i="11"/>
  <c r="AF24" i="11"/>
  <c r="AF25" i="11" s="1"/>
  <c r="AE97" i="11"/>
  <c r="AF103" i="11"/>
  <c r="AF50" i="11"/>
  <c r="AF55" i="11" s="1"/>
  <c r="AF61" i="11"/>
  <c r="AF62" i="11" s="1"/>
  <c r="AF39" i="11"/>
  <c r="AF151" i="11"/>
  <c r="AF154" i="11" s="1"/>
  <c r="AF15" i="11"/>
  <c r="AF16" i="11" s="1"/>
  <c r="AF28" i="11"/>
  <c r="AF30" i="11" s="1"/>
  <c r="AF31" i="11" s="1"/>
  <c r="AF70" i="11"/>
  <c r="AF71" i="11" s="1"/>
  <c r="AH108" i="11"/>
  <c r="AF108" i="11"/>
  <c r="AH110" i="11"/>
  <c r="AF110" i="11"/>
  <c r="AF122" i="11"/>
  <c r="AF125" i="11" s="1"/>
  <c r="AF144" i="11"/>
  <c r="AG70" i="11"/>
  <c r="AG71" i="11" s="1"/>
  <c r="AE70" i="11"/>
  <c r="AE71" i="11" s="1"/>
  <c r="AG30" i="11"/>
  <c r="AG31" i="11" s="1"/>
  <c r="AF43" i="11"/>
  <c r="AE54" i="11"/>
  <c r="AF75" i="11"/>
  <c r="AF77" i="11" s="1"/>
  <c r="AF78" i="11" s="1"/>
  <c r="AF97" i="11"/>
  <c r="AH111" i="11"/>
  <c r="AF111" i="11"/>
  <c r="AE122" i="11"/>
  <c r="AE125" i="11" s="1"/>
  <c r="AE126" i="11" s="1"/>
  <c r="AG118" i="11"/>
  <c r="AG122" i="11" s="1"/>
  <c r="AG125" i="11" s="1"/>
  <c r="AG126" i="11" s="1"/>
  <c r="AE153" i="11"/>
  <c r="AG153" i="11"/>
  <c r="Z112" i="11"/>
  <c r="Z109" i="11"/>
  <c r="Z106" i="11"/>
  <c r="O111" i="10"/>
  <c r="O110" i="10"/>
  <c r="O109" i="10"/>
  <c r="O108" i="10"/>
  <c r="O107" i="10"/>
  <c r="O106" i="10"/>
  <c r="O105" i="10"/>
  <c r="O104" i="10"/>
  <c r="O103" i="10"/>
  <c r="O102" i="10"/>
  <c r="O101" i="10"/>
  <c r="O100" i="10"/>
  <c r="O99" i="10"/>
  <c r="O98" i="10"/>
  <c r="O97" i="10"/>
  <c r="O96" i="10"/>
  <c r="O95" i="10"/>
  <c r="O94" i="10"/>
  <c r="O93" i="10"/>
  <c r="O92" i="10"/>
  <c r="O91" i="10"/>
  <c r="O90" i="10"/>
  <c r="O89" i="10"/>
  <c r="O88" i="10"/>
  <c r="O87" i="10"/>
  <c r="O86" i="10"/>
  <c r="O85" i="10"/>
  <c r="O84" i="10"/>
  <c r="O83" i="10"/>
  <c r="O82" i="10"/>
  <c r="O81" i="10"/>
  <c r="O80" i="10"/>
  <c r="O79" i="10"/>
  <c r="O78" i="10"/>
  <c r="O77" i="10"/>
  <c r="O76" i="10"/>
  <c r="O75" i="10"/>
  <c r="O74" i="10"/>
  <c r="O73" i="10"/>
  <c r="O72" i="10"/>
  <c r="O71" i="10"/>
  <c r="O70" i="10"/>
  <c r="O69" i="10"/>
  <c r="N69" i="10"/>
  <c r="O68" i="10"/>
  <c r="N68" i="10"/>
  <c r="O67" i="10"/>
  <c r="N67" i="10"/>
  <c r="O66" i="10"/>
  <c r="N66" i="10"/>
  <c r="O65" i="10"/>
  <c r="N65" i="10"/>
  <c r="O64" i="10"/>
  <c r="N64" i="10"/>
  <c r="O63" i="10"/>
  <c r="N63" i="10"/>
  <c r="O62" i="10"/>
  <c r="N62" i="10"/>
  <c r="O61" i="10"/>
  <c r="N61" i="10"/>
  <c r="O60" i="10"/>
  <c r="O59" i="10"/>
  <c r="O58" i="10"/>
  <c r="O57" i="10"/>
  <c r="O56" i="10"/>
  <c r="O55" i="10"/>
  <c r="O54" i="10"/>
  <c r="O53" i="10"/>
  <c r="O52" i="10"/>
  <c r="O51" i="10"/>
  <c r="O50" i="10"/>
  <c r="O49" i="10"/>
  <c r="O48" i="10"/>
  <c r="O47" i="10"/>
  <c r="O46" i="10"/>
  <c r="O45" i="10"/>
  <c r="O44" i="10"/>
  <c r="O43" i="10"/>
  <c r="O42" i="10"/>
  <c r="O41" i="10"/>
  <c r="O40" i="10"/>
  <c r="O39" i="10"/>
  <c r="O38" i="10"/>
  <c r="O37" i="10"/>
  <c r="O36" i="10"/>
  <c r="O35" i="10"/>
  <c r="O34" i="10"/>
  <c r="O33" i="10"/>
  <c r="O32" i="10"/>
  <c r="O31" i="10"/>
  <c r="O30" i="10"/>
  <c r="O29" i="10"/>
  <c r="O28" i="10"/>
  <c r="O27" i="10"/>
  <c r="O26" i="10"/>
  <c r="O25" i="10"/>
  <c r="O24" i="10"/>
  <c r="O23" i="10"/>
  <c r="O22" i="10"/>
  <c r="O21" i="10"/>
  <c r="O20" i="10"/>
  <c r="O19" i="10"/>
  <c r="O18" i="10"/>
  <c r="O17" i="10"/>
  <c r="O16" i="10"/>
  <c r="O15" i="10"/>
  <c r="O14" i="10"/>
  <c r="O13" i="10"/>
  <c r="O12" i="10"/>
  <c r="O11" i="10"/>
  <c r="O10" i="10"/>
  <c r="O9" i="10"/>
  <c r="O8" i="10"/>
  <c r="O7" i="10"/>
  <c r="O6" i="10"/>
  <c r="O5" i="10"/>
  <c r="AE30" i="11" l="1"/>
  <c r="AF44" i="11"/>
  <c r="AF84" i="11"/>
  <c r="AF67" i="11"/>
  <c r="AE31" i="11"/>
  <c r="AF104" i="11"/>
  <c r="AF105" i="11" s="1"/>
  <c r="AG151" i="11"/>
  <c r="AG61" i="11"/>
  <c r="AG62" i="11" s="1"/>
  <c r="AE144" i="11"/>
  <c r="AE136" i="11"/>
  <c r="AE103" i="11"/>
  <c r="AE104" i="11" s="1"/>
  <c r="AE105" i="11" s="1"/>
  <c r="AE24" i="11"/>
  <c r="AE25" i="11" s="1"/>
  <c r="AE50" i="11"/>
  <c r="AE55" i="11" s="1"/>
  <c r="AG103" i="11"/>
  <c r="AG104" i="11" s="1"/>
  <c r="AG105" i="11" s="1"/>
  <c r="AG24" i="11"/>
  <c r="AG25" i="11" s="1"/>
  <c r="AH109" i="11"/>
  <c r="AF109" i="11"/>
  <c r="AF112" i="11"/>
  <c r="AE151" i="11"/>
  <c r="AE154" i="11" s="1"/>
  <c r="AG144" i="11"/>
  <c r="AG136" i="11"/>
  <c r="AG50" i="11"/>
  <c r="AG55" i="11" s="1"/>
  <c r="AG15" i="11"/>
  <c r="AG16" i="11" s="1"/>
  <c r="AG77" i="11"/>
  <c r="AG78" i="11" s="1"/>
  <c r="AG84" i="11" s="1"/>
  <c r="AE39" i="11"/>
  <c r="AE44" i="11" s="1"/>
  <c r="AE61" i="11"/>
  <c r="AE62" i="11" s="1"/>
  <c r="AE15" i="11"/>
  <c r="AE16" i="11" s="1"/>
  <c r="AE77" i="11"/>
  <c r="AE78" i="11" s="1"/>
  <c r="AE84" i="11" s="1"/>
  <c r="AG39" i="11"/>
  <c r="AG44" i="11" s="1"/>
  <c r="F164" i="9"/>
  <c r="E164" i="9"/>
  <c r="D164" i="9"/>
  <c r="F163" i="9"/>
  <c r="E163" i="9"/>
  <c r="D163" i="9"/>
  <c r="F162" i="9"/>
  <c r="D162" i="9"/>
  <c r="F161" i="9"/>
  <c r="D161" i="9"/>
  <c r="F160" i="9"/>
  <c r="E160" i="9"/>
  <c r="D160" i="9"/>
  <c r="F159" i="9"/>
  <c r="E159" i="9"/>
  <c r="D159" i="9"/>
  <c r="F158" i="9"/>
  <c r="E158" i="9"/>
  <c r="D158" i="9"/>
  <c r="F157" i="9"/>
  <c r="D157" i="9"/>
  <c r="F156" i="9"/>
  <c r="D156" i="9"/>
  <c r="F155" i="9"/>
  <c r="D155" i="9"/>
  <c r="F154" i="9"/>
  <c r="D154" i="9"/>
  <c r="F153" i="9"/>
  <c r="D153" i="9"/>
  <c r="F152" i="9"/>
  <c r="D152" i="9"/>
  <c r="F151" i="9"/>
  <c r="D151" i="9"/>
  <c r="F150" i="9"/>
  <c r="D150" i="9"/>
  <c r="F149" i="9"/>
  <c r="D149" i="9"/>
  <c r="F148" i="9"/>
  <c r="D148" i="9"/>
  <c r="F147" i="9"/>
  <c r="D147" i="9"/>
  <c r="F146" i="9"/>
  <c r="D146" i="9"/>
  <c r="F145" i="9"/>
  <c r="D145" i="9"/>
  <c r="F144" i="9"/>
  <c r="E144" i="9"/>
  <c r="F143" i="9"/>
  <c r="D143" i="9"/>
  <c r="F142" i="9"/>
  <c r="D142" i="9"/>
  <c r="F135" i="9"/>
  <c r="E135" i="9"/>
  <c r="D135" i="9"/>
  <c r="E128" i="9"/>
  <c r="D128" i="9"/>
  <c r="F127" i="9"/>
  <c r="E127" i="9"/>
  <c r="D127" i="9"/>
  <c r="F126" i="9"/>
  <c r="E126" i="9"/>
  <c r="D126" i="9"/>
  <c r="F125" i="9"/>
  <c r="E125" i="9"/>
  <c r="D125" i="9"/>
  <c r="F124" i="9"/>
  <c r="E124" i="9"/>
  <c r="F123" i="9"/>
  <c r="E123" i="9"/>
  <c r="D123" i="9"/>
  <c r="F122" i="9"/>
  <c r="D122" i="9"/>
  <c r="F121" i="9"/>
  <c r="E121" i="9"/>
  <c r="D121" i="9"/>
  <c r="F120" i="9"/>
  <c r="E120" i="9"/>
  <c r="D120" i="9"/>
  <c r="F119" i="9"/>
  <c r="E119" i="9"/>
  <c r="D119" i="9"/>
  <c r="F118" i="9"/>
  <c r="E118" i="9"/>
  <c r="D118" i="9"/>
  <c r="F117" i="9"/>
  <c r="E117" i="9"/>
  <c r="D117" i="9"/>
  <c r="F116" i="9"/>
  <c r="E116" i="9"/>
  <c r="D116" i="9"/>
  <c r="F115" i="9"/>
  <c r="E115" i="9"/>
  <c r="D115" i="9"/>
  <c r="F114" i="9"/>
  <c r="E114" i="9"/>
  <c r="D114" i="9"/>
  <c r="F113" i="9"/>
  <c r="E113" i="9"/>
  <c r="D113" i="9"/>
  <c r="F112" i="9"/>
  <c r="E112" i="9"/>
  <c r="D112" i="9"/>
  <c r="F111" i="9"/>
  <c r="E111" i="9"/>
  <c r="D111" i="9"/>
  <c r="E110" i="9"/>
  <c r="D110" i="9"/>
  <c r="E109" i="9"/>
  <c r="D109" i="9"/>
  <c r="E108" i="9"/>
  <c r="D108" i="9"/>
  <c r="E107" i="9"/>
  <c r="D107" i="9"/>
  <c r="E106" i="9"/>
  <c r="D106" i="9"/>
  <c r="E105" i="9"/>
  <c r="D105" i="9"/>
  <c r="E104" i="9"/>
  <c r="D104" i="9"/>
  <c r="E103" i="9"/>
  <c r="D103" i="9"/>
  <c r="E102" i="9"/>
  <c r="D102" i="9"/>
  <c r="F101" i="9"/>
  <c r="E101" i="9"/>
  <c r="D101" i="9"/>
  <c r="F100" i="9"/>
  <c r="E100" i="9"/>
  <c r="D100" i="9"/>
  <c r="F99" i="9"/>
  <c r="E99" i="9"/>
  <c r="D99" i="9"/>
  <c r="F98" i="9"/>
  <c r="E98" i="9"/>
  <c r="F88" i="9"/>
  <c r="E88" i="9"/>
  <c r="F87" i="9"/>
  <c r="E87" i="9"/>
  <c r="D87" i="9"/>
  <c r="F86" i="9"/>
  <c r="E86" i="9"/>
  <c r="D86" i="9"/>
  <c r="F85" i="9"/>
  <c r="E85" i="9"/>
  <c r="D85" i="9"/>
  <c r="F84" i="9"/>
  <c r="E84" i="9"/>
  <c r="D84" i="9"/>
  <c r="F83" i="9"/>
  <c r="E83" i="9"/>
  <c r="D83" i="9"/>
  <c r="F82" i="9"/>
  <c r="E82" i="9"/>
  <c r="D82" i="9"/>
  <c r="F81" i="9"/>
  <c r="E81" i="9"/>
  <c r="D81" i="9"/>
  <c r="F80" i="9"/>
  <c r="E80" i="9"/>
  <c r="D80" i="9"/>
  <c r="F79" i="9"/>
  <c r="E79" i="9"/>
  <c r="D79" i="9"/>
  <c r="F78" i="9"/>
  <c r="E78" i="9"/>
  <c r="D78" i="9"/>
  <c r="F77" i="9"/>
  <c r="E77" i="9"/>
  <c r="D77" i="9"/>
  <c r="F76" i="9"/>
  <c r="E76" i="9"/>
  <c r="D76" i="9"/>
  <c r="F75" i="9"/>
  <c r="D75" i="9"/>
  <c r="F74" i="9"/>
  <c r="E74" i="9"/>
  <c r="D74" i="9"/>
  <c r="F73" i="9"/>
  <c r="E73" i="9"/>
  <c r="D73" i="9"/>
  <c r="F72" i="9"/>
  <c r="E72" i="9"/>
  <c r="D72" i="9"/>
  <c r="F71" i="9"/>
  <c r="E71" i="9"/>
  <c r="D71" i="9"/>
  <c r="F70" i="9"/>
  <c r="E70" i="9"/>
  <c r="D70" i="9"/>
  <c r="F69" i="9"/>
  <c r="E69" i="9"/>
  <c r="D69" i="9"/>
  <c r="F68" i="9"/>
  <c r="E68" i="9"/>
  <c r="D68" i="9"/>
  <c r="F67" i="9"/>
  <c r="E67" i="9"/>
  <c r="D67" i="9"/>
  <c r="F66" i="9"/>
  <c r="E66" i="9"/>
  <c r="D66" i="9"/>
  <c r="F65" i="9"/>
  <c r="D65" i="9"/>
  <c r="F64" i="9"/>
  <c r="E64" i="9"/>
  <c r="D64" i="9"/>
  <c r="F63" i="9"/>
  <c r="E63" i="9"/>
  <c r="D63" i="9"/>
  <c r="F62" i="9"/>
  <c r="E62" i="9"/>
  <c r="D62" i="9"/>
  <c r="F61" i="9"/>
  <c r="E61" i="9"/>
  <c r="D61" i="9"/>
  <c r="F60" i="9"/>
  <c r="E60" i="9"/>
  <c r="D60" i="9"/>
  <c r="F59" i="9"/>
  <c r="E59" i="9"/>
  <c r="D59" i="9"/>
  <c r="F58" i="9"/>
  <c r="E58" i="9"/>
  <c r="D58" i="9"/>
  <c r="F57" i="9"/>
  <c r="E57" i="9"/>
  <c r="D57" i="9"/>
  <c r="F32" i="9"/>
  <c r="E32" i="9"/>
  <c r="F31" i="9"/>
  <c r="E31" i="9"/>
  <c r="D31" i="9"/>
  <c r="F30" i="9"/>
  <c r="E30" i="9"/>
  <c r="D30" i="9"/>
  <c r="F29" i="9"/>
  <c r="D29" i="9"/>
  <c r="F28" i="9"/>
  <c r="E28" i="9"/>
  <c r="D28" i="9"/>
  <c r="F27" i="9"/>
  <c r="E27" i="9"/>
  <c r="D27" i="9"/>
  <c r="F26" i="9"/>
  <c r="E26" i="9"/>
  <c r="D26" i="9"/>
  <c r="F25" i="9"/>
  <c r="E25" i="9"/>
  <c r="D25" i="9"/>
  <c r="F24" i="9"/>
  <c r="E24" i="9"/>
  <c r="D24" i="9"/>
  <c r="F23" i="9"/>
  <c r="D23" i="9"/>
  <c r="F14" i="9"/>
  <c r="E14" i="9"/>
  <c r="D14" i="9"/>
  <c r="F13" i="9"/>
  <c r="E13" i="9"/>
  <c r="F12" i="9"/>
  <c r="E12" i="9"/>
  <c r="F11" i="9"/>
  <c r="E11" i="9"/>
  <c r="D11" i="9"/>
  <c r="F10" i="9"/>
  <c r="E10" i="9"/>
  <c r="D10" i="9"/>
  <c r="F9" i="9"/>
  <c r="E9" i="9"/>
  <c r="D9" i="9"/>
  <c r="AG154" i="11" l="1"/>
  <c r="AG157" i="11"/>
  <c r="AG67" i="11"/>
  <c r="AE157" i="11"/>
  <c r="AE67" i="11"/>
  <c r="AG145" i="11"/>
  <c r="AG155" i="11" s="1"/>
  <c r="AE145" i="11"/>
  <c r="AE155" i="11" s="1"/>
  <c r="AF113" i="11"/>
  <c r="AF117" i="11" s="1"/>
  <c r="AF126" i="11" s="1"/>
  <c r="AH113" i="11"/>
  <c r="AH117" i="11" s="1"/>
  <c r="AH126" i="11" s="1"/>
  <c r="I148" i="5"/>
  <c r="H148" i="5"/>
  <c r="I58" i="5"/>
  <c r="H58" i="5"/>
  <c r="F182" i="5"/>
  <c r="E182" i="5"/>
  <c r="D182" i="5"/>
  <c r="F180" i="5"/>
  <c r="E180" i="5"/>
  <c r="D180" i="5"/>
  <c r="F179" i="5"/>
  <c r="D179" i="5"/>
  <c r="F178" i="5"/>
  <c r="D178" i="5"/>
  <c r="F177" i="5"/>
  <c r="E177" i="5"/>
  <c r="D177" i="5"/>
  <c r="F176" i="5"/>
  <c r="E176" i="5"/>
  <c r="D176" i="5"/>
  <c r="F173" i="5"/>
  <c r="E173" i="5"/>
  <c r="D173" i="5"/>
  <c r="F172" i="5"/>
  <c r="D172" i="5"/>
  <c r="F171" i="5"/>
  <c r="D171" i="5"/>
  <c r="F169" i="5"/>
  <c r="D169" i="5"/>
  <c r="F167" i="5"/>
  <c r="D167" i="5"/>
  <c r="F165" i="5"/>
  <c r="D165" i="5"/>
  <c r="F164" i="5"/>
  <c r="D164" i="5"/>
  <c r="F163" i="5"/>
  <c r="D163" i="5"/>
  <c r="F162" i="5"/>
  <c r="D162" i="5"/>
  <c r="F161" i="5"/>
  <c r="D161" i="5"/>
  <c r="F160" i="5"/>
  <c r="D160" i="5"/>
  <c r="F159" i="5"/>
  <c r="D159" i="5"/>
  <c r="F158" i="5"/>
  <c r="D158" i="5"/>
  <c r="F157" i="5"/>
  <c r="D157" i="5"/>
  <c r="F153" i="5"/>
  <c r="E153" i="5"/>
  <c r="F151" i="5"/>
  <c r="D151" i="5"/>
  <c r="F150" i="5"/>
  <c r="D150" i="5"/>
  <c r="F149" i="5"/>
  <c r="E149" i="5"/>
  <c r="D149" i="5"/>
  <c r="F148" i="5"/>
  <c r="E148" i="5"/>
  <c r="D148" i="5"/>
  <c r="F145" i="5"/>
  <c r="E145" i="5"/>
  <c r="D145" i="5"/>
  <c r="F144" i="5"/>
  <c r="E144" i="5"/>
  <c r="D144" i="5"/>
  <c r="F142" i="5"/>
  <c r="E142" i="5"/>
  <c r="D142" i="5"/>
  <c r="F141" i="5"/>
  <c r="E141" i="5"/>
  <c r="F140" i="5"/>
  <c r="E140" i="5"/>
  <c r="D140" i="5"/>
  <c r="F139" i="5"/>
  <c r="D139" i="5"/>
  <c r="F138" i="5"/>
  <c r="E138" i="5"/>
  <c r="D138" i="5"/>
  <c r="F137" i="5"/>
  <c r="E137" i="5"/>
  <c r="D137" i="5"/>
  <c r="F136" i="5"/>
  <c r="E136" i="5"/>
  <c r="D136" i="5"/>
  <c r="F132" i="5"/>
  <c r="E132" i="5"/>
  <c r="D132" i="5"/>
  <c r="F131" i="5"/>
  <c r="E131" i="5"/>
  <c r="D131" i="5"/>
  <c r="F130" i="5"/>
  <c r="E130" i="5"/>
  <c r="D130" i="5"/>
  <c r="F129" i="5"/>
  <c r="E129" i="5"/>
  <c r="D129" i="5"/>
  <c r="F128" i="5"/>
  <c r="E128" i="5"/>
  <c r="D128" i="5"/>
  <c r="F126" i="5"/>
  <c r="E126" i="5"/>
  <c r="D126" i="5"/>
  <c r="F125" i="5"/>
  <c r="E125" i="5"/>
  <c r="D125" i="5"/>
  <c r="F124" i="5"/>
  <c r="E124" i="5"/>
  <c r="D124" i="5"/>
  <c r="E123" i="5"/>
  <c r="D123" i="5"/>
  <c r="E122" i="5"/>
  <c r="D122" i="5"/>
  <c r="E121" i="5"/>
  <c r="D121" i="5"/>
  <c r="E120" i="5"/>
  <c r="D120" i="5"/>
  <c r="E119" i="5"/>
  <c r="D119" i="5"/>
  <c r="E118" i="5"/>
  <c r="D118" i="5"/>
  <c r="E117" i="5"/>
  <c r="D117" i="5"/>
  <c r="E116" i="5"/>
  <c r="D116" i="5"/>
  <c r="E115" i="5"/>
  <c r="D115" i="5"/>
  <c r="F111" i="5"/>
  <c r="E111" i="5"/>
  <c r="D111" i="5"/>
  <c r="F110" i="5"/>
  <c r="E110" i="5"/>
  <c r="D110" i="5"/>
  <c r="F109" i="5"/>
  <c r="E109" i="5"/>
  <c r="D109" i="5"/>
  <c r="F106" i="5"/>
  <c r="E106" i="5"/>
  <c r="F105" i="5"/>
  <c r="E105" i="5"/>
  <c r="F104" i="5"/>
  <c r="E104" i="5"/>
  <c r="D104" i="5"/>
  <c r="F103" i="5"/>
  <c r="E103" i="5"/>
  <c r="D103" i="5"/>
  <c r="F102" i="5"/>
  <c r="E102" i="5"/>
  <c r="D102" i="5"/>
  <c r="F99" i="5"/>
  <c r="E99" i="5"/>
  <c r="D99" i="5"/>
  <c r="F98" i="5"/>
  <c r="E98" i="5"/>
  <c r="D98" i="5"/>
  <c r="F94" i="5"/>
  <c r="E94" i="5"/>
  <c r="D94" i="5"/>
  <c r="F93" i="5"/>
  <c r="E93" i="5"/>
  <c r="D93" i="5"/>
  <c r="F90" i="5"/>
  <c r="E90" i="5"/>
  <c r="D90" i="5"/>
  <c r="F89" i="5"/>
  <c r="E89" i="5"/>
  <c r="D89" i="5"/>
  <c r="F88" i="5"/>
  <c r="E88" i="5"/>
  <c r="D88" i="5"/>
  <c r="F87" i="5"/>
  <c r="E87" i="5"/>
  <c r="D87" i="5"/>
  <c r="F86" i="5"/>
  <c r="E86" i="5"/>
  <c r="D86" i="5"/>
  <c r="F83" i="5"/>
  <c r="D83" i="5"/>
  <c r="F82" i="5"/>
  <c r="E82" i="5"/>
  <c r="D82" i="5"/>
  <c r="F81" i="5"/>
  <c r="E81" i="5"/>
  <c r="D81" i="5"/>
  <c r="F79" i="5"/>
  <c r="E79" i="5"/>
  <c r="D79" i="5"/>
  <c r="F78" i="5"/>
  <c r="E78" i="5"/>
  <c r="D78" i="5"/>
  <c r="F77" i="5"/>
  <c r="E77" i="5"/>
  <c r="D77" i="5"/>
  <c r="F76" i="5"/>
  <c r="E76" i="5"/>
  <c r="D76" i="5"/>
  <c r="F75" i="5"/>
  <c r="E75" i="5"/>
  <c r="D75" i="5"/>
  <c r="F72" i="5"/>
  <c r="E72" i="5"/>
  <c r="D72" i="5"/>
  <c r="F71" i="5"/>
  <c r="E71" i="5"/>
  <c r="D71" i="5"/>
  <c r="F70" i="5"/>
  <c r="D70" i="5"/>
  <c r="F68" i="5"/>
  <c r="E68" i="5"/>
  <c r="D68" i="5"/>
  <c r="F67" i="5"/>
  <c r="E67" i="5"/>
  <c r="D67" i="5"/>
  <c r="F66" i="5"/>
  <c r="E66" i="5"/>
  <c r="D66" i="5"/>
  <c r="F65" i="5"/>
  <c r="E65" i="5"/>
  <c r="D65" i="5"/>
  <c r="F64" i="5"/>
  <c r="E64" i="5"/>
  <c r="D64" i="5"/>
  <c r="F63" i="5"/>
  <c r="E63" i="5"/>
  <c r="D63" i="5"/>
  <c r="F62" i="5"/>
  <c r="E62" i="5"/>
  <c r="D62" i="5"/>
  <c r="F59" i="5"/>
  <c r="E59" i="5"/>
  <c r="D59" i="5"/>
  <c r="F58" i="5"/>
  <c r="E58" i="5"/>
  <c r="D58" i="5"/>
  <c r="F57" i="5"/>
  <c r="E57" i="5"/>
  <c r="D57" i="5"/>
  <c r="F56" i="5"/>
  <c r="E56" i="5"/>
  <c r="D56" i="5"/>
  <c r="F53" i="5"/>
  <c r="D53" i="5"/>
  <c r="F52" i="5"/>
  <c r="E52" i="5"/>
  <c r="D52" i="5"/>
  <c r="F51" i="5"/>
  <c r="E51" i="5"/>
  <c r="D51" i="5"/>
  <c r="F50" i="5"/>
  <c r="E50" i="5"/>
  <c r="D50" i="5"/>
  <c r="F49" i="5"/>
  <c r="E49" i="5"/>
  <c r="D49" i="5"/>
  <c r="F48" i="5"/>
  <c r="E48" i="5"/>
  <c r="D48" i="5"/>
  <c r="F47" i="5"/>
  <c r="D47" i="5"/>
  <c r="F44" i="5"/>
  <c r="E44" i="5"/>
  <c r="D44" i="5"/>
  <c r="F43" i="5"/>
  <c r="E43" i="5"/>
  <c r="F42" i="5"/>
  <c r="E42" i="5"/>
  <c r="F41" i="5"/>
  <c r="E41" i="5"/>
  <c r="D41" i="5"/>
  <c r="F40" i="5"/>
  <c r="E40" i="5"/>
  <c r="D40" i="5"/>
  <c r="F39" i="5"/>
  <c r="E39" i="5"/>
  <c r="D39" i="5"/>
  <c r="O159" i="2"/>
  <c r="O158" i="2"/>
  <c r="O157" i="2"/>
  <c r="O156" i="2"/>
  <c r="O155" i="2"/>
  <c r="O154" i="2"/>
  <c r="O153" i="2"/>
  <c r="O152" i="2"/>
  <c r="O151" i="2"/>
  <c r="O150" i="2"/>
  <c r="O149" i="2"/>
  <c r="O148" i="2"/>
  <c r="O147" i="2"/>
  <c r="O146" i="2"/>
  <c r="O145" i="2"/>
  <c r="O144" i="2"/>
  <c r="O143" i="2"/>
  <c r="O142" i="2"/>
  <c r="O141" i="2"/>
  <c r="O140" i="2"/>
  <c r="O139" i="2"/>
  <c r="O138" i="2"/>
  <c r="O137" i="2"/>
  <c r="O136" i="2"/>
  <c r="O135" i="2"/>
  <c r="O134" i="2"/>
  <c r="O133" i="2"/>
  <c r="O132" i="2"/>
  <c r="O131" i="2"/>
  <c r="O130" i="2"/>
  <c r="O129" i="2"/>
  <c r="O128" i="2"/>
  <c r="O127" i="2"/>
  <c r="O126" i="2"/>
  <c r="O125" i="2"/>
  <c r="O124" i="2"/>
  <c r="O123" i="2"/>
  <c r="O122" i="2"/>
  <c r="O121" i="2"/>
  <c r="O120" i="2"/>
  <c r="O119" i="2"/>
  <c r="O118" i="2"/>
  <c r="O117" i="2"/>
  <c r="O116" i="2"/>
  <c r="O115" i="2"/>
  <c r="O114" i="2"/>
  <c r="O113" i="2"/>
  <c r="O112" i="2"/>
  <c r="O111" i="2"/>
  <c r="O110" i="2"/>
  <c r="O109" i="2"/>
  <c r="O108" i="2"/>
  <c r="O107" i="2"/>
  <c r="O106" i="2"/>
  <c r="O105" i="2"/>
  <c r="O104" i="2"/>
  <c r="O103" i="2"/>
  <c r="O102" i="2"/>
  <c r="O101" i="2"/>
  <c r="O100" i="2"/>
  <c r="O99" i="2"/>
  <c r="O98" i="2"/>
  <c r="O97" i="2"/>
  <c r="O96" i="2"/>
  <c r="O95" i="2"/>
  <c r="O94" i="2"/>
  <c r="O93" i="2"/>
  <c r="O92" i="2"/>
  <c r="O91" i="2"/>
  <c r="O90" i="2"/>
  <c r="O89" i="2"/>
  <c r="O88" i="2"/>
  <c r="O87" i="2"/>
  <c r="O86" i="2"/>
  <c r="O85" i="2"/>
  <c r="O84" i="2"/>
  <c r="O83" i="2"/>
  <c r="O82" i="2"/>
  <c r="O81" i="2"/>
  <c r="O80" i="2"/>
  <c r="O79" i="2"/>
  <c r="O78" i="2"/>
  <c r="O77" i="2"/>
  <c r="O76" i="2"/>
  <c r="O75" i="2"/>
  <c r="O74" i="2"/>
  <c r="O73" i="2"/>
  <c r="O72" i="2"/>
  <c r="O71" i="2"/>
  <c r="O70" i="2"/>
  <c r="O69" i="2"/>
  <c r="O68" i="2"/>
  <c r="O67" i="2"/>
  <c r="O66" i="2"/>
  <c r="O65" i="2"/>
  <c r="O64" i="2"/>
  <c r="O63" i="2"/>
  <c r="O62" i="2"/>
  <c r="O61" i="2"/>
  <c r="O60" i="2"/>
  <c r="O59" i="2"/>
  <c r="O58" i="2"/>
  <c r="O57" i="2"/>
  <c r="O56" i="2"/>
  <c r="O55" i="2"/>
  <c r="O54" i="2"/>
  <c r="O53" i="2"/>
  <c r="O52" i="2"/>
  <c r="O51" i="2"/>
  <c r="O50" i="2"/>
  <c r="O49" i="2"/>
  <c r="O48" i="2"/>
  <c r="O47" i="2"/>
  <c r="O46" i="2"/>
  <c r="O45" i="2"/>
  <c r="O44" i="2"/>
  <c r="O43" i="2"/>
  <c r="O42" i="2"/>
  <c r="O41" i="2"/>
  <c r="O40" i="2"/>
  <c r="O39" i="2"/>
  <c r="O38" i="2"/>
  <c r="O37" i="2"/>
  <c r="O36" i="2"/>
  <c r="O35" i="2"/>
  <c r="O34" i="2"/>
  <c r="O33" i="2"/>
  <c r="O32" i="2"/>
  <c r="O31" i="2"/>
  <c r="O30" i="2"/>
  <c r="O29" i="2"/>
  <c r="O28" i="2"/>
  <c r="O27" i="2"/>
  <c r="O26" i="2"/>
  <c r="O25" i="2"/>
  <c r="O24" i="2"/>
  <c r="O23" i="2"/>
  <c r="O22" i="2"/>
  <c r="O21" i="2"/>
  <c r="O20" i="2"/>
  <c r="O19" i="2"/>
  <c r="O18" i="2"/>
  <c r="O17" i="2"/>
  <c r="O16" i="2"/>
  <c r="O15" i="2"/>
  <c r="O14" i="2"/>
  <c r="O13" i="2"/>
  <c r="O12" i="2"/>
  <c r="M35" i="5" l="1"/>
  <c r="M37" i="5"/>
  <c r="M39" i="5"/>
  <c r="M9" i="9"/>
  <c r="M41" i="5"/>
  <c r="M11" i="9"/>
  <c r="M43" i="5"/>
  <c r="M13" i="9"/>
  <c r="M45" i="5"/>
  <c r="M47" i="5"/>
  <c r="M23" i="9"/>
  <c r="M49" i="5"/>
  <c r="M25" i="9"/>
  <c r="M51" i="5"/>
  <c r="M27" i="9"/>
  <c r="M53" i="5"/>
  <c r="M29" i="9"/>
  <c r="M55" i="5"/>
  <c r="M57" i="5"/>
  <c r="M31" i="9"/>
  <c r="M59" i="5"/>
  <c r="M57" i="9"/>
  <c r="M61" i="5"/>
  <c r="M63" i="5"/>
  <c r="M59" i="9"/>
  <c r="M65" i="5"/>
  <c r="M61" i="9"/>
  <c r="M67" i="5"/>
  <c r="M63" i="9"/>
  <c r="M69" i="5"/>
  <c r="M71" i="5"/>
  <c r="M66" i="9"/>
  <c r="M73" i="5"/>
  <c r="M75" i="5"/>
  <c r="M68" i="9"/>
  <c r="M77" i="5"/>
  <c r="M70" i="9"/>
  <c r="M79" i="5"/>
  <c r="M72" i="9"/>
  <c r="M81" i="5"/>
  <c r="M73" i="9"/>
  <c r="M83" i="5"/>
  <c r="M75" i="9"/>
  <c r="M85" i="5"/>
  <c r="M87" i="5"/>
  <c r="M77" i="9"/>
  <c r="M89" i="5"/>
  <c r="M79" i="9"/>
  <c r="M91" i="5"/>
  <c r="M93" i="5"/>
  <c r="M81" i="9"/>
  <c r="M95" i="5"/>
  <c r="M97" i="5"/>
  <c r="M99" i="5"/>
  <c r="M84" i="9"/>
  <c r="M101" i="5"/>
  <c r="M103" i="5"/>
  <c r="M86" i="9"/>
  <c r="M105" i="5"/>
  <c r="M107" i="5"/>
  <c r="M109" i="5"/>
  <c r="M99" i="9"/>
  <c r="M111" i="5"/>
  <c r="M101" i="9"/>
  <c r="M113" i="5"/>
  <c r="M115" i="5"/>
  <c r="M102" i="9"/>
  <c r="M117" i="5"/>
  <c r="M104" i="9"/>
  <c r="M119" i="5"/>
  <c r="M106" i="9"/>
  <c r="M121" i="5"/>
  <c r="M108" i="9"/>
  <c r="M123" i="5"/>
  <c r="M110" i="9"/>
  <c r="M125" i="5"/>
  <c r="M112" i="9"/>
  <c r="M127" i="5"/>
  <c r="M129" i="5"/>
  <c r="M115" i="9"/>
  <c r="M131" i="5"/>
  <c r="M117" i="9"/>
  <c r="M133" i="5"/>
  <c r="M135" i="5"/>
  <c r="M137" i="5"/>
  <c r="M120" i="9"/>
  <c r="M139" i="5"/>
  <c r="M122" i="9"/>
  <c r="M141" i="5"/>
  <c r="M124" i="9"/>
  <c r="M143" i="5"/>
  <c r="M145" i="5"/>
  <c r="M127" i="9"/>
  <c r="M147" i="5"/>
  <c r="M149" i="5"/>
  <c r="M151" i="5"/>
  <c r="M143" i="9"/>
  <c r="M153" i="5"/>
  <c r="M144" i="9"/>
  <c r="M155" i="5"/>
  <c r="M157" i="5"/>
  <c r="M145" i="9"/>
  <c r="M159" i="5"/>
  <c r="M147" i="9"/>
  <c r="M161" i="5"/>
  <c r="M149" i="9"/>
  <c r="M163" i="5"/>
  <c r="M151" i="9"/>
  <c r="M165" i="5"/>
  <c r="M153" i="9"/>
  <c r="M167" i="5"/>
  <c r="M154" i="9"/>
  <c r="M169" i="5"/>
  <c r="M155" i="9"/>
  <c r="M171" i="5"/>
  <c r="M156" i="9"/>
  <c r="M173" i="5"/>
  <c r="M158" i="9"/>
  <c r="M175" i="5"/>
  <c r="M177" i="5"/>
  <c r="M160" i="9"/>
  <c r="M179" i="5"/>
  <c r="M162" i="9"/>
  <c r="M181" i="5"/>
  <c r="M36" i="5"/>
  <c r="M38" i="5"/>
  <c r="M40" i="5"/>
  <c r="M10" i="9"/>
  <c r="M42" i="5"/>
  <c r="M12" i="9"/>
  <c r="M44" i="5"/>
  <c r="M46" i="5"/>
  <c r="M48" i="5"/>
  <c r="M24" i="9"/>
  <c r="M50" i="5"/>
  <c r="M26" i="9"/>
  <c r="M52" i="5"/>
  <c r="M28" i="9"/>
  <c r="M54" i="5"/>
  <c r="M56" i="5"/>
  <c r="M30" i="9"/>
  <c r="M58" i="5"/>
  <c r="M60" i="5"/>
  <c r="M62" i="5"/>
  <c r="M58" i="9"/>
  <c r="M64" i="5"/>
  <c r="M60" i="9"/>
  <c r="M66" i="5"/>
  <c r="M62" i="9"/>
  <c r="M68" i="5"/>
  <c r="M64" i="9"/>
  <c r="M70" i="5"/>
  <c r="M65" i="9"/>
  <c r="M72" i="5"/>
  <c r="M67" i="9"/>
  <c r="M74" i="5"/>
  <c r="M76" i="5"/>
  <c r="M69" i="9"/>
  <c r="M78" i="5"/>
  <c r="M71" i="9"/>
  <c r="M80" i="5"/>
  <c r="M82" i="5"/>
  <c r="M74" i="9"/>
  <c r="M84" i="5"/>
  <c r="M86" i="5"/>
  <c r="M76" i="9"/>
  <c r="M88" i="5"/>
  <c r="M78" i="9"/>
  <c r="M90" i="5"/>
  <c r="M80" i="9"/>
  <c r="M92" i="5"/>
  <c r="M94" i="5"/>
  <c r="M82" i="9"/>
  <c r="M96" i="5"/>
  <c r="M98" i="5"/>
  <c r="M83" i="9"/>
  <c r="M100" i="5"/>
  <c r="M102" i="5"/>
  <c r="M85" i="9"/>
  <c r="M104" i="5"/>
  <c r="M87" i="9"/>
  <c r="M106" i="5"/>
  <c r="M98" i="9"/>
  <c r="M108" i="5"/>
  <c r="M110" i="5"/>
  <c r="M100" i="9"/>
  <c r="M112" i="5"/>
  <c r="M114" i="5"/>
  <c r="M116" i="5"/>
  <c r="M103" i="9"/>
  <c r="M118" i="5"/>
  <c r="M105" i="9"/>
  <c r="M120" i="5"/>
  <c r="M107" i="9"/>
  <c r="M122" i="5"/>
  <c r="M109" i="9"/>
  <c r="M124" i="5"/>
  <c r="M111" i="9"/>
  <c r="M126" i="5"/>
  <c r="M113" i="9"/>
  <c r="M128" i="5"/>
  <c r="M114" i="9"/>
  <c r="M130" i="5"/>
  <c r="M116" i="9"/>
  <c r="M132" i="5"/>
  <c r="M118" i="9"/>
  <c r="M134" i="5"/>
  <c r="M136" i="5"/>
  <c r="M119" i="9"/>
  <c r="M138" i="5"/>
  <c r="M121" i="9"/>
  <c r="M140" i="5"/>
  <c r="M123" i="9"/>
  <c r="M142" i="5"/>
  <c r="M125" i="9"/>
  <c r="M144" i="5"/>
  <c r="M126" i="9"/>
  <c r="M146" i="5"/>
  <c r="M148" i="5"/>
  <c r="M150" i="5"/>
  <c r="M142" i="9"/>
  <c r="M152" i="5"/>
  <c r="M154" i="5"/>
  <c r="M156" i="5"/>
  <c r="M158" i="5"/>
  <c r="M146" i="9"/>
  <c r="M160" i="5"/>
  <c r="M148" i="9"/>
  <c r="M162" i="5"/>
  <c r="M150" i="9"/>
  <c r="M164" i="5"/>
  <c r="M152" i="9"/>
  <c r="M166" i="5"/>
  <c r="M168" i="5"/>
  <c r="M170" i="5"/>
  <c r="M172" i="5"/>
  <c r="M157" i="9"/>
  <c r="M174" i="5"/>
  <c r="M176" i="5"/>
  <c r="M159" i="9"/>
  <c r="M178" i="5"/>
  <c r="M161" i="9"/>
  <c r="M180" i="5"/>
  <c r="M163" i="9"/>
  <c r="M182" i="5"/>
  <c r="M164" i="9"/>
  <c r="N100" i="2"/>
  <c r="N99" i="2"/>
  <c r="N98" i="2"/>
  <c r="N97" i="2"/>
  <c r="N96" i="2"/>
  <c r="N95" i="2"/>
  <c r="N94" i="2"/>
  <c r="N93" i="2"/>
  <c r="N92" i="2"/>
  <c r="F115" i="5" l="1"/>
  <c r="F102" i="9"/>
  <c r="F117" i="5"/>
  <c r="F104" i="9"/>
  <c r="F119" i="5"/>
  <c r="F106" i="9"/>
  <c r="F121" i="5"/>
  <c r="F108" i="9"/>
  <c r="F123" i="5"/>
  <c r="F110" i="9"/>
  <c r="F116" i="5"/>
  <c r="F103" i="9"/>
  <c r="F118" i="5"/>
  <c r="F105" i="9"/>
  <c r="F120" i="5"/>
  <c r="F107" i="9"/>
  <c r="F122" i="5"/>
  <c r="F109" i="9"/>
  <c r="Z129" i="11"/>
  <c r="AF129" i="11" s="1"/>
  <c r="AF136" i="11" s="1"/>
  <c r="AH129" i="11" l="1"/>
  <c r="AH136" i="11" s="1"/>
  <c r="AH157" i="11" s="1"/>
  <c r="AF157" i="11"/>
  <c r="AF145" i="11"/>
  <c r="AF155" i="11" s="1"/>
  <c r="AH145" i="11" l="1"/>
  <c r="AH155"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B48"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P1" authorId="0" shapeId="0" xr:uid="{00000000-0006-0000-0100-000001000000}">
      <text>
        <r>
          <rPr>
            <b/>
            <sz val="9"/>
            <color indexed="81"/>
            <rFont val="Tahoma"/>
            <family val="2"/>
          </rPr>
          <t>USUARIO:
1. BIEN
2. SERVICIO</t>
        </r>
        <r>
          <rPr>
            <sz val="9"/>
            <color indexed="81"/>
            <rFont val="Tahoma"/>
            <family val="2"/>
          </rPr>
          <t xml:space="preserve">
</t>
        </r>
      </text>
    </comment>
    <comment ref="I49" authorId="0" shapeId="0" xr:uid="{00000000-0006-0000-0100-000002000000}">
      <text>
        <r>
          <rPr>
            <b/>
            <sz val="9"/>
            <color indexed="81"/>
            <rFont val="Tahoma"/>
            <family val="2"/>
          </rPr>
          <t>Actividad+Personal+Refrigerios+Transporte adultos mayores+Transporte Personal</t>
        </r>
      </text>
    </comment>
    <comment ref="I50" authorId="0" shapeId="0" xr:uid="{00000000-0006-0000-0100-000003000000}">
      <text>
        <r>
          <rPr>
            <b/>
            <sz val="9"/>
            <color indexed="81"/>
            <rFont val="Tahoma"/>
            <family val="2"/>
          </rPr>
          <t>Actividad+Personal+Refrigerios+Transporte adultos mayores+Transporte Personal</t>
        </r>
      </text>
    </comment>
    <comment ref="Y71" authorId="0" shapeId="0" xr:uid="{00000000-0006-0000-0100-000004000000}">
      <text>
        <r>
          <rPr>
            <b/>
            <sz val="9"/>
            <color indexed="81"/>
            <rFont val="Tahoma"/>
            <family val="2"/>
          </rPr>
          <t>CORREGIMIENTOS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O7" authorId="0" shapeId="0" xr:uid="{00000000-0006-0000-0200-000001000000}">
      <text>
        <r>
          <rPr>
            <b/>
            <sz val="9"/>
            <color indexed="81"/>
            <rFont val="Tahoma"/>
            <family val="2"/>
          </rPr>
          <t>USUARIO:
1. BIEN
2. SERVICIO</t>
        </r>
        <r>
          <rPr>
            <sz val="9"/>
            <color indexed="81"/>
            <rFont val="Tahoma"/>
            <family val="2"/>
          </rPr>
          <t xml:space="preserve">
</t>
        </r>
      </text>
    </comment>
    <comment ref="H63" authorId="0" shapeId="0" xr:uid="{00000000-0006-0000-0200-000002000000}">
      <text>
        <r>
          <rPr>
            <b/>
            <sz val="9"/>
            <color indexed="81"/>
            <rFont val="Tahoma"/>
            <family val="2"/>
          </rPr>
          <t>Actividad+Personal+Refrigerios+Transporte adultos mayores+Transporte Personal</t>
        </r>
      </text>
    </comment>
    <comment ref="H64" authorId="0" shapeId="0" xr:uid="{00000000-0006-0000-0200-000003000000}">
      <text>
        <r>
          <rPr>
            <b/>
            <sz val="9"/>
            <color indexed="81"/>
            <rFont val="Tahoma"/>
            <family val="2"/>
          </rPr>
          <t>Actividad+Personal+Refrigerios+Transporte adultos mayores+Transporte Personal</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s>
  <commentList>
    <comment ref="P7" authorId="0" shapeId="0" xr:uid="{00000000-0006-0000-03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 ref="AG7" authorId="1" shapeId="0" xr:uid="{00000000-0006-0000-0300-000002000000}">
      <text>
        <r>
          <rPr>
            <sz val="9"/>
            <color indexed="81"/>
            <rFont val="Tahoma"/>
            <family val="2"/>
          </rPr>
          <t xml:space="preserve">VER ANEXO 1
</t>
        </r>
      </text>
    </comment>
    <comment ref="AH7" authorId="1" shapeId="0" xr:uid="{00000000-0006-0000-0300-000003000000}">
      <text>
        <r>
          <rPr>
            <b/>
            <sz val="9"/>
            <color indexed="81"/>
            <rFont val="Tahoma"/>
            <family val="2"/>
          </rPr>
          <t>VER ANEXO 1</t>
        </r>
        <r>
          <rPr>
            <sz val="9"/>
            <color indexed="81"/>
            <rFont val="Tahoma"/>
            <family val="2"/>
          </rPr>
          <t xml:space="preserve">
</t>
        </r>
      </text>
    </comment>
    <comment ref="Q14" authorId="0" shapeId="0" xr:uid="{00000000-0006-0000-0300-000004000000}">
      <text>
        <r>
          <rPr>
            <b/>
            <sz val="9"/>
            <color indexed="81"/>
            <rFont val="Tahoma"/>
            <family val="2"/>
          </rPr>
          <t>6 URBANAS Y 5 RURALES</t>
        </r>
      </text>
    </comment>
    <comment ref="Q15" authorId="0" shapeId="0" xr:uid="{00000000-0006-0000-0300-000005000000}">
      <text>
        <r>
          <rPr>
            <b/>
            <sz val="9"/>
            <color indexed="81"/>
            <rFont val="Tahoma"/>
            <family val="2"/>
          </rPr>
          <t>6 URBANAS Y 5 RURALES</t>
        </r>
      </text>
    </comment>
    <comment ref="Q16" authorId="0" shapeId="0" xr:uid="{00000000-0006-0000-0300-000006000000}">
      <text>
        <r>
          <rPr>
            <b/>
            <sz val="9"/>
            <color indexed="81"/>
            <rFont val="Tahoma"/>
            <family val="2"/>
          </rPr>
          <t>6 URBANAS Y 5 RURALES</t>
        </r>
      </text>
    </comment>
    <comment ref="Q17" authorId="0" shapeId="0" xr:uid="{00000000-0006-0000-0300-000007000000}">
      <text>
        <r>
          <rPr>
            <b/>
            <sz val="9"/>
            <color indexed="81"/>
            <rFont val="Tahoma"/>
            <family val="2"/>
          </rPr>
          <t>6 URBANAS Y 5 RURALES</t>
        </r>
      </text>
    </comment>
    <comment ref="Q18" authorId="0" shapeId="0" xr:uid="{00000000-0006-0000-0300-000008000000}">
      <text>
        <r>
          <rPr>
            <b/>
            <sz val="9"/>
            <color indexed="81"/>
            <rFont val="Tahoma"/>
            <family val="2"/>
          </rPr>
          <t>6 URBANAS Y 5 RURALES</t>
        </r>
      </text>
    </comment>
    <comment ref="Q19" authorId="0" shapeId="0" xr:uid="{00000000-0006-0000-0300-000009000000}">
      <text>
        <r>
          <rPr>
            <b/>
            <sz val="9"/>
            <color indexed="81"/>
            <rFont val="Tahoma"/>
            <family val="2"/>
          </rPr>
          <t>6 URBANAS Y 5 RURALES</t>
        </r>
      </text>
    </comment>
    <comment ref="Q20" authorId="0" shapeId="0" xr:uid="{00000000-0006-0000-0300-00000A000000}">
      <text>
        <r>
          <rPr>
            <b/>
            <sz val="9"/>
            <color indexed="81"/>
            <rFont val="Tahoma"/>
            <family val="2"/>
          </rPr>
          <t>6 URBANAS Y 5 RURALES</t>
        </r>
      </text>
    </comment>
    <comment ref="Q21" authorId="0" shapeId="0" xr:uid="{00000000-0006-0000-0300-00000B000000}">
      <text>
        <r>
          <rPr>
            <b/>
            <sz val="9"/>
            <color indexed="81"/>
            <rFont val="Tahoma"/>
            <family val="2"/>
          </rPr>
          <t>6 URBANAS Y 5 RURALES</t>
        </r>
      </text>
    </comment>
    <comment ref="Q22" authorId="0" shapeId="0" xr:uid="{00000000-0006-0000-0300-00000C000000}">
      <text>
        <r>
          <rPr>
            <b/>
            <sz val="9"/>
            <color indexed="81"/>
            <rFont val="Tahoma"/>
            <family val="2"/>
          </rPr>
          <t>6 URBANAS Y 5 RURALES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P7" authorId="0" shapeId="0" xr:uid="{00000000-0006-0000-0500-000001000000}">
      <text>
        <r>
          <rPr>
            <b/>
            <sz val="9"/>
            <color indexed="81"/>
            <rFont val="Tahoma"/>
            <family val="2"/>
          </rPr>
          <t>USUARIO:
1. BIEN
2. SERVICIO</t>
        </r>
        <r>
          <rPr>
            <sz val="9"/>
            <color indexed="81"/>
            <rFont val="Tahoma"/>
            <family val="2"/>
          </rPr>
          <t xml:space="preserve">
</t>
        </r>
      </text>
    </comment>
    <comment ref="I70" authorId="0" shapeId="0" xr:uid="{00000000-0006-0000-0500-000002000000}">
      <text>
        <r>
          <rPr>
            <b/>
            <sz val="9"/>
            <color indexed="81"/>
            <rFont val="Tahoma"/>
            <family val="2"/>
          </rPr>
          <t>Actividad+Personal+Refrigerios+Transporte adultos mayores+Transporte Personal</t>
        </r>
      </text>
    </comment>
    <comment ref="I71" authorId="0" shapeId="0" xr:uid="{00000000-0006-0000-0500-000003000000}">
      <text>
        <r>
          <rPr>
            <b/>
            <sz val="9"/>
            <color indexed="81"/>
            <rFont val="Tahoma"/>
            <family val="2"/>
          </rPr>
          <t>Actividad+Personal+Refrigerios+Transporte adultos mayores+Transporte Personal</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s>
  <commentList>
    <comment ref="P7" authorId="0" shapeId="0" xr:uid="{00000000-0006-0000-06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 ref="AE7" authorId="1" shapeId="0" xr:uid="{00000000-0006-0000-0600-000002000000}">
      <text>
        <r>
          <rPr>
            <sz val="9"/>
            <color indexed="81"/>
            <rFont val="Tahoma"/>
            <family val="2"/>
          </rPr>
          <t xml:space="preserve">VER ANEXO 1
</t>
        </r>
      </text>
    </comment>
    <comment ref="AF7" authorId="1" shapeId="0" xr:uid="{00000000-0006-0000-0600-000003000000}">
      <text>
        <r>
          <rPr>
            <b/>
            <sz val="9"/>
            <color indexed="81"/>
            <rFont val="Tahoma"/>
            <family val="2"/>
          </rPr>
          <t>VER ANEXO 1</t>
        </r>
        <r>
          <rPr>
            <sz val="9"/>
            <color indexed="81"/>
            <rFont val="Tahoma"/>
            <family val="2"/>
          </rPr>
          <t xml:space="preserve">
</t>
        </r>
      </text>
    </comment>
  </commentList>
</comments>
</file>

<file path=xl/sharedStrings.xml><?xml version="1.0" encoding="utf-8"?>
<sst xmlns="http://schemas.openxmlformats.org/spreadsheetml/2006/main" count="6538" uniqueCount="951">
  <si>
    <t>INSTRUCTIVO PARA EL DILIGENCIAMIENTO DEL PLAN DE ACCIÓN INSTITUCIONAL VIGENCIA 2024</t>
  </si>
  <si>
    <t>PLANTEAMIENTO ESTRATÉGICO PLAN DE ACCIÓN INSTITUCIONAL (Hoja 1)</t>
  </si>
  <si>
    <t>OBJETIVO DE DESARROLLO SOSTENIBLE</t>
  </si>
  <si>
    <t>Ingrese en esta casilla el ODS con el que se articula el programa de su competencia según el Acuerdo 139 que adopta el Plan de Desarrollo Distrital 2024-2027 'Cartagena, Ciudad de Derechos'.</t>
  </si>
  <si>
    <t>OBJETIVO ESTRATÉGICO</t>
  </si>
  <si>
    <t>Ingrese en esta casilla el objetivo estratégico definido en la plataforma estratégica,  relacionado con su proceso y con la línea estratégica en la cual el Acuerdo 139 del 2024 le asignó su responsabilidad.</t>
  </si>
  <si>
    <t xml:space="preserve">LINEA ESTRATÉGICA </t>
  </si>
  <si>
    <t>Ingrese en esta casilla la línea estratégica correspondiente al programa de su competencia según el Acuerdo 139 que adopta el Plan de Desarrollo Distrital 2024-2027 'Cartagena, Ciudad de Derechos'.</t>
  </si>
  <si>
    <t xml:space="preserve">IMPULSOR DE AVANCE </t>
  </si>
  <si>
    <t>Ingrese en esta casilla el impulsor de avance que facilita el logro del objetivo del programa de su competencia según el Acuerdo 139 que adopta el Plan de Desarrollo Distrital 2024-2027 'Cartagena, Ciudad de Derechos'.</t>
  </si>
  <si>
    <t>META DE RESULTADO</t>
  </si>
  <si>
    <t>Ingrese en esta casilla la meta de resultado esperada del programa de su competencia según el Acuerdo 139 que adopta el Plan de Desarrollo Distrital 2024-2027 'Cartagena, Ciudad de Derechos'.</t>
  </si>
  <si>
    <t>PROGRAMA</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</si>
  <si>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</si>
  <si>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</si>
  <si>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</si>
  <si>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INDICADOR DE PRODUCTO SEGÚN PDD</t>
  </si>
  <si>
    <t xml:space="preserve">Ingrese en este casilla el indicador definido para cumplir la meta de producto en el Plan de Desarrollo según el Acuerdo 139 que adopta el Plan de Desarrollo Distrital 2024-2027 'Cartagena, Ciudad de Derechos' </t>
  </si>
  <si>
    <t>UNIDAD DE MEDIDA DEL INDICADOR DE PRODUCTO</t>
  </si>
  <si>
    <t>Ingrese en esta casilla la expresion fisica con la que se mostrará el resultado de la meta propuesta. (Ejemplo: número, porcentaje, kilometro).</t>
  </si>
  <si>
    <t>LINEA BASE SEGUN PDD</t>
  </si>
  <si>
    <t xml:space="preserve">Ingrese en esta casilla el valor que se encuentra en el Acuerdo 139 que adopta el Plan de Desarrollo Distrital 2024-2027 'Cartagena, Ciudad de Derechos', como el punto de partida para definir el alcance de la meta producto.  </t>
  </si>
  <si>
    <t>DESCRIPCION DE LA META PRODUCTO 2024-2027</t>
  </si>
  <si>
    <t>Ingrese en esta casilla lo que persigue el indicador en el cuatrenio, se encuentra plasmado en el Acuerdo 139 que adopta el Plan de Desarrollo Distrital 2024-2027 'Cartagena, Ciudad de Derechos'</t>
  </si>
  <si>
    <t xml:space="preserve">PONDERACION DE LA META PRODUCTO </t>
  </si>
  <si>
    <t xml:space="preserve">Ingrese en esta casilla el valor porcentual asignado a la meta producto </t>
  </si>
  <si>
    <t>DENOMINACION DEL PRODUCTO</t>
  </si>
  <si>
    <t>Ingrese en esta casilla la naturaleza del producto a entregar, señalando con una X si es bien o servicio</t>
  </si>
  <si>
    <t>ENTREGABLE
INDICADOR DE PRODUCTO SEGÚN CATALOGO DE PRODUCTO</t>
  </si>
  <si>
    <t>Ingrese en esta casilla el indicador de producto según el catálogo de producto de la MGA</t>
  </si>
  <si>
    <t>VALOR DE LA META PRODUCTO 2024-2027</t>
  </si>
  <si>
    <t>Ingrese en esta casilla el numero de la meta a alcanzar al finalizar el cuatrienio. Esto se encuentra inmerso en la descripcion de la meta producto identificada en el Plan de Desarrollo Distrital.</t>
  </si>
  <si>
    <t>PROGRAMACIÓN META PRODUCTO A 2024</t>
  </si>
  <si>
    <t>Ingrese en esta casilla, la cantidad de la meta propuesta para la actual vigencia, relacionada con el Plan Indicativo.</t>
  </si>
  <si>
    <t>GESTIÓN ADMINISTRATIVA MIPG (Hoja 2)</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</si>
  <si>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</si>
  <si>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DIMENSIONES DE MIPG</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</si>
  <si>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</si>
  <si>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POLÍTICAS DE GESTIÓN Y DESEMPEÑO INSTITUCIONAL</t>
  </si>
  <si>
    <t xml:space="preserve">Relacione en esta casilla la política de gestión y desempeño institucional alineada a su proceso (Éstas se ubican en una de las siete dimensiones de MIPG y las 19 políticas)
</t>
  </si>
  <si>
    <t>PROCESO ASOCIADO A PROGRAMA Y PRODUCTO</t>
  </si>
  <si>
    <t xml:space="preserve">Relacione en esta casilla el proceso de gestión asociado al programa y al producto (Identifique el proceso de su competencia en el mapa de interrelacion de procesos alineado con su dependencia).
</t>
  </si>
  <si>
    <t>SUBPROCESO ASOCIADO</t>
  </si>
  <si>
    <t>Relacione en esta casilla el subproceso de su competencia (Identifique esto en el mapa de interrelación de procesos).</t>
  </si>
  <si>
    <t>OBJETIVO DEL SUBPROCESO</t>
  </si>
  <si>
    <t xml:space="preserve">Descripcion del objetivo del subproceso al cual pertenece </t>
  </si>
  <si>
    <t>NOMBRE DEL INDICADOR</t>
  </si>
  <si>
    <t>Ingrese en esta casilla el nombre del indicador asociado a los objetivos estratégicos de la entidad, de acuerdo al proceso o subproceso de su competencia.</t>
  </si>
  <si>
    <t>PROPÓSITO</t>
  </si>
  <si>
    <t>Describa en esta casilla la meta que espera lograr a partir del indicador mencionado en la casilla anterior.</t>
  </si>
  <si>
    <t>FRECUENCIA</t>
  </si>
  <si>
    <t>Describa en esta casilla la frecuencia con la que se hará el reporte.</t>
  </si>
  <si>
    <t>TIPO DE INDICADOR</t>
  </si>
  <si>
    <t>Describa en esta casilla el tipo de indicador relacionado, según su naturaleza (eficiencia, eficaz, efectividad, etc).</t>
  </si>
  <si>
    <t>GRUPOS DE VALOR</t>
  </si>
  <si>
    <t>Defina en esta casilla con una X a qué grupo de valor pertenece, ya sea entidades, ciudadanía, servidores-interno.</t>
  </si>
  <si>
    <t>PLANES DECRETO 612 DE 2018</t>
  </si>
  <si>
    <t>Indique a cuál Plan Institucional, de los establecidos en el Decreto 612 del 2018, le aporta este producto.</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</si>
  <si>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</si>
  <si>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</si>
  <si>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 xml:space="preserve">RIESGOS ASOCIADOS AL PROCESO </t>
  </si>
  <si>
    <t>Ingrese en esta casilla cada uno de los riesgos identificados en el proceso definido, y desarrollado en la caracterización de la gestión por proceso</t>
  </si>
  <si>
    <t>CONTROLES ESTABLECIDOS PARA LOS RIESGOS</t>
  </si>
  <si>
    <t xml:space="preserve">Ingrese en esta casilla cada uno de los controles formulados para cada riesgo identificado en el proceso definido </t>
  </si>
  <si>
    <t>PLAN DE ACCION - INVERSIÓN (Hoja 3)</t>
  </si>
  <si>
    <t>PROYECTO DE INVERSIÓN</t>
  </si>
  <si>
    <t>Ingrese en esta casilla el nombre del proyecto a partir del cual se desarrollará el programa con el que se articula.</t>
  </si>
  <si>
    <t>CÓDIGO DE PROYECTO BPIN</t>
  </si>
  <si>
    <t>Ingrese en esta casilla el número BPIN del proyecto a partir del cual se desarrollará el programa con el que se articula.</t>
  </si>
  <si>
    <t>OBJETIVO GENERAL DEL PROYECTO</t>
  </si>
  <si>
    <t>Ingrese en esta casilla el fin general del proyecto a partir del cual se desarrollará el programa con el que se articula.</t>
  </si>
  <si>
    <t>OBJETIVO ESPECÍFICO DEL PROYECTO</t>
  </si>
  <si>
    <t>Ingrese en esta casilla el objetivo específico asociado al objetivo general diligenciado en la casilla anterior.</t>
  </si>
  <si>
    <t>PRODUCTO DEL PROYECTO</t>
  </si>
  <si>
    <t>Ingrese en esta casilla el producto que materializa el objetivo específico relacionado en la casilla anterior.</t>
  </si>
  <si>
    <t>PONDERACIÓN DE PRODUCTO</t>
  </si>
  <si>
    <t>Ingrese en esta casilla la ponderacion asignada al producto en cuestión.</t>
  </si>
  <si>
    <t>ACTIVIDADES DE PROYECTO DE INVERSIÓN
( HITOS )</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</si>
  <si>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</si>
  <si>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TRAZADOR PRESUPUESTAL</t>
  </si>
  <si>
    <t>Ingrese en esta casilla el trazador presupuestal asociado a la actividad de proyecto.</t>
  </si>
  <si>
    <t>ENTREGABLE</t>
  </si>
  <si>
    <t>Ingrese en esta casilla el producto resultante de cada actividad de proyecto a realizar.</t>
  </si>
  <si>
    <t>PROGRAMACIÓN NUMÉRICA DE LA ACTIVIDAD PROYECTO 2024</t>
  </si>
  <si>
    <t>Ingrese en esta casilla el número o pocentaje que se pretende alcanzar con cada actividad del proyecto durante la vigencia.</t>
  </si>
  <si>
    <t>FECHA DE INICIO DE LA ACTIVIDAD O ENTREGABLE</t>
  </si>
  <si>
    <t>Indique en esta casilla la fecha de inicio de la actividad en la vigencia 2024</t>
  </si>
  <si>
    <t>FECHA DE TERMINACIÓN DEL ENTREGABLE</t>
  </si>
  <si>
    <t>Indique en esta casilla la fecha de terminación de la actividad en la vigencia 2024</t>
  </si>
  <si>
    <t>TIEMPO DE EJECUCIÓN
(número de días)</t>
  </si>
  <si>
    <t>Indique en esta casilla el número de días que requiere el desarrollo de la actividad para la vigencia 2024</t>
  </si>
  <si>
    <t>BENEFICIARIOS PROGRAMADOS</t>
  </si>
  <si>
    <t>Ingrese en esta casilla el número de personas estimadas que van a recibir beneficio de la actividad programada en el proyecto</t>
  </si>
  <si>
    <t>UNIDAD COMUNERA DE GOBIERNO A IMPACTAR</t>
  </si>
  <si>
    <t>Ingrese en esta casilla la Unidad Comunera de Gobierno donde se aplica el proyecto asociado</t>
  </si>
  <si>
    <t>NOMBRE DEL RESPONSABLE</t>
  </si>
  <si>
    <t xml:space="preserve">Indique en esta casilla el nombre de la pesona encargada de supervisar las actividades del proyecto encaminadas a conseguir la meta propuesta </t>
  </si>
  <si>
    <t xml:space="preserve">RIESGOS DEL PROYECTO </t>
  </si>
  <si>
    <t xml:space="preserve">Ingrese en esta casilla los riesgos identificados al proyecto </t>
  </si>
  <si>
    <t>ACCIONES DE CONTROL DE LOS RIESGOS DE LOS PROYECTOS</t>
  </si>
  <si>
    <t xml:space="preserve">Ingrese en esta casilla las acciones para controlar los riesgos identificados al proyecto </t>
  </si>
  <si>
    <t>PLAN ANUAL DE ADQUISICIONES (Hoja 3)</t>
  </si>
  <si>
    <t>¿REQUIERE CONTRATACIÓN?</t>
  </si>
  <si>
    <t>En esta casilla ingrese si es necesaria la contratación</t>
  </si>
  <si>
    <t>DESCRIPCION DE LA ADQUISICION ASOCIADA AL PROYECTO</t>
  </si>
  <si>
    <t xml:space="preserve">Relacione la descripcion que se encuentra en el Plan Anual de Adquisiciones asociada al proyecto de inversión </t>
  </si>
  <si>
    <t>CUANTÍA ASIGNADA A LA CONTRATACIÓN</t>
  </si>
  <si>
    <t>Ingrese en esta casilla el valor de la contratación relacionada</t>
  </si>
  <si>
    <t>MODALIDAD DE SELECCIÓN</t>
  </si>
  <si>
    <t>Indique la modalidad de contratación selecionada (Licitación Pública, concurso de méritos, selección abreviada, mínima cuantía, contratación directa)</t>
  </si>
  <si>
    <t>FUENTE DE RECURSOS</t>
  </si>
  <si>
    <t>Indique la fuente de recursos asignada por el acuerdo de presupuesto</t>
  </si>
  <si>
    <t>FECHA DE INICIO DE CONTRATACIÓN</t>
  </si>
  <si>
    <t>Indique la fecha tentativa de inicio del proceso de contratación</t>
  </si>
  <si>
    <t>PROGRAMACIÓN PRESUPUESTAL (Hoja 3)</t>
  </si>
  <si>
    <t>APROPIACIÓN INICIAL (en pesos)</t>
  </si>
  <si>
    <t>Ingrese el valor numérico en pesos del Plan Operativo Anual de Inversión asignado al rubro presupuestal</t>
  </si>
  <si>
    <t>APROPACION DEFINITIVA POR PROYECTO</t>
  </si>
  <si>
    <t xml:space="preserve">Ingrese el valor numérico en pesos del Plan Operativo Anual de Inversion asignado al rubro presupuestal luego de adiciones y deducciones </t>
  </si>
  <si>
    <t>FUENTE DE FINANCIACIÓN</t>
  </si>
  <si>
    <t>Ingrese el nombre de la fuente de recursos con lo que financiará la actividad</t>
  </si>
  <si>
    <t>RUBRO PRESUPUESTAL</t>
  </si>
  <si>
    <t>Indique el rubro del presupuesto que abarca el sector de su competencia.</t>
  </si>
  <si>
    <t>CODIGO RUBRO PRESUPUESTAL</t>
  </si>
  <si>
    <t>Ingrese el código numérico que identifica el concepto del gasto (Funcionamiento, Deuda, Inversión) y el cual es definido en el Decreto de Liquidación.</t>
  </si>
  <si>
    <t>GESTOR DE LA META</t>
  </si>
  <si>
    <t>META</t>
  </si>
  <si>
    <t>LÍNEA ESTRATÉGICA</t>
  </si>
  <si>
    <t>IMPULSOR DE AVANCE</t>
  </si>
  <si>
    <t>META RESULTADO</t>
  </si>
  <si>
    <t xml:space="preserve">PROGRAMA </t>
  </si>
  <si>
    <t>LÍNEA BASE 
SEGUN PDD</t>
  </si>
  <si>
    <t>DESCRIPCIÓN DE LA META PRODUCTO 2024-2027</t>
  </si>
  <si>
    <t>PONDERACIÓN DE LA META PRODUCTO</t>
  </si>
  <si>
    <t>DENOMINACIÓN DEL PRODUCTO</t>
  </si>
  <si>
    <t>AVANCE A MARZO 31 DE 2024</t>
  </si>
  <si>
    <t>AVANCE A JUNIO 30 DE 2024</t>
  </si>
  <si>
    <t>AVANCE A SEPTIEMBRE 30 DE 2024</t>
  </si>
  <si>
    <t>AVANCE A DICIEMBRE 31 DE 2024</t>
  </si>
  <si>
    <t>AVANCE A MARZO 31 DE 2025</t>
  </si>
  <si>
    <t>AVANCE A JUNIO 30 DE 2025</t>
  </si>
  <si>
    <t>AVANCE A SEPTIEMBRE 15 DE 2025</t>
  </si>
  <si>
    <t>AVANCE A DICIEMBRE 31 DE 2025</t>
  </si>
  <si>
    <t>AVANCE A MARZO 31 DE 2026</t>
  </si>
  <si>
    <t>AVANCE A JUNIO 30 DE 2026</t>
  </si>
  <si>
    <t>AVANCE A SEPTIEMBRE 30 DE 2026</t>
  </si>
  <si>
    <t>AVANCE A DICIEMBRE 31 DE 2026</t>
  </si>
  <si>
    <t>AVANCE A MARZO 31 DE 2027</t>
  </si>
  <si>
    <t>AVANCE A JUNIO 30 DE 2027</t>
  </si>
  <si>
    <t>AVANCE A SEPTIEMBRE 30 DE 2027</t>
  </si>
  <si>
    <t>AVANCE A DICIEMBRE 31 DE 2027</t>
  </si>
  <si>
    <t>ACUMULADO 2024-2027</t>
  </si>
  <si>
    <t>CUMPLIMIENTO % 2024</t>
  </si>
  <si>
    <t>CUMPLIMIENTO % 2025</t>
  </si>
  <si>
    <t>CUMPLIMIENTO % 2026</t>
  </si>
  <si>
    <t>CUMPLIMIENTO % 2027</t>
  </si>
  <si>
    <t>CUMPLIMIENTO % 2024-2027</t>
  </si>
  <si>
    <t>Frank Ricaurte Sossa</t>
  </si>
  <si>
    <t>GASTOS DE FUNCIONAMIENTO JUNTA ADMINISTRADORA LOCAL</t>
  </si>
  <si>
    <t>Honorarios Ediles</t>
  </si>
  <si>
    <t>Aportes a Seguridad Social Ediles (Salud, Pensión y ARL)</t>
  </si>
  <si>
    <t>LÍNEAS ESTRATÉGICAS:</t>
  </si>
  <si>
    <t>Vida Digna e Inclusión Social y Cultural</t>
  </si>
  <si>
    <t>Educación</t>
  </si>
  <si>
    <t>1. LÍNEA ESTRATÉGICA: VIDA DIGNA E INCLUSIÓN SOCIAL Y CULTURAL</t>
  </si>
  <si>
    <t>1.1 Componente Impulsor del Avance: Educación</t>
  </si>
  <si>
    <t>Tecnología y Educación en la Localidad Histórica y del Caribe Norte</t>
  </si>
  <si>
    <t>Programa: Tecnología y Educación en la Localidad Histórica y del Caribe Norte</t>
  </si>
  <si>
    <t>Número de computadores dotados a aulas educativas de IEO</t>
  </si>
  <si>
    <t>Número</t>
  </si>
  <si>
    <t>ND</t>
  </si>
  <si>
    <t>500 computadores</t>
  </si>
  <si>
    <t>300 computadores</t>
  </si>
  <si>
    <t>800 computadores</t>
  </si>
  <si>
    <t>Bien</t>
  </si>
  <si>
    <t>ELIMINAR META</t>
  </si>
  <si>
    <t>Número de IEO de la localidad beneficiadas con actividades pedagógicas encaminadas al fortalecimiento de la comunidad estudiantil en los ejes de lecto - escritura</t>
  </si>
  <si>
    <t>5 IEO de la localidad en los grados de 10 y 11 beneficiadas con actividades pedagógicas encaminadas en el fortalecimiento de la comunidad estudiantil</t>
  </si>
  <si>
    <t>10 IEO de la localidad en los grados de 10 y 11 beneficiadas con actividades pedagógicas encaminadas en el fortalecimiento de la comunidad estudiantil en valores históricos, culturales y etnológicos</t>
  </si>
  <si>
    <t>15 IEO de la localidad en los grados de 10 y 11 beneficiadas con actividades pedagógicas encaminadas en el fortalecimiento de la comunidad estudiantil en valores históricos, culturales y etnológicos</t>
  </si>
  <si>
    <t>Servicio</t>
  </si>
  <si>
    <t>Bernarda Correa   Angela Mendoza</t>
  </si>
  <si>
    <t>Número de personas con formación técnica para el trabajo</t>
  </si>
  <si>
    <t>300 personas con formación técnica para el trabajo</t>
  </si>
  <si>
    <t>200 personas con formación técnica para el trabajo</t>
  </si>
  <si>
    <t>500 personas con formación técnica para el trabajo</t>
  </si>
  <si>
    <t>Número de instituciones educativas con infraestructura y ambientes educativos adecuados</t>
  </si>
  <si>
    <t>5 instituciones educativas oficiales de la LHCN con infraestructura y ambientes educativos adecuados</t>
  </si>
  <si>
    <t>Número de aulas dotadas de IEO con materiales didácticos y mobiliario, equipos, etc.</t>
  </si>
  <si>
    <t>5 instituciones educativas oficiales de la LHCN dotadas con materiales didácticos, mobiliario, equipos, etc.</t>
  </si>
  <si>
    <t>Número de IEO adecuadas para el acceso de estudiantes en condición de discapacidad</t>
  </si>
  <si>
    <t>5 instituciones educativas oficiales de la LHCN sin barreras para la accesibilidad de sus estudiantes en condición de discapacidad</t>
  </si>
  <si>
    <t>10 instituciones educativas oficiales de la LHCN sin barreras para la accesibilidad de sus estudiantes en condición de discapacidad</t>
  </si>
  <si>
    <t>Cultura</t>
  </si>
  <si>
    <t>Artes y Cultura para el Desarrollo Humano y Social</t>
  </si>
  <si>
    <t>Número de infraestructuras culturales construidas o habilitadas, dotadas y funcionando</t>
  </si>
  <si>
    <t>1 Centro Artístico y Cultural construido o habilitado, dotado y funcionando</t>
  </si>
  <si>
    <t>Dona Blanquicett</t>
  </si>
  <si>
    <t>Número de corredores culturales habilitados</t>
  </si>
  <si>
    <t>7 corredores culturales habilitados</t>
  </si>
  <si>
    <t>3 corredores culturales habilitados</t>
  </si>
  <si>
    <t>10 corredores culturales habilitados</t>
  </si>
  <si>
    <t>Número de cinematecas implementadas en la LHCN</t>
  </si>
  <si>
    <t xml:space="preserve"> 9 cinematecas implementadas</t>
  </si>
  <si>
    <t>3 cinematecas implementadas</t>
  </si>
  <si>
    <t>12 cinematecas implementadas</t>
  </si>
  <si>
    <t>Número actividades culturales en torno a la práctica del teatro en sus diferentes vertientes en la LHCN</t>
  </si>
  <si>
    <t>7 actos teatrales en la LHCN</t>
  </si>
  <si>
    <t>3 actos teatrales en la LHCN</t>
  </si>
  <si>
    <t>10 actos teatrales en la LHCN</t>
  </si>
  <si>
    <t>Número de grupos culturales de la localidad dotados</t>
  </si>
  <si>
    <t>7 grupos culturales dotados</t>
  </si>
  <si>
    <t>3 grupos culturales dotados</t>
  </si>
  <si>
    <t>10 grupos culturales dotados</t>
  </si>
  <si>
    <t>Número de festivales gastronómicos impulsados y apoyados</t>
  </si>
  <si>
    <t>3 festivales gastronómicos impulsados y apoyados</t>
  </si>
  <si>
    <t>6 festivales gastronómicos impulsados y apoyados</t>
  </si>
  <si>
    <t>Número de eventos académicos sobre los usos y costumbres en la LHCN</t>
  </si>
  <si>
    <t>Llevar a cabo 1 evento académico sobre los usos y costumbres en la LHCN</t>
  </si>
  <si>
    <t>Deporte y Recreación</t>
  </si>
  <si>
    <t>Deporte y Recreación para Todos y Todas</t>
  </si>
  <si>
    <t>Número de eventos deportivos y/o recreativos</t>
  </si>
  <si>
    <t>1.500 eventos deportivos y/o recreativos realizados</t>
  </si>
  <si>
    <t>300 eventos deportivos y/o recreativos realizados</t>
  </si>
  <si>
    <t>1.800 eventos deportivos y/o recreativos realizados</t>
  </si>
  <si>
    <t>Número de eventos y/o torneos deportivos de los Consejos Comuneros de Gobierno y/o Juntas de Acción Comunal impulsados y apoyados</t>
  </si>
  <si>
    <t>3 de eventos y/o torneos deportivos de los Consejos Comuneros de Gobierno y/o Juntas de Acción Comunal impulsados y apoyados</t>
  </si>
  <si>
    <t>6 de eventos y/o torneos deportivos de los Consejos Comuneros de Gobierno y/o Juntas de Acción Comunal impulsados y apoyados</t>
  </si>
  <si>
    <t>Número de escenarios deportivos, canchas y/o parques nuevos mantenidos, adecuados y/o mejorados en la LHCN</t>
  </si>
  <si>
    <t xml:space="preserve">10 escenarios deportivos, canchas y/o parques construidos, mantenidos y/o adecuados </t>
  </si>
  <si>
    <t xml:space="preserve">8 escenarios deportivos, canchas y/o parques construidos, mantenidos y/o adecuados </t>
  </si>
  <si>
    <t xml:space="preserve">18 escenarios deportivos, canchas y/o parques construidos, mantenidos y/o adecuados </t>
  </si>
  <si>
    <t>70111700 – Parques, Jardines y Huertos
53270 Instalaciones al aire libre para deportes y esparcimiento
54270 Servicios generales de construcción de instalaciones al aire libre para deportes y esparcimiento</t>
  </si>
  <si>
    <t>Diseño y construcción del Parque de la Alegría y de 2 parques con temáticas ecológicas en la LHCN</t>
  </si>
  <si>
    <t>1 parque diseñado y construido</t>
  </si>
  <si>
    <t>2 parques con temáticas ecológicas diseñados y construidos</t>
  </si>
  <si>
    <t>3 parques con temáticas ecológicas diseñados y construidos</t>
  </si>
  <si>
    <t>Arleth Jiménez</t>
  </si>
  <si>
    <t>Niñez, Adolescencia y Juventud</t>
  </si>
  <si>
    <t>Nuestros Niños, Niñas y Adolescentes Disfrutando de la Lúdica y la Recreación</t>
  </si>
  <si>
    <t>Número de padres, madres y/o cuidadores socializados en Rutas de Atención para NNA en: Trabajo Infantil, Víctimas de Violencia Sexual, Mendicidad, Situación de Calle y Trata de Personas</t>
  </si>
  <si>
    <t>350 personas con rutas de atención socializada</t>
  </si>
  <si>
    <t>100 personas con rutas de atención socializada</t>
  </si>
  <si>
    <t>450 personas con rutas de atención socializada</t>
  </si>
  <si>
    <t>Arleth Jiménez
Irene Pérez</t>
  </si>
  <si>
    <t>Número de padres, madres y/o cuidadores de niños, niñas y adultos mayores con acciones que promuevan el desarrollo de entornos protectores</t>
  </si>
  <si>
    <t>350 padres, madres y/o cuidadores de niños, niñas y adultos mayores con acciones que promueven el desarrollo de entornos protectores</t>
  </si>
  <si>
    <t>100 padres, madres y/o cuidadores de niños, niñas y adultos mayores con acciones que promueven el desarrollo de entornos protectores</t>
  </si>
  <si>
    <t>450 padres, madres y/o cuidadores de niños, niñas y adultos mayores con acciones que promueven el desarrollo de entornos protectores</t>
  </si>
  <si>
    <t>Número de acciones afirmativas de promoción de situaciones de Riesgo Social como son: Trabajo Infantil, Violencia Sexual, Maltrato Infantil realizadas</t>
  </si>
  <si>
    <t>3 acciones afirmativas realizadas para la promoción de situaciones de Riesgo Social</t>
  </si>
  <si>
    <t>1 acción afirmativa realizada para la promoción de situaciones de Riesgo Social</t>
  </si>
  <si>
    <t>4 acciones afirmativas realizada para la promoción de situaciones de Riesgo Social</t>
  </si>
  <si>
    <t>Número de acciones formativas con NNA para la Prevención del Consumo de SPA</t>
  </si>
  <si>
    <t>12 acciones formativas con NNA para la Prevención del Consumo de SPA</t>
  </si>
  <si>
    <t>2 acciones formativas con NNA para la Prevención del Consumo de SPA</t>
  </si>
  <si>
    <t>14 acciones formativas con NNA para la Prevención del Consumo de SPA</t>
  </si>
  <si>
    <t>Número de Acciones formativas con NNA para la Prevención del Fomento de Hábitos Saludables en Salud Oral</t>
  </si>
  <si>
    <t>11 acciones formativas con NNA para la prevención del Fomento de Hábitos Saludables en Salud Oral</t>
  </si>
  <si>
    <t>1 acción formativa con NNA para la prevención del Fomento de Hábitos Saludables en Salud Oral</t>
  </si>
  <si>
    <t>12 acciones formativas con NNA para la prevención del Fomento de Hábitos Saludables en Salud Oral</t>
  </si>
  <si>
    <t>Número de Acciones formativas con NNA para la Prevención del Suicidio</t>
  </si>
  <si>
    <t>12 acciones formativas con NNA para la Prevención del Suicidio</t>
  </si>
  <si>
    <t>3 acciones formativas con NNA para la Prevención del Suicidio</t>
  </si>
  <si>
    <t>15 acciones formativas con NNA para la Prevención del Suicidio</t>
  </si>
  <si>
    <t>Número de jornadas donde niños, niñas y adolescentes que participan y disfrutan de actividades lúdicas extramurales</t>
  </si>
  <si>
    <t>9 jornadas lúdicas realizadas</t>
  </si>
  <si>
    <t>3 jornadas lúdicas realizadas</t>
  </si>
  <si>
    <t>12 jornadas lúdicas realizadas</t>
  </si>
  <si>
    <t>Casa de la Juventud: Fortaleciendo el Desarrollo Integral de los Adolescentes y Jóvenes</t>
  </si>
  <si>
    <t>Número de casas de la juventud con atención a adolescentes y jóvenes</t>
  </si>
  <si>
    <t>1 Casa de la Juventud construida o habilitada y funcionando</t>
  </si>
  <si>
    <t>Número de jornadas de capacitación a adolescentes y jóvenes de la LHCN</t>
  </si>
  <si>
    <t>6 jornadas de capacitación</t>
  </si>
  <si>
    <t>3 jornadas de capacitación</t>
  </si>
  <si>
    <t>9 jornadas de capacitación</t>
  </si>
  <si>
    <t>Número de jornadas de atención integral a adolescentes y jóvenes de la LHCN</t>
  </si>
  <si>
    <t>6 jornadas de atención integral a adolescentes y jóvenes de la LHCN</t>
  </si>
  <si>
    <t>12 jornadas de atención integral a adolescentes y jóvenes de la LHCN</t>
  </si>
  <si>
    <t>Elix Gomezcasseres</t>
  </si>
  <si>
    <t>Enfoque de Género y Diversidad</t>
  </si>
  <si>
    <t>Mujeres Empoderadas: Camino a la Igualdad</t>
  </si>
  <si>
    <t>Número de mujeres formadas en mecanismos para la protección de los derechos humanos y participación comunitaria con enfoque de género</t>
  </si>
  <si>
    <t>500 de mujeres formadas en mecanismos para la protección de los derechos humanos y participación comunitaria con enfoque de género</t>
  </si>
  <si>
    <t>300 de mujeres formadas en mecanismos para la protección de los derechos humanos y participación comunitaria con enfoque de género</t>
  </si>
  <si>
    <t>800 de mujeres formadas en mecanismos para la protección de los derechos humanos y participación comunitaria con enfoque de género</t>
  </si>
  <si>
    <t>Número de mujeres participando del proyecto Territorios Libres de Violencia</t>
  </si>
  <si>
    <t>20 mujeres en el proyecto Territorios Libres de Violencia</t>
  </si>
  <si>
    <t>5 mujeres en el proyecto Territorios Libres de Violencia</t>
  </si>
  <si>
    <t>25 mujeres en el proyecto Territorios Libres de Violencia</t>
  </si>
  <si>
    <t>Número de actividades encaminadas al Fortalecimiento de la Red Local de Local de Prevención de las Violencias contra las Mujeres y Respeto por la Diversidad</t>
  </si>
  <si>
    <t>4 actividades realizadas</t>
  </si>
  <si>
    <t>2 actividades realizadas</t>
  </si>
  <si>
    <t>6 actividades realizadas</t>
  </si>
  <si>
    <t>Número de ferias de empleabilidad para mujeres en estado de vulnerabilidad</t>
  </si>
  <si>
    <t>3 ferias de empleabilidad para mujeres en estado de vulnerabilidad</t>
  </si>
  <si>
    <t>1 feria de empleabilidad para mujeres en estado de vulnerabilidad</t>
  </si>
  <si>
    <t>4 ferias de empleabilidad para mujeres en estado de vulnerabilidad</t>
  </si>
  <si>
    <t>Número de ferias de emprendimiento que les permitan a las mujeres artesanas de la localidad vender sus productos</t>
  </si>
  <si>
    <t>2 ferias de emprendimiento para mujeres artesanas de la localidad</t>
  </si>
  <si>
    <t>1 feria de emprendimiento para mujeres artesanas de la localidad</t>
  </si>
  <si>
    <t>3 ferias de emprendimiento para mujeres artesanas de la localidad</t>
  </si>
  <si>
    <t>Localidad Inclusiva</t>
  </si>
  <si>
    <t>Número de personas sensibilizadas frente a la inclusión social y el respeto de los derechos de las personas pertenecientes a la comunidad LGBTIQ+</t>
  </si>
  <si>
    <t>150 personas sensibilizadas frente a la inclusión social y el respeto de los derechos de las personas pertenecientes a la comunidad LGBTIQ+</t>
  </si>
  <si>
    <t>50 personas sensibilizadas frente a la inclusión social y el respeto de los derechos de las personas pertenecientes a la comunidad LGBTIQ+</t>
  </si>
  <si>
    <t>200 personas sensibilizadas frente a la inclusión social y el respeto de los derechos de las personas pertenecientes a la comunidad LGBTIQ+</t>
  </si>
  <si>
    <t>Número de acciones de prevención de las diferentes formas de homofobia que fomentan la violencia contra la población diversa de la localidad</t>
  </si>
  <si>
    <t>3 acciones de prevención de las diferentes formas de homofobia que fomentan la violencia contra la población diversa realizadas</t>
  </si>
  <si>
    <t>2 acciones de prevención de las diferentes formas de homofobia que fomentan la violencia contra la población diversa realizadas</t>
  </si>
  <si>
    <t>5 acciones de prevención de las diferentes formas de homofobia que fomentan la violencia contra la población diversa realizadas</t>
  </si>
  <si>
    <t>Número de funcionarios y servidores públicos de la LHCN formados en prevención y atención integral de violencias y actos de discriminación a la población LGBTIQ+</t>
  </si>
  <si>
    <t>30 funcionarios y servidores públicos de la LHCN formados en prevención y atención integral de violencias y actos de discriminación a la población LGBTIQ+</t>
  </si>
  <si>
    <t>Angela Mendoza</t>
  </si>
  <si>
    <t>Enfoque de Personas con Discapacidad</t>
  </si>
  <si>
    <t xml:space="preserve">Capacidades Diversas - Uniendo Fortalezas </t>
  </si>
  <si>
    <t>Número de Actividades lúdicas y recreativas con niños, niñas y adultos con condición de discapacidad realizadas</t>
  </si>
  <si>
    <t xml:space="preserve"> 4 actividades Lúdicas y Recreativas con niños, niñas y adultos con condición de discapacidad realizadas</t>
  </si>
  <si>
    <t>3 actividades Lúdicas y Recreativas con niños, niñas y adultos con condición de discapacidad realizadas</t>
  </si>
  <si>
    <t>7 actividades Lúdicas y Recreativas con niños, niñas y adultos con condición de discapacidad realizadas</t>
  </si>
  <si>
    <t>Número de encuentros de madres cuidadoras y personas con discapacidad realizados</t>
  </si>
  <si>
    <t>3 encuentros de madres cuidadoras y personas con discapacidad realizados</t>
  </si>
  <si>
    <t>1 encuentro de madres cuidadoras y personas con discapacidad realizado</t>
  </si>
  <si>
    <t>4 encuentros de madres cuidadoras y personas con discapacidad realizados</t>
  </si>
  <si>
    <t>Número de unidades de sistemas tecnológicos y herramientas pedagógicas, materiales didácticos, mobiliario, equipo, etc. para niños, niñas y adultos con condición de discapacidad</t>
  </si>
  <si>
    <t>200 unidades de sistemas tecnológicos y herramientas pedagógicas, materiales didácticos, mobiliario, equipo, etc.</t>
  </si>
  <si>
    <t>150 unidades de sistemas tecnológicos y herramientas pedagógicas, materiales didácticos, mobiliario, equipo, etc.</t>
  </si>
  <si>
    <t>350 unidades de sistemas tecnológicos y herramientas pedagógicas, materiales didácticos, mobiliario, equipo, etc.</t>
  </si>
  <si>
    <t>Caracterización de la población con discapacidad e infraestructura adecuada (vías, colegios, parques, etc.)</t>
  </si>
  <si>
    <t>1 Caracterización de la población con discapacidad e infraestructura adecuada (vías, colegios, parques, etc.) realizada</t>
  </si>
  <si>
    <t>2 Caracterizaciones de la población con discapacidad e infraestructura adecuada (vías, colegios, parques, etc.) realizada</t>
  </si>
  <si>
    <t>Número de acciones de inclusión para la población con discapacidad auditiva</t>
  </si>
  <si>
    <t>5 acciones de inclusión para la población con discapacidad auditiva</t>
  </si>
  <si>
    <t>2 acciones de inclusión para la población con discapacidad auditiva</t>
  </si>
  <si>
    <t>7 acciones de inclusión para la población con discapacidad auditiva</t>
  </si>
  <si>
    <t>Irene Pérez</t>
  </si>
  <si>
    <t>Protección Integral de la Vejez</t>
  </si>
  <si>
    <t>Cuidando a Nuestros Mayores</t>
  </si>
  <si>
    <t>Número de actividades recreativas y/o culturales con adultos mayores realizadas</t>
  </si>
  <si>
    <t>9 actividades recreativas y/o culturales con adultos mayores realizadas</t>
  </si>
  <si>
    <t>18 actividades recreativas y/o culturales con adultos mayores realizadas</t>
  </si>
  <si>
    <t>Número de jornadas de atención integral para el adulto mayor realizadas</t>
  </si>
  <si>
    <t>6  jornadas de atención integral para el adulto mayor realizadas</t>
  </si>
  <si>
    <t>6 jornadas de atención integral para el adulto mayor realizadas</t>
  </si>
  <si>
    <t>12 jornadas de atención integral para el adulto mayor realizadas</t>
  </si>
  <si>
    <t>Seguridad Humana y Bienestar Social</t>
  </si>
  <si>
    <t xml:space="preserve">Convivencia Vecinal y Seguridad Ciudadana </t>
  </si>
  <si>
    <t>Localidad con Seguridad y Convivencia Ciudadana</t>
  </si>
  <si>
    <t>Número de Frentes de Seguridad fortalecidos</t>
  </si>
  <si>
    <t>120 Frentes de Seguridad fortalecidos</t>
  </si>
  <si>
    <t>30 Frentes de Seguridad fortalecidos</t>
  </si>
  <si>
    <t>150 Frentes de Seguridad fortalecidos</t>
  </si>
  <si>
    <t>Amaury Correa</t>
  </si>
  <si>
    <t>Número de actividades para mejorar la convivencia</t>
  </si>
  <si>
    <t>6 actividades para mejorar la convivencia realizados</t>
  </si>
  <si>
    <t>12 actividades para mejorar la convivencia realizados</t>
  </si>
  <si>
    <t>Salud Pública y Aseguramiento</t>
  </si>
  <si>
    <t>Salud Integral y Saneamiento Básico en la Localidad</t>
  </si>
  <si>
    <t>Número de jornadas de salud integral realizadas</t>
  </si>
  <si>
    <t>6 jornadas de salud integral realizadas</t>
  </si>
  <si>
    <t>2 jornadas de salud integral realizadas</t>
  </si>
  <si>
    <t>8 jornadas de salud integral realizadas</t>
  </si>
  <si>
    <t>Número de campañas realizadas para la promoción y prevención de las ETS</t>
  </si>
  <si>
    <t>8 campañas en prevención de las ETS</t>
  </si>
  <si>
    <t>16 campañas en prevención de las ETS</t>
  </si>
  <si>
    <t xml:space="preserve">Número de jornadas realizadas en las IEO de la localidad en SPA </t>
  </si>
  <si>
    <t>30 jornadas en IEO de la localidad para el desarrollo de capacidades en el manejo integral del consumo de sustancias psicoactivas y las acciones derivabas de la política pública de salud mental</t>
  </si>
  <si>
    <t>10 jornadas en IEO de la localidad para el desarrollo de capacidades en el manejo integral del consumo de sustancias psicoactivas y las acciones derivabas de la política pública de salud mental</t>
  </si>
  <si>
    <t>40 jornadas en IEO de la localidad para el desarrollo de capacidades en el manejo integral del consumo de sustancias psicoactivas y las acciones derivabas de la política pública de salud mental</t>
  </si>
  <si>
    <t>Número de unidades sanitarias instaladas</t>
  </si>
  <si>
    <t>100 unidades sanitarias instaladas</t>
  </si>
  <si>
    <t>Número de albercas comunitarias de agua potable construidas o adecuadas en funcionamiento</t>
  </si>
  <si>
    <t>5 albercas comunitarias de agua potable construidas o adecuadas en funcionamiento</t>
  </si>
  <si>
    <t>Superación de la Pobreza Extrema y Seguridad Alimentaria</t>
  </si>
  <si>
    <t>Superación de la Pobreza</t>
  </si>
  <si>
    <t>Personas en pobreza extrema vinculadas al sistema financiero</t>
  </si>
  <si>
    <t>2.000 personas de la LHCN vinculadas al sistema financiero</t>
  </si>
  <si>
    <t>700 personas de la LHCN vinculadas al sistema financiero</t>
  </si>
  <si>
    <t>2.700 personas de la LHCN vinculadas al sistema financiero</t>
  </si>
  <si>
    <t>Número de emprendimientos productivos con capacidades y capital semilla a población en pobreza extrema</t>
  </si>
  <si>
    <t>350 emprendimientos en la LHCN</t>
  </si>
  <si>
    <t>150 emprendimientos en la LHCN</t>
  </si>
  <si>
    <t>500 emprendimientos en la LHCN</t>
  </si>
  <si>
    <t>Personas en pobreza extrema atendidas en feria de empleabilidad</t>
  </si>
  <si>
    <t>500 personas en pobreza extrema atendidas en feria de empleabilidad</t>
  </si>
  <si>
    <t>100 personas en pobreza extrema atendidas en feria de empleabilidad</t>
  </si>
  <si>
    <t>600 personas en pobreza extrema atendidas en feria de empleabilidad</t>
  </si>
  <si>
    <t>Desarrollo Económico Equitativo y Sostenible</t>
  </si>
  <si>
    <t>Economía Popular y Turismo Responsable</t>
  </si>
  <si>
    <t>Economía Popular y Emprendimiento Diferencial</t>
  </si>
  <si>
    <t>Número de emprendimientos productivos con capacidades y capital semilla a población en condición de discapacidad</t>
  </si>
  <si>
    <t>Número de emprendimientos productivos con capacidades y capital semilla a adultos mayores</t>
  </si>
  <si>
    <t>Número de emprendimientos productivos con capacidades y capital semilla a mujeres cabeza de hogar</t>
  </si>
  <si>
    <t>Número de emprendimientos productivos con capacidades y capital semilla a madres cuidadoras</t>
  </si>
  <si>
    <t>Número de emprendimientos productivos con capacidades y capital semilla a iniciativas culturales</t>
  </si>
  <si>
    <t>Número de emprendimientos productivos con capacidades y capital semilla a iniciativas deportivas</t>
  </si>
  <si>
    <t>Número de emprendimientos productivos con capacidades y capital semilla a jóvenes</t>
  </si>
  <si>
    <t>Número de emprendimientos productivos con capacidades y capital semilla a población LGBTIQ+</t>
  </si>
  <si>
    <t>Número de emprendimientos productivos con capacidades y capital semilla a población afrocolombiana</t>
  </si>
  <si>
    <t>Bernarda Correa Angela Mendoza</t>
  </si>
  <si>
    <t>Número de personas formadas en competencias laborales</t>
  </si>
  <si>
    <t>360 personas formadas en competencias laborales</t>
  </si>
  <si>
    <t>280 personas formadas en competencias laborales</t>
  </si>
  <si>
    <t>640 personas formadas en competencias laborales</t>
  </si>
  <si>
    <t>Número personas capacitadas en contabilidad, mercado, atención al cliente y gestión administrativa</t>
  </si>
  <si>
    <t>360 personas capacitadas en contabilidad, mercado, atención al cliente entre otros.</t>
  </si>
  <si>
    <t>280 personas capacitadas en contabilidad, mercado, atención al cliente entre otros.</t>
  </si>
  <si>
    <t>640 personas capacitadas en contabilidad, mercado, atención al cliente entre otros.</t>
  </si>
  <si>
    <t>SIN ASIGNAR</t>
  </si>
  <si>
    <t>Número de ferias de emprendimiento que les permitan a los emprendedores de la LHCN vender sus productos</t>
  </si>
  <si>
    <t>2 ferias de emprendimiento</t>
  </si>
  <si>
    <t>1 feria de emprendimiento</t>
  </si>
  <si>
    <t>3 ferias de emprendimiento</t>
  </si>
  <si>
    <t>Hélida Díaz De Oro</t>
  </si>
  <si>
    <t>Turismo Responsable y Sostenible</t>
  </si>
  <si>
    <t>Número de personas líderes y autoridades turísticas vinculadas a procesos de formación</t>
  </si>
  <si>
    <t xml:space="preserve">100 personas líderes y autoridades turísticas vinculadas a procesos de formación de atención al cliente </t>
  </si>
  <si>
    <t xml:space="preserve">320 personas líderes y autoridades turísticas vinculadas a procesos de formación de atención al cliente </t>
  </si>
  <si>
    <t xml:space="preserve">420 personas líderes y autoridades turísticas vinculadas a procesos de formación de atención al cliente </t>
  </si>
  <si>
    <t>Número de personas vinculadas a asistencia técnica para el fortalecimiento de la actividad artesanal</t>
  </si>
  <si>
    <t xml:space="preserve">50 personas vinculadas a asistencia técnica para el fortalecimiento de la actividad artesanal </t>
  </si>
  <si>
    <t>50 personas vinculadas a asistencia técnica para el fortalecimiento de la actividad artesanal</t>
  </si>
  <si>
    <t>100 personas vinculadas a asistencia técnica para el fortalecimiento de la actividad artesanal</t>
  </si>
  <si>
    <t xml:space="preserve">Número de eventos turísticos náuticos promovidos y desarrollados en la zona insular </t>
  </si>
  <si>
    <t>1 evento náutico promovido y desarrollado</t>
  </si>
  <si>
    <t>2 eventos náuticos promovidos y desarrollados</t>
  </si>
  <si>
    <t>Creación y funcionamiento del Comité Interinstitucional de Turismo</t>
  </si>
  <si>
    <t>1 Comité Interinstitucional de Turismo creado y en funcionamiento</t>
  </si>
  <si>
    <t>2 Comités Interinstitucionales de Turismo creados y en funcionamiento</t>
  </si>
  <si>
    <t>Número de Jornadas Pedagógicas de Sensibilización, Capacitación, Verificación, Inspección a los Operadores Formales e Informales de la Localidad</t>
  </si>
  <si>
    <t xml:space="preserve">12 Jornadas Pedagógicas de Sensibilización, Capacitación, Verificación, Inspección a los Operadores Formales e Informales de la Localidad                                                                     </t>
  </si>
  <si>
    <t xml:space="preserve">24 Jornadas Pedagógicas de Sensibilización, Capacitación, Verificación, Inspección a los Operadores Formales e Informales de la Localidad                                                                     </t>
  </si>
  <si>
    <t>Lorena Velásquez</t>
  </si>
  <si>
    <t>Localidad Conectada y Ordenada</t>
  </si>
  <si>
    <t xml:space="preserve">Localidad Amigable con el Ambiente  </t>
  </si>
  <si>
    <t>Conservación Ambiental y Gestión Local</t>
  </si>
  <si>
    <t>Número de ciudadanos participando en actividades de educación ambiental</t>
  </si>
  <si>
    <t>600 personas vinculadas en actividades de educación ambiental en la LHCN</t>
  </si>
  <si>
    <t>400 personas vinculadas en actividades de educación ambiental en la LHCN</t>
  </si>
  <si>
    <t>1.000 personas vinculadas en actividades de educación ambiental en la LHCN</t>
  </si>
  <si>
    <t>Número de jornadas de recuperación de puntos críticos identificados</t>
  </si>
  <si>
    <t>6 jornadas de recuperación de puntos críticos identificados</t>
  </si>
  <si>
    <t>12 jornadas de recuperación de puntos críticos identificados</t>
  </si>
  <si>
    <t>Número de instalaciones de nuevos puntos de reciclaje en zonas verdes</t>
  </si>
  <si>
    <t>10 puntos verdes instalados</t>
  </si>
  <si>
    <t>5 puntos verdes instalados</t>
  </si>
  <si>
    <t>15 puntos verdes instalados</t>
  </si>
  <si>
    <t>Número de jornadas de siembra de árboles en la LHCN</t>
  </si>
  <si>
    <t>10 jornadas de siembra de árboles</t>
  </si>
  <si>
    <t>Número de jornadas de siembra de manglares en la LHCN</t>
  </si>
  <si>
    <t>1 jornada de siembra de manglares</t>
  </si>
  <si>
    <t>2 jornadas de siembra de manglares</t>
  </si>
  <si>
    <t>3 jornadas de siembra de manglares</t>
  </si>
  <si>
    <t>Número de jornadas de siembra de corales en la LHCN</t>
  </si>
  <si>
    <t>1 jornada de siembra de corales en la LHCN</t>
  </si>
  <si>
    <t>Número de talleres de formación en mantenimiento y cuidado de zonas verdes realizados con la comunidad</t>
  </si>
  <si>
    <t xml:space="preserve">6 talleres de formación realizados </t>
  </si>
  <si>
    <t>3 talleres de formación realizados</t>
  </si>
  <si>
    <t xml:space="preserve">9 talleres de formación realizados </t>
  </si>
  <si>
    <t>Protección y Atención Animal en la LHCN</t>
  </si>
  <si>
    <t>Número de jornadas de vacunación, desparasitación y/o esterilización realizada</t>
  </si>
  <si>
    <t xml:space="preserve">12 jornadas de vacunación, desparasitación y/o esterilización  </t>
  </si>
  <si>
    <t>6 jornadas de vacunación, desparasitación y/o esterilización</t>
  </si>
  <si>
    <t xml:space="preserve">18 jornadas de vacunación, desparasitación y/o esterilización  </t>
  </si>
  <si>
    <t>Número de Campañas Integrales para el Bienestar Animal: Adopción y Educación Contra el Maltrato</t>
  </si>
  <si>
    <t>4 campañas Integrales para el Bienestar Animal: Adopción y Educación y Contra el Maltrato realizadas</t>
  </si>
  <si>
    <t>2 campañas Integral para el Bienestar Animal: Adopción y Educación Contra el Maltrato realizadas</t>
  </si>
  <si>
    <t>6 campañas Integrales para el Bienestar Animal: Adopción y Educación y Contra el Maltrato realizadas</t>
  </si>
  <si>
    <t>Infraestructura, Movilidad Sostenible y Accesibilidad para Todos</t>
  </si>
  <si>
    <t>Rehabilitación, Mantenimiento, Adecuación, y Obra Nueva para el Sistema Vial y Estructuras de Paso</t>
  </si>
  <si>
    <t>Número de kilómetros de vías de la LHCN intervenidas</t>
  </si>
  <si>
    <t>Kilómetros</t>
  </si>
  <si>
    <t>3,3 kilómetros de vías intervenidas</t>
  </si>
  <si>
    <t>2 kilómetros de vías intervenidas</t>
  </si>
  <si>
    <t>5,3 kilómetros de vías intervenidas</t>
  </si>
  <si>
    <t>53211 Carreteras</t>
  </si>
  <si>
    <t>Número de metros cúbicos limpiados de drenajes, canales, etc.</t>
  </si>
  <si>
    <t>Metros cúbicos</t>
  </si>
  <si>
    <t>25.000 metros cúbicos de drenajes, canales, etc. limpiados</t>
  </si>
  <si>
    <t>5.000 metros cúbicos de drenajes, canales, etc. limpiados</t>
  </si>
  <si>
    <t>30.000 metros cúbicos de drenajes, canales, etc. limpiados</t>
  </si>
  <si>
    <t>53232 Puertos, vías navegables e instalaciones conexas
53233 Represas
53234 Sistemas de riego y obras hidráulicas de control de inundaciones
5324 Tuberías para la conducción de gas a larga distancia, líneas de comunicación y
cables de poder
53241 Tuberías de larga distancia</t>
  </si>
  <si>
    <t>Número de metros cuadrados recuperados de espacio público</t>
  </si>
  <si>
    <t>Metros cuadrados</t>
  </si>
  <si>
    <t>4.361 metros cuadrados de espacio público recuperado</t>
  </si>
  <si>
    <t>Número de Centros Comunitarios construidos, mejorados y/o adecuados</t>
  </si>
  <si>
    <t>7 Centros Comunitarios construidos, mejorados y/o adecuados</t>
  </si>
  <si>
    <t>Conectividad Insular</t>
  </si>
  <si>
    <t>Número de zonas Wi-Fi gratuitas instaladas en las UCG rurales</t>
  </si>
  <si>
    <t>8 zonas Wi-Fi gratuitas instaladas en las UCG rurales</t>
  </si>
  <si>
    <t>Nefer Riovalles</t>
  </si>
  <si>
    <t>Buen Gobierno, Gobernabilidad y Gobernanza Locales</t>
  </si>
  <si>
    <t>Gobernabilidad Local</t>
  </si>
  <si>
    <t>Fortalecimiento Institucional y Modernización del Sistema de Planeación Local</t>
  </si>
  <si>
    <t xml:space="preserve">Modelo Integrado de Planeación y Gestión implementado </t>
  </si>
  <si>
    <t>1 MIPG implementado</t>
  </si>
  <si>
    <t>Franklin Amador</t>
  </si>
  <si>
    <t>Proceso de formulación e implementación del seguimiento del Plan de Desarrollo Local, Plan Indicativo y Planes de Acción de la LHCN</t>
  </si>
  <si>
    <t>1 proceso de formulación e implementación del seguimiento del Plan de Desarrollo Local, Plan Indicativo y Planes de Acción de la LHCN</t>
  </si>
  <si>
    <t>Brayner Rodríguez
Nélida Castellanos
Liliana Meléndez</t>
  </si>
  <si>
    <t>Porcentaje de avance en la implementación del Plan Institucional de Archivo del Distrito (PINAR) en la LHCN</t>
  </si>
  <si>
    <t>Porcentaje</t>
  </si>
  <si>
    <t>Implementar al 100% el Plan Institucional de Archivo del Distrito (PINAR) en la LHCN</t>
  </si>
  <si>
    <t>Rediseño institucional de la LHCN</t>
  </si>
  <si>
    <t>Elaborar una propuesta de rediseño institucional de la LHCN</t>
  </si>
  <si>
    <t>Banco de Proyectos Local implementado</t>
  </si>
  <si>
    <t>1 Banco de Proyectos Local implementado</t>
  </si>
  <si>
    <t>Sistema de Información Estadística Local implementado</t>
  </si>
  <si>
    <t>1 Sistema de Información Estadística Local implementado</t>
  </si>
  <si>
    <t>Mejoramiento de las instalaciones locativas de las oficinas de la LHCN, infraestructura, mobiliario y dotación de equipos</t>
  </si>
  <si>
    <t>Mejoramiento de el 100% las instalaciones locativas de las oficinas de la LHCN, infraestructura, mobiliario y dotación de equipos</t>
  </si>
  <si>
    <t>Ventanillas de atención al ciudadano optimizadas en funcionamiento</t>
  </si>
  <si>
    <t>2 Ventanillas de atención al ciudadano en funcionamiento</t>
  </si>
  <si>
    <t>Fortalecimiento de las capacidades logísticas y de transporte de la LHCN</t>
  </si>
  <si>
    <t>Fortalecimiento del Proceso de Modernización y Descentralización de las Localidades</t>
  </si>
  <si>
    <t>Presentar una propuesta de reforma normativa del Sistema Desconcentrado de Localidades (Decreto 581 de 2004)</t>
  </si>
  <si>
    <t>Franklin Amador
Nefer Riovalles</t>
  </si>
  <si>
    <t>Innovación Pública Local</t>
  </si>
  <si>
    <t>Innovaciones públicas implementadas en la LHCN</t>
  </si>
  <si>
    <t>1 innovación pública implementada en la LHCN</t>
  </si>
  <si>
    <t>Transparencia y Acceso a la Información</t>
  </si>
  <si>
    <t xml:space="preserve">Micrositio implementado para la publicación de la gestión de la LHCN </t>
  </si>
  <si>
    <t xml:space="preserve">1 Micrositio implementado para la publicación de la gestión de la LHCN </t>
  </si>
  <si>
    <t>Datos abiertos publicados</t>
  </si>
  <si>
    <t>1 base de datos abiertos publicado</t>
  </si>
  <si>
    <t>Número de Rendiciones de cuentas desarrolladas</t>
  </si>
  <si>
    <t>3 rendiciones de cuentas realizadas</t>
  </si>
  <si>
    <t>2 rendiciones de cuentas realizadas</t>
  </si>
  <si>
    <t>5 rendiciones de cuentas realizadas</t>
  </si>
  <si>
    <t>Carlos Dean
Amaury Correa
Irene Pérez
Lorena Velásquez
Elix Gomezcasseres</t>
  </si>
  <si>
    <t>Gobernanza Local</t>
  </si>
  <si>
    <t>Fortalecimiento y Generación de Capacidades de las Organizaciones Comunitarias Locales</t>
  </si>
  <si>
    <t>Porcentaje de Organizaciones Comunitarias Locales (Consejo de Planeación Local, Consejos Comuneros, Consejos Comunitarios, Acción Comunal, Consejo Local de Juventudes, Consejo Local de Mujeres, Consejo Local de Cultura, Consejo Local de Personas con Discapacidad y Otros Consejos Locales) que reciben apoyo administrativo, técnico, financiero, formativo y/o logístico</t>
  </si>
  <si>
    <t>Carlos Dean
Amaury Correa</t>
  </si>
  <si>
    <t>Porcentaje de Organizaciones Comunitarias Locales que participan en los procesos de formación y cualificación</t>
  </si>
  <si>
    <t>Crear y fortalecer el Consejo Local de Mujeres</t>
  </si>
  <si>
    <t>Crear y fortalecer 1 Consejo Local de Mujeres</t>
  </si>
  <si>
    <t>Crear y fortalecer el Consejo Local de Cultura</t>
  </si>
  <si>
    <t>Crear y fortalecer 1 Consejo Local de Cultura</t>
  </si>
  <si>
    <t>Caracterización de las organizaciones comunitarias de la LHCN</t>
  </si>
  <si>
    <t>1 Caracterización de las organizaciones comunitarias urbanas de la LHCN</t>
  </si>
  <si>
    <t>1 Caracterización de las organizaciones comunitarias rurales de la LHCN</t>
  </si>
  <si>
    <t>2 Caracterizaciones de las organizaciones comunitarias urbanas y rurales de la LHCN</t>
  </si>
  <si>
    <t>Cultura Ciudadana Local</t>
  </si>
  <si>
    <t>Número de procesos formativos a los habitantes de la LHCN</t>
  </si>
  <si>
    <t>6 procesos formativos a los habitantes de la zona urbana de la LHCN</t>
  </si>
  <si>
    <t>6 procesos formativos a los habitantes de la zona rural de la LHCN</t>
  </si>
  <si>
    <t>12 procesos formativos a los habitantes de la zona urbana y rural de la LHCN</t>
  </si>
  <si>
    <t>ALCALDIA DISTRITAL DE CARTAGENA DE INDIAS</t>
  </si>
  <si>
    <t>Código: PTDGI01-F001</t>
  </si>
  <si>
    <t>MACROPROCESO: PLANEACIÓN TERRITORIAL Y DIRECCIONAMIENTO ESTRATEGICO</t>
  </si>
  <si>
    <t>Versión: 1.0</t>
  </si>
  <si>
    <t>PROCESO / SUBPROCESO: GESTIÓN DE LA INVERSIÓN PUBLICA / GESTIÓN DEL PLAN DE DESARROLLO Y SUS INSTRUMENTOS DE EJECUCIÓN</t>
  </si>
  <si>
    <t>Fecha: 16/07/2024</t>
  </si>
  <si>
    <t>FORMATO PLAN DE ACCIÓN INSTITUCIONAL</t>
  </si>
  <si>
    <t>Página: 1 de 3</t>
  </si>
  <si>
    <t>DEPENDENCIA:</t>
  </si>
  <si>
    <t>LOCALIDAD HISTORICA Y DEL CARIBE NORTE</t>
  </si>
  <si>
    <t>PLANTEAMIENTO ESTRATÉGICO- PLAN DE DESARROLLO</t>
  </si>
  <si>
    <t>PROGRAMACIÓN META PRODUCTO 2024</t>
  </si>
  <si>
    <t>PROGRAMACIÓN META PRODUCTO 2025</t>
  </si>
  <si>
    <t>PROGRAMACIÓN META PRODUCTO 2026</t>
  </si>
  <si>
    <t>PROGRAMACIÓN META PRODUCTO 2027</t>
  </si>
  <si>
    <t>ACUMULADO 2024</t>
  </si>
  <si>
    <t>ACUMULADO 2025</t>
  </si>
  <si>
    <t>ACUMULADO 2026</t>
  </si>
  <si>
    <t>ACUMULADO 2027</t>
  </si>
  <si>
    <t>ACUMULADO CUATRIENIO</t>
  </si>
  <si>
    <t>REPORTE META PRODUCTO CORTE MARZO 2026</t>
  </si>
  <si>
    <t>REPORTE META PRODUCTO CORTE JUNIO 2026</t>
  </si>
  <si>
    <t>REPORTE META PRODUCTO DE  SEPTIEMBRE 2026</t>
  </si>
  <si>
    <t>REPORTE META PRODUCTO DE  DICIEMBRE 2026</t>
  </si>
  <si>
    <t>AVANCE META PRODUCTO AL AÑO PONDERADO</t>
  </si>
  <si>
    <t>AVANCE META PRODUCTO AL CUATRIENIO PONDERADO</t>
  </si>
  <si>
    <t>AVANCE META PRODUCTO AL AÑO SIMPLE</t>
  </si>
  <si>
    <t>AVANCE META PRODUCTO AL CUATRIENIO SIMPLE</t>
  </si>
  <si>
    <t>OBSERVACIONES</t>
  </si>
  <si>
    <t>NOMBRE DEL RESPONSABLE 2</t>
  </si>
  <si>
    <t>Componente urbano</t>
  </si>
  <si>
    <t>Componente rural</t>
  </si>
  <si>
    <t>Total</t>
  </si>
  <si>
    <t>NP</t>
  </si>
  <si>
    <t xml:space="preserve">La meta programada no pudo ser ejecutada durante el periodo correspondiente,debido a que no se conto con un rubro presupuestal asignado para su desarrollo. </t>
  </si>
  <si>
    <t>Bernarda Correa</t>
  </si>
  <si>
    <t>Avance Programa Tecnología y Educación en la Localidad Histórica y del Caribe Norte</t>
  </si>
  <si>
    <t>Avance Impulsor de Avance EDUCACIÓN</t>
  </si>
  <si>
    <t>Ernesto Rueda</t>
  </si>
  <si>
    <t>Avance Programa Artes y Cultura para el Desarrollo Humano y Social</t>
  </si>
  <si>
    <t>Avance Impulsor de Avance CULTURA</t>
  </si>
  <si>
    <t>Ernesto Rueda
Angel Suárez</t>
  </si>
  <si>
    <t>Avance Programa Deporte y Recreación para Todos y Todas</t>
  </si>
  <si>
    <t>Avance Impulsor de Avance DEPORTE Y RECREACIÓN</t>
  </si>
  <si>
    <t xml:space="preserve">Arleth Jiménez
</t>
  </si>
  <si>
    <t>Arleth Jiménez
Elix Gomezcasseres</t>
  </si>
  <si>
    <t xml:space="preserve">
Elix Gomezcasseres</t>
  </si>
  <si>
    <t>Avance Programa Nuestros Niños, Niñas y Adolescentes Disfrutando de la Lúdica y la Recreación</t>
  </si>
  <si>
    <t>Avance Programa Casa de la Juventud: Fortaleciendo el Desarrollo Integral de los Adolescentes y Jóvenes</t>
  </si>
  <si>
    <t>Avance Impulsor de Avance NIÑEZ ADOLESCENCIA Y JUVENTUD</t>
  </si>
  <si>
    <t>Avance Programa Mujeres Empoderadas: Camino a la Igualdad</t>
  </si>
  <si>
    <t>Avance Programa Localidad Inclusiva</t>
  </si>
  <si>
    <t>Avance Impulsor de Avance ENFOQUE DE GÉNERO Y DIVERSIDAD</t>
  </si>
  <si>
    <t>Sin Asignar</t>
  </si>
  <si>
    <t>Dentro del marco de las elecciones del comite de discapacidad se generaron varios encuentros con cuidadoras y personas en condicion de discapacidad capacitando y apoyando su ingreso como candidatos al comite local de discapacidad y como votantes en este mismo proceso, capacitando a todos sobre la importancia de ser participe de las elecciones para elegir representantes o para ser candidatos y de esta manera tomar parte en las decisiones y destinacion de los recursos locales destinados para este programa cumpliendo con la politica publica distrital.</t>
  </si>
  <si>
    <t>Se adjuntaron em las evidencias diferentes tipos de matriz de caracterizacion que se esta realizando desde el mes de septiembre del 2025 con la finalidad de reportar el avance en la construccion de la caracterizacion de las personas en condicion de discapacidad , esperamos para junio de 2026 tener toda la informacion exacta consolidada en el aplicativo SIC de manera oficial.</t>
  </si>
  <si>
    <t>Dentro del marco de las elecciones del comite de discapacidad local llevadas a cabo desde el mes de septiembre del 2025 se realizo el acercamiento con la asociacion Asorbol con la finalidad de apoyar las inscripciones de esta poblacion como candidatos y votantes al comite en aras de buscar la inclusion de personas con esta condicion en el comite local para la ejecucion de un futuro trabajo mancomunado</t>
  </si>
  <si>
    <t xml:space="preserve">Avance Programa Capacidades Diversas - Uniendo Fortalezas </t>
  </si>
  <si>
    <t>Avance Impulsor de Avance ENFOQUE DE PERSONAS CON DISCAPACIDAD</t>
  </si>
  <si>
    <t>Irene Pérez
Lorena velasquez</t>
  </si>
  <si>
    <t>Avance Programa Cuidando a Nuestros Mayores</t>
  </si>
  <si>
    <t>Avance Impulsor de Avance PROTECCIÓN INTEGRAL DE LA VEJEZ</t>
  </si>
  <si>
    <t>Avance Línea Estratégica VIDA DIGNA E INCLUSIÓN SOCIAL Y CULTURAL</t>
  </si>
  <si>
    <t>Avance Programa Localidad con Seguridad y Convivencia Ciudadana</t>
  </si>
  <si>
    <t>Avance Impulsor de Avance CONVIVENCIA VECINAL Y SEGURIDAD CIUDADANA</t>
  </si>
  <si>
    <t>Avance Programa Salud Integral y Saneamiento Básico en la Localidad</t>
  </si>
  <si>
    <t>Avance Impulsor de Avance SALUD PÚBLICA Y ASEGURAMIENTO</t>
  </si>
  <si>
    <t>Avance Programa Superación de la Pobreza</t>
  </si>
  <si>
    <t>Avance Impulsor de Avance SUPERACIÓN DE LA POBREZA EXTREMA Y SEGURIDAD ALIMENTARIA</t>
  </si>
  <si>
    <t>Avance Línea Estratégica SEGURIDAD HUMANA Y BIENESTAR SOCIAL</t>
  </si>
  <si>
    <t>Bernarda Correa
Amaury Correa</t>
  </si>
  <si>
    <t xml:space="preserve">Bernarda Correa
</t>
  </si>
  <si>
    <t>Avance Programa Economía Popular y Emprendimiento Diferencial</t>
  </si>
  <si>
    <t>Hélida Díaz De Oro
Reiner Córdoba</t>
  </si>
  <si>
    <t xml:space="preserve">Número de Jornadas Pedagógicas de Sensibilización, Capacitación, Verificación, Inspección a los Operadores Formales e Informales de la Localidad                                                                     </t>
  </si>
  <si>
    <t>Avance Programa Turismo Responsable y Sostenible</t>
  </si>
  <si>
    <t>Avance Impulsor de Avance ECONOMÍA POPULAR Y TURISMO RESPONSABLE</t>
  </si>
  <si>
    <t>Avance Línea Estratégica DESARROLLO ECONÓMICO EQUITATIVO Y SOSTENIBLE</t>
  </si>
  <si>
    <t>Lorena Velásquez
Irene Perez</t>
  </si>
  <si>
    <t>Avance Programa Conservación Ambiental y Gestión Local</t>
  </si>
  <si>
    <t>Avance Programa Protección y Atención Animal en la LHCN</t>
  </si>
  <si>
    <t>Avance Impulsor de Avance LOCALIDAD AMIGABLE CON EL AMBIENTE</t>
  </si>
  <si>
    <t>Avance Programa Rehabilitación, Mantenimiento, Adecuación, y Obra Nueva para el Sistema Vial y Estructuras de Paso</t>
  </si>
  <si>
    <t>Avance Programa Conectividad Insular</t>
  </si>
  <si>
    <t>Avance Impulsor de Avance INFRAESTRUCTURA, MOVILIDAD SOSTENIBLE Y ACCESIBILIDAD PARA TODOS</t>
  </si>
  <si>
    <t>Avance Línea Estratégica LOCALIDAD CONECTADA Y ORDENADA</t>
  </si>
  <si>
    <t>Franklin Amador
Luis Sayas
Angela Mendoza</t>
  </si>
  <si>
    <t>Se ha formulado el Plan de Desarrollo Local (PDL), así como el Plan Indicativo. De otra parte, se ha realizado seguimiento trimestral al PDL.</t>
  </si>
  <si>
    <t>Franklin Amador
Ma Bernarda Pérez</t>
  </si>
  <si>
    <t>Kevin Carmona
Riquilda Correa
Nélida Castellanos
Liliana Meléndez</t>
  </si>
  <si>
    <t>Milena Navarro
Angela Mendoza</t>
  </si>
  <si>
    <t>Avance Programa Fortalecimiento Institucional y Modernización del Sistema de Planeación Local</t>
  </si>
  <si>
    <t>Avance Programa Fortalecimiento del Proceso de Modernización y Descentralización de las Localidades</t>
  </si>
  <si>
    <t>Avance Programa Innovación Pública Local</t>
  </si>
  <si>
    <t>Franklin Amador
Angela Mendoza</t>
  </si>
  <si>
    <t>En el micrositio de la Localidad se encuentra publicada la ejecución presupuestal mensualizada en formato de datos abiertos.</t>
  </si>
  <si>
    <t>Avance Programa Transparencia y Acceso a la Información</t>
  </si>
  <si>
    <t>Avance Impulsor de Avance GOBERNABILIDAD LOCAL</t>
  </si>
  <si>
    <t>Carlos Dean
Amaury Correa
Irene Pérez
Elix Gomezcasseres
Ernesto Rueda</t>
  </si>
  <si>
    <t>Avance Programa Fortalecimiento y Generación de Capacidades de las Organizaciones Comunitarias Locales</t>
  </si>
  <si>
    <t xml:space="preserve">Amaury Correa </t>
  </si>
  <si>
    <t>Avance Programa Cultura Ciudadana Local</t>
  </si>
  <si>
    <t>Avance Impulsor de Avance GOBERNANZA LOCAL</t>
  </si>
  <si>
    <t>Avance Línea Estratégica BUEN GOBIERNO, GOBERNABILIDAD Y GOBERNANZA LOCAL</t>
  </si>
  <si>
    <t>AVANCE PLAN DE DESARROLLO PARTE ESTRATÉGICA - LOCALIDAD HISTORICA Y DEL CARIBE NORTE A JUNIO 30  DE  2026</t>
  </si>
  <si>
    <t xml:space="preserve">
</t>
  </si>
  <si>
    <t>Página: 3 de 3</t>
  </si>
  <si>
    <t xml:space="preserve">DEPENDENCIA : </t>
  </si>
  <si>
    <t>PLAN ANUAL DE ADQUISICIONES</t>
  </si>
  <si>
    <t>PROGRAMACIÓN PRESUPUESTAL</t>
  </si>
  <si>
    <t xml:space="preserve"> META PRODUCTO PDD 2025</t>
  </si>
  <si>
    <t>OBJETIVO ESPECIFICO DEL PROYECTO</t>
  </si>
  <si>
    <t>PONDERACIÓN DE  PRODUCTO</t>
  </si>
  <si>
    <t>ACTIVIDADES DE PROYECTO DE INVERSIÓN 
( HITOS )</t>
  </si>
  <si>
    <t>PROGRAMACIÓN NUMÉRICA DE LA ACTIVIDAD PROYECTO (VIGENCIA)</t>
  </si>
  <si>
    <t>REPORTE ACTIVIDAD DE PROYECTO
EJECUTADO CORTE MARZO 2026</t>
  </si>
  <si>
    <t>REPORTE ACTIVIDAD DE PROYECTO
EJECUTADO CORTE JUNIO 2026</t>
  </si>
  <si>
    <t>REPORTE ACTIVIDAD DE PROYECTO
EJECUTADO CORTE SEPTIEMBRE 2026</t>
  </si>
  <si>
    <t>FECHA DE INICIO DE LA ACTIVIDAD</t>
  </si>
  <si>
    <t>FECHA DE TERMINACIÓN DE LA ACTIVIDAD</t>
  </si>
  <si>
    <t>NOMBRE DEL RESPONSABLE 1</t>
  </si>
  <si>
    <t>DESCRIPCIÓN DE LA ADQUISICIÓN ASOCIADA AL PROYECTO</t>
  </si>
  <si>
    <t>REPORTE (ENLACE DE SECOP)</t>
  </si>
  <si>
    <t>APROPIACIÓN INICIAL
(en pesos)</t>
  </si>
  <si>
    <t>APROPACIÓN DEFINITIVA POR PROYECTO</t>
  </si>
  <si>
    <t>EJECUCIÓN PRESUPUESTAL SEGÚN REGISTROS PRESUPUESTALES CORTE DICIEMBRE 2024</t>
  </si>
  <si>
    <t>EJECUCIÓN PRESUPUESTAL SEGÚN OBLIGACIONES CORTE DICIEMBRE 2024</t>
  </si>
  <si>
    <t>EJECUCIÓN PRESUPUESTAL SEGÚN REGISTROS PRESUPUESTALES CORTE MARZO 30 2026</t>
  </si>
  <si>
    <t>EJECUCIÓN PRESUPUESTAL SEGÚN OBLIGACIONES CORTE MARZO 30 2026</t>
  </si>
  <si>
    <t>EJECUCIÓN PRESUPUESTAL SEGÚN REGISTROS PRESUPUESTALES CORTE JUNIO 30 2026</t>
  </si>
  <si>
    <t>EJECUCIÓN PRESUPUESTAL SEGÚN OBLIGACIONES CORTE JUNIO 30 2026</t>
  </si>
  <si>
    <t>Mejoramiento DE LA INFRAESTRUCTURA EDUCATIVA PARA LA INCLUSIÓN Y ACCESIBILIDAD DE ESTUDIANTES CON
DISCAPACIDAD EN INSTITUCIONES OFICIALES DE LA CIUDAD DE Cartagena de Indias</t>
  </si>
  <si>
    <t>Mejorar las condiciones de la infraestructura educativa para el desarrollo de competencias de la población en edad escolar, con
discapacidad.</t>
  </si>
  <si>
    <t>Mejorar los espacios para una formación integral.</t>
  </si>
  <si>
    <t xml:space="preserve">Infraestructura educativa mejorada </t>
  </si>
  <si>
    <t xml:space="preserve"> PRELIMINARES</t>
  </si>
  <si>
    <t>1, 3, 8, 9, UCG rurales (Isla Tierra Bomba, Santa Ana, Ararca y Archipiélago de San Bernardo)</t>
  </si>
  <si>
    <t>1. Demoras en el proceso de selección y contratación de los profesionales y empresas encargadas de los estudios y diseños.
2. Inestabilidad en el financiamiento del proyecto que puede comprometer la continuidad de los trabajos.
3. Dificultades en la creación de diseños que cumplan con las especificaciones técnicas y normativas vigentes.</t>
  </si>
  <si>
    <t>1. Establecer plazos claros y seguimiento riguroso en el proceso de contratación.
2. Diversificar las fuentes de financiamiento y establecer convenios claros.
3. Implementar revisiones periódicas de los diseños y contar con personal técnico calificado.</t>
  </si>
  <si>
    <t>SI</t>
  </si>
  <si>
    <t>Construcción, adecuación y mejoramiento de la infraestructura educativa</t>
  </si>
  <si>
    <t>CCE-06</t>
  </si>
  <si>
    <t>Recursos propios</t>
  </si>
  <si>
    <t>2.3.2201.0700.202500000021786-1.2.1.0.00.001 MEJORAMIENTO DE LA INFRAESTRUCTURA EDUCATIVA PARA LA INCLUSIÓN Y ACCESIBILIDAD DE ESTUDIANTES CON DISCAPACIDAD EN INSTITUCIONES OFICIALES DE LA CIUDAD DE CARTAGENA DE INDIAS</t>
  </si>
  <si>
    <t>CIMENTACION Y ESTRUCTURA</t>
  </si>
  <si>
    <t xml:space="preserve"> CUBIERTA</t>
  </si>
  <si>
    <t>MAMPOSTERIA, PAÑETES Y ACABADOS</t>
  </si>
  <si>
    <t xml:space="preserve"> PISOS Y ZOCALOS</t>
  </si>
  <si>
    <t>PINTURAS</t>
  </si>
  <si>
    <t>INSTALACIONES ELECTRICAS</t>
  </si>
  <si>
    <t>CARPINTERIA METALICA Y EN MADERA</t>
  </si>
  <si>
    <t>INTERVENTORIA</t>
  </si>
  <si>
    <t>MEJORAMIENTO Y ADECUACIÓN DE LA INFRAESTRUCTURA RECREATIVA Y DEPORTIVA DE LA LOCALIDAD
HISTÓRICA Y DEL CARIBE NORTE, CARTAGENA DE INDIAS</t>
  </si>
  <si>
    <t>Mejorar las condiciones para el desarrollo de la actividad física, la recreación, el deporte y la promoción de expresiones culturales e
integración comunitaria en la Localidad No. 1 en Cartagena de Indas</t>
  </si>
  <si>
    <t>Recuperar y mantener la infraestructura recreativa existente.</t>
  </si>
  <si>
    <t>Parques recreativos adecuados</t>
  </si>
  <si>
    <t>REALIZAR ACTIVIDADES PRELIMINARES</t>
  </si>
  <si>
    <t>8 y 10</t>
  </si>
  <si>
    <t>1. Conflictos con la comunidad por inconformidad con el proyecto.
2. Falta de licencias o permisos para la ejecución de las obras.
3. Accidentes laborales.</t>
  </si>
  <si>
    <t>1. Socialización previa del proyecto y participación comunitaria.
2. Gestión anticipada con las autoridades competentes.
3. EPP obligatorio y protocolos de seguridad en obra. Vinculación de profesional de HSEQ para la gestión integral de riesgos laborales.</t>
  </si>
  <si>
    <t>Construcción, mantenimiento, adecuaciones y reparaciones de canchas deportivas y parques en la zona rural e insular de la Localidad Histórica y del Caribe Norte de la ciudad de Cartagena</t>
  </si>
  <si>
    <t>CCE-17</t>
  </si>
  <si>
    <t>2.3.4301.1604.202500000023113-1.2.1.0.00.001MEJORAMIENTO Y ADECUACIÓN DE LA INFRAESTRUCTURA RECREATIVA Y DEPORTIVA DE LA LOCALIDAD HISTÓRICA Y DEL CARIBE NORTE DE CARTAGENA DE INDIAS</t>
  </si>
  <si>
    <t>REALIZAR MOVIMIENTOS DE TIERRA</t>
  </si>
  <si>
    <t>EJECUTAR CONCRETOS Y ASFALTO</t>
  </si>
  <si>
    <t>SISTEMA DE ILUMINACION</t>
  </si>
  <si>
    <t>EJECUTAR OBRAS COMPLEMENTARIAS</t>
  </si>
  <si>
    <t>Mejorar el acceso a espacios adecuados para el desarrollo de actividades lúdicas, deportivas, culturales y de integración comunitarias.</t>
  </si>
  <si>
    <t>Canchas multifuncionales adecuadas</t>
  </si>
  <si>
    <t>ADECUAR CANCHA MULTIFUNCIONAL</t>
  </si>
  <si>
    <t>APLICAR LA PINTURA DE CANCHA Y DEMARCACIÓN</t>
  </si>
  <si>
    <t>ADECUACIÓN DE LA INFRAESTRUCTURA RECREATIVA Y DEPORTIVA DEL BARRIO TORICES EN LA LOCALIDAD HISTÓRICA Y DEL CARIBE NORTE, CARTAGENA DE INDIAS</t>
  </si>
  <si>
    <t>Mejorar las condiciones para el desarrollo de la actividad física, la recreación, el deporte y la promoción de expresiones culturales e integración comunitaria, en el barrio Torices, de la Localidad No. 1 del Distrito de Cartagena de Indas</t>
  </si>
  <si>
    <t>Recuperar y mantener la infraestructura recreativa existente</t>
  </si>
  <si>
    <t>REALIZAR ACTIVIDADES DE CONCRETOS</t>
  </si>
  <si>
    <t>SISTEMA DE ILUMINACIÓN</t>
  </si>
  <si>
    <t>REALIZAR OBRAS COMPLEMENTARIAS</t>
  </si>
  <si>
    <t>REALIZAR ADECUACIÓN DE CANCHA MULTIFUNCIONAL</t>
  </si>
  <si>
    <t>REALIZAR PINTURA DE CANCHA Y DEMARCACION (INCLUYE REPARACION DE JUNTAS CON MORTERO ACRILICO PRIMER-INTERMEDIO Y ACABADO)</t>
  </si>
  <si>
    <t>CONSTRUCCIÓN MEJORAMIENTO Y ADECUACIÓN DE INFRAESTRUCTURA RECREATIVA Y DEPORTIVA DE LA
ZONA INSULAR EN LA LOCALIDAD HISTÓRICA Y DEL CARIBE NORTE, CARTAGENA DE INDIAS</t>
  </si>
  <si>
    <t>Mejorar las condiciones para el desarrollo de la actividad física, la recreación, el deporte y la promoción de expresiones culturales e
integración comunitaria en la zona insular de la Localidad No. 1 en Cartagena de Indas.</t>
  </si>
  <si>
    <t>REALIZAR PRELIMINARES</t>
  </si>
  <si>
    <t>UCG rurales (Punta Arena, Caño de Oro y Bocachica)</t>
  </si>
  <si>
    <t>2.3.4301.1604.202500000023208-1.2.1.0.00.001 CONSTRUCCIÓN MEJORAMIENTO Y ADECUACIÓN DE INFRAESTRUCTURA RECREATIVA Y DEPORTIVA DE LA ZONA INSULAR EN LA LOCALIDAD HISTÓRICA Y DEL CARIBE NORTE, CARTAGENA DE INDIAS</t>
  </si>
  <si>
    <t>REALIZAR CONCRETOS</t>
  </si>
  <si>
    <t>REALIZAR MAMPOSTERÍA</t>
  </si>
  <si>
    <t>Arleth Jiménez
Lorena Velásquez</t>
  </si>
  <si>
    <t>CONSTRUCCIÓN DE UNIDADES SANITARIAS PARA VIVIENDAS EN CONDICIÓN DE POBREZA EN LA LOCALIDAD
HISTÓRICA Y DEL CARIBE NORTE DE LA CIUDAD DE CARTAGENA DE INDIAS</t>
  </si>
  <si>
    <t>DISMINUIR LOS NIVELES DE DISPOSICION DE AGUAS RESIDUALES SIN TRATAR EN ZONAS DE POBREZA EXTREMA EN LA
LOCALIDAD HISTORICA Y DEL CARIBE NORTE DE LA CIUDAD DE CARTAGENA DE INDIAS</t>
  </si>
  <si>
    <t>Mejorar en calidad y cobertura de los sistemas de tratamiento de aguas residuales para las zonas de pobreza
en la localidad.</t>
  </si>
  <si>
    <t>Unidades sanitarias con saneamiento básico construidas</t>
  </si>
  <si>
    <t>ESTUDIOS Y DISEÑOS</t>
  </si>
  <si>
    <t>1. Poco interés de la comunidad en participar del proyecto y por ende de disminuir los niveles de disposición de aguas residuales sin tratar.
2. Recursos insuficientes para desarrollar 50 unidades sanitarias.
3. Personal no idóneo vinculado para el desarrollo de esta actividad.</t>
  </si>
  <si>
    <t>1. Realizar un proceso de socialización y concientización de la importancia de este tipo de proyectos.
2. Realizar la gestión financiera para garantizar los recursos para la realización de las unidades sanitarias.
3. Realizar la contratación de personal idóneo para la actividad.</t>
  </si>
  <si>
    <t>CONSTRUCCIÓN DE UNIDADES SANITARIAS PARA VIVIENDAS EN CONDICIÓN DE POBREZA EN LA LOCALIDAD HISTÓRICA Y DEL CARIBE NORTE DE LA CIUDAD DE CARTAGENA DE INDIAS</t>
  </si>
  <si>
    <t>2.3.4003.1400.202500000023225-1.2.1.0.00.001 CONSTRUCCIÓN DE UNIDADES SANITARIAS PARA VIVIENDAS EN CONDICIÓN DE POBREZA EN LA LOCALIDAD HISTÓRICA Y DEL CARIBE NORTE DE LA CIUDAD DE CARTAGENA DE INDIAS</t>
  </si>
  <si>
    <t>PRELIMINARES</t>
  </si>
  <si>
    <t>CIMENTACIONES</t>
  </si>
  <si>
    <t>MUROS</t>
  </si>
  <si>
    <t>CUBIERTA Y CARPINTERIA</t>
  </si>
  <si>
    <t>PISOS</t>
  </si>
  <si>
    <t>INSTALACIONES HIDRAULICOSANITARIAS Y ELECTRICAS</t>
  </si>
  <si>
    <t>PINTURA</t>
  </si>
  <si>
    <t>ESPEJO</t>
  </si>
  <si>
    <t>TANQUE SEPTICO</t>
  </si>
  <si>
    <t>Lorena Velásquez
Stey Bolívar</t>
  </si>
  <si>
    <t>MEJORAMIENTO Y REHABILITACIÓN DE LA MALLA VIAL DE LA LOCALIDAD HISTÓRICA Y DEL CARIBE NORTE,
CARTAGENA DE INDIAS</t>
  </si>
  <si>
    <t>Mejorar la movilidad del tránsito vehicular y peatonal en la Localidad Histórica y del Caribe Norte del Distrito de Cartagena de Indias.</t>
  </si>
  <si>
    <t>Rehabilitar y mejorar la malla vial deteriorada de la localidad</t>
  </si>
  <si>
    <t>Vía urbana rehabilitada</t>
  </si>
  <si>
    <t>REALIZAR OBRAS PRELIMINARES</t>
  </si>
  <si>
    <t>1. Incrementos no previstos en los costos del proyecto.
2. Falta de financiación sostenida o retrasos en los desembolsos.
3. Accidentes laborales en obra.</t>
  </si>
  <si>
    <t>1. Monitoreo constante de los precios del mercado; Desembolso de anticipos para la adquisición oportuna de materiales y equipos con precios fluctuantes.
2. Elaboración de flujo de caja teniendo en cuenta los tiempos de trámites administrativos del sector público para los desembolsos; Contratación de proponente idóneo y con músculo financiero; Radicación organizada y oportuna de cuentas de cobro, respetando el flujo de caja del proyecto.
3. Suministro de EPP; Profesional HSQ en obra; Demarcación y delimitación de los linderos de la obra para evitar tránsito peatonal.</t>
  </si>
  <si>
    <t>Construcción y mantenimiento de vías en barrios de la Localidad Histórica y del Caribe Norte</t>
  </si>
  <si>
    <t>2.3.2402.0600.202500000023217-1.2.1.0.00.001 MEJORAMIENTO Y REHABILITACIÓN DE LA MALLA VIAL DE LA LOCALIDAD HISTÓRICA Y DEL CARIBE NORTE, CARTAGENA DE INDIAS</t>
  </si>
  <si>
    <t>REALIZAR EXCAVACIONES Y RELLENOS</t>
  </si>
  <si>
    <t>REALIZAR DEMOLICIONES</t>
  </si>
  <si>
    <t>CONSTRUIR PAVIMENTOS</t>
  </si>
  <si>
    <t>REALIZAR ANDENES Y BORDILLOS</t>
  </si>
  <si>
    <t>REALIZAR OBRAS COMPLEMENTARIAS Y DE PROTECCIONES</t>
  </si>
  <si>
    <t>REALIZAR ASEO GENERAL</t>
  </si>
  <si>
    <t>RECUPERACION DEL SISTEMA DE CANALES Y CAUCES PLUVIALES EN LA ZONA URBANA E INSULAR DE LA LOCALIDAD HISTORICA Y DEL CARIBE NORTE DEL DISTRITO DE CARTAGENA DE INDIAS</t>
  </si>
  <si>
    <t>Realizar la limpieza y mantenimiento de canales y cauces pluviales en la zona urbana e insular de la Localidad Histórica y del Caribe Norte del Dsitrito de Cartagena de Indias</t>
  </si>
  <si>
    <t xml:space="preserve">Realizar la limpieza y mantenimiento de canales y cauces pluviales en la zona urbana e insular de la Localidad Histórica y del Caribe Norte del Dsitrito de Cartagena de Indias.
</t>
  </si>
  <si>
    <t>Servicio de dragado</t>
  </si>
  <si>
    <t xml:space="preserve">
Realizar excavación húmeda para la extracción de residuos, basuras y materiales sólidos.
</t>
  </si>
  <si>
    <t>1, 2, 9 y 10</t>
  </si>
  <si>
    <t>De Costoss
Operacionales</t>
  </si>
  <si>
    <t>Elaborar el presupuesto del proyecto acogiéndose a los precios promedio de la región. Tener en cuenta los costos de acarreo y transporte para los materiales necesarios de cada actividad, los cuales son altos para la zona insular.
Previo control de calidad de las herramientas y materiales y realización de pruebas; adquisición de pólizas de garantías.
Reprogramación del cronograma de actividades; Programación de las actividades de ruta teniendo en cuenta los pronósticos del tiempo en la programación de las obras.</t>
  </si>
  <si>
    <t>Recuperación del sistema de canales y cauces pluviales en la zona urbana e insular de la Localidad Histórica y del Caribe Norte del Distrito de Cartagena de Indias</t>
  </si>
  <si>
    <t>Contrato interadministrativo</t>
  </si>
  <si>
    <t>https://community.secop.gov.co/Public/Tendering/ContractNoticePhases/View?PPI=CO1.PPI.40008946&amp;isFromPublicArea=True&amp;isModal=False</t>
  </si>
  <si>
    <t>R</t>
  </si>
  <si>
    <t>2.3.3203.0900.202400000002122-1.2.1.0.00.001-RECUPERACIÓN DEL SISTEMA DE CANALES Y CAUCES PLUVIALES EN LA ZONA URBANA E INSULAR DE LA LOCALIDAD HISTÓRICA Y DEL CARIBE NORTE DEL DISTRITO DE CARTAGENA DE INDIAS</t>
  </si>
  <si>
    <t>Desmonte de maleza</t>
  </si>
  <si>
    <t>Retirar material y disponerlo en botadero certificado.</t>
  </si>
  <si>
    <t>Trasladar equipos, herramientas y materiales en Camabaja para el desarrollo de actividades de recuperación de canales</t>
  </si>
  <si>
    <t>Habilitar bote como apoyo a las actividades de recuperación de canales con ancho de secciones elevadas</t>
  </si>
  <si>
    <t>Realizar limpieza de cabrestante diurno</t>
  </si>
  <si>
    <t>Realización de conformación de terreno que ayude a la mitigación de inundaciones</t>
  </si>
  <si>
    <t>Carlos Dean
Amaury Correa
Irene Pérez
Lorena Velásquez
Elix Gomezcasseres
Ernesto Rueda</t>
  </si>
  <si>
    <t xml:space="preserve">MATRIZ GENERAL PLAN DE DESARROLLO LOCALIDAD HISTORICA Y DEL CARIBE NORTE </t>
  </si>
  <si>
    <t>LINEA ESTRATEGICA</t>
  </si>
  <si>
    <t>COMPONENTE IMPULSOR DE AVANCE</t>
  </si>
  <si>
    <t>PROGRAMA PDL</t>
  </si>
  <si>
    <t>INDICADOR</t>
  </si>
  <si>
    <t>LINEA BASE</t>
  </si>
  <si>
    <t>META CUATRIENIO</t>
  </si>
  <si>
    <t>PROYECTO</t>
  </si>
  <si>
    <t>BPIN</t>
  </si>
  <si>
    <t>Componente Rural</t>
  </si>
  <si>
    <t>VIDA DIGNA E INCLUSIÓN SOCIAL Y CULTURAL</t>
  </si>
  <si>
    <t>500 computadores dotados a aulas educativas de IEO</t>
  </si>
  <si>
    <t>300 computadores dotados a aulas educativas de IEO</t>
  </si>
  <si>
    <t>Número de aulas dotadas con materiales didácticos y mobiliario, equipos, etc.</t>
  </si>
  <si>
    <t>5 instituciones educativas oficiales de la LHCN dotadas con materiales didácticos, mobiliario, equipos, etc</t>
  </si>
  <si>
    <t>Número de instituciones educativas oficiales adecuadas para el acceso de estudiantes en condición de discapacidad</t>
  </si>
  <si>
    <t xml:space="preserve"> Artes y Cultura para el Desarrollo Humano y Social</t>
  </si>
  <si>
    <t xml:space="preserve">9 cinematecas </t>
  </si>
  <si>
    <t>3 cinematecas</t>
  </si>
  <si>
    <t>Llevar a cabo un evento académico sobre los usos y costumbres en la LHCN</t>
  </si>
  <si>
    <t xml:space="preserve"> Deporte y Recreación</t>
  </si>
  <si>
    <t>Número de escenarios deportivos, canchas y/o parques nuevos mantenidos, adecuados y/o mejorados e</t>
  </si>
  <si>
    <t>10 escenarios deportivos, canchas y/o parques construidos, mantenidos y/o adecuados</t>
  </si>
  <si>
    <t>8 escenarios deportivos, canchas y/o parques construidos, mantenidos y/o adecuados</t>
  </si>
  <si>
    <t>CONSTRUCCIÓN MANTENIMIENTOS ADECUACIONES REPARACIONES DE CANCHAS DEPORTIVAS Y PARQUES EN LA ZONA URBANA E INSULAR DE LA LOCALIDAD HISTÓRICA Y DEL CARIBE NORTE DEL DISTRITO DE CARTAGENA DE INDIAS</t>
  </si>
  <si>
    <t>1 acciones afirmativa realizada para la promoción de situaciones de Riesgo Socia</t>
  </si>
  <si>
    <t>Número de Acciones formativas con NNA para la Prevención del Fomento de Hábitos Saludables en
Salud Oral</t>
  </si>
  <si>
    <t>11 acciones formativas con NNA para la prevención del Fomento de Hábitos Saludables en
Salud Oral</t>
  </si>
  <si>
    <t>1 acción formativa con NNA para la prevención del Fomento de Hábitos Saludables en
Salud Oral</t>
  </si>
  <si>
    <t>Número de actividades encaminadas al Fortalecimiento de la Red Local
de Local de
Prevención de
las Violencias
contra las
Mujeres y
Respeto por la
Diversidad</t>
  </si>
  <si>
    <t>3 acciones realizadas</t>
  </si>
  <si>
    <t>2 acciones realizadas</t>
  </si>
  <si>
    <t>Número de funcionarios y servidores públicos de la LHCN formados en prevención y atención integral de
violencias y actos de discriminación a la población LGBTIQ+</t>
  </si>
  <si>
    <t>30 funcionarios y servidores públicos de la LHCN formados en prevención y atención integral
de violencias y
actos de
discriminación a
la población
LGBTIQ+</t>
  </si>
  <si>
    <t xml:space="preserve"> Enfoque de Personas con Discapacidad</t>
  </si>
  <si>
    <t>Capacidades Diversas - Uniendo Fortalezas</t>
  </si>
  <si>
    <t>4 actividades Lúdicas y Recreativas con niños, niñas y adultos con condición de discapacidad realizadas</t>
  </si>
  <si>
    <t>Número de unidades de sistemas tecnológicos y herramientas pedagógicas, materiales didácticos, mobiliario, equipo, etc. para niños</t>
  </si>
  <si>
    <t>1 Caracterización de la población con discapacidad e infraestructura adecuada (vías, colegios, parques, etc</t>
  </si>
  <si>
    <t>SEGURIDAD HUMANA Y BIENESTAR SOCIAL</t>
  </si>
  <si>
    <t>Convivencia Vecinal y Seguridad Ciudadana</t>
  </si>
  <si>
    <t>APLICACIÓN PROMOCIÓN A EL FORTALECIMIENTO Y CAPACITACIÓN A FRENTES DE SEGURIDAD DE LA LOCALIDAD HISTÓRICA Y DEL CARIBE NORTE DEL DISTRITO DE CARTAGENA DE INDIAS</t>
  </si>
  <si>
    <t>Número de jornadas realizadas en las IEO de la localidad en SPA</t>
  </si>
  <si>
    <t>10 jornadas en IEO de la localidad para el desarrollo de capacidades en el manejo integral del consumo de sustancias psicoactivas y las acciones derivabas de la política pública de salud</t>
  </si>
  <si>
    <t>DESARROLLO ECONÓMICO EQUITATIVO Y SOSTENIBLE</t>
  </si>
  <si>
    <t>25 emprendimientos productivos con capacidades y capital semilla a población en condición de discapacidad</t>
  </si>
  <si>
    <t>20 emprendimientos productivos con capacidades y capital semilla a población en condición de discapacidad</t>
  </si>
  <si>
    <t>MPLEMENTACIÓN DEL PROYECTO EMPRENDIMIENTO Y GESTIÓN DE LA EMPLEABILIDAD EN LOCALIDAD HISTÓRICA Y DEL CARIBE NORTE EN EL DISTRITO DE CARTAGENA DE INDIAS</t>
  </si>
  <si>
    <t>25 emprendimientos productivos con capacidades y capital semilla a adultos mayores</t>
  </si>
  <si>
    <t>50  emprendimientos productivos con capacidades y capital semilla a adultos mayores</t>
  </si>
  <si>
    <t>50 emprendimientos productivos con capacidades y capital semilla a mujeres cabeza de hogar</t>
  </si>
  <si>
    <t>100 emprendimientos productivos con capacidades y capital semilla a mujeres cabeza de hogar</t>
  </si>
  <si>
    <t>25 emprendimientos productivos con capacidades y capital semilla a madres cuidadoras</t>
  </si>
  <si>
    <t>15 emprendimientos productivos con capacidades y capital semilla a iniciativas culturales</t>
  </si>
  <si>
    <t>10 emprendimientos productivos con capacidades y capital semilla a iniciativas deportivas</t>
  </si>
  <si>
    <t>15 emprendimientos productivos con capacidades y capital semilla a jóvenes</t>
  </si>
  <si>
    <t>10 emprendimientos productivos con capacidades y capital semilla a población LGBTIQ+</t>
  </si>
  <si>
    <t>50 emprendimientos productivos con capacidades y capital semilla a población afrocolombiana</t>
  </si>
  <si>
    <t>360 personas capacitadas en contabilidad, mercado, atención al cliente entre otros</t>
  </si>
  <si>
    <t>280 personas capacitadas en contabilidad, mercado, atención al cliente entre otros</t>
  </si>
  <si>
    <t>2 ferias de emprendimiento que les permitan a los emprendedores de la LHCN vender sus productos</t>
  </si>
  <si>
    <t>1 feria de emprendimiento que les permitan a los emprendedores de la LHCN vender sus productos</t>
  </si>
  <si>
    <t>100 personas líderes y autoridades turísticas vinculadas a procesos de formación</t>
  </si>
  <si>
    <t>320 personas líderes y autoridades turísticas vinculadas a procesos de formación</t>
  </si>
  <si>
    <t>50  personas vinculadas a asistencia técnica para el fortalecimiento de la actividad artesanal</t>
  </si>
  <si>
    <t>Número de eventos turísticos náuticos promovidos y desarrollados en la zona insular</t>
  </si>
  <si>
    <t>1 evento turísticos náuticos promovidos y desarrollado</t>
  </si>
  <si>
    <t xml:space="preserve">1 Comité Interinstitucional de Turismo Creado y en  funcionamiento </t>
  </si>
  <si>
    <t>12 Jornadas Pedagógicas de Sensibilización, Capacitación, Verificación, Inspección a los Operadores Formales e Informales de la Localidad</t>
  </si>
  <si>
    <t>LOCALIDAD CONECTADA Y ORDENADA</t>
  </si>
  <si>
    <t>Localidad Amigable con el Ambiente</t>
  </si>
  <si>
    <t>5  puntos verdes instalados</t>
  </si>
  <si>
    <t>2 jornada de siembra de manglares</t>
  </si>
  <si>
    <t>6 talleres de formación en mantenimiento y cuidado de zonas verdes realizados con la comunidad</t>
  </si>
  <si>
    <t>3 talleres de formación en mantenimiento y cuidado de zonas verdes realizados con la comunidad</t>
  </si>
  <si>
    <t>Protección y Atención Animal</t>
  </si>
  <si>
    <t xml:space="preserve">12  jornadas de vacunación, desparasitación y/o esterilización </t>
  </si>
  <si>
    <t xml:space="preserve">6  jornadas de vacunación, desparasitación y/o esterilización </t>
  </si>
  <si>
    <t>2 campañas Integrales para el Bienestar Animal: Adopción y Educación y Contra el Maltrato realizadas</t>
  </si>
  <si>
    <t>3.3 kilómetros de vías de la LHCN intervenidas</t>
  </si>
  <si>
    <t>2 kilómetros de vías de la LHCN intervenidas</t>
  </si>
  <si>
    <t xml:space="preserve">
CONSTRUCCIÓN MEJORAMIENTO Y REHABILITACIÓN DE VÍAS PARA EL TRANSPORTE Y LA MOVILIDAD EN LA LOCALIDAD HISTÓRICA Y DEL CARIBE NORTE EN EL DISTRITO DE CARTAGENA</t>
  </si>
  <si>
    <t>BUEN GOBIERNO, GOBERNABILIDAD Y GOBERNANZA LOCALES</t>
  </si>
  <si>
    <t>Modelo Integrado de Planeación y Gestión implementado</t>
  </si>
  <si>
    <t>61% de avance en la implementación del Plan Institucional de Archivo del Distrito (PINAR) en la LHCN</t>
  </si>
  <si>
    <t>IMPLEMENTACION DEL PROYECTO DE MEJORAMIENTO INTEGRAL A LAS SEDES DONDE FUNCIONA LAS OFICINAS DE LA ALCALDIA DE LA LOCALIDAD HISTORICA Y DEL CARIBE NORTE DEL DISTRITO DE CARTAGENA DE INDIAS</t>
  </si>
  <si>
    <t>1 propuesta de reforma normativa del Sistema Desconcentrado de Localidades (Decreto 581 de 2004)</t>
  </si>
  <si>
    <t>Micrositio implementado para la publicación de la gestión de la LHCN</t>
  </si>
  <si>
    <t>1 Micrositio implementado para la publicación de la gestión de la LHCN</t>
  </si>
  <si>
    <t>100 % de Organizaciones Comunitarias Locales (Consejo de Planeación Local, Consejos Comuneros, Consejos Comunitarios, Acción Comunal, Consejo Local de Juventudes, Consejo Local de Mujeres, Consejo Local de Cultura, Consejo Local de Personas con Discapacidad y Otros Consejos Locales) que reciben apoyo administrativo, técnico, financiero, formativo y/o logístico</t>
  </si>
  <si>
    <t>100% de Organizaciones Comunitarias Locales que participan en los procesos de formación y cualificación</t>
  </si>
  <si>
    <t>REPORTE META PRODUCTO CORTE DICIEMBRE 2024</t>
  </si>
  <si>
    <t>1.2 Componente Impulsor de Avance: Cultura</t>
  </si>
  <si>
    <t>Programa: Artes y Cultura para el Desarrollo Humano y Social</t>
  </si>
  <si>
    <t xml:space="preserve">1.3 Componente Impulsor de Avance: Deporte y Recreación </t>
  </si>
  <si>
    <t>Programa: Deporte y Recreación para Todos y Todas</t>
  </si>
  <si>
    <t>1.4 Componente Impulsor de Avance: Niñez, Adolescencia y Juventud</t>
  </si>
  <si>
    <t>Programa: Nuestros Niños, Niñas y Adolescentes Disfrutando de la Lúdica y la Recreación</t>
  </si>
  <si>
    <t>Programa: Casa de la Juventud: Fortaleciendo el Desarrollo Integral de los Adolescentes y Jóvenes</t>
  </si>
  <si>
    <t>1.5 Componente Impulsor de Avance: Enfoque de Género y Diversidad</t>
  </si>
  <si>
    <t>Programa: Mujeres Empoderadas: Camino a la Igualdad</t>
  </si>
  <si>
    <t>Programa: Localidad Inclusiva</t>
  </si>
  <si>
    <t>1.6 Componente Impulsor de Avance: Enfoque de Personas con Discapacidad</t>
  </si>
  <si>
    <t xml:space="preserve">Programa: Capacidades Diversas - Uniendo Fortalezas </t>
  </si>
  <si>
    <t xml:space="preserve">1.7 Componente Impulsor de Avance: Protección Integral de la Vejez </t>
  </si>
  <si>
    <t>Programa: Cuidando a Nuestros Mayores</t>
  </si>
  <si>
    <t>2. LÍNEA ESTRATÉGICA: SEGURIDAD HUMANA Y BIENESTAR SOCIAL</t>
  </si>
  <si>
    <t xml:space="preserve">2.1 Componente Impulsor de Avance: Convivencia Vecinal y Seguridad Ciudadana </t>
  </si>
  <si>
    <t>Programa: Localidad con Seguridad y Convivencia Ciudadana</t>
  </si>
  <si>
    <t>2.2 Componente Impulsor de Avance: Salud Pública y Aseguramiento</t>
  </si>
  <si>
    <t>Programa: Salud Integral y Saneamiento Básico en la Localidad</t>
  </si>
  <si>
    <t>2.3 Componente Impulsor de Avance: Superación de la Pobreza Extrema y Seguridad Alimentaria</t>
  </si>
  <si>
    <t>Programa: Superación de la Pobreza</t>
  </si>
  <si>
    <t>3. LÍNEA ESTRATÉGICA: DESARROLLO ECONÓMICO EQUITATIVO Y SOSTENIBLE</t>
  </si>
  <si>
    <t>3.1 Componente Impulsor de Avance: Economía Popular y Turismo Responsable</t>
  </si>
  <si>
    <t>Programa: Economía Popular y Emprendimiento Diferencial</t>
  </si>
  <si>
    <t>Programa: Turismo Responsable y Sostenible</t>
  </si>
  <si>
    <t>4. LÍNEA ESTRATÉGICA: LOCALIDAD CONECTADA Y ORDENADA</t>
  </si>
  <si>
    <t xml:space="preserve">4.1 Componente Impulsor de Avance: Localidad Amigable con el Ambiente  </t>
  </si>
  <si>
    <t>Programa: Conservación Ambiental y Gestión Local</t>
  </si>
  <si>
    <t>Programa: Protección y Atención Animal en la LHCN</t>
  </si>
  <si>
    <t>4.2 Componente Impulsor de Avance: Infraestructura, Movilidad Sostenible y Accesibilidad para Todos</t>
  </si>
  <si>
    <t>Programa: Rehabilitación, Mantenimiento, Adecuación, y Obra Nueva para el Sistema Vial y Estructuras de Paso</t>
  </si>
  <si>
    <t>Programa: Conectividad Insular</t>
  </si>
  <si>
    <t>5. LÍNEA ESTRATÉGICA: BUEN GOBIERNO, GOBERNABILIDAD Y GOBERNANZA LOCALES</t>
  </si>
  <si>
    <t>5.1. Componente Impulsor de Avance: Gobernabilidad Local</t>
  </si>
  <si>
    <t>Programa: Fortalecimiento Institucional y Modernización del Sistema de Planeación Local</t>
  </si>
  <si>
    <t>Programa: Fortalecimiento del Proceso de Modernización y Descentralización de las Localidades</t>
  </si>
  <si>
    <t>Programa: Innovación Pública Local</t>
  </si>
  <si>
    <t>Programa: Transparencia y Acceso a la Información</t>
  </si>
  <si>
    <t>5.2 Componente Impulsor de Avance: Gobernanza Local</t>
  </si>
  <si>
    <t>Programa: Fortalecimiento y Generación de Capacidades de las Organizaciones Comunitarias Locales</t>
  </si>
  <si>
    <t>Programa: Cultura Ciudadana Local</t>
  </si>
  <si>
    <t xml:space="preserve"> META PRODUCTO PDD 2024</t>
  </si>
  <si>
    <t>REPORTE ACTIVIDAD DE PROYECTO
EJECUTADO CORTE DICIEMBRE 2024</t>
  </si>
  <si>
    <t>EJECUCIÓN PRESUPUESTAL SEGÚN GIROS CORTE DICIEMBRE 2024</t>
  </si>
  <si>
    <t xml:space="preserve"> 9 cinematecas</t>
  </si>
  <si>
    <t>12 cinematecas</t>
  </si>
  <si>
    <t>Incrementar el desarrollo de actividades recreo-deportivas individuales y en familia en la entidad territorial.</t>
  </si>
  <si>
    <t>1. Mejorar las condiciones para la recreación y la práctica deportiva.
2. Realizar mantenimiento a los espacios existentes.
3. Recuperar los espacios para el desarrollo de actividades recreativas y deportivas.
4. Aumentar la disponibilidad de espacios para la recreación y las prácticas deportivas.</t>
  </si>
  <si>
    <t>1. Dotar de elementos o máquinas biosaludables en espacios de esparcimiento
2. Dotar de juegos infantiles de parques y zonas de esparcimiento infantil.
3. Realizar obras preliminares.
4. Instalar el sistema de iluminación del parque.
5. Instalar las redes de drenaje.
6. Conformar las zonas verdes.</t>
  </si>
  <si>
    <t>3, 8, 10 y Tierra Bomba</t>
  </si>
  <si>
    <t>1. Las personas no usan la infraestructura.
2. La construcción del parque-recreo-deportivo se realiza en temporada de lluvias.
3. Se pueden adquirir materiales de baja calidad para la construcción de la obra.</t>
  </si>
  <si>
    <t>1. Promocionar el deporte a través de divulgación de la oferta disponible.
2. Tener en cuenta las condiciones meteorológicas a la hora de realizar el cronograma de obra.
3. Detallar las especificaciones técnicas de todos los insumos garantizando igual o superior calidad a través de la interventoría.</t>
  </si>
  <si>
    <t>Selección Abreviada de Mínima Cuantía</t>
  </si>
  <si>
    <t>Ingresos Corrientes de Libre Destinación</t>
  </si>
  <si>
    <t>https://community.secop.gov.co/Public/Tendering/ContractNoticePhases/View?PPI=CO1.PPI.34241554&amp;isFromPublicArea=True&amp;isModal=False
https://community.secop.gov.co/Public/Tendering/ContractNoticePhases/View?PPI=CO1.PPI.34241554&amp;isFromPublicArea=True&amp;isModal=False
https://community.secop.gov.co/Public/Tendering/ContractNoticePhases/View?PPI=CO1.PPI.36148527&amp;isFromPublicArea=True&amp;isModal=False</t>
  </si>
  <si>
    <t>2,3,4301,1604,2021130010079-CONSTRUCCION MANTENIMIENTOS ADECUACIONES REPARACIONES DE CANCHAS DEPORTIVAS Y PARQUES  EN LA ZONA URBANA DE LA LOCALIDAD HISTORICA Y DEL CARIBE NORTE DEL DISTRITO DE CARTAGENA DE INDIAS</t>
  </si>
  <si>
    <t>Mejorar los niveles de movilidad en el tránsito vehicular en la Localidad Histórica y del Caribe Norte de l Distrito de Cartagena de Indias.</t>
  </si>
  <si>
    <t>1. Mejorar las vías en la Localidad Histórica y del Caribe Norte de Cartagena de Indias.
2. Cumplir con las consideraciones técnicas de construcción.
3. Garantizar el uso de materiales que cumplan con las especificaciones técnicas.
4. Drenaje superficial eficiente.
5. Realizar periódicamente y de calidad los mantenimientos.</t>
  </si>
  <si>
    <t>Vía secundaria construida (Producto principal del proyecto)</t>
  </si>
  <si>
    <t>Realizar la construcción de vías en barrios de la localidad Histórica y del Caribe Norte</t>
  </si>
  <si>
    <t>1. Demora en la contratación del proyecto.
2. Escasez de materiales de construcción.
3. Incremento de la ola invernal.</t>
  </si>
  <si>
    <t>1. Hacer seguimiento al proceso de contratación para evitar contratiempos.
2. Abrir canales de compra en los municipios vecinos.
3. Contratar el proyecto en época de verano.</t>
  </si>
  <si>
    <t>Selección Abreviada de Menor Cuantía</t>
  </si>
  <si>
    <t>https://community.secop.gov.co/Public/Tendering/ContractNoticePhases/View?PPI=CO1.PPI.34326580&amp;isFromPublicArea=True&amp;isModal=False</t>
  </si>
  <si>
    <t>2,3,2402,0600,2021130010076-CONSTRUCCION MEJORAMIENTO Y REHABILITACION DE VIAS PARA EL TRANSPORTE Y LA MOVILIDAD EN LA LOCALIDAD HISTORICA Y DEL CARIBE NORTE EN EL DISTRITO DE CARTAGENA</t>
  </si>
  <si>
    <t>1. Realizar la limpieza y mantenimiento de canales y cauces pluviales en la zona urbana e insular de la Localidad Histórica y del Caribe Norte del Dsitrito de Cartagena de Indias.
2. Mejorar la cultura ciudadana para la correcta disposición de desechos, basuras y escombros en los cuerpos de agua.
3. Planificar el mantenimiento periódico de canales y cauces pluviales en la zona insular de la Localidad Histórica y del Caribe Norte del Distrito de Cartagena de Indias.</t>
  </si>
  <si>
    <t xml:space="preserve">1. Administración del proyecto.
2. Realizar excavación húmeda para la extracción de residuos, basuras y materiales sólidos.
3. Desmonte de maleza.
4. Retirar material y disponerlo en botadero certificado.
5. Trasladar equipos, herramientas y materiales en camabaja para el desarrollo de actividades de recuperación de canales.
6. Habilitar bote como apoyo a las actividades de recuperación de canales con ancho de secciones elevadas.
7. Realizar limpieza de cabestrante diurno.
8. Realización de conformación de terreno que ayude a la mitigación de inundaciones.
</t>
  </si>
  <si>
    <t>1, 2, 8, 9, Santa Ana y Barú</t>
  </si>
  <si>
    <t>https://community.secop.gov.co/Public/Tendering/ContractNoticePhases/View?PPI=CO1.PPI.36121775&amp;isFromPublicArea=True&amp;isModal=False</t>
  </si>
  <si>
    <t>2,3,3203,0900,2024130012122-RECUPERACION DEL SISTEMA DE CANALES Y CAUCES PLUVIALES EN LA ZONA URBANA E INSULAR DE LA LOCALIDAD HISTORICA Y DEL CARIBE NORTE DEL DISTRITO DE CARTAGENA DE INDIAS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</si>
</sst>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d/mm/yyyy;@"/>
    <numFmt numFmtId="167" formatCode="&quot;$&quot;\ #,##0.00"/>
    <numFmt numFmtId="168" formatCode="0.0"/>
    <numFmt numFmtId="169" formatCode="#,##0.000"/>
    <numFmt numFmtId="170" formatCode="0.000"/>
    <numFmt numFmtId="171" formatCode="&quot;$&quot;\ #,##0"/>
  </numFmts>
  <fonts count="34">
    <font>
      <sz val="11"/>
      <color theme="1"/>
      <name val="Calibri"/>
      <family val="2"/>
      <scheme val="minor"/>
    </font>
    <font>
      <b/>
      <sz val="10"/>
      <color theme="1"/>
      <name val="Arial"/>
      <family val="2"/>
    </font>
    <font>
      <b/>
      <sz val="9"/>
      <color indexed="81"/>
      <name val="Tahoma"/>
      <family val="2"/>
    </font>
    <font>
      <sz val="9"/>
      <color indexed="81"/>
      <name val="Tahoma"/>
      <family val="2"/>
    </font>
    <font>
      <sz val="10"/>
      <color theme="1"/>
      <name val="Calibri"/>
      <family val="2"/>
      <scheme val="minor"/>
    </font>
    <font>
      <b/>
      <sz val="10"/>
      <name val="Arial"/>
      <family val="2"/>
    </font>
    <font>
      <b/>
      <sz val="10"/>
      <color theme="1" tint="4.9989318521683403E-2"/>
      <name val="Arial"/>
      <family val="2"/>
    </font>
    <font>
      <b/>
      <sz val="11"/>
      <color theme="1"/>
      <name val="Arial"/>
      <family val="2"/>
    </font>
    <font>
      <b/>
      <sz val="8"/>
      <color theme="1"/>
      <name val="Arial"/>
      <family val="2"/>
    </font>
    <font>
      <sz val="10"/>
      <name val="Arial"/>
      <family val="2"/>
    </font>
    <font>
      <b/>
      <sz val="20"/>
      <color theme="1"/>
      <name val="Calibri"/>
      <family val="2"/>
      <scheme val="minor"/>
    </font>
    <font>
      <b/>
      <sz val="10"/>
      <color theme="1"/>
      <name val="Calibri"/>
      <family val="2"/>
      <scheme val="minor"/>
    </font>
    <font>
      <sz val="8"/>
      <color theme="1"/>
      <name val="Arial"/>
      <family val="2"/>
    </font>
    <font>
      <b/>
      <sz val="12"/>
      <color theme="1"/>
      <name val="Arial"/>
      <family val="2"/>
    </font>
    <font>
      <sz val="11"/>
      <color theme="1"/>
      <name val="Calibri"/>
      <family val="2"/>
      <scheme val="minor"/>
    </font>
    <font>
      <u/>
      <sz val="11"/>
      <color theme="10"/>
      <name val="Calibri"/>
      <family val="2"/>
      <scheme val="minor"/>
    </font>
    <font>
      <sz val="10"/>
      <color theme="1"/>
      <name val="Arial"/>
      <family val="2"/>
    </font>
    <font>
      <b/>
      <sz val="12"/>
      <name val="Arial"/>
      <family val="2"/>
    </font>
    <font>
      <sz val="12"/>
      <color theme="1"/>
      <name val="Arial"/>
      <family val="2"/>
    </font>
    <font>
      <sz val="12"/>
      <color rgb="FF000000"/>
      <name val="Arial"/>
      <family val="2"/>
    </font>
    <font>
      <b/>
      <sz val="16"/>
      <color theme="1"/>
      <name val="Arial"/>
      <family val="2"/>
    </font>
    <font>
      <sz val="12"/>
      <color theme="1" tint="4.9989318521683403E-2"/>
      <name val="Arial"/>
      <family val="2"/>
    </font>
    <font>
      <sz val="12"/>
      <name val="Arial"/>
      <family val="2"/>
    </font>
    <font>
      <b/>
      <sz val="16"/>
      <color rgb="FFFF0000"/>
      <name val="Arial"/>
      <family val="2"/>
    </font>
    <font>
      <b/>
      <sz val="18"/>
      <color rgb="FFFF0000"/>
      <name val="Calibri"/>
      <family val="2"/>
      <scheme val="minor"/>
    </font>
    <font>
      <sz val="10"/>
      <color theme="4"/>
      <name val="Arial"/>
      <family val="2"/>
    </font>
    <font>
      <sz val="10"/>
      <color theme="1"/>
      <name val="Verdana"/>
      <family val="2"/>
    </font>
    <font>
      <b/>
      <sz val="11"/>
      <color theme="1"/>
      <name val="Calibri"/>
      <family val="2"/>
      <scheme val="minor"/>
    </font>
    <font>
      <b/>
      <sz val="11"/>
      <color rgb="FF0D0D0D"/>
      <name val="Calibri"/>
      <family val="2"/>
      <scheme val="minor"/>
    </font>
    <font>
      <b/>
      <sz val="24"/>
      <color rgb="FFFF0000"/>
      <name val="Calibri"/>
      <family val="2"/>
      <scheme val="minor"/>
    </font>
    <font>
      <b/>
      <sz val="16"/>
      <color theme="4" tint="-0.249977111117893"/>
      <name val="Arial"/>
      <family val="2"/>
    </font>
    <font>
      <sz val="10"/>
      <color rgb="FF000000"/>
      <name val="Arial"/>
      <family val="2"/>
    </font>
    <font>
      <b/>
      <sz val="10"/>
      <color rgb="FF000000"/>
      <name val="Arial"/>
      <family val="2"/>
    </font>
    <font>
      <sz val="11"/>
      <color rgb="FF000000"/>
      <name val="Calibri"/>
      <family val="2"/>
      <scheme val="minor"/>
    </font>
  </fonts>
  <fills count="3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8" tint="0.59999389629810485"/>
        <bgColor indexed="64"/>
      </patternFill>
    </fill>
    <fill>
      <patternFill patternType="solid">
        <fgColor rgb="FFFF0000"/>
        <bgColor indexed="64"/>
      </patternFill>
    </fill>
    <fill>
      <patternFill patternType="solid">
        <fgColor rgb="FFFF3300"/>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rgb="FF00B0F0"/>
        <bgColor indexed="64"/>
      </patternFill>
    </fill>
    <fill>
      <patternFill patternType="solid">
        <fgColor rgb="FF92D050"/>
        <bgColor indexed="64"/>
      </patternFill>
    </fill>
    <fill>
      <patternFill patternType="solid">
        <fgColor theme="0" tint="-0.14999847407452621"/>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249977111117893"/>
        <bgColor indexed="64"/>
      </patternFill>
    </fill>
    <fill>
      <patternFill patternType="solid">
        <fgColor theme="4" tint="0.39997558519241921"/>
        <bgColor indexed="64"/>
      </patternFill>
    </fill>
    <fill>
      <patternFill patternType="solid">
        <fgColor rgb="FF00B050"/>
        <bgColor indexed="64"/>
      </patternFill>
    </fill>
    <fill>
      <patternFill patternType="solid">
        <fgColor theme="7" tint="0.79998168889431442"/>
        <bgColor indexed="64"/>
      </patternFill>
    </fill>
    <fill>
      <patternFill patternType="solid">
        <fgColor theme="3" tint="0.39997558519241921"/>
        <bgColor indexed="64"/>
      </patternFill>
    </fill>
    <fill>
      <patternFill patternType="solid">
        <fgColor theme="0" tint="-0.249977111117893"/>
        <bgColor indexed="64"/>
      </patternFill>
    </fill>
    <fill>
      <patternFill patternType="solid">
        <fgColor theme="5"/>
        <bgColor indexed="64"/>
      </patternFill>
    </fill>
    <fill>
      <patternFill patternType="solid">
        <fgColor rgb="FF66FF33"/>
        <bgColor indexed="64"/>
      </patternFill>
    </fill>
    <fill>
      <patternFill patternType="solid">
        <fgColor theme="8" tint="-0.249977111117893"/>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rgb="FF7030A0"/>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theme="3" tint="0.79998168889431442"/>
        <bgColor indexed="64"/>
      </patternFill>
    </fill>
    <fill>
      <patternFill patternType="solid">
        <fgColor theme="5" tint="-0.249977111117893"/>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9"/>
        <bgColor indexed="64"/>
      </patternFill>
    </fill>
    <fill>
      <patternFill patternType="solid">
        <fgColor theme="0"/>
        <bgColor rgb="FF000000"/>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thin">
        <color indexed="64"/>
      </bottom>
      <diagonal/>
    </border>
  </borders>
  <cellStyleXfs count="5">
    <xf numFmtId="0" fontId="0" fillId="0" borderId="0"/>
    <xf numFmtId="0" fontId="9" fillId="0" borderId="0"/>
    <xf numFmtId="9" fontId="14" fillId="0" borderId="0" applyFont="0" applyFill="0" applyBorder="0" applyAlignment="0" applyProtection="0"/>
    <xf numFmtId="0" fontId="15" fillId="0" borderId="0" applyNumberFormat="0" applyFill="0" applyBorder="0" applyAlignment="0" applyProtection="0"/>
    <xf numFmtId="49" fontId="26" fillId="0" borderId="0" applyFill="0" applyBorder="0" applyProtection="0">
      <alignment horizontal="left" vertical="center"/>
    </xf>
  </cellStyleXfs>
  <cellXfs count="448">
    <xf numFmtId="0" fontId="0" fillId="0" borderId="0" xfId="0"/>
    <xf numFmtId="0" fontId="0" fillId="0" borderId="1" xfId="0" applyBorder="1"/>
    <xf numFmtId="1" fontId="0" fillId="0" borderId="1" xfId="0" applyNumberFormat="1" applyBorder="1" applyAlignment="1">
      <alignment horizontal="center" vertical="center"/>
    </xf>
    <xf numFmtId="0" fontId="4" fillId="0" borderId="0" xfId="0" applyFont="1"/>
    <xf numFmtId="0" fontId="1" fillId="3" borderId="1" xfId="0" applyFont="1" applyFill="1" applyBorder="1" applyAlignment="1">
      <alignment horizontal="center" vertical="center" wrapText="1"/>
    </xf>
    <xf numFmtId="0" fontId="8" fillId="3" borderId="1" xfId="1" applyFont="1" applyFill="1" applyBorder="1" applyAlignment="1">
      <alignment horizontal="left" vertical="center"/>
    </xf>
    <xf numFmtId="0" fontId="8" fillId="3" borderId="1" xfId="1" applyFont="1" applyFill="1" applyBorder="1" applyAlignment="1">
      <alignment horizontal="left" vertical="center" wrapText="1"/>
    </xf>
    <xf numFmtId="0" fontId="11" fillId="0" borderId="21" xfId="0" applyFont="1" applyBorder="1" applyAlignment="1">
      <alignment horizontal="center" vertical="center"/>
    </xf>
    <xf numFmtId="0" fontId="0" fillId="3" borderId="0" xfId="0" applyFill="1" applyAlignment="1">
      <alignment horizontal="center"/>
    </xf>
    <xf numFmtId="0" fontId="10" fillId="3" borderId="22" xfId="0" applyFont="1" applyFill="1" applyBorder="1" applyAlignment="1">
      <alignment horizontal="center" vertical="center" wrapText="1"/>
    </xf>
    <xf numFmtId="0" fontId="13" fillId="3" borderId="8" xfId="1" applyFont="1" applyFill="1" applyBorder="1" applyAlignment="1">
      <alignment horizontal="left" vertical="center"/>
    </xf>
    <xf numFmtId="0" fontId="1" fillId="0" borderId="1" xfId="0" applyFont="1" applyBorder="1" applyAlignment="1">
      <alignment horizontal="center" vertical="center" wrapText="1"/>
    </xf>
    <xf numFmtId="0" fontId="1" fillId="2" borderId="15"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6" fillId="0" borderId="3" xfId="0" applyFont="1" applyBorder="1" applyAlignment="1">
      <alignment vertical="center"/>
    </xf>
    <xf numFmtId="0" fontId="16" fillId="0" borderId="1" xfId="0" applyFont="1" applyBorder="1" applyAlignment="1">
      <alignment vertical="center"/>
    </xf>
    <xf numFmtId="0" fontId="16" fillId="0" borderId="1" xfId="0" applyFont="1" applyBorder="1" applyAlignment="1">
      <alignment vertical="center" wrapText="1"/>
    </xf>
    <xf numFmtId="0" fontId="16" fillId="0" borderId="1" xfId="0" applyFont="1" applyBorder="1"/>
    <xf numFmtId="1" fontId="16" fillId="0" borderId="1" xfId="0" applyNumberFormat="1" applyFont="1" applyBorder="1" applyAlignment="1">
      <alignment horizontal="center" vertical="center"/>
    </xf>
    <xf numFmtId="0" fontId="16" fillId="0" borderId="1" xfId="0" applyFont="1" applyBorder="1" applyAlignment="1">
      <alignment horizontal="justify" vertical="center" wrapText="1"/>
    </xf>
    <xf numFmtId="1" fontId="16" fillId="0" borderId="1" xfId="0" applyNumberFormat="1" applyFont="1" applyBorder="1" applyAlignment="1">
      <alignment horizontal="center" vertical="center" wrapText="1"/>
    </xf>
    <xf numFmtId="0" fontId="1" fillId="5" borderId="1" xfId="0" applyFont="1" applyFill="1" applyBorder="1" applyAlignment="1">
      <alignment horizontal="justify" vertical="center" wrapText="1"/>
    </xf>
    <xf numFmtId="0" fontId="16"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6" fillId="5" borderId="1" xfId="0" applyFont="1" applyFill="1" applyBorder="1"/>
    <xf numFmtId="0" fontId="16" fillId="5" borderId="1" xfId="0" applyFont="1" applyFill="1" applyBorder="1" applyAlignment="1">
      <alignment horizontal="center" vertical="center"/>
    </xf>
    <xf numFmtId="0" fontId="16" fillId="5" borderId="1" xfId="0" applyFont="1" applyFill="1" applyBorder="1" applyAlignment="1">
      <alignment vertical="center" wrapText="1"/>
    </xf>
    <xf numFmtId="164" fontId="16" fillId="5" borderId="1" xfId="0" applyNumberFormat="1" applyFont="1" applyFill="1" applyBorder="1" applyAlignment="1">
      <alignment horizontal="center" vertical="center"/>
    </xf>
    <xf numFmtId="164" fontId="1" fillId="5" borderId="1" xfId="0" applyNumberFormat="1" applyFont="1" applyFill="1" applyBorder="1" applyAlignment="1">
      <alignment horizontal="center" vertical="center"/>
    </xf>
    <xf numFmtId="0" fontId="1" fillId="6" borderId="1" xfId="0" applyFont="1" applyFill="1" applyBorder="1" applyAlignment="1">
      <alignment horizontal="center" vertical="center" wrapText="1"/>
    </xf>
    <xf numFmtId="0" fontId="16" fillId="6" borderId="1" xfId="0" applyFont="1" applyFill="1" applyBorder="1" applyAlignment="1">
      <alignment horizontal="center" vertical="center" wrapText="1"/>
    </xf>
    <xf numFmtId="0" fontId="16" fillId="6" borderId="1" xfId="0" applyFont="1" applyFill="1" applyBorder="1"/>
    <xf numFmtId="0" fontId="1" fillId="6" borderId="1" xfId="0" applyFont="1" applyFill="1" applyBorder="1" applyAlignment="1">
      <alignment horizontal="justify" vertical="center" wrapText="1"/>
    </xf>
    <xf numFmtId="0" fontId="16" fillId="6" borderId="1" xfId="0" applyFont="1" applyFill="1" applyBorder="1" applyAlignment="1">
      <alignment horizontal="center" vertical="center"/>
    </xf>
    <xf numFmtId="0" fontId="16"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6" fillId="0" borderId="1" xfId="0" applyFont="1" applyBorder="1" applyAlignment="1">
      <alignment horizontal="center" vertical="center"/>
    </xf>
    <xf numFmtId="0" fontId="16" fillId="7" borderId="1" xfId="0" applyFont="1" applyFill="1" applyBorder="1" applyAlignment="1">
      <alignment horizontal="center" vertical="center" wrapText="1"/>
    </xf>
    <xf numFmtId="0" fontId="16" fillId="8"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9" borderId="1" xfId="0" applyFont="1" applyFill="1" applyBorder="1" applyAlignment="1">
      <alignment horizontal="justify" vertical="center" wrapText="1"/>
    </xf>
    <xf numFmtId="0" fontId="16" fillId="9" borderId="1" xfId="0" applyFont="1" applyFill="1" applyBorder="1" applyAlignment="1">
      <alignment horizontal="center" vertical="center"/>
    </xf>
    <xf numFmtId="0" fontId="16" fillId="9" borderId="1" xfId="0" applyFont="1" applyFill="1" applyBorder="1"/>
    <xf numFmtId="0" fontId="16" fillId="4" borderId="1" xfId="0" applyFont="1" applyFill="1" applyBorder="1" applyAlignment="1">
      <alignment horizontal="center" vertical="center" wrapText="1"/>
    </xf>
    <xf numFmtId="3" fontId="16" fillId="0" borderId="1" xfId="0" applyNumberFormat="1" applyFont="1" applyBorder="1" applyAlignment="1">
      <alignment horizontal="center" vertical="center" wrapText="1"/>
    </xf>
    <xf numFmtId="0" fontId="16" fillId="10" borderId="1" xfId="0" applyFont="1" applyFill="1" applyBorder="1" applyAlignment="1">
      <alignment horizontal="center" vertical="center" wrapText="1"/>
    </xf>
    <xf numFmtId="0" fontId="16" fillId="11" borderId="1" xfId="0" applyFont="1" applyFill="1" applyBorder="1" applyAlignment="1">
      <alignment horizontal="center" vertical="center" wrapText="1"/>
    </xf>
    <xf numFmtId="0" fontId="16" fillId="12" borderId="1" xfId="0" applyFont="1" applyFill="1" applyBorder="1" applyAlignment="1">
      <alignment horizontal="center" vertical="center" wrapText="1"/>
    </xf>
    <xf numFmtId="0" fontId="16" fillId="13" borderId="1" xfId="0" applyFont="1" applyFill="1" applyBorder="1" applyAlignment="1">
      <alignment horizontal="center" vertical="center" wrapText="1"/>
    </xf>
    <xf numFmtId="0" fontId="16" fillId="14" borderId="1" xfId="0" applyFont="1" applyFill="1" applyBorder="1" applyAlignment="1">
      <alignment horizontal="center" vertical="center" wrapText="1"/>
    </xf>
    <xf numFmtId="3" fontId="16" fillId="15" borderId="1" xfId="0" applyNumberFormat="1" applyFont="1" applyFill="1" applyBorder="1" applyAlignment="1">
      <alignment horizontal="center" vertical="center" wrapText="1"/>
    </xf>
    <xf numFmtId="0" fontId="1" fillId="12" borderId="1" xfId="0" applyFont="1" applyFill="1" applyBorder="1" applyAlignment="1">
      <alignment horizontal="center" vertical="center" wrapText="1"/>
    </xf>
    <xf numFmtId="0" fontId="1" fillId="12" borderId="1" xfId="0" applyFont="1" applyFill="1" applyBorder="1" applyAlignment="1">
      <alignment horizontal="justify" vertical="center" wrapText="1"/>
    </xf>
    <xf numFmtId="0" fontId="16" fillId="12" borderId="1" xfId="0" applyFont="1" applyFill="1" applyBorder="1" applyAlignment="1">
      <alignment horizontal="center" vertical="center"/>
    </xf>
    <xf numFmtId="0" fontId="16" fillId="12" borderId="1" xfId="0" applyFont="1" applyFill="1" applyBorder="1"/>
    <xf numFmtId="0" fontId="16" fillId="16" borderId="1" xfId="0" applyFont="1" applyFill="1" applyBorder="1" applyAlignment="1">
      <alignment horizontal="center" vertical="center" wrapText="1"/>
    </xf>
    <xf numFmtId="0" fontId="16" fillId="17" borderId="1" xfId="0" applyFont="1" applyFill="1" applyBorder="1" applyAlignment="1">
      <alignment horizontal="center" vertical="center" wrapText="1"/>
    </xf>
    <xf numFmtId="0" fontId="16" fillId="18" borderId="1" xfId="0" applyFont="1" applyFill="1" applyBorder="1" applyAlignment="1">
      <alignment horizontal="center" vertical="center" wrapText="1"/>
    </xf>
    <xf numFmtId="0" fontId="16" fillId="19" borderId="1" xfId="0" applyFont="1" applyFill="1" applyBorder="1" applyAlignment="1">
      <alignment horizontal="center" vertical="center" wrapText="1"/>
    </xf>
    <xf numFmtId="0" fontId="16" fillId="20"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3" fontId="16" fillId="2" borderId="1" xfId="0" applyNumberFormat="1" applyFont="1" applyFill="1" applyBorder="1" applyAlignment="1">
      <alignment horizontal="center" vertical="center" wrapText="1"/>
    </xf>
    <xf numFmtId="0" fontId="16" fillId="21" borderId="1" xfId="0" applyFont="1" applyFill="1" applyBorder="1" applyAlignment="1">
      <alignment horizontal="center" vertical="center" wrapText="1"/>
    </xf>
    <xf numFmtId="0" fontId="16" fillId="22" borderId="1" xfId="0" applyFont="1" applyFill="1" applyBorder="1" applyAlignment="1">
      <alignment horizontal="center" vertical="center" wrapText="1"/>
    </xf>
    <xf numFmtId="165" fontId="16" fillId="0" borderId="1" xfId="0" applyNumberFormat="1" applyFont="1" applyBorder="1" applyAlignment="1">
      <alignment horizontal="center" vertical="center" wrapText="1"/>
    </xf>
    <xf numFmtId="3" fontId="16" fillId="22" borderId="1" xfId="0" applyNumberFormat="1" applyFont="1" applyFill="1" applyBorder="1" applyAlignment="1">
      <alignment horizontal="center" vertical="center" wrapText="1"/>
    </xf>
    <xf numFmtId="0" fontId="16" fillId="23" borderId="1" xfId="0" applyFont="1" applyFill="1" applyBorder="1" applyAlignment="1">
      <alignment horizontal="center" vertical="center" wrapText="1"/>
    </xf>
    <xf numFmtId="3" fontId="16" fillId="10" borderId="1" xfId="0" applyNumberFormat="1" applyFont="1" applyFill="1" applyBorder="1" applyAlignment="1">
      <alignment horizontal="center" vertical="center" wrapText="1"/>
    </xf>
    <xf numFmtId="9" fontId="16" fillId="0" borderId="1" xfId="2" applyFont="1" applyBorder="1" applyAlignment="1">
      <alignment horizontal="center" vertical="center" wrapText="1"/>
    </xf>
    <xf numFmtId="9" fontId="16" fillId="10" borderId="1" xfId="2" applyFont="1" applyFill="1" applyBorder="1" applyAlignment="1">
      <alignment horizontal="center" vertical="center" wrapText="1"/>
    </xf>
    <xf numFmtId="164" fontId="16" fillId="0" borderId="1" xfId="2" applyNumberFormat="1" applyFont="1" applyBorder="1" applyAlignment="1">
      <alignment horizontal="center" vertical="center" wrapText="1"/>
    </xf>
    <xf numFmtId="3" fontId="16" fillId="24" borderId="1" xfId="0" applyNumberFormat="1" applyFont="1" applyFill="1" applyBorder="1" applyAlignment="1">
      <alignment horizontal="center" vertical="center" wrapText="1"/>
    </xf>
    <xf numFmtId="3" fontId="16" fillId="9" borderId="1" xfId="0" applyNumberFormat="1" applyFont="1" applyFill="1" applyBorder="1" applyAlignment="1">
      <alignment horizontal="center" vertical="center" wrapText="1"/>
    </xf>
    <xf numFmtId="3" fontId="16" fillId="25" borderId="1" xfId="0" applyNumberFormat="1" applyFont="1" applyFill="1" applyBorder="1" applyAlignment="1">
      <alignment horizontal="center" vertical="center" wrapText="1"/>
    </xf>
    <xf numFmtId="0" fontId="16" fillId="26" borderId="1" xfId="0" applyFont="1" applyFill="1" applyBorder="1" applyAlignment="1">
      <alignment horizontal="center" vertical="center" wrapText="1"/>
    </xf>
    <xf numFmtId="0" fontId="16" fillId="27" borderId="1" xfId="0" applyFont="1" applyFill="1" applyBorder="1" applyAlignment="1">
      <alignment horizontal="center" vertical="center" wrapText="1"/>
    </xf>
    <xf numFmtId="0" fontId="1" fillId="2" borderId="1" xfId="0" applyFont="1" applyFill="1" applyBorder="1" applyAlignment="1">
      <alignment horizontal="justify" vertical="center" wrapText="1"/>
    </xf>
    <xf numFmtId="0" fontId="1" fillId="2" borderId="1" xfId="0" applyFont="1" applyFill="1" applyBorder="1" applyAlignment="1">
      <alignment horizontal="center" vertical="center" wrapText="1"/>
    </xf>
    <xf numFmtId="0" fontId="16" fillId="2" borderId="1" xfId="0" applyFont="1" applyFill="1" applyBorder="1"/>
    <xf numFmtId="164" fontId="1" fillId="2" borderId="1" xfId="0" applyNumberFormat="1" applyFont="1" applyFill="1" applyBorder="1" applyAlignment="1">
      <alignment horizontal="center" vertical="center"/>
    </xf>
    <xf numFmtId="0" fontId="16" fillId="2" borderId="1" xfId="0" applyFont="1" applyFill="1"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lignment horizontal="justify" vertical="center" wrapText="1"/>
    </xf>
    <xf numFmtId="0" fontId="0" fillId="0" borderId="1" xfId="0" applyBorder="1" applyAlignment="1">
      <alignment horizontal="center" vertical="center"/>
    </xf>
    <xf numFmtId="166" fontId="0" fillId="0" borderId="1" xfId="0" applyNumberFormat="1" applyBorder="1" applyAlignment="1">
      <alignment horizontal="center" vertical="center"/>
    </xf>
    <xf numFmtId="3" fontId="0" fillId="0" borderId="1" xfId="0" applyNumberFormat="1" applyBorder="1" applyAlignment="1">
      <alignment horizontal="center" vertical="center"/>
    </xf>
    <xf numFmtId="49" fontId="0" fillId="0" borderId="1" xfId="0" applyNumberFormat="1" applyBorder="1" applyAlignment="1">
      <alignment horizontal="center" vertical="center"/>
    </xf>
    <xf numFmtId="49" fontId="0" fillId="0" borderId="1" xfId="0" applyNumberFormat="1" applyBorder="1" applyAlignment="1">
      <alignment horizontal="center" vertical="center" wrapText="1"/>
    </xf>
    <xf numFmtId="167" fontId="0" fillId="0" borderId="1" xfId="0" applyNumberFormat="1" applyBorder="1" applyAlignment="1">
      <alignment horizontal="center" vertical="center" wrapText="1"/>
    </xf>
    <xf numFmtId="0" fontId="1" fillId="9" borderId="1" xfId="0" applyFont="1" applyFill="1" applyBorder="1" applyAlignment="1">
      <alignment vertical="center" wrapText="1"/>
    </xf>
    <xf numFmtId="168" fontId="0" fillId="0" borderId="1" xfId="0" applyNumberFormat="1" applyBorder="1" applyAlignment="1">
      <alignment horizontal="center" vertical="center"/>
    </xf>
    <xf numFmtId="49" fontId="15" fillId="0" borderId="1" xfId="3" applyNumberForma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xf>
    <xf numFmtId="0" fontId="16" fillId="0" borderId="20" xfId="0" applyFont="1" applyBorder="1" applyAlignment="1">
      <alignment horizontal="center" vertical="center"/>
    </xf>
    <xf numFmtId="0" fontId="16" fillId="0" borderId="23" xfId="0" applyFont="1" applyBorder="1" applyAlignment="1">
      <alignment vertical="center" wrapText="1"/>
    </xf>
    <xf numFmtId="0" fontId="16" fillId="0" borderId="23" xfId="0" applyFont="1" applyBorder="1" applyAlignment="1">
      <alignment horizontal="center" vertical="center"/>
    </xf>
    <xf numFmtId="0" fontId="16" fillId="0" borderId="23" xfId="0" applyFont="1" applyBorder="1" applyAlignment="1">
      <alignment horizontal="justify" vertical="center" wrapText="1"/>
    </xf>
    <xf numFmtId="0" fontId="16" fillId="0" borderId="23" xfId="0" applyFont="1" applyBorder="1" applyAlignment="1">
      <alignment vertical="center"/>
    </xf>
    <xf numFmtId="0" fontId="16" fillId="0" borderId="3" xfId="0" applyFont="1" applyBorder="1" applyAlignment="1">
      <alignment horizontal="justify" vertical="center" wrapText="1"/>
    </xf>
    <xf numFmtId="0" fontId="16" fillId="0" borderId="9" xfId="0" applyFont="1" applyBorder="1" applyAlignment="1">
      <alignment horizontal="justify" vertical="center" wrapText="1"/>
    </xf>
    <xf numFmtId="0" fontId="16" fillId="0" borderId="2" xfId="0" applyFont="1" applyBorder="1" applyAlignment="1">
      <alignment horizontal="justify" vertical="center" wrapText="1"/>
    </xf>
    <xf numFmtId="0" fontId="16" fillId="0" borderId="0" xfId="0" applyFont="1" applyAlignment="1">
      <alignment horizontal="justify" vertical="center" wrapText="1"/>
    </xf>
    <xf numFmtId="0" fontId="16" fillId="0" borderId="2" xfId="0" applyFont="1" applyBorder="1" applyAlignment="1">
      <alignment horizontal="justify" vertical="center"/>
    </xf>
    <xf numFmtId="0" fontId="16" fillId="0" borderId="1" xfId="0" applyFont="1" applyBorder="1" applyAlignment="1">
      <alignment horizontal="justify" vertical="center"/>
    </xf>
    <xf numFmtId="0" fontId="16" fillId="0" borderId="11" xfId="0" applyFont="1" applyBorder="1" applyAlignment="1">
      <alignment horizontal="justify" vertical="center"/>
    </xf>
    <xf numFmtId="0" fontId="16" fillId="0" borderId="5" xfId="0" applyFont="1" applyBorder="1" applyAlignment="1">
      <alignment horizontal="justify" vertical="center" wrapText="1"/>
    </xf>
    <xf numFmtId="0" fontId="16" fillId="0" borderId="11" xfId="0" applyFont="1" applyBorder="1" applyAlignment="1">
      <alignment horizontal="justify" vertical="center" wrapText="1"/>
    </xf>
    <xf numFmtId="0" fontId="16" fillId="0" borderId="0" xfId="0" applyFont="1" applyAlignment="1">
      <alignment vertical="center"/>
    </xf>
    <xf numFmtId="0" fontId="16" fillId="0" borderId="5" xfId="0" applyFont="1" applyBorder="1" applyAlignment="1">
      <alignment vertical="center"/>
    </xf>
    <xf numFmtId="0" fontId="16" fillId="0" borderId="11" xfId="0" applyFont="1" applyBorder="1" applyAlignment="1">
      <alignment vertical="center"/>
    </xf>
    <xf numFmtId="0" fontId="16" fillId="0" borderId="0" xfId="0" applyFont="1" applyAlignment="1">
      <alignment horizontal="center" vertical="center"/>
    </xf>
    <xf numFmtId="0" fontId="16" fillId="0" borderId="8" xfId="0" applyFont="1" applyBorder="1" applyAlignment="1">
      <alignment horizontal="center" vertical="center"/>
    </xf>
    <xf numFmtId="0" fontId="16" fillId="0" borderId="20" xfId="0" applyFont="1" applyBorder="1" applyAlignment="1">
      <alignment horizontal="center" vertical="center" wrapText="1"/>
    </xf>
    <xf numFmtId="164" fontId="1" fillId="0" borderId="1" xfId="0" applyNumberFormat="1" applyFont="1" applyBorder="1" applyAlignment="1">
      <alignment horizontal="center" vertical="center"/>
    </xf>
    <xf numFmtId="0" fontId="1" fillId="0" borderId="1" xfId="0" applyFont="1" applyBorder="1" applyAlignment="1">
      <alignment vertical="center" wrapText="1"/>
    </xf>
    <xf numFmtId="0" fontId="4" fillId="0" borderId="0" xfId="0" applyFont="1" applyAlignment="1">
      <alignment vertical="center"/>
    </xf>
    <xf numFmtId="0" fontId="4" fillId="0" borderId="0" xfId="0" applyFont="1" applyAlignment="1">
      <alignment horizontal="center" vertical="center"/>
    </xf>
    <xf numFmtId="0" fontId="0" fillId="0" borderId="0" xfId="0" applyAlignment="1">
      <alignment vertical="center"/>
    </xf>
    <xf numFmtId="0" fontId="4" fillId="0" borderId="1" xfId="0" applyFont="1" applyBorder="1" applyAlignment="1">
      <alignment vertical="center"/>
    </xf>
    <xf numFmtId="0" fontId="0" fillId="0" borderId="1" xfId="0" applyBorder="1" applyAlignment="1">
      <alignment vertical="center"/>
    </xf>
    <xf numFmtId="0" fontId="0" fillId="0" borderId="5" xfId="0" applyBorder="1" applyAlignment="1">
      <alignment vertical="center"/>
    </xf>
    <xf numFmtId="1" fontId="0" fillId="0" borderId="5" xfId="0" applyNumberFormat="1" applyBorder="1" applyAlignment="1">
      <alignment horizontal="center" vertical="center"/>
    </xf>
    <xf numFmtId="164" fontId="0" fillId="0" borderId="5" xfId="0" applyNumberFormat="1" applyBorder="1" applyAlignment="1">
      <alignment horizontal="center" vertical="center"/>
    </xf>
    <xf numFmtId="0" fontId="0" fillId="0" borderId="5" xfId="0" applyBorder="1" applyAlignment="1">
      <alignment horizontal="justify" vertical="center" wrapText="1"/>
    </xf>
    <xf numFmtId="0" fontId="0" fillId="0" borderId="5" xfId="0" applyBorder="1" applyAlignment="1">
      <alignment horizontal="center" vertical="center"/>
    </xf>
    <xf numFmtId="166" fontId="0" fillId="0" borderId="5" xfId="0" applyNumberFormat="1" applyBorder="1" applyAlignment="1">
      <alignment horizontal="center" vertical="center"/>
    </xf>
    <xf numFmtId="3" fontId="0" fillId="0" borderId="5" xfId="0" applyNumberFormat="1" applyBorder="1" applyAlignment="1">
      <alignment horizontal="center" vertical="center"/>
    </xf>
    <xf numFmtId="49" fontId="0" fillId="0" borderId="5" xfId="0" applyNumberFormat="1" applyBorder="1" applyAlignment="1">
      <alignment horizontal="center" vertical="center" wrapText="1"/>
    </xf>
    <xf numFmtId="49" fontId="0" fillId="0" borderId="5" xfId="0" applyNumberFormat="1" applyBorder="1" applyAlignment="1">
      <alignment horizontal="center" vertical="center"/>
    </xf>
    <xf numFmtId="167" fontId="0" fillId="0" borderId="5" xfId="0" applyNumberFormat="1" applyBorder="1" applyAlignment="1">
      <alignment horizontal="center" vertical="center" wrapText="1"/>
    </xf>
    <xf numFmtId="0" fontId="0" fillId="0" borderId="1" xfId="0" applyBorder="1" applyAlignment="1">
      <alignment horizontal="justify" vertical="center"/>
    </xf>
    <xf numFmtId="0" fontId="0" fillId="0" borderId="1" xfId="0" applyBorder="1" applyAlignment="1">
      <alignment vertical="center" wrapText="1"/>
    </xf>
    <xf numFmtId="164" fontId="0" fillId="0" borderId="1" xfId="2" applyNumberFormat="1" applyFont="1" applyBorder="1" applyAlignment="1">
      <alignment horizontal="center" vertical="center"/>
    </xf>
    <xf numFmtId="49" fontId="0" fillId="2" borderId="1" xfId="0" applyNumberFormat="1" applyFill="1" applyBorder="1" applyAlignment="1">
      <alignment horizontal="center" vertical="center" wrapText="1"/>
    </xf>
    <xf numFmtId="49" fontId="0" fillId="2" borderId="5" xfId="0" applyNumberFormat="1" applyFill="1" applyBorder="1" applyAlignment="1">
      <alignment horizontal="center" vertical="center" wrapText="1"/>
    </xf>
    <xf numFmtId="0" fontId="0" fillId="2" borderId="1" xfId="0" applyFill="1" applyBorder="1" applyAlignment="1">
      <alignment vertical="center"/>
    </xf>
    <xf numFmtId="49" fontId="0" fillId="2" borderId="1" xfId="0" applyNumberFormat="1" applyFill="1" applyBorder="1" applyAlignment="1">
      <alignment horizontal="center" vertical="center"/>
    </xf>
    <xf numFmtId="0" fontId="0" fillId="2" borderId="1" xfId="0" applyFill="1" applyBorder="1"/>
    <xf numFmtId="0" fontId="0" fillId="2" borderId="0" xfId="0" applyFill="1"/>
    <xf numFmtId="0" fontId="0" fillId="2" borderId="0" xfId="0" applyFill="1" applyAlignment="1">
      <alignment vertical="center"/>
    </xf>
    <xf numFmtId="9" fontId="18" fillId="0" borderId="1" xfId="2" applyFont="1" applyFill="1" applyBorder="1" applyAlignment="1" applyProtection="1">
      <alignment horizontal="center" vertical="center" wrapText="1"/>
    </xf>
    <xf numFmtId="169" fontId="16" fillId="0" borderId="1" xfId="0" applyNumberFormat="1" applyFont="1" applyBorder="1" applyAlignment="1">
      <alignment horizontal="center" vertical="center" wrapText="1"/>
    </xf>
    <xf numFmtId="170" fontId="16" fillId="0" borderId="1" xfId="0" applyNumberFormat="1" applyFont="1" applyBorder="1" applyAlignment="1">
      <alignment horizontal="center" vertical="center" wrapText="1"/>
    </xf>
    <xf numFmtId="9" fontId="16" fillId="0" borderId="1" xfId="0" applyNumberFormat="1" applyFont="1" applyBorder="1" applyAlignment="1">
      <alignment horizontal="center" vertical="center" wrapText="1"/>
    </xf>
    <xf numFmtId="0" fontId="18" fillId="0" borderId="0" xfId="0" applyFont="1" applyAlignment="1">
      <alignment horizontal="left"/>
    </xf>
    <xf numFmtId="0" fontId="18" fillId="0" borderId="0" xfId="0" applyFont="1" applyAlignment="1">
      <alignment horizontal="left" vertical="center" wrapText="1"/>
    </xf>
    <xf numFmtId="0" fontId="21" fillId="0" borderId="0" xfId="0" applyFont="1" applyAlignment="1">
      <alignment horizontal="left" vertical="center" wrapText="1"/>
    </xf>
    <xf numFmtId="0" fontId="22" fillId="0" borderId="0" xfId="0" applyFont="1" applyAlignment="1">
      <alignment horizontal="left" vertical="center" wrapText="1"/>
    </xf>
    <xf numFmtId="0" fontId="18" fillId="28" borderId="1" xfId="0" applyFont="1" applyFill="1" applyBorder="1" applyAlignment="1">
      <alignment horizontal="left" vertical="center" wrapText="1"/>
    </xf>
    <xf numFmtId="0" fontId="18" fillId="28" borderId="1" xfId="0" applyFont="1" applyFill="1" applyBorder="1" applyAlignment="1">
      <alignment horizontal="left" vertical="center"/>
    </xf>
    <xf numFmtId="0" fontId="18" fillId="3" borderId="2" xfId="0" applyFont="1" applyFill="1" applyBorder="1" applyAlignment="1">
      <alignment horizontal="center" vertical="center"/>
    </xf>
    <xf numFmtId="0" fontId="18" fillId="3" borderId="21" xfId="0" applyFont="1" applyFill="1" applyBorder="1" applyAlignment="1">
      <alignment horizontal="center" vertical="center"/>
    </xf>
    <xf numFmtId="0" fontId="18" fillId="3" borderId="20" xfId="0" applyFont="1" applyFill="1" applyBorder="1" applyAlignment="1">
      <alignment horizontal="center" vertical="center"/>
    </xf>
    <xf numFmtId="0" fontId="21" fillId="28" borderId="1" xfId="0" applyFont="1" applyFill="1" applyBorder="1" applyAlignment="1">
      <alignment horizontal="left" vertical="center" wrapText="1"/>
    </xf>
    <xf numFmtId="0" fontId="22" fillId="28" borderId="1" xfId="0" applyFont="1" applyFill="1" applyBorder="1" applyAlignment="1">
      <alignment horizontal="left" vertical="center" wrapText="1"/>
    </xf>
    <xf numFmtId="0" fontId="18" fillId="0" borderId="0" xfId="0" applyFont="1" applyAlignment="1">
      <alignment horizontal="left" vertical="center"/>
    </xf>
    <xf numFmtId="0" fontId="16" fillId="24" borderId="1" xfId="0" applyFont="1" applyFill="1" applyBorder="1" applyAlignment="1">
      <alignment horizontal="center" vertical="center" wrapText="1"/>
    </xf>
    <xf numFmtId="0" fontId="0" fillId="8" borderId="1" xfId="0" applyFill="1" applyBorder="1" applyAlignment="1">
      <alignment horizontal="justify" vertical="center"/>
    </xf>
    <xf numFmtId="0" fontId="0" fillId="7" borderId="1" xfId="0" applyFill="1" applyBorder="1" applyAlignment="1">
      <alignment horizontal="justify" vertical="center"/>
    </xf>
    <xf numFmtId="1" fontId="0" fillId="0" borderId="1" xfId="0" applyNumberFormat="1" applyBorder="1" applyAlignment="1">
      <alignment vertical="center"/>
    </xf>
    <xf numFmtId="0" fontId="0" fillId="9" borderId="1" xfId="0" applyFill="1" applyBorder="1" applyAlignment="1">
      <alignment vertical="center" wrapText="1"/>
    </xf>
    <xf numFmtId="0" fontId="0" fillId="16" borderId="1" xfId="0" applyFill="1" applyBorder="1" applyAlignment="1">
      <alignment horizontal="justify" vertical="center" wrapText="1"/>
    </xf>
    <xf numFmtId="0" fontId="0" fillId="31" borderId="1" xfId="0" applyFill="1" applyBorder="1" applyAlignment="1">
      <alignment horizontal="justify" vertical="center" wrapText="1"/>
    </xf>
    <xf numFmtId="0" fontId="0" fillId="18" borderId="1" xfId="0" applyFill="1" applyBorder="1" applyAlignment="1">
      <alignment vertical="center" wrapText="1"/>
    </xf>
    <xf numFmtId="0" fontId="0" fillId="29" borderId="1" xfId="0" applyFill="1" applyBorder="1" applyAlignment="1">
      <alignment horizontal="justify" vertical="center" wrapText="1"/>
    </xf>
    <xf numFmtId="0" fontId="0" fillId="12" borderId="1" xfId="0" applyFill="1" applyBorder="1" applyAlignment="1">
      <alignment horizontal="justify" vertical="center"/>
    </xf>
    <xf numFmtId="0" fontId="0" fillId="32" borderId="1" xfId="0" applyFill="1" applyBorder="1" applyAlignment="1">
      <alignment vertical="center"/>
    </xf>
    <xf numFmtId="0" fontId="0" fillId="32" borderId="1" xfId="0" applyFill="1" applyBorder="1" applyAlignment="1">
      <alignment horizontal="center" vertical="center"/>
    </xf>
    <xf numFmtId="3" fontId="0" fillId="32" borderId="1" xfId="0" applyNumberFormat="1" applyFill="1" applyBorder="1" applyAlignment="1">
      <alignment horizontal="center" vertical="center"/>
    </xf>
    <xf numFmtId="0" fontId="0" fillId="32" borderId="0" xfId="0" applyFill="1" applyAlignment="1">
      <alignment vertical="center"/>
    </xf>
    <xf numFmtId="0" fontId="0" fillId="28" borderId="1" xfId="0" applyFill="1" applyBorder="1" applyAlignment="1">
      <alignment vertical="center"/>
    </xf>
    <xf numFmtId="0" fontId="0" fillId="28" borderId="1" xfId="0" applyFill="1" applyBorder="1" applyAlignment="1">
      <alignment horizontal="center" vertical="center"/>
    </xf>
    <xf numFmtId="168" fontId="0" fillId="28" borderId="1" xfId="0" applyNumberFormat="1" applyFill="1" applyBorder="1" applyAlignment="1">
      <alignment horizontal="center" vertical="center"/>
    </xf>
    <xf numFmtId="3" fontId="0" fillId="28" borderId="1" xfId="0" applyNumberFormat="1" applyFill="1" applyBorder="1" applyAlignment="1">
      <alignment horizontal="center" vertical="center"/>
    </xf>
    <xf numFmtId="0" fontId="0" fillId="28" borderId="0" xfId="0" applyFill="1" applyAlignment="1">
      <alignment vertical="center"/>
    </xf>
    <xf numFmtId="49" fontId="0" fillId="3" borderId="1" xfId="0" applyNumberFormat="1" applyFill="1" applyBorder="1" applyAlignment="1">
      <alignment horizontal="center" vertical="center" wrapText="1"/>
    </xf>
    <xf numFmtId="49" fontId="0" fillId="3" borderId="1" xfId="0" applyNumberFormat="1" applyFill="1" applyBorder="1" applyAlignment="1">
      <alignment horizontal="center" vertical="center"/>
    </xf>
    <xf numFmtId="0" fontId="0" fillId="3" borderId="1" xfId="0" applyFill="1" applyBorder="1"/>
    <xf numFmtId="0" fontId="0" fillId="3" borderId="0" xfId="0" applyFill="1"/>
    <xf numFmtId="0" fontId="0" fillId="3" borderId="0" xfId="0" applyFill="1" applyAlignment="1">
      <alignment vertical="center"/>
    </xf>
    <xf numFmtId="0" fontId="16" fillId="29" borderId="1" xfId="0" applyFont="1" applyFill="1" applyBorder="1" applyAlignment="1">
      <alignment horizontal="center" vertical="center" wrapText="1"/>
    </xf>
    <xf numFmtId="0" fontId="16" fillId="29" borderId="1" xfId="0" applyFont="1" applyFill="1" applyBorder="1"/>
    <xf numFmtId="0" fontId="16" fillId="29" borderId="1" xfId="0" applyFont="1" applyFill="1" applyBorder="1" applyAlignment="1">
      <alignment horizontal="justify" vertical="center" wrapText="1"/>
    </xf>
    <xf numFmtId="0" fontId="16" fillId="29" borderId="1" xfId="0" applyFont="1" applyFill="1" applyBorder="1" applyAlignment="1">
      <alignment horizontal="center" vertical="center"/>
    </xf>
    <xf numFmtId="0" fontId="0" fillId="29" borderId="0" xfId="0" applyFill="1"/>
    <xf numFmtId="0" fontId="16" fillId="33" borderId="1" xfId="0" applyFont="1" applyFill="1" applyBorder="1" applyAlignment="1">
      <alignment horizontal="center" vertical="center" wrapText="1"/>
    </xf>
    <xf numFmtId="0" fontId="16" fillId="33" borderId="1" xfId="0" applyFont="1" applyFill="1" applyBorder="1"/>
    <xf numFmtId="0" fontId="16" fillId="33" borderId="1" xfId="0" applyFont="1" applyFill="1" applyBorder="1" applyAlignment="1">
      <alignment horizontal="justify" vertical="center" wrapText="1"/>
    </xf>
    <xf numFmtId="0" fontId="16" fillId="33" borderId="1" xfId="0" applyFont="1" applyFill="1" applyBorder="1" applyAlignment="1">
      <alignment horizontal="center" vertical="center"/>
    </xf>
    <xf numFmtId="0" fontId="0" fillId="33" borderId="0" xfId="0" applyFill="1"/>
    <xf numFmtId="0" fontId="16" fillId="3" borderId="1" xfId="0" applyFont="1" applyFill="1" applyBorder="1" applyAlignment="1">
      <alignment horizontal="center" vertical="center" wrapText="1"/>
    </xf>
    <xf numFmtId="0" fontId="16" fillId="3" borderId="1" xfId="0" applyFont="1" applyFill="1" applyBorder="1"/>
    <xf numFmtId="0" fontId="16" fillId="3" borderId="1" xfId="0" applyFont="1" applyFill="1" applyBorder="1" applyAlignment="1">
      <alignment horizontal="justify" vertical="center" wrapText="1"/>
    </xf>
    <xf numFmtId="164" fontId="1" fillId="3" borderId="1" xfId="0" applyNumberFormat="1" applyFont="1" applyFill="1" applyBorder="1" applyAlignment="1">
      <alignment horizontal="center" vertical="center"/>
    </xf>
    <xf numFmtId="0" fontId="16" fillId="3" borderId="1" xfId="0" applyFont="1" applyFill="1" applyBorder="1" applyAlignment="1">
      <alignment horizontal="center" vertical="center"/>
    </xf>
    <xf numFmtId="0" fontId="16" fillId="34" borderId="1" xfId="0" applyFont="1" applyFill="1" applyBorder="1" applyAlignment="1">
      <alignment horizontal="center" vertical="center" wrapText="1"/>
    </xf>
    <xf numFmtId="0" fontId="16" fillId="34" borderId="1" xfId="0" applyFont="1" applyFill="1" applyBorder="1"/>
    <xf numFmtId="0" fontId="16" fillId="34" borderId="1" xfId="0" applyFont="1" applyFill="1" applyBorder="1" applyAlignment="1">
      <alignment horizontal="justify" vertical="center" wrapText="1"/>
    </xf>
    <xf numFmtId="0" fontId="16" fillId="34" borderId="1" xfId="0" applyFont="1" applyFill="1" applyBorder="1" applyAlignment="1">
      <alignment horizontal="center" vertical="center"/>
    </xf>
    <xf numFmtId="0" fontId="0" fillId="34" borderId="0" xfId="0" applyFill="1"/>
    <xf numFmtId="3" fontId="16" fillId="3" borderId="1" xfId="0" applyNumberFormat="1" applyFont="1" applyFill="1" applyBorder="1" applyAlignment="1">
      <alignment horizontal="center" vertical="center" wrapText="1"/>
    </xf>
    <xf numFmtId="0" fontId="16" fillId="24" borderId="1" xfId="0" applyFont="1" applyFill="1" applyBorder="1"/>
    <xf numFmtId="0" fontId="16" fillId="24" borderId="1" xfId="0" applyFont="1" applyFill="1" applyBorder="1" applyAlignment="1">
      <alignment horizontal="justify" vertical="center" wrapText="1"/>
    </xf>
    <xf numFmtId="0" fontId="16" fillId="24" borderId="1" xfId="0" applyFont="1" applyFill="1" applyBorder="1" applyAlignment="1">
      <alignment horizontal="center" vertical="center"/>
    </xf>
    <xf numFmtId="0" fontId="0" fillId="24" borderId="0" xfId="0" applyFill="1"/>
    <xf numFmtId="0" fontId="16" fillId="35" borderId="1" xfId="0" applyFont="1" applyFill="1" applyBorder="1" applyAlignment="1">
      <alignment horizontal="center" vertical="center" wrapText="1"/>
    </xf>
    <xf numFmtId="0" fontId="16" fillId="35" borderId="1" xfId="0" applyFont="1" applyFill="1" applyBorder="1"/>
    <xf numFmtId="0" fontId="16" fillId="35" borderId="1" xfId="0" applyFont="1" applyFill="1" applyBorder="1" applyAlignment="1">
      <alignment horizontal="justify" vertical="center" wrapText="1"/>
    </xf>
    <xf numFmtId="0" fontId="16" fillId="35" borderId="1" xfId="0" applyFont="1" applyFill="1" applyBorder="1" applyAlignment="1">
      <alignment horizontal="center" vertical="center"/>
    </xf>
    <xf numFmtId="0" fontId="0" fillId="35" borderId="0" xfId="0" applyFill="1"/>
    <xf numFmtId="0" fontId="23" fillId="3" borderId="21" xfId="0" applyFont="1" applyFill="1" applyBorder="1" applyAlignment="1">
      <alignment horizontal="center" vertical="center" wrapText="1"/>
    </xf>
    <xf numFmtId="0" fontId="24" fillId="3" borderId="27" xfId="0" applyFont="1" applyFill="1" applyBorder="1" applyAlignment="1">
      <alignment horizontal="center" vertical="center" wrapText="1"/>
    </xf>
    <xf numFmtId="0" fontId="16" fillId="2" borderId="1" xfId="0" applyFont="1" applyFill="1" applyBorder="1" applyAlignment="1">
      <alignment horizontal="justify" vertical="center" wrapText="1"/>
    </xf>
    <xf numFmtId="9" fontId="16" fillId="2" borderId="1" xfId="2" applyFont="1" applyFill="1" applyBorder="1" applyAlignment="1">
      <alignment horizontal="center" vertical="center" wrapText="1"/>
    </xf>
    <xf numFmtId="164" fontId="16" fillId="2" borderId="1" xfId="2" applyNumberFormat="1" applyFont="1" applyFill="1" applyBorder="1" applyAlignment="1">
      <alignment horizontal="center" vertical="center" wrapText="1"/>
    </xf>
    <xf numFmtId="0" fontId="0" fillId="0" borderId="1" xfId="0" applyBorder="1" applyAlignment="1">
      <alignment horizontal="center" vertical="center" wrapText="1"/>
    </xf>
    <xf numFmtId="171" fontId="0" fillId="0" borderId="1" xfId="0" applyNumberFormat="1" applyBorder="1" applyAlignment="1">
      <alignment vertical="center"/>
    </xf>
    <xf numFmtId="0" fontId="0" fillId="0" borderId="0" xfId="0" applyAlignment="1">
      <alignment horizontal="center" vertical="center"/>
    </xf>
    <xf numFmtId="0" fontId="0" fillId="0" borderId="1" xfId="0" applyBorder="1" applyAlignment="1">
      <alignment horizontal="center"/>
    </xf>
    <xf numFmtId="0" fontId="0" fillId="0" borderId="0" xfId="0" applyAlignment="1">
      <alignment horizontal="center"/>
    </xf>
    <xf numFmtId="0" fontId="0" fillId="30" borderId="1" xfId="0" applyFill="1" applyBorder="1" applyAlignment="1">
      <alignment horizontal="center" vertical="center" wrapText="1"/>
    </xf>
    <xf numFmtId="0" fontId="0" fillId="0" borderId="0" xfId="0" applyAlignment="1">
      <alignment horizontal="center" wrapText="1"/>
    </xf>
    <xf numFmtId="0" fontId="0" fillId="0" borderId="1" xfId="0" applyBorder="1" applyAlignment="1">
      <alignment horizontal="center" wrapText="1"/>
    </xf>
    <xf numFmtId="0" fontId="0" fillId="0" borderId="0" xfId="0" applyAlignment="1">
      <alignment horizontal="center" vertical="center" wrapText="1"/>
    </xf>
    <xf numFmtId="49" fontId="0" fillId="0" borderId="1" xfId="0" applyNumberFormat="1" applyBorder="1" applyAlignment="1">
      <alignment horizontal="justify" vertical="center" wrapText="1"/>
    </xf>
    <xf numFmtId="49" fontId="26" fillId="0" borderId="0" xfId="4" applyBorder="1" applyAlignment="1" applyProtection="1">
      <alignment horizontal="center" vertical="center"/>
    </xf>
    <xf numFmtId="14" fontId="0" fillId="0" borderId="1" xfId="0" applyNumberFormat="1" applyBorder="1" applyAlignment="1">
      <alignment horizontal="center" vertical="center"/>
    </xf>
    <xf numFmtId="170" fontId="0" fillId="32" borderId="1" xfId="0" applyNumberFormat="1" applyFill="1" applyBorder="1" applyAlignment="1">
      <alignment horizontal="center" vertical="center"/>
    </xf>
    <xf numFmtId="0" fontId="25" fillId="3" borderId="1" xfId="0" applyFont="1" applyFill="1" applyBorder="1" applyAlignment="1">
      <alignment horizontal="center" vertical="center" wrapText="1"/>
    </xf>
    <xf numFmtId="169" fontId="16" fillId="3" borderId="1" xfId="0" applyNumberFormat="1" applyFont="1" applyFill="1" applyBorder="1" applyAlignment="1">
      <alignment horizontal="center" vertical="center" wrapText="1"/>
    </xf>
    <xf numFmtId="165" fontId="16" fillId="3" borderId="1" xfId="0" applyNumberFormat="1" applyFont="1" applyFill="1" applyBorder="1" applyAlignment="1">
      <alignment horizontal="center" vertical="center" wrapText="1"/>
    </xf>
    <xf numFmtId="9" fontId="16" fillId="3" borderId="1" xfId="0" applyNumberFormat="1" applyFont="1" applyFill="1" applyBorder="1" applyAlignment="1">
      <alignment horizontal="center" vertical="center" wrapText="1"/>
    </xf>
    <xf numFmtId="164" fontId="16" fillId="3" borderId="1" xfId="2" applyNumberFormat="1" applyFont="1" applyFill="1" applyBorder="1" applyAlignment="1">
      <alignment horizontal="center" vertical="center" wrapText="1"/>
    </xf>
    <xf numFmtId="0" fontId="13" fillId="3" borderId="0" xfId="1" applyFont="1" applyFill="1" applyAlignment="1">
      <alignment horizontal="left" vertical="center"/>
    </xf>
    <xf numFmtId="0" fontId="1" fillId="3" borderId="28" xfId="0" applyFont="1" applyFill="1" applyBorder="1" applyAlignment="1">
      <alignment horizontal="center" vertical="center"/>
    </xf>
    <xf numFmtId="0" fontId="8" fillId="3" borderId="0" xfId="1" applyFont="1" applyFill="1" applyAlignment="1">
      <alignment horizontal="left" vertical="center"/>
    </xf>
    <xf numFmtId="0" fontId="8" fillId="3" borderId="0" xfId="0" applyFont="1" applyFill="1" applyAlignment="1">
      <alignment horizontal="center" vertical="center" wrapText="1"/>
    </xf>
    <xf numFmtId="0" fontId="13" fillId="3" borderId="1" xfId="1" applyFont="1" applyFill="1" applyBorder="1" applyAlignment="1">
      <alignment horizontal="left" vertical="center"/>
    </xf>
    <xf numFmtId="49" fontId="0" fillId="2" borderId="20" xfId="0" applyNumberFormat="1" applyFill="1" applyBorder="1" applyAlignment="1">
      <alignment horizontal="center" vertical="center" wrapText="1"/>
    </xf>
    <xf numFmtId="49" fontId="0" fillId="34" borderId="20" xfId="0" applyNumberFormat="1" applyFill="1" applyBorder="1" applyAlignment="1">
      <alignment horizontal="center" vertical="center"/>
    </xf>
    <xf numFmtId="49" fontId="0" fillId="2" borderId="20" xfId="0" applyNumberFormat="1" applyFill="1" applyBorder="1" applyAlignment="1">
      <alignment horizontal="center" vertical="center"/>
    </xf>
    <xf numFmtId="49" fontId="0" fillId="35" borderId="20" xfId="0" applyNumberFormat="1" applyFill="1" applyBorder="1" applyAlignment="1">
      <alignment horizontal="center" vertical="center" wrapText="1"/>
    </xf>
    <xf numFmtId="49" fontId="0" fillId="24" borderId="20" xfId="0" applyNumberFormat="1" applyFill="1" applyBorder="1" applyAlignment="1">
      <alignment horizontal="center" vertical="center" wrapText="1"/>
    </xf>
    <xf numFmtId="49" fontId="0" fillId="29" borderId="20" xfId="0" applyNumberFormat="1" applyFill="1" applyBorder="1" applyAlignment="1">
      <alignment horizontal="center" vertical="center" wrapText="1"/>
    </xf>
    <xf numFmtId="49" fontId="0" fillId="33" borderId="20" xfId="0" applyNumberFormat="1" applyFill="1" applyBorder="1" applyAlignment="1">
      <alignment horizontal="center" vertical="center" wrapText="1"/>
    </xf>
    <xf numFmtId="49" fontId="0" fillId="34" borderId="20" xfId="0" applyNumberFormat="1" applyFill="1" applyBorder="1" applyAlignment="1">
      <alignment horizontal="center" vertical="center" wrapText="1"/>
    </xf>
    <xf numFmtId="49" fontId="0" fillId="33" borderId="20" xfId="0" applyNumberFormat="1" applyFill="1" applyBorder="1" applyAlignment="1">
      <alignment horizontal="center" vertical="center"/>
    </xf>
    <xf numFmtId="0" fontId="1" fillId="3" borderId="0" xfId="0" applyFont="1" applyFill="1" applyAlignment="1">
      <alignment horizontal="center" vertical="center"/>
    </xf>
    <xf numFmtId="0" fontId="1" fillId="3" borderId="0" xfId="0" applyFont="1" applyFill="1" applyAlignment="1">
      <alignment horizontal="center" vertical="center" wrapText="1"/>
    </xf>
    <xf numFmtId="0" fontId="16" fillId="3" borderId="0" xfId="0" applyFont="1" applyFill="1" applyAlignment="1">
      <alignment horizontal="center" vertical="center" wrapText="1"/>
    </xf>
    <xf numFmtId="3" fontId="16" fillId="3" borderId="0" xfId="0" applyNumberFormat="1" applyFont="1" applyFill="1" applyAlignment="1">
      <alignment horizontal="center" vertical="center" wrapText="1"/>
    </xf>
    <xf numFmtId="169" fontId="16" fillId="3" borderId="0" xfId="0" applyNumberFormat="1" applyFont="1" applyFill="1" applyAlignment="1">
      <alignment horizontal="center" vertical="center" wrapText="1"/>
    </xf>
    <xf numFmtId="165" fontId="16" fillId="3" borderId="0" xfId="0" applyNumberFormat="1" applyFont="1" applyFill="1" applyAlignment="1">
      <alignment horizontal="center" vertical="center" wrapText="1"/>
    </xf>
    <xf numFmtId="9" fontId="16" fillId="3" borderId="0" xfId="0" applyNumberFormat="1" applyFont="1" applyFill="1" applyAlignment="1">
      <alignment horizontal="center" vertical="center" wrapText="1"/>
    </xf>
    <xf numFmtId="164" fontId="16" fillId="3" borderId="0" xfId="2" applyNumberFormat="1" applyFont="1" applyFill="1" applyBorder="1" applyAlignment="1">
      <alignment horizontal="center" vertical="center" wrapText="1"/>
    </xf>
    <xf numFmtId="164" fontId="18" fillId="0" borderId="1" xfId="2" applyNumberFormat="1" applyFont="1" applyFill="1" applyBorder="1" applyAlignment="1">
      <alignment horizontal="center" vertical="center" wrapText="1"/>
    </xf>
    <xf numFmtId="0" fontId="17" fillId="0" borderId="1" xfId="0" applyFont="1" applyBorder="1" applyAlignment="1">
      <alignment horizontal="center" vertical="center" wrapText="1"/>
    </xf>
    <xf numFmtId="0" fontId="13" fillId="0" borderId="5" xfId="0" applyFont="1" applyBorder="1" applyAlignment="1">
      <alignment horizontal="center" vertical="center" wrapText="1"/>
    </xf>
    <xf numFmtId="0" fontId="17" fillId="0" borderId="5" xfId="0" applyFont="1" applyBorder="1" applyAlignment="1">
      <alignment horizontal="center" vertical="center" wrapText="1"/>
    </xf>
    <xf numFmtId="0" fontId="13" fillId="0" borderId="2" xfId="0" applyFont="1" applyBorder="1" applyAlignment="1">
      <alignment horizontal="centerContinuous" vertical="center" wrapText="1"/>
    </xf>
    <xf numFmtId="0" fontId="13" fillId="0" borderId="21" xfId="0" applyFont="1" applyBorder="1" applyAlignment="1">
      <alignment horizontal="centerContinuous" vertical="center" wrapText="1"/>
    </xf>
    <xf numFmtId="0" fontId="13" fillId="0" borderId="20" xfId="0" applyFont="1" applyBorder="1" applyAlignment="1">
      <alignment horizontal="centerContinuous" vertical="center" wrapText="1"/>
    </xf>
    <xf numFmtId="0" fontId="18" fillId="0" borderId="0" xfId="0" applyFont="1"/>
    <xf numFmtId="49" fontId="18"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3" fillId="0" borderId="1" xfId="0" applyFont="1" applyBorder="1" applyAlignment="1">
      <alignment horizontal="justify" vertical="center" wrapText="1"/>
    </xf>
    <xf numFmtId="0" fontId="13" fillId="0" borderId="1" xfId="0" applyFont="1" applyBorder="1" applyAlignment="1">
      <alignment horizontal="center" vertical="center" wrapText="1"/>
    </xf>
    <xf numFmtId="0" fontId="18" fillId="0" borderId="1" xfId="0" applyFont="1" applyBorder="1"/>
    <xf numFmtId="0" fontId="18" fillId="0" borderId="1" xfId="0" applyFont="1" applyBorder="1" applyAlignment="1">
      <alignment horizontal="center" vertical="center"/>
    </xf>
    <xf numFmtId="0" fontId="18" fillId="0" borderId="1" xfId="0" applyFont="1" applyBorder="1" applyAlignment="1">
      <alignment vertical="center" wrapText="1"/>
    </xf>
    <xf numFmtId="164" fontId="18" fillId="0" borderId="1" xfId="0" applyNumberFormat="1" applyFont="1" applyBorder="1" applyAlignment="1">
      <alignment horizontal="center" vertical="center"/>
    </xf>
    <xf numFmtId="164" fontId="13" fillId="0" borderId="1" xfId="0" applyNumberFormat="1" applyFont="1" applyBorder="1" applyAlignment="1">
      <alignment horizontal="center" vertical="center"/>
    </xf>
    <xf numFmtId="0" fontId="13" fillId="0" borderId="1" xfId="0" applyFont="1" applyBorder="1" applyAlignment="1">
      <alignment vertical="center" wrapText="1"/>
    </xf>
    <xf numFmtId="0" fontId="18" fillId="0" borderId="1" xfId="0" applyFont="1" applyBorder="1" applyAlignment="1">
      <alignment horizontal="justify" vertical="center"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169" fontId="18" fillId="0" borderId="1" xfId="0" applyNumberFormat="1" applyFont="1" applyBorder="1" applyAlignment="1">
      <alignment horizontal="center" vertical="center" wrapText="1"/>
    </xf>
    <xf numFmtId="3" fontId="13" fillId="0" borderId="1" xfId="0" applyNumberFormat="1" applyFont="1" applyBorder="1" applyAlignment="1">
      <alignment horizontal="center" vertical="center" wrapText="1"/>
    </xf>
    <xf numFmtId="0" fontId="18" fillId="0" borderId="0" xfId="0" applyFont="1" applyAlignment="1">
      <alignment wrapText="1"/>
    </xf>
    <xf numFmtId="164" fontId="13" fillId="0" borderId="1" xfId="2" applyNumberFormat="1" applyFont="1" applyFill="1" applyBorder="1" applyAlignment="1">
      <alignment horizontal="center" vertical="center" wrapText="1"/>
    </xf>
    <xf numFmtId="0" fontId="18" fillId="0" borderId="0" xfId="0" applyFont="1" applyAlignment="1">
      <alignment vertical="center" wrapText="1"/>
    </xf>
    <xf numFmtId="0" fontId="8" fillId="3" borderId="21" xfId="0" applyFont="1" applyFill="1" applyBorder="1" applyAlignment="1">
      <alignment horizontal="center" vertical="center" wrapText="1"/>
    </xf>
    <xf numFmtId="0" fontId="27" fillId="3" borderId="21" xfId="0" applyFont="1" applyFill="1" applyBorder="1" applyAlignment="1">
      <alignment horizontal="center" vertical="center"/>
    </xf>
    <xf numFmtId="10" fontId="16" fillId="0" borderId="1" xfId="2" applyNumberFormat="1" applyFont="1" applyBorder="1" applyAlignment="1">
      <alignment horizontal="center" vertical="center" wrapText="1"/>
    </xf>
    <xf numFmtId="10" fontId="16" fillId="3" borderId="1" xfId="2" applyNumberFormat="1" applyFont="1" applyFill="1" applyBorder="1" applyAlignment="1">
      <alignment horizontal="center" vertical="center" wrapText="1"/>
    </xf>
    <xf numFmtId="10" fontId="20" fillId="0" borderId="1" xfId="2" applyNumberFormat="1" applyFont="1" applyBorder="1" applyAlignment="1">
      <alignment horizontal="center" vertical="center" wrapText="1"/>
    </xf>
    <xf numFmtId="10" fontId="16" fillId="33" borderId="1" xfId="2" applyNumberFormat="1" applyFont="1" applyFill="1" applyBorder="1" applyAlignment="1">
      <alignment horizontal="center" vertical="center" wrapText="1"/>
    </xf>
    <xf numFmtId="10" fontId="29" fillId="0" borderId="23" xfId="2" applyNumberFormat="1" applyFont="1" applyBorder="1" applyAlignment="1">
      <alignment horizontal="center" vertical="center"/>
    </xf>
    <xf numFmtId="10" fontId="20" fillId="3" borderId="1" xfId="2"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0" fillId="28" borderId="1" xfId="0" applyFill="1" applyBorder="1" applyAlignment="1">
      <alignment horizontal="justify" vertical="center"/>
    </xf>
    <xf numFmtId="0" fontId="0" fillId="22" borderId="1" xfId="0" applyFill="1" applyBorder="1" applyAlignment="1">
      <alignment horizontal="justify" vertical="center" wrapText="1"/>
    </xf>
    <xf numFmtId="0" fontId="4" fillId="3" borderId="0" xfId="0" applyFont="1" applyFill="1"/>
    <xf numFmtId="49" fontId="0" fillId="3" borderId="20" xfId="0" applyNumberFormat="1" applyFill="1" applyBorder="1" applyAlignment="1">
      <alignment horizontal="center" vertical="center" wrapText="1"/>
    </xf>
    <xf numFmtId="9" fontId="16" fillId="3" borderId="1" xfId="2" applyFont="1" applyFill="1" applyBorder="1" applyAlignment="1">
      <alignment horizontal="center" vertical="center" wrapText="1"/>
    </xf>
    <xf numFmtId="49" fontId="0" fillId="3" borderId="20" xfId="0" applyNumberFormat="1" applyFill="1" applyBorder="1" applyAlignment="1">
      <alignment horizontal="center" vertical="center"/>
    </xf>
    <xf numFmtId="0" fontId="23" fillId="3" borderId="0" xfId="0" applyFont="1" applyFill="1" applyAlignment="1">
      <alignment horizontal="center" vertical="center" wrapText="1"/>
    </xf>
    <xf numFmtId="9" fontId="20" fillId="0" borderId="1" xfId="2" applyFont="1" applyBorder="1" applyAlignment="1">
      <alignment horizontal="center" vertical="center" wrapText="1"/>
    </xf>
    <xf numFmtId="10" fontId="23" fillId="0" borderId="1" xfId="2" applyNumberFormat="1" applyFont="1" applyBorder="1" applyAlignment="1">
      <alignment horizontal="center" vertical="center" wrapText="1"/>
    </xf>
    <xf numFmtId="9" fontId="23" fillId="0" borderId="1" xfId="2" applyFont="1" applyBorder="1" applyAlignment="1">
      <alignment horizontal="center" vertical="center" wrapText="1"/>
    </xf>
    <xf numFmtId="10" fontId="30" fillId="0" borderId="1" xfId="2" applyNumberFormat="1" applyFont="1" applyBorder="1" applyAlignment="1">
      <alignment horizontal="center" vertical="center" wrapText="1"/>
    </xf>
    <xf numFmtId="0" fontId="31" fillId="34" borderId="1" xfId="0" applyFont="1" applyFill="1" applyBorder="1" applyAlignment="1">
      <alignment horizontal="center" vertical="center" wrapText="1"/>
    </xf>
    <xf numFmtId="3" fontId="31" fillId="34" borderId="1" xfId="0" applyNumberFormat="1" applyFont="1" applyFill="1" applyBorder="1" applyAlignment="1">
      <alignment horizontal="center" vertical="center" wrapText="1"/>
    </xf>
    <xf numFmtId="169" fontId="31" fillId="34" borderId="1" xfId="0" applyNumberFormat="1" applyFont="1" applyFill="1" applyBorder="1" applyAlignment="1">
      <alignment horizontal="center" vertical="center" wrapText="1"/>
    </xf>
    <xf numFmtId="165" fontId="31" fillId="34" borderId="1" xfId="0" applyNumberFormat="1" applyFont="1" applyFill="1" applyBorder="1" applyAlignment="1">
      <alignment horizontal="center" vertical="center" wrapText="1"/>
    </xf>
    <xf numFmtId="164" fontId="31" fillId="34" borderId="1" xfId="2" applyNumberFormat="1" applyFont="1" applyFill="1" applyBorder="1" applyAlignment="1">
      <alignment horizontal="center" vertical="center" wrapText="1"/>
    </xf>
    <xf numFmtId="0" fontId="33" fillId="34" borderId="0" xfId="0" applyFont="1" applyFill="1"/>
    <xf numFmtId="164" fontId="16" fillId="0" borderId="1" xfId="0" applyNumberFormat="1" applyFont="1" applyBorder="1" applyAlignment="1">
      <alignment horizontal="center" vertical="center" wrapText="1"/>
    </xf>
    <xf numFmtId="164" fontId="31" fillId="34" borderId="1" xfId="0" applyNumberFormat="1"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21" xfId="0" applyFont="1" applyBorder="1" applyAlignment="1">
      <alignment horizontal="center" vertical="center" wrapText="1"/>
    </xf>
    <xf numFmtId="0" fontId="23" fillId="0" borderId="1"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1" xfId="0" applyFont="1" applyBorder="1" applyAlignment="1">
      <alignment horizontal="center" vertical="center" wrapText="1"/>
    </xf>
    <xf numFmtId="0" fontId="23" fillId="3" borderId="2" xfId="0" applyFont="1" applyFill="1" applyBorder="1" applyAlignment="1">
      <alignment horizontal="center" vertical="center" wrapText="1"/>
    </xf>
    <xf numFmtId="0" fontId="23" fillId="3" borderId="21"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21" xfId="0" applyFont="1" applyFill="1" applyBorder="1" applyAlignment="1">
      <alignment horizontal="center" vertical="center" wrapText="1"/>
    </xf>
    <xf numFmtId="0" fontId="16" fillId="3" borderId="20"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28" fillId="36" borderId="5" xfId="0" applyFont="1" applyFill="1" applyBorder="1" applyAlignment="1">
      <alignment horizontal="center" vertical="center" wrapText="1"/>
    </xf>
    <xf numFmtId="0" fontId="28" fillId="36" borderId="3" xfId="0" applyFont="1" applyFill="1" applyBorder="1" applyAlignment="1">
      <alignment horizontal="center" vertical="center" wrapText="1"/>
    </xf>
    <xf numFmtId="0" fontId="27" fillId="36" borderId="5" xfId="0" applyFont="1" applyFill="1" applyBorder="1" applyAlignment="1">
      <alignment horizontal="center" vertical="center" wrapText="1"/>
    </xf>
    <xf numFmtId="0" fontId="27" fillId="36" borderId="3"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1" fillId="10" borderId="5" xfId="0" applyFont="1" applyFill="1" applyBorder="1" applyAlignment="1">
      <alignment horizontal="center" vertical="center" wrapText="1"/>
    </xf>
    <xf numFmtId="0" fontId="1" fillId="10" borderId="3"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32" fillId="34" borderId="5" xfId="0" applyFont="1" applyFill="1" applyBorder="1" applyAlignment="1">
      <alignment horizontal="center" vertical="center" wrapText="1"/>
    </xf>
    <xf numFmtId="0" fontId="32" fillId="34" borderId="3" xfId="0" applyFont="1" applyFill="1" applyBorder="1" applyAlignment="1">
      <alignment horizontal="center" vertical="center" wrapText="1"/>
    </xf>
    <xf numFmtId="0" fontId="27" fillId="3" borderId="2" xfId="0" applyFont="1" applyFill="1" applyBorder="1" applyAlignment="1">
      <alignment horizontal="center" vertical="center"/>
    </xf>
    <xf numFmtId="0" fontId="27" fillId="3" borderId="21" xfId="0" applyFont="1" applyFill="1" applyBorder="1" applyAlignment="1">
      <alignment horizontal="center" vertical="center"/>
    </xf>
    <xf numFmtId="0" fontId="12" fillId="3" borderId="11" xfId="0" applyFont="1" applyFill="1" applyBorder="1" applyAlignment="1">
      <alignment horizontal="center"/>
    </xf>
    <xf numFmtId="0" fontId="12" fillId="3" borderId="8" xfId="0" applyFont="1" applyFill="1" applyBorder="1" applyAlignment="1">
      <alignment horizontal="center"/>
    </xf>
    <xf numFmtId="0" fontId="12" fillId="3" borderId="10" xfId="0" applyFont="1" applyFill="1" applyBorder="1" applyAlignment="1">
      <alignment horizontal="center"/>
    </xf>
    <xf numFmtId="0" fontId="12" fillId="3" borderId="7" xfId="0" applyFont="1" applyFill="1" applyBorder="1" applyAlignment="1">
      <alignment horizontal="center"/>
    </xf>
    <xf numFmtId="0" fontId="12" fillId="3" borderId="9" xfId="0" applyFont="1" applyFill="1" applyBorder="1" applyAlignment="1">
      <alignment horizontal="center"/>
    </xf>
    <xf numFmtId="0" fontId="12" fillId="3" borderId="6" xfId="0" applyFont="1" applyFill="1" applyBorder="1" applyAlignment="1">
      <alignment horizontal="center"/>
    </xf>
    <xf numFmtId="0" fontId="8" fillId="3" borderId="2"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10" fillId="3" borderId="2" xfId="0" applyFont="1" applyFill="1" applyBorder="1" applyAlignment="1">
      <alignment horizontal="center" vertical="center"/>
    </xf>
    <xf numFmtId="0" fontId="10" fillId="3" borderId="20"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21" xfId="0" applyFont="1" applyFill="1" applyBorder="1" applyAlignment="1">
      <alignment horizontal="center" vertical="center"/>
    </xf>
    <xf numFmtId="0" fontId="1" fillId="3" borderId="20" xfId="0" applyFont="1" applyFill="1" applyBorder="1" applyAlignment="1">
      <alignment horizontal="center" vertical="center"/>
    </xf>
    <xf numFmtId="0" fontId="5" fillId="3" borderId="5"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23" fillId="3" borderId="20" xfId="0" applyFont="1" applyFill="1" applyBorder="1" applyAlignment="1">
      <alignment horizontal="center" vertical="center" wrapText="1"/>
    </xf>
    <xf numFmtId="0" fontId="24" fillId="3" borderId="26" xfId="0" applyFont="1" applyFill="1" applyBorder="1" applyAlignment="1">
      <alignment horizontal="center" vertical="center" wrapText="1"/>
    </xf>
    <xf numFmtId="0" fontId="24" fillId="3" borderId="27" xfId="0" applyFont="1" applyFill="1" applyBorder="1" applyAlignment="1">
      <alignment horizontal="center" vertical="center" wrapText="1"/>
    </xf>
    <xf numFmtId="0" fontId="0" fillId="0" borderId="2" xfId="0" applyBorder="1" applyAlignment="1">
      <alignment horizontal="center"/>
    </xf>
    <xf numFmtId="0" fontId="0" fillId="0" borderId="21" xfId="0" applyBorder="1" applyAlignment="1">
      <alignment horizontal="center"/>
    </xf>
    <xf numFmtId="0" fontId="0" fillId="0" borderId="20" xfId="0" applyBorder="1" applyAlignment="1">
      <alignment horizontal="center"/>
    </xf>
    <xf numFmtId="0" fontId="0" fillId="0" borderId="1" xfId="0" applyBorder="1" applyAlignment="1">
      <alignment horizontal="center"/>
    </xf>
    <xf numFmtId="0" fontId="18" fillId="0" borderId="1" xfId="0" applyFont="1" applyBorder="1" applyAlignment="1">
      <alignment horizontal="left"/>
    </xf>
    <xf numFmtId="0" fontId="22" fillId="0" borderId="2" xfId="0" applyFont="1" applyBorder="1" applyAlignment="1">
      <alignment horizontal="left" vertical="center"/>
    </xf>
    <xf numFmtId="0" fontId="22" fillId="0" borderId="21" xfId="0" applyFont="1" applyBorder="1" applyAlignment="1">
      <alignment horizontal="left" vertical="center"/>
    </xf>
    <xf numFmtId="0" fontId="22" fillId="0" borderId="20" xfId="0" applyFont="1" applyBorder="1" applyAlignment="1">
      <alignment horizontal="left" vertical="center"/>
    </xf>
    <xf numFmtId="0" fontId="18" fillId="0" borderId="1" xfId="0" applyFont="1" applyBorder="1" applyAlignment="1">
      <alignment horizontal="left" vertical="center" wrapText="1"/>
    </xf>
    <xf numFmtId="0" fontId="18" fillId="0" borderId="1" xfId="0" applyFont="1" applyBorder="1" applyAlignment="1">
      <alignment horizontal="left" vertical="center"/>
    </xf>
    <xf numFmtId="0" fontId="18" fillId="0" borderId="21" xfId="0" applyFont="1" applyBorder="1" applyAlignment="1">
      <alignment horizontal="center"/>
    </xf>
    <xf numFmtId="0" fontId="13" fillId="13" borderId="1" xfId="0" applyFont="1" applyFill="1" applyBorder="1" applyAlignment="1">
      <alignment horizontal="left" vertical="center"/>
    </xf>
    <xf numFmtId="0" fontId="22" fillId="0" borderId="1" xfId="0" applyFont="1" applyBorder="1" applyAlignment="1">
      <alignment horizontal="left" vertical="center" wrapText="1"/>
    </xf>
    <xf numFmtId="0" fontId="22" fillId="0" borderId="1" xfId="0" applyFont="1" applyBorder="1" applyAlignment="1">
      <alignment horizontal="left" vertical="center"/>
    </xf>
    <xf numFmtId="0" fontId="21" fillId="0" borderId="1" xfId="0" applyFont="1" applyBorder="1" applyAlignment="1">
      <alignment horizontal="left" vertical="center" wrapText="1"/>
    </xf>
    <xf numFmtId="0" fontId="22" fillId="0" borderId="21" xfId="0" applyFont="1" applyBorder="1" applyAlignment="1">
      <alignment horizontal="center" vertical="center" wrapText="1"/>
    </xf>
    <xf numFmtId="0" fontId="22" fillId="0" borderId="20" xfId="0" applyFont="1" applyBorder="1" applyAlignment="1">
      <alignment horizontal="center" vertical="center" wrapText="1"/>
    </xf>
    <xf numFmtId="0" fontId="13" fillId="13" borderId="1" xfId="0" applyFont="1" applyFill="1" applyBorder="1" applyAlignment="1">
      <alignment horizontal="left" vertical="center" wrapText="1"/>
    </xf>
    <xf numFmtId="0" fontId="18" fillId="0" borderId="2" xfId="0" applyFont="1" applyBorder="1" applyAlignment="1">
      <alignment horizontal="left" vertical="center" wrapText="1"/>
    </xf>
    <xf numFmtId="0" fontId="18" fillId="0" borderId="21" xfId="0" applyFont="1" applyBorder="1" applyAlignment="1">
      <alignment horizontal="left" vertical="center" wrapText="1"/>
    </xf>
    <xf numFmtId="0" fontId="18" fillId="0" borderId="20" xfId="0" applyFont="1" applyBorder="1" applyAlignment="1">
      <alignment horizontal="left" vertical="center" wrapText="1"/>
    </xf>
    <xf numFmtId="0" fontId="21" fillId="0" borderId="2" xfId="0" applyFont="1" applyBorder="1" applyAlignment="1">
      <alignment horizontal="left" vertical="center" wrapText="1"/>
    </xf>
    <xf numFmtId="0" fontId="21" fillId="0" borderId="21" xfId="0" applyFont="1" applyBorder="1" applyAlignment="1">
      <alignment horizontal="left" vertical="center" wrapText="1"/>
    </xf>
    <xf numFmtId="0" fontId="21" fillId="0" borderId="20" xfId="0" applyFont="1" applyBorder="1" applyAlignment="1">
      <alignment horizontal="left" vertical="center" wrapText="1"/>
    </xf>
    <xf numFmtId="0" fontId="18" fillId="0" borderId="1" xfId="0" applyFont="1" applyBorder="1" applyAlignment="1">
      <alignment horizontal="left" vertical="top" wrapText="1"/>
    </xf>
    <xf numFmtId="0" fontId="18" fillId="3" borderId="1" xfId="0" applyFont="1" applyFill="1" applyBorder="1" applyAlignment="1">
      <alignment horizontal="left" vertical="center"/>
    </xf>
    <xf numFmtId="0" fontId="18" fillId="3" borderId="2" xfId="0" applyFont="1" applyFill="1" applyBorder="1" applyAlignment="1">
      <alignment horizontal="left" vertical="center" wrapText="1"/>
    </xf>
    <xf numFmtId="0" fontId="18" fillId="3" borderId="21" xfId="0" applyFont="1" applyFill="1" applyBorder="1" applyAlignment="1">
      <alignment horizontal="left" vertical="center" wrapText="1"/>
    </xf>
    <xf numFmtId="0" fontId="18" fillId="3" borderId="20" xfId="0" applyFont="1" applyFill="1" applyBorder="1" applyAlignment="1">
      <alignment horizontal="left" vertical="center" wrapText="1"/>
    </xf>
    <xf numFmtId="0" fontId="18" fillId="3" borderId="1" xfId="0" applyFont="1" applyFill="1" applyBorder="1" applyAlignment="1">
      <alignment horizontal="left" vertical="center" wrapText="1"/>
    </xf>
    <xf numFmtId="0" fontId="18" fillId="3" borderId="2" xfId="0" applyFont="1" applyFill="1" applyBorder="1" applyAlignment="1">
      <alignment horizontal="center" vertical="center" wrapText="1"/>
    </xf>
    <xf numFmtId="0" fontId="18" fillId="3" borderId="21" xfId="0" applyFont="1" applyFill="1" applyBorder="1" applyAlignment="1">
      <alignment horizontal="center" vertical="center" wrapText="1"/>
    </xf>
    <xf numFmtId="0" fontId="18" fillId="3" borderId="20" xfId="0" applyFont="1" applyFill="1" applyBorder="1" applyAlignment="1">
      <alignment horizontal="center" vertical="center" wrapText="1"/>
    </xf>
    <xf numFmtId="0" fontId="20" fillId="0" borderId="1" xfId="0" applyFont="1" applyBorder="1" applyAlignment="1">
      <alignment horizontal="left" vertical="center" wrapText="1"/>
    </xf>
    <xf numFmtId="0" fontId="11" fillId="0" borderId="1" xfId="0" applyFont="1" applyBorder="1" applyAlignment="1">
      <alignment horizontal="center" vertical="center" wrapText="1"/>
    </xf>
    <xf numFmtId="0" fontId="1" fillId="4" borderId="5"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3" xfId="0" applyFont="1" applyFill="1" applyBorder="1" applyAlignment="1">
      <alignment horizontal="center" vertical="center" wrapText="1"/>
    </xf>
    <xf numFmtId="14" fontId="6" fillId="3"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32" borderId="1" xfId="0" applyFont="1" applyFill="1" applyBorder="1" applyAlignment="1">
      <alignment horizontal="center" vertical="center" wrapText="1"/>
    </xf>
    <xf numFmtId="0" fontId="5" fillId="28" borderId="5" xfId="0" applyFont="1" applyFill="1" applyBorder="1" applyAlignment="1">
      <alignment horizontal="center" vertical="center" wrapText="1"/>
    </xf>
    <xf numFmtId="0" fontId="5" fillId="28" borderId="3" xfId="0" applyFont="1" applyFill="1" applyBorder="1" applyAlignment="1">
      <alignment horizontal="center" vertical="center" wrapText="1"/>
    </xf>
    <xf numFmtId="0" fontId="11" fillId="0" borderId="21" xfId="0" applyFont="1" applyBorder="1" applyAlignment="1">
      <alignment horizontal="center" vertical="center"/>
    </xf>
    <xf numFmtId="0" fontId="11" fillId="0" borderId="1" xfId="0" applyFont="1" applyBorder="1" applyAlignment="1">
      <alignment horizontal="center" vertical="center"/>
    </xf>
    <xf numFmtId="0" fontId="1"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0" fillId="3" borderId="1"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21" xfId="0" applyFont="1" applyFill="1" applyBorder="1" applyAlignment="1">
      <alignment horizontal="center" vertical="center" wrapText="1"/>
    </xf>
    <xf numFmtId="0" fontId="10" fillId="3" borderId="20"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11" xfId="0" applyFont="1" applyBorder="1" applyAlignment="1">
      <alignment horizontal="center" vertical="center"/>
    </xf>
    <xf numFmtId="0" fontId="16" fillId="0" borderId="10" xfId="0" applyFont="1" applyBorder="1" applyAlignment="1">
      <alignment horizontal="center" vertical="center"/>
    </xf>
    <xf numFmtId="0" fontId="16" fillId="0" borderId="9" xfId="0" applyFont="1" applyBorder="1" applyAlignment="1">
      <alignment horizontal="center" vertical="center"/>
    </xf>
    <xf numFmtId="0" fontId="16" fillId="0" borderId="24" xfId="0" applyFont="1" applyBorder="1" applyAlignment="1">
      <alignment horizontal="center" vertical="center" wrapText="1"/>
    </xf>
    <xf numFmtId="0" fontId="0" fillId="0" borderId="25" xfId="0" applyBorder="1" applyAlignment="1">
      <alignment horizontal="center" vertical="center"/>
    </xf>
    <xf numFmtId="0" fontId="16" fillId="0" borderId="23" xfId="0" applyFont="1" applyBorder="1" applyAlignment="1">
      <alignment horizontal="center" vertical="center"/>
    </xf>
    <xf numFmtId="0" fontId="16" fillId="0" borderId="8"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6" xfId="0" applyFont="1" applyBorder="1" applyAlignment="1">
      <alignment horizontal="center" vertical="center" wrapText="1"/>
    </xf>
    <xf numFmtId="0" fontId="1" fillId="0" borderId="2" xfId="0" applyFont="1" applyBorder="1" applyAlignment="1">
      <alignment horizontal="center" vertical="center"/>
    </xf>
    <xf numFmtId="0" fontId="1" fillId="0" borderId="21" xfId="0" applyFont="1" applyBorder="1" applyAlignment="1">
      <alignment horizontal="center" vertical="center"/>
    </xf>
    <xf numFmtId="0" fontId="1" fillId="0" borderId="20" xfId="0" applyFont="1" applyBorder="1" applyAlignment="1">
      <alignment horizontal="center" vertical="center"/>
    </xf>
    <xf numFmtId="0" fontId="1" fillId="2" borderId="18"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19"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13" xfId="0" applyFont="1" applyFill="1" applyBorder="1" applyAlignment="1">
      <alignment horizontal="center" vertical="center"/>
    </xf>
    <xf numFmtId="0" fontId="8" fillId="3" borderId="20"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3" xfId="0" applyFont="1" applyFill="1" applyBorder="1" applyAlignment="1">
      <alignment horizontal="center" vertical="center" wrapText="1"/>
    </xf>
  </cellXfs>
  <cellStyles count="5">
    <cellStyle name="BodyStyle" xfId="4" xr:uid="{00000000-0005-0000-0000-000000000000}"/>
    <cellStyle name="Hipervínculo" xfId="3" builtinId="8"/>
    <cellStyle name="Normal" xfId="0" builtinId="0"/>
    <cellStyle name="Normal 2" xfId="1" xr:uid="{00000000-0005-0000-0000-00000300000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1361</xdr:colOff>
      <xdr:row>0</xdr:row>
      <xdr:rowOff>0</xdr:rowOff>
    </xdr:from>
    <xdr:ext cx="1132114" cy="839465"/>
    <xdr:pic>
      <xdr:nvPicPr>
        <xdr:cNvPr id="2" name="Imagen 1">
          <a:extLst>
            <a:ext uri="{FF2B5EF4-FFF2-40B4-BE49-F238E27FC236}">
              <a16:creationId xmlns:a16="http://schemas.microsoft.com/office/drawing/2014/main" id="{E269D641-B719-49E1-987D-8BC1F3B9EE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61" y="0"/>
          <a:ext cx="1132114" cy="83946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654502</xdr:colOff>
      <xdr:row>0</xdr:row>
      <xdr:rowOff>0</xdr:rowOff>
    </xdr:from>
    <xdr:ext cx="1339010" cy="1209675"/>
    <xdr:pic>
      <xdr:nvPicPr>
        <xdr:cNvPr id="2" name="Imagen 1">
          <a:extLst>
            <a:ext uri="{FF2B5EF4-FFF2-40B4-BE49-F238E27FC236}">
              <a16:creationId xmlns:a16="http://schemas.microsoft.com/office/drawing/2014/main" id="{5273A8E9-EF4E-4991-99CD-DC7DD5A3E7E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4502" y="0"/>
          <a:ext cx="1339010" cy="120967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296636</xdr:colOff>
      <xdr:row>0</xdr:row>
      <xdr:rowOff>0</xdr:rowOff>
    </xdr:from>
    <xdr:ext cx="1132114" cy="839465"/>
    <xdr:pic>
      <xdr:nvPicPr>
        <xdr:cNvPr id="3" name="Imagen 2">
          <a:extLst>
            <a:ext uri="{FF2B5EF4-FFF2-40B4-BE49-F238E27FC236}">
              <a16:creationId xmlns:a16="http://schemas.microsoft.com/office/drawing/2014/main" id="{7959389C-3F22-472E-A79F-C2B10C7875C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6636" y="0"/>
          <a:ext cx="1132114" cy="83946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1054552</xdr:colOff>
      <xdr:row>0</xdr:row>
      <xdr:rowOff>0</xdr:rowOff>
    </xdr:from>
    <xdr:ext cx="1339010" cy="1209675"/>
    <xdr:pic>
      <xdr:nvPicPr>
        <xdr:cNvPr id="2" name="Imagen 1">
          <a:extLst>
            <a:ext uri="{FF2B5EF4-FFF2-40B4-BE49-F238E27FC236}">
              <a16:creationId xmlns:a16="http://schemas.microsoft.com/office/drawing/2014/main" id="{E38F048F-B493-4485-8911-D85A93B8CCE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2" y="0"/>
          <a:ext cx="1339010" cy="12096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USUARIO/Desktop/Localidad%20Hist&#243;rica%20y%20del%20Caribe%20Norte/Planes%20de%20Desarrollo%20Local/2024-2027/Plan%20Indicativo/Plan%20Indicativo_LHCN_2024-2027.xlsx" TargetMode="External"/><Relationship Id="rId1" Type="http://schemas.openxmlformats.org/officeDocument/2006/relationships/externalLinkPath" Target="/Users/USUARIO/Desktop/Localidad%20Hist&#243;rica%20y%20del%20Caribe%20Norte/Planes%20de%20Desarrollo%20Local/2024-2027/Plan%20Indicativo/Plan%20Indicativo_LHCN_2024-20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DL"/>
      <sheetName val="Plan Indicativo"/>
    </sheetNames>
    <sheetDataSet>
      <sheetData sheetId="0"/>
      <sheetData sheetId="1">
        <row r="15">
          <cell r="CP15">
            <v>1</v>
          </cell>
        </row>
        <row r="16">
          <cell r="CP16">
            <v>0.42366931839524696</v>
          </cell>
        </row>
        <row r="17">
          <cell r="CP17">
            <v>0.11644255285513747</v>
          </cell>
        </row>
        <row r="18">
          <cell r="CP18">
            <v>1</v>
          </cell>
        </row>
        <row r="19">
          <cell r="CP19">
            <v>0.4</v>
          </cell>
        </row>
        <row r="20">
          <cell r="CP20">
            <v>0.05</v>
          </cell>
        </row>
        <row r="21">
          <cell r="CP21">
            <v>0.05</v>
          </cell>
        </row>
        <row r="22">
          <cell r="CP22">
            <v>0.3</v>
          </cell>
        </row>
        <row r="23">
          <cell r="CP23">
            <v>0.1</v>
          </cell>
        </row>
        <row r="24">
          <cell r="CP24">
            <v>0.1</v>
          </cell>
        </row>
        <row r="25">
          <cell r="CP25">
            <v>8.186358314025341E-2</v>
          </cell>
        </row>
        <row r="26">
          <cell r="CP26">
            <v>1</v>
          </cell>
        </row>
        <row r="27">
          <cell r="CP27">
            <v>0.4</v>
          </cell>
        </row>
        <row r="28">
          <cell r="CP28">
            <v>0.1</v>
          </cell>
        </row>
        <row r="29">
          <cell r="CP29">
            <v>0.1</v>
          </cell>
        </row>
        <row r="30">
          <cell r="CP30">
            <v>0.1</v>
          </cell>
        </row>
        <row r="31">
          <cell r="CP31">
            <v>0.1</v>
          </cell>
        </row>
        <row r="32">
          <cell r="CP32">
            <v>0.1</v>
          </cell>
        </row>
        <row r="33">
          <cell r="CP33">
            <v>0.1</v>
          </cell>
        </row>
        <row r="34">
          <cell r="CP34">
            <v>0.50261890693221667</v>
          </cell>
        </row>
        <row r="35">
          <cell r="CP35">
            <v>1</v>
          </cell>
        </row>
        <row r="36">
          <cell r="CP36">
            <v>0.05</v>
          </cell>
        </row>
        <row r="37">
          <cell r="CP37">
            <v>0.05</v>
          </cell>
        </row>
        <row r="38">
          <cell r="CP38">
            <v>0.6</v>
          </cell>
        </row>
        <row r="39">
          <cell r="CP39">
            <v>0.3</v>
          </cell>
        </row>
        <row r="40">
          <cell r="CP40">
            <v>3.3784970819787125E-2</v>
          </cell>
        </row>
        <row r="41">
          <cell r="CP41">
            <v>0.7</v>
          </cell>
        </row>
        <row r="42">
          <cell r="CP42">
            <v>0.15</v>
          </cell>
        </row>
        <row r="43">
          <cell r="CP43">
            <v>0.15</v>
          </cell>
        </row>
        <row r="44">
          <cell r="CP44">
            <v>0.15</v>
          </cell>
        </row>
        <row r="45">
          <cell r="CP45">
            <v>0.15</v>
          </cell>
        </row>
        <row r="46">
          <cell r="CP46">
            <v>0.15</v>
          </cell>
        </row>
        <row r="47">
          <cell r="CP47">
            <v>0.1</v>
          </cell>
        </row>
        <row r="48">
          <cell r="CP48">
            <v>0.15</v>
          </cell>
        </row>
        <row r="49">
          <cell r="CP49">
            <v>0.3</v>
          </cell>
        </row>
        <row r="50">
          <cell r="CP50">
            <v>0.5</v>
          </cell>
        </row>
        <row r="51">
          <cell r="CP51">
            <v>0.2</v>
          </cell>
        </row>
        <row r="52">
          <cell r="CP52">
            <v>0.3</v>
          </cell>
        </row>
        <row r="53">
          <cell r="CP53">
            <v>1.0395375636857575E-2</v>
          </cell>
        </row>
        <row r="54">
          <cell r="CP54">
            <v>0.7</v>
          </cell>
        </row>
        <row r="55">
          <cell r="CP55">
            <v>0.2</v>
          </cell>
        </row>
        <row r="56">
          <cell r="CP56">
            <v>0.2</v>
          </cell>
        </row>
        <row r="57">
          <cell r="CP57">
            <v>0.2</v>
          </cell>
        </row>
        <row r="58">
          <cell r="CP58">
            <v>0.2</v>
          </cell>
        </row>
        <row r="59">
          <cell r="CP59">
            <v>0.2</v>
          </cell>
        </row>
        <row r="60">
          <cell r="CP60">
            <v>0.3</v>
          </cell>
        </row>
        <row r="61">
          <cell r="CP61">
            <v>0.4</v>
          </cell>
        </row>
        <row r="62">
          <cell r="CP62">
            <v>0.4</v>
          </cell>
        </row>
        <row r="63">
          <cell r="CP63">
            <v>0.2</v>
          </cell>
        </row>
        <row r="64">
          <cell r="CP64">
            <v>3.3784970819787125E-2</v>
          </cell>
        </row>
        <row r="65">
          <cell r="CP65">
            <v>1</v>
          </cell>
        </row>
        <row r="66">
          <cell r="CP66">
            <v>0.2</v>
          </cell>
        </row>
        <row r="67">
          <cell r="CP67">
            <v>0.2</v>
          </cell>
        </row>
        <row r="68">
          <cell r="CP68">
            <v>0.2</v>
          </cell>
        </row>
        <row r="69">
          <cell r="CP69">
            <v>0.2</v>
          </cell>
        </row>
        <row r="70">
          <cell r="CP70">
            <v>0.2</v>
          </cell>
        </row>
        <row r="71">
          <cell r="CP71">
            <v>0.22110963979596066</v>
          </cell>
        </row>
        <row r="72">
          <cell r="CP72">
            <v>1</v>
          </cell>
        </row>
        <row r="73">
          <cell r="CP73">
            <v>0.5</v>
          </cell>
        </row>
        <row r="74">
          <cell r="CP74">
            <v>0.5</v>
          </cell>
        </row>
        <row r="75">
          <cell r="CP75">
            <v>7.4937492104668046E-2</v>
          </cell>
        </row>
        <row r="76">
          <cell r="CP76">
            <v>0.2</v>
          </cell>
        </row>
        <row r="77">
          <cell r="CP77">
            <v>1</v>
          </cell>
        </row>
        <row r="78">
          <cell r="CP78">
            <v>0.5</v>
          </cell>
        </row>
        <row r="79">
          <cell r="CP79">
            <v>0.5</v>
          </cell>
        </row>
        <row r="80">
          <cell r="CP80">
            <v>0.35</v>
          </cell>
        </row>
        <row r="81">
          <cell r="CP81">
            <v>1</v>
          </cell>
        </row>
        <row r="82">
          <cell r="CP82">
            <v>0.1</v>
          </cell>
        </row>
        <row r="83">
          <cell r="CP83">
            <v>0.1</v>
          </cell>
        </row>
        <row r="84">
          <cell r="CP84">
            <v>0.1</v>
          </cell>
        </row>
        <row r="85">
          <cell r="CP85">
            <v>0.5</v>
          </cell>
        </row>
        <row r="86">
          <cell r="CP86">
            <v>0.2</v>
          </cell>
        </row>
        <row r="87">
          <cell r="CP87">
            <v>0.45</v>
          </cell>
        </row>
        <row r="88">
          <cell r="CP88">
            <v>1</v>
          </cell>
        </row>
        <row r="89">
          <cell r="CP89">
            <v>0.2</v>
          </cell>
        </row>
        <row r="90">
          <cell r="CP90">
            <v>0.6</v>
          </cell>
        </row>
        <row r="91">
          <cell r="CP91">
            <v>0.2</v>
          </cell>
        </row>
        <row r="92">
          <cell r="CP92">
            <v>6.9366176940847582E-2</v>
          </cell>
        </row>
        <row r="93">
          <cell r="CP93">
            <v>1</v>
          </cell>
        </row>
        <row r="94">
          <cell r="CP94">
            <v>0.8</v>
          </cell>
        </row>
        <row r="95">
          <cell r="CP95">
            <v>0.15</v>
          </cell>
        </row>
        <row r="96">
          <cell r="CP96">
            <v>0.1</v>
          </cell>
        </row>
        <row r="97">
          <cell r="CP97">
            <v>0.2</v>
          </cell>
        </row>
        <row r="98">
          <cell r="CP98">
            <v>0.05</v>
          </cell>
        </row>
        <row r="99">
          <cell r="CP99">
            <v>0.05</v>
          </cell>
        </row>
        <row r="100">
          <cell r="CP100">
            <v>0.05</v>
          </cell>
        </row>
        <row r="101">
          <cell r="CP101">
            <v>0.05</v>
          </cell>
        </row>
        <row r="102">
          <cell r="CP102">
            <v>0.05</v>
          </cell>
        </row>
        <row r="103">
          <cell r="CP103">
            <v>0.1</v>
          </cell>
        </row>
        <row r="104">
          <cell r="CP104">
            <v>0.05</v>
          </cell>
        </row>
        <row r="105">
          <cell r="CP105">
            <v>0.05</v>
          </cell>
        </row>
        <row r="106">
          <cell r="CP106">
            <v>0.1</v>
          </cell>
        </row>
        <row r="107">
          <cell r="CP107">
            <v>0.2</v>
          </cell>
        </row>
        <row r="108">
          <cell r="CP108">
            <v>0.15</v>
          </cell>
        </row>
        <row r="109">
          <cell r="CP109">
            <v>0.3</v>
          </cell>
        </row>
        <row r="110">
          <cell r="CP110">
            <v>0.2</v>
          </cell>
        </row>
        <row r="111">
          <cell r="CP111">
            <v>0.15</v>
          </cell>
        </row>
        <row r="112">
          <cell r="CP112">
            <v>0.2</v>
          </cell>
        </row>
        <row r="113">
          <cell r="CP113">
            <v>0.33784315897955319</v>
          </cell>
        </row>
        <row r="114">
          <cell r="CP114">
            <v>0.1</v>
          </cell>
        </row>
        <row r="115">
          <cell r="CP115">
            <v>0.7</v>
          </cell>
        </row>
        <row r="116">
          <cell r="CP116">
            <v>0.1</v>
          </cell>
        </row>
        <row r="117">
          <cell r="CP117">
            <v>0.1</v>
          </cell>
        </row>
        <row r="118">
          <cell r="CP118">
            <v>0.1</v>
          </cell>
        </row>
        <row r="119">
          <cell r="CP119">
            <v>0.3</v>
          </cell>
        </row>
        <row r="120">
          <cell r="CP120">
            <v>0.1</v>
          </cell>
        </row>
        <row r="121">
          <cell r="CP121">
            <v>0.2</v>
          </cell>
        </row>
        <row r="122">
          <cell r="CP122">
            <v>0.1</v>
          </cell>
        </row>
        <row r="123">
          <cell r="CP123">
            <v>0.3</v>
          </cell>
        </row>
        <row r="124">
          <cell r="CP124">
            <v>0.7</v>
          </cell>
        </row>
        <row r="125">
          <cell r="CP125">
            <v>0.3</v>
          </cell>
        </row>
        <row r="126">
          <cell r="CP126">
            <v>0.9</v>
          </cell>
        </row>
        <row r="127">
          <cell r="CP127">
            <v>0.8</v>
          </cell>
        </row>
        <row r="128">
          <cell r="CP128">
            <v>0.7</v>
          </cell>
        </row>
        <row r="129">
          <cell r="CP129">
            <v>0.15</v>
          </cell>
        </row>
        <row r="130">
          <cell r="CP130">
            <v>0.02</v>
          </cell>
        </row>
        <row r="131">
          <cell r="CP131">
            <v>0.13</v>
          </cell>
        </row>
        <row r="132">
          <cell r="CP132">
            <v>0.2</v>
          </cell>
        </row>
        <row r="133">
          <cell r="CP133">
            <v>1</v>
          </cell>
        </row>
        <row r="134">
          <cell r="CP134">
            <v>9.4183853579684174E-2</v>
          </cell>
        </row>
        <row r="135">
          <cell r="CP135">
            <v>0.8</v>
          </cell>
        </row>
        <row r="136">
          <cell r="CP136">
            <v>0.6</v>
          </cell>
        </row>
        <row r="137">
          <cell r="CP137">
            <v>0.1</v>
          </cell>
        </row>
        <row r="138">
          <cell r="CP138">
            <v>0.1</v>
          </cell>
        </row>
        <row r="139">
          <cell r="CP139">
            <v>0.1</v>
          </cell>
        </row>
        <row r="140">
          <cell r="CP140">
            <v>0.1</v>
          </cell>
        </row>
        <row r="141">
          <cell r="CP141">
            <v>0.1</v>
          </cell>
        </row>
        <row r="142">
          <cell r="CP142">
            <v>0.1</v>
          </cell>
        </row>
        <row r="143">
          <cell r="CP143">
            <v>0.1</v>
          </cell>
        </row>
        <row r="144">
          <cell r="CP144">
            <v>0.1</v>
          </cell>
        </row>
        <row r="145">
          <cell r="CP145">
            <v>0.2</v>
          </cell>
        </row>
        <row r="146">
          <cell r="CP146">
            <v>0.1</v>
          </cell>
        </row>
        <row r="147">
          <cell r="CP147">
            <v>1</v>
          </cell>
        </row>
        <row r="148">
          <cell r="CP148">
            <v>0.1</v>
          </cell>
        </row>
        <row r="149">
          <cell r="CP149">
            <v>1</v>
          </cell>
        </row>
        <row r="150">
          <cell r="CP150">
            <v>0.2</v>
          </cell>
        </row>
        <row r="151">
          <cell r="CP151">
            <v>0.3</v>
          </cell>
        </row>
        <row r="152">
          <cell r="CP152">
            <v>0.3</v>
          </cell>
        </row>
        <row r="153">
          <cell r="CP153">
            <v>0.4</v>
          </cell>
        </row>
        <row r="154">
          <cell r="CP154">
            <v>0.2</v>
          </cell>
        </row>
        <row r="155">
          <cell r="CP155">
            <v>0.8</v>
          </cell>
        </row>
        <row r="156">
          <cell r="CP156">
            <v>0.3</v>
          </cell>
        </row>
        <row r="157">
          <cell r="CP157">
            <v>0.3</v>
          </cell>
        </row>
        <row r="158">
          <cell r="CP158">
            <v>0.1</v>
          </cell>
        </row>
        <row r="159">
          <cell r="CP159">
            <v>0.1</v>
          </cell>
        </row>
        <row r="160">
          <cell r="CP160">
            <v>0.2</v>
          </cell>
        </row>
        <row r="161">
          <cell r="CP161">
            <v>0.2</v>
          </cell>
        </row>
        <row r="162">
          <cell r="CP162">
            <v>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36121775&amp;isFromPublicArea=True&amp;isModal=False" TargetMode="External"/><Relationship Id="rId7" Type="http://schemas.openxmlformats.org/officeDocument/2006/relationships/comments" Target="../comments6.xml"/><Relationship Id="rId2" Type="http://schemas.openxmlformats.org/officeDocument/2006/relationships/hyperlink" Target="https://community.secop.gov.co/Public/Tendering/ContractNoticePhases/View?PPI=CO1.PPI.34326580&amp;isFromPublicArea=True&amp;isModal=False" TargetMode="External"/><Relationship Id="rId1" Type="http://schemas.openxmlformats.org/officeDocument/2006/relationships/hyperlink" Target="https://community.secop.gov.co/Public/Tendering/ContractNoticePhases/View?PPI=CO1.PPI.34241554&amp;isFromPublicArea=True&amp;isModal=False" TargetMode="External"/><Relationship Id="rId6" Type="http://schemas.openxmlformats.org/officeDocument/2006/relationships/vmlDrawing" Target="../drawings/vmlDrawing6.vml"/><Relationship Id="rId5" Type="http://schemas.openxmlformats.org/officeDocument/2006/relationships/drawing" Target="../drawings/drawing4.xml"/><Relationship Id="rId4"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Y87"/>
  <sheetViews>
    <sheetView topLeftCell="A37" zoomScale="60" zoomScaleNormal="60" workbookViewId="0">
      <selection activeCell="C45" sqref="C45:I45"/>
    </sheetView>
  </sheetViews>
  <sheetFormatPr defaultColWidth="12.42578125" defaultRowHeight="15"/>
  <cols>
    <col min="1" max="1" width="12.42578125" style="145"/>
    <col min="2" max="2" width="49.42578125" style="156" customWidth="1"/>
    <col min="3" max="3" width="12.42578125" style="145"/>
    <col min="4" max="4" width="32.42578125" style="145" customWidth="1"/>
    <col min="5" max="5" width="24.42578125" style="145" customWidth="1"/>
    <col min="6" max="6" width="22.140625" style="145" customWidth="1"/>
    <col min="7" max="7" width="31.28515625" style="145" customWidth="1"/>
    <col min="8" max="8" width="19.7109375" style="145" customWidth="1"/>
    <col min="9" max="9" width="31.28515625" style="145" customWidth="1"/>
    <col min="10" max="10" width="17.5703125" style="145" customWidth="1"/>
    <col min="11" max="11" width="20.42578125" style="145" customWidth="1"/>
    <col min="12" max="12" width="22.140625" style="145" customWidth="1"/>
    <col min="13" max="13" width="29" style="145" customWidth="1"/>
    <col min="14" max="14" width="23.7109375" style="145" customWidth="1"/>
    <col min="15" max="16" width="12.42578125" style="145"/>
    <col min="17" max="17" width="19.140625" style="145" customWidth="1"/>
    <col min="18" max="18" width="23.28515625" style="145" customWidth="1"/>
    <col min="19" max="19" width="21.42578125" style="145" customWidth="1"/>
    <col min="20" max="20" width="26.140625" style="145" customWidth="1"/>
    <col min="21" max="21" width="25.28515625" style="145" customWidth="1"/>
    <col min="22" max="22" width="29" style="145" customWidth="1"/>
    <col min="23" max="23" width="24.140625" style="145" customWidth="1"/>
    <col min="24" max="24" width="21.85546875" style="145" customWidth="1"/>
    <col min="25" max="25" width="19.85546875" style="145" customWidth="1"/>
    <col min="26" max="26" width="18.7109375" style="145" customWidth="1"/>
    <col min="27" max="27" width="18.5703125" style="145" customWidth="1"/>
    <col min="28" max="28" width="32.85546875" style="145" customWidth="1"/>
    <col min="29" max="29" width="22.140625" style="145" customWidth="1"/>
    <col min="30" max="30" width="24.140625" style="145" customWidth="1"/>
    <col min="31" max="31" width="25" style="145" customWidth="1"/>
    <col min="32" max="32" width="29" style="145" customWidth="1"/>
    <col min="33" max="33" width="25.42578125" style="145" customWidth="1"/>
    <col min="34" max="34" width="34" style="145" customWidth="1"/>
    <col min="35" max="35" width="21.42578125" style="145" customWidth="1"/>
    <col min="36" max="36" width="20.85546875" style="145" customWidth="1"/>
    <col min="37" max="37" width="25.42578125" style="145" customWidth="1"/>
    <col min="38" max="16384" width="12.42578125" style="145"/>
  </cols>
  <sheetData>
    <row r="1" spans="2:51" ht="54.75" customHeight="1">
      <c r="B1" s="393" t="s">
        <v>0</v>
      </c>
      <c r="C1" s="393"/>
      <c r="D1" s="393"/>
      <c r="E1" s="393"/>
      <c r="F1" s="393"/>
      <c r="G1" s="393"/>
      <c r="H1" s="393"/>
      <c r="I1" s="393"/>
    </row>
    <row r="2" spans="2:51" ht="33" customHeight="1">
      <c r="B2" s="377" t="s">
        <v>1</v>
      </c>
      <c r="C2" s="377"/>
      <c r="D2" s="377"/>
      <c r="E2" s="377"/>
      <c r="F2" s="377"/>
      <c r="G2" s="377"/>
      <c r="H2" s="377"/>
      <c r="I2" s="377"/>
      <c r="J2" s="146"/>
      <c r="K2" s="146"/>
      <c r="L2" s="146"/>
      <c r="M2" s="146"/>
      <c r="N2" s="146"/>
      <c r="O2" s="146"/>
      <c r="P2" s="146"/>
      <c r="Q2" s="146"/>
      <c r="R2" s="146"/>
      <c r="S2" s="146"/>
      <c r="T2" s="146"/>
      <c r="U2" s="146"/>
      <c r="V2" s="146"/>
      <c r="W2" s="146"/>
      <c r="X2" s="146"/>
      <c r="Y2" s="146"/>
      <c r="Z2" s="146"/>
      <c r="AA2" s="146"/>
      <c r="AB2" s="147"/>
      <c r="AC2" s="147"/>
      <c r="AD2" s="147"/>
      <c r="AE2" s="147"/>
      <c r="AF2" s="147"/>
      <c r="AG2" s="147"/>
      <c r="AH2" s="148"/>
      <c r="AI2" s="148"/>
      <c r="AJ2" s="148"/>
      <c r="AK2" s="148"/>
      <c r="AL2" s="148"/>
      <c r="AM2" s="148"/>
      <c r="AN2" s="148"/>
      <c r="AO2" s="148"/>
      <c r="AP2" s="148"/>
      <c r="AQ2" s="148"/>
      <c r="AR2" s="146"/>
      <c r="AS2" s="146"/>
      <c r="AT2" s="146"/>
      <c r="AU2" s="146"/>
      <c r="AV2" s="146"/>
      <c r="AW2" s="146"/>
      <c r="AX2" s="146"/>
      <c r="AY2" s="146"/>
    </row>
    <row r="3" spans="2:51" ht="48" customHeight="1">
      <c r="B3" s="149" t="s">
        <v>2</v>
      </c>
      <c r="C3" s="389" t="s">
        <v>3</v>
      </c>
      <c r="D3" s="389"/>
      <c r="E3" s="389"/>
      <c r="F3" s="389"/>
      <c r="G3" s="389"/>
      <c r="H3" s="389"/>
      <c r="I3" s="389"/>
    </row>
    <row r="4" spans="2:51" ht="48" customHeight="1">
      <c r="B4" s="149" t="s">
        <v>4</v>
      </c>
      <c r="C4" s="386" t="s">
        <v>5</v>
      </c>
      <c r="D4" s="387"/>
      <c r="E4" s="387"/>
      <c r="F4" s="387"/>
      <c r="G4" s="387"/>
      <c r="H4" s="387"/>
      <c r="I4" s="388"/>
    </row>
    <row r="5" spans="2:51" ht="31.5" customHeight="1">
      <c r="B5" s="149" t="s">
        <v>6</v>
      </c>
      <c r="C5" s="389" t="s">
        <v>7</v>
      </c>
      <c r="D5" s="389"/>
      <c r="E5" s="389"/>
      <c r="F5" s="389"/>
      <c r="G5" s="389"/>
      <c r="H5" s="389"/>
      <c r="I5" s="389"/>
    </row>
    <row r="6" spans="2:51" ht="40.5" customHeight="1">
      <c r="B6" s="149" t="s">
        <v>8</v>
      </c>
      <c r="C6" s="386" t="s">
        <v>9</v>
      </c>
      <c r="D6" s="387"/>
      <c r="E6" s="387"/>
      <c r="F6" s="387"/>
      <c r="G6" s="387"/>
      <c r="H6" s="387"/>
      <c r="I6" s="388"/>
    </row>
    <row r="7" spans="2:51" ht="41.1" customHeight="1">
      <c r="B7" s="149" t="s">
        <v>10</v>
      </c>
      <c r="C7" s="389" t="s">
        <v>11</v>
      </c>
      <c r="D7" s="389"/>
      <c r="E7" s="389"/>
      <c r="F7" s="389"/>
      <c r="G7" s="389"/>
      <c r="H7" s="389"/>
      <c r="I7" s="389"/>
    </row>
    <row r="8" spans="2:51" ht="48.95" customHeight="1">
      <c r="B8" s="149" t="s">
        <v>12</v>
      </c>
      <c r="C8" s="389" t="s">
        <v>13</v>
      </c>
      <c r="D8" s="389"/>
      <c r="E8" s="389"/>
      <c r="F8" s="389"/>
      <c r="G8" s="389"/>
      <c r="H8" s="389"/>
      <c r="I8" s="389"/>
    </row>
    <row r="9" spans="2:51">
      <c r="B9" s="149" t="s">
        <v>14</v>
      </c>
      <c r="C9" s="386" t="s">
        <v>15</v>
      </c>
      <c r="D9" s="387"/>
      <c r="E9" s="387"/>
      <c r="F9" s="387"/>
      <c r="G9" s="387"/>
      <c r="H9" s="387"/>
      <c r="I9" s="388"/>
    </row>
    <row r="10" spans="2:51">
      <c r="B10" s="149" t="s">
        <v>16</v>
      </c>
      <c r="C10" s="389" t="s">
        <v>17</v>
      </c>
      <c r="D10" s="389"/>
      <c r="E10" s="389"/>
      <c r="F10" s="389"/>
      <c r="G10" s="389"/>
      <c r="H10" s="389"/>
      <c r="I10" s="389"/>
    </row>
    <row r="11" spans="2:51" ht="30">
      <c r="B11" s="149" t="s">
        <v>18</v>
      </c>
      <c r="C11" s="389" t="s">
        <v>19</v>
      </c>
      <c r="D11" s="389"/>
      <c r="E11" s="389"/>
      <c r="F11" s="389"/>
      <c r="G11" s="389"/>
      <c r="H11" s="389"/>
      <c r="I11" s="389"/>
    </row>
    <row r="12" spans="2:51" ht="33.950000000000003" customHeight="1">
      <c r="B12" s="149" t="s">
        <v>20</v>
      </c>
      <c r="C12" s="389" t="s">
        <v>21</v>
      </c>
      <c r="D12" s="389"/>
      <c r="E12" s="389"/>
      <c r="F12" s="389"/>
      <c r="G12" s="389"/>
      <c r="H12" s="389"/>
      <c r="I12" s="389"/>
    </row>
    <row r="13" spans="2:51" ht="30">
      <c r="B13" s="149" t="s">
        <v>22</v>
      </c>
      <c r="C13" s="389" t="s">
        <v>23</v>
      </c>
      <c r="D13" s="389"/>
      <c r="E13" s="389"/>
      <c r="F13" s="389"/>
      <c r="G13" s="389"/>
      <c r="H13" s="389"/>
      <c r="I13" s="389"/>
    </row>
    <row r="14" spans="2:51">
      <c r="B14" s="149" t="s">
        <v>24</v>
      </c>
      <c r="C14" s="389" t="s">
        <v>25</v>
      </c>
      <c r="D14" s="389"/>
      <c r="E14" s="389"/>
      <c r="F14" s="389"/>
      <c r="G14" s="389"/>
      <c r="H14" s="389"/>
      <c r="I14" s="389"/>
    </row>
    <row r="15" spans="2:51">
      <c r="B15" s="149" t="s">
        <v>26</v>
      </c>
      <c r="C15" s="389" t="s">
        <v>27</v>
      </c>
      <c r="D15" s="389"/>
      <c r="E15" s="389"/>
      <c r="F15" s="389"/>
      <c r="G15" s="389"/>
      <c r="H15" s="389"/>
      <c r="I15" s="389"/>
    </row>
    <row r="16" spans="2:51" ht="45">
      <c r="B16" s="149" t="s">
        <v>28</v>
      </c>
      <c r="C16" s="389" t="s">
        <v>29</v>
      </c>
      <c r="D16" s="389"/>
      <c r="E16" s="389"/>
      <c r="F16" s="389"/>
      <c r="G16" s="389"/>
      <c r="H16" s="389"/>
      <c r="I16" s="389"/>
    </row>
    <row r="17" spans="2:9">
      <c r="B17" s="149" t="s">
        <v>30</v>
      </c>
      <c r="C17" s="389" t="s">
        <v>31</v>
      </c>
      <c r="D17" s="389"/>
      <c r="E17" s="389"/>
      <c r="F17" s="389"/>
      <c r="G17" s="389"/>
      <c r="H17" s="389"/>
      <c r="I17" s="389"/>
    </row>
    <row r="18" spans="2:9">
      <c r="B18" s="149" t="s">
        <v>32</v>
      </c>
      <c r="C18" s="389" t="s">
        <v>33</v>
      </c>
      <c r="D18" s="389"/>
      <c r="E18" s="389"/>
      <c r="F18" s="389"/>
      <c r="G18" s="389"/>
      <c r="H18" s="389"/>
      <c r="I18" s="389"/>
    </row>
    <row r="19" spans="2:9" ht="30" customHeight="1">
      <c r="B19" s="390"/>
      <c r="C19" s="391"/>
      <c r="D19" s="391"/>
      <c r="E19" s="391"/>
      <c r="F19" s="391"/>
      <c r="G19" s="391"/>
      <c r="H19" s="391"/>
      <c r="I19" s="392"/>
    </row>
    <row r="20" spans="2:9" ht="37.5" customHeight="1">
      <c r="B20" s="377" t="s">
        <v>34</v>
      </c>
      <c r="C20" s="377"/>
      <c r="D20" s="377"/>
      <c r="E20" s="377"/>
      <c r="F20" s="377"/>
      <c r="G20" s="377"/>
      <c r="H20" s="377"/>
      <c r="I20" s="377"/>
    </row>
    <row r="21" spans="2:9" ht="117" customHeight="1">
      <c r="B21" s="368" t="s">
        <v>35</v>
      </c>
      <c r="C21" s="368"/>
      <c r="D21" s="368"/>
      <c r="E21" s="368"/>
      <c r="F21" s="368"/>
      <c r="G21" s="368"/>
      <c r="H21" s="368"/>
      <c r="I21" s="368"/>
    </row>
    <row r="22" spans="2:9">
      <c r="B22" s="149" t="s">
        <v>10</v>
      </c>
      <c r="C22" s="389" t="s">
        <v>11</v>
      </c>
      <c r="D22" s="389"/>
      <c r="E22" s="389"/>
      <c r="F22" s="389"/>
      <c r="G22" s="389"/>
      <c r="H22" s="389"/>
      <c r="I22" s="389"/>
    </row>
    <row r="23" spans="2:9" ht="167.1" customHeight="1">
      <c r="B23" s="149" t="s">
        <v>36</v>
      </c>
      <c r="C23" s="368" t="s">
        <v>37</v>
      </c>
      <c r="D23" s="368"/>
      <c r="E23" s="368"/>
      <c r="F23" s="368"/>
      <c r="G23" s="368"/>
      <c r="H23" s="368"/>
      <c r="I23" s="368"/>
    </row>
    <row r="24" spans="2:9" ht="30">
      <c r="B24" s="149" t="s">
        <v>38</v>
      </c>
      <c r="C24" s="384" t="s">
        <v>39</v>
      </c>
      <c r="D24" s="384"/>
      <c r="E24" s="384"/>
      <c r="F24" s="384"/>
      <c r="G24" s="384"/>
      <c r="H24" s="384"/>
      <c r="I24" s="384"/>
    </row>
    <row r="25" spans="2:9" ht="30">
      <c r="B25" s="149" t="s">
        <v>40</v>
      </c>
      <c r="C25" s="384" t="s">
        <v>41</v>
      </c>
      <c r="D25" s="384"/>
      <c r="E25" s="384"/>
      <c r="F25" s="384"/>
      <c r="G25" s="384"/>
      <c r="H25" s="384"/>
      <c r="I25" s="384"/>
    </row>
    <row r="26" spans="2:9" ht="24.75" customHeight="1">
      <c r="B26" s="150" t="s">
        <v>42</v>
      </c>
      <c r="C26" s="385" t="s">
        <v>43</v>
      </c>
      <c r="D26" s="385"/>
      <c r="E26" s="385"/>
      <c r="F26" s="385"/>
      <c r="G26" s="385"/>
      <c r="H26" s="385"/>
      <c r="I26" s="385"/>
    </row>
    <row r="27" spans="2:9" ht="26.25" customHeight="1">
      <c r="B27" s="150" t="s">
        <v>44</v>
      </c>
      <c r="C27" s="385" t="s">
        <v>45</v>
      </c>
      <c r="D27" s="385"/>
      <c r="E27" s="385"/>
      <c r="F27" s="385"/>
      <c r="G27" s="385"/>
      <c r="H27" s="385"/>
      <c r="I27" s="385"/>
    </row>
    <row r="28" spans="2:9">
      <c r="B28" s="149" t="s">
        <v>46</v>
      </c>
      <c r="C28" s="368" t="s">
        <v>47</v>
      </c>
      <c r="D28" s="368"/>
      <c r="E28" s="368"/>
      <c r="F28" s="368"/>
      <c r="G28" s="368"/>
      <c r="H28" s="368"/>
      <c r="I28" s="368"/>
    </row>
    <row r="29" spans="2:9">
      <c r="B29" s="149" t="s">
        <v>48</v>
      </c>
      <c r="C29" s="378" t="s">
        <v>49</v>
      </c>
      <c r="D29" s="379"/>
      <c r="E29" s="379"/>
      <c r="F29" s="379"/>
      <c r="G29" s="379"/>
      <c r="H29" s="379"/>
      <c r="I29" s="380"/>
    </row>
    <row r="30" spans="2:9">
      <c r="B30" s="149" t="s">
        <v>50</v>
      </c>
      <c r="C30" s="378" t="s">
        <v>51</v>
      </c>
      <c r="D30" s="379"/>
      <c r="E30" s="379"/>
      <c r="F30" s="379"/>
      <c r="G30" s="379"/>
      <c r="H30" s="379"/>
      <c r="I30" s="380"/>
    </row>
    <row r="31" spans="2:9">
      <c r="B31" s="149" t="s">
        <v>52</v>
      </c>
      <c r="C31" s="378" t="s">
        <v>53</v>
      </c>
      <c r="D31" s="379"/>
      <c r="E31" s="379"/>
      <c r="F31" s="379"/>
      <c r="G31" s="379"/>
      <c r="H31" s="379"/>
      <c r="I31" s="380"/>
    </row>
    <row r="32" spans="2:9">
      <c r="B32" s="150" t="s">
        <v>54</v>
      </c>
      <c r="C32" s="368" t="s">
        <v>55</v>
      </c>
      <c r="D32" s="368"/>
      <c r="E32" s="368"/>
      <c r="F32" s="368"/>
      <c r="G32" s="368"/>
      <c r="H32" s="368"/>
      <c r="I32" s="368"/>
    </row>
    <row r="33" spans="2:9">
      <c r="B33" s="149" t="s">
        <v>56</v>
      </c>
      <c r="C33" s="385" t="s">
        <v>57</v>
      </c>
      <c r="D33" s="385"/>
      <c r="E33" s="385"/>
      <c r="F33" s="385"/>
      <c r="G33" s="385"/>
      <c r="H33" s="385"/>
      <c r="I33" s="385"/>
    </row>
    <row r="34" spans="2:9" ht="39" customHeight="1">
      <c r="B34" s="377" t="s">
        <v>58</v>
      </c>
      <c r="C34" s="377"/>
      <c r="D34" s="377"/>
      <c r="E34" s="377"/>
      <c r="F34" s="377"/>
      <c r="G34" s="377"/>
      <c r="H34" s="377"/>
      <c r="I34" s="377"/>
    </row>
    <row r="35" spans="2:9" ht="79.5" customHeight="1">
      <c r="B35" s="386" t="s">
        <v>59</v>
      </c>
      <c r="C35" s="387"/>
      <c r="D35" s="387"/>
      <c r="E35" s="387"/>
      <c r="F35" s="387"/>
      <c r="G35" s="387"/>
      <c r="H35" s="387"/>
      <c r="I35" s="388"/>
    </row>
    <row r="36" spans="2:9" ht="33" customHeight="1">
      <c r="B36" s="149" t="s">
        <v>60</v>
      </c>
      <c r="C36" s="368" t="s">
        <v>61</v>
      </c>
      <c r="D36" s="368"/>
      <c r="E36" s="368"/>
      <c r="F36" s="368"/>
      <c r="G36" s="368"/>
      <c r="H36" s="368"/>
      <c r="I36" s="368"/>
    </row>
    <row r="37" spans="2:9" ht="33" customHeight="1">
      <c r="B37" s="149" t="s">
        <v>62</v>
      </c>
      <c r="C37" s="368" t="s">
        <v>63</v>
      </c>
      <c r="D37" s="368"/>
      <c r="E37" s="368"/>
      <c r="F37" s="368"/>
      <c r="G37" s="368"/>
      <c r="H37" s="368"/>
      <c r="I37" s="368"/>
    </row>
    <row r="38" spans="2:9" ht="33" customHeight="1">
      <c r="B38" s="151"/>
      <c r="C38" s="152"/>
      <c r="D38" s="152"/>
      <c r="E38" s="152"/>
      <c r="F38" s="152"/>
      <c r="G38" s="152"/>
      <c r="H38" s="152"/>
      <c r="I38" s="153"/>
    </row>
    <row r="39" spans="2:9" ht="34.5" customHeight="1">
      <c r="B39" s="377" t="s">
        <v>64</v>
      </c>
      <c r="C39" s="377"/>
      <c r="D39" s="377"/>
      <c r="E39" s="377"/>
      <c r="F39" s="377"/>
      <c r="G39" s="377"/>
      <c r="H39" s="377"/>
      <c r="I39" s="377"/>
    </row>
    <row r="40" spans="2:9">
      <c r="B40" s="149" t="s">
        <v>65</v>
      </c>
      <c r="C40" s="368" t="s">
        <v>66</v>
      </c>
      <c r="D40" s="368"/>
      <c r="E40" s="368"/>
      <c r="F40" s="368"/>
      <c r="G40" s="368"/>
      <c r="H40" s="368"/>
      <c r="I40" s="368"/>
    </row>
    <row r="41" spans="2:9">
      <c r="B41" s="149" t="s">
        <v>67</v>
      </c>
      <c r="C41" s="368" t="s">
        <v>68</v>
      </c>
      <c r="D41" s="368"/>
      <c r="E41" s="368"/>
      <c r="F41" s="368"/>
      <c r="G41" s="368"/>
      <c r="H41" s="368"/>
      <c r="I41" s="368"/>
    </row>
    <row r="42" spans="2:9">
      <c r="B42" s="149" t="s">
        <v>69</v>
      </c>
      <c r="C42" s="368" t="s">
        <v>70</v>
      </c>
      <c r="D42" s="368"/>
      <c r="E42" s="368"/>
      <c r="F42" s="368"/>
      <c r="G42" s="368"/>
      <c r="H42" s="368"/>
      <c r="I42" s="368"/>
    </row>
    <row r="43" spans="2:9">
      <c r="B43" s="149" t="s">
        <v>71</v>
      </c>
      <c r="C43" s="378" t="s">
        <v>72</v>
      </c>
      <c r="D43" s="379"/>
      <c r="E43" s="379"/>
      <c r="F43" s="379"/>
      <c r="G43" s="379"/>
      <c r="H43" s="379"/>
      <c r="I43" s="380"/>
    </row>
    <row r="44" spans="2:9">
      <c r="B44" s="149" t="s">
        <v>73</v>
      </c>
      <c r="C44" s="378" t="s">
        <v>74</v>
      </c>
      <c r="D44" s="379"/>
      <c r="E44" s="379"/>
      <c r="F44" s="379"/>
      <c r="G44" s="379"/>
      <c r="H44" s="379"/>
      <c r="I44" s="380"/>
    </row>
    <row r="45" spans="2:9">
      <c r="B45" s="149" t="s">
        <v>75</v>
      </c>
      <c r="C45" s="378" t="s">
        <v>76</v>
      </c>
      <c r="D45" s="379"/>
      <c r="E45" s="379"/>
      <c r="F45" s="379"/>
      <c r="G45" s="379"/>
      <c r="H45" s="379"/>
      <c r="I45" s="380"/>
    </row>
    <row r="46" spans="2:9" ht="60">
      <c r="B46" s="154" t="s">
        <v>77</v>
      </c>
      <c r="C46" s="374" t="s">
        <v>78</v>
      </c>
      <c r="D46" s="374"/>
      <c r="E46" s="374"/>
      <c r="F46" s="374"/>
      <c r="G46" s="374"/>
      <c r="H46" s="374"/>
      <c r="I46" s="374"/>
    </row>
    <row r="47" spans="2:9">
      <c r="B47" s="154" t="s">
        <v>79</v>
      </c>
      <c r="C47" s="381" t="s">
        <v>80</v>
      </c>
      <c r="D47" s="382"/>
      <c r="E47" s="382"/>
      <c r="F47" s="382"/>
      <c r="G47" s="382"/>
      <c r="H47" s="382"/>
      <c r="I47" s="383"/>
    </row>
    <row r="48" spans="2:9">
      <c r="B48" s="154" t="s">
        <v>81</v>
      </c>
      <c r="C48" s="374" t="s">
        <v>82</v>
      </c>
      <c r="D48" s="374"/>
      <c r="E48" s="374"/>
      <c r="F48" s="374"/>
      <c r="G48" s="374"/>
      <c r="H48" s="374"/>
      <c r="I48" s="374"/>
    </row>
    <row r="49" spans="2:9" ht="30">
      <c r="B49" s="154" t="s">
        <v>83</v>
      </c>
      <c r="C49" s="374" t="s">
        <v>84</v>
      </c>
      <c r="D49" s="374"/>
      <c r="E49" s="374"/>
      <c r="F49" s="374"/>
      <c r="G49" s="374"/>
      <c r="H49" s="374"/>
      <c r="I49" s="374"/>
    </row>
    <row r="50" spans="2:9" ht="30">
      <c r="B50" s="154" t="s">
        <v>85</v>
      </c>
      <c r="C50" s="374" t="s">
        <v>86</v>
      </c>
      <c r="D50" s="374"/>
      <c r="E50" s="374"/>
      <c r="F50" s="374"/>
      <c r="G50" s="374"/>
      <c r="H50" s="374"/>
      <c r="I50" s="374"/>
    </row>
    <row r="51" spans="2:9" ht="30">
      <c r="B51" s="154" t="s">
        <v>87</v>
      </c>
      <c r="C51" s="374" t="s">
        <v>88</v>
      </c>
      <c r="D51" s="374"/>
      <c r="E51" s="374"/>
      <c r="F51" s="374"/>
      <c r="G51" s="374"/>
      <c r="H51" s="374"/>
      <c r="I51" s="374"/>
    </row>
    <row r="52" spans="2:9" ht="30">
      <c r="B52" s="155" t="s">
        <v>89</v>
      </c>
      <c r="C52" s="372" t="s">
        <v>90</v>
      </c>
      <c r="D52" s="372"/>
      <c r="E52" s="372"/>
      <c r="F52" s="372"/>
      <c r="G52" s="372"/>
      <c r="H52" s="372"/>
      <c r="I52" s="372"/>
    </row>
    <row r="53" spans="2:9">
      <c r="B53" s="155" t="s">
        <v>91</v>
      </c>
      <c r="C53" s="372" t="s">
        <v>92</v>
      </c>
      <c r="D53" s="372"/>
      <c r="E53" s="372"/>
      <c r="F53" s="372"/>
      <c r="G53" s="372"/>
      <c r="H53" s="372"/>
      <c r="I53" s="372"/>
    </row>
    <row r="54" spans="2:9" ht="30">
      <c r="B54" s="155" t="s">
        <v>93</v>
      </c>
      <c r="C54" s="372" t="s">
        <v>94</v>
      </c>
      <c r="D54" s="372"/>
      <c r="E54" s="372"/>
      <c r="F54" s="372"/>
      <c r="G54" s="372"/>
      <c r="H54" s="372"/>
      <c r="I54" s="372"/>
    </row>
    <row r="55" spans="2:9">
      <c r="B55" s="155" t="s">
        <v>95</v>
      </c>
      <c r="C55" s="372" t="s">
        <v>96</v>
      </c>
      <c r="D55" s="372"/>
      <c r="E55" s="372"/>
      <c r="F55" s="372"/>
      <c r="G55" s="372"/>
      <c r="H55" s="372"/>
      <c r="I55" s="372"/>
    </row>
    <row r="56" spans="2:9">
      <c r="B56" s="155" t="s">
        <v>97</v>
      </c>
      <c r="C56" s="372" t="s">
        <v>98</v>
      </c>
      <c r="D56" s="372"/>
      <c r="E56" s="372"/>
      <c r="F56" s="372"/>
      <c r="G56" s="372"/>
      <c r="H56" s="372"/>
      <c r="I56" s="372"/>
    </row>
    <row r="57" spans="2:9" ht="30">
      <c r="B57" s="155" t="s">
        <v>99</v>
      </c>
      <c r="C57" s="372" t="s">
        <v>100</v>
      </c>
      <c r="D57" s="372"/>
      <c r="E57" s="372"/>
      <c r="F57" s="372"/>
      <c r="G57" s="372"/>
      <c r="H57" s="372"/>
      <c r="I57" s="372"/>
    </row>
    <row r="58" spans="2:9" ht="33.75" customHeight="1">
      <c r="B58" s="375"/>
      <c r="C58" s="375"/>
      <c r="D58" s="375"/>
      <c r="E58" s="375"/>
      <c r="F58" s="375"/>
      <c r="G58" s="375"/>
      <c r="H58" s="375"/>
      <c r="I58" s="376"/>
    </row>
    <row r="59" spans="2:9" ht="32.25" customHeight="1">
      <c r="B59" s="371" t="s">
        <v>101</v>
      </c>
      <c r="C59" s="371"/>
      <c r="D59" s="371"/>
      <c r="E59" s="371"/>
      <c r="F59" s="371"/>
      <c r="G59" s="371"/>
      <c r="H59" s="371"/>
      <c r="I59" s="371"/>
    </row>
    <row r="60" spans="2:9">
      <c r="B60" s="149" t="s">
        <v>102</v>
      </c>
      <c r="C60" s="369" t="s">
        <v>103</v>
      </c>
      <c r="D60" s="369"/>
      <c r="E60" s="369"/>
      <c r="F60" s="369"/>
      <c r="G60" s="369"/>
      <c r="H60" s="369"/>
      <c r="I60" s="369"/>
    </row>
    <row r="61" spans="2:9" ht="30">
      <c r="B61" s="149" t="s">
        <v>104</v>
      </c>
      <c r="C61" s="373" t="s">
        <v>105</v>
      </c>
      <c r="D61" s="373"/>
      <c r="E61" s="373"/>
      <c r="F61" s="373"/>
      <c r="G61" s="373"/>
      <c r="H61" s="373"/>
      <c r="I61" s="373"/>
    </row>
    <row r="62" spans="2:9">
      <c r="B62" s="149" t="s">
        <v>106</v>
      </c>
      <c r="C62" s="365" t="s">
        <v>107</v>
      </c>
      <c r="D62" s="366"/>
      <c r="E62" s="366"/>
      <c r="F62" s="366"/>
      <c r="G62" s="366"/>
      <c r="H62" s="366"/>
      <c r="I62" s="367"/>
    </row>
    <row r="63" spans="2:9">
      <c r="B63" s="149" t="s">
        <v>108</v>
      </c>
      <c r="C63" s="368" t="s">
        <v>109</v>
      </c>
      <c r="D63" s="368"/>
      <c r="E63" s="368"/>
      <c r="F63" s="368"/>
      <c r="G63" s="368"/>
      <c r="H63" s="368"/>
      <c r="I63" s="368"/>
    </row>
    <row r="64" spans="2:9">
      <c r="B64" s="149" t="s">
        <v>110</v>
      </c>
      <c r="C64" s="369" t="s">
        <v>111</v>
      </c>
      <c r="D64" s="369"/>
      <c r="E64" s="369"/>
      <c r="F64" s="369"/>
      <c r="G64" s="369"/>
      <c r="H64" s="369"/>
      <c r="I64" s="369"/>
    </row>
    <row r="65" spans="2:9">
      <c r="B65" s="149" t="s">
        <v>112</v>
      </c>
      <c r="C65" s="369" t="s">
        <v>113</v>
      </c>
      <c r="D65" s="369"/>
      <c r="E65" s="369"/>
      <c r="F65" s="369"/>
      <c r="G65" s="369"/>
      <c r="H65" s="369"/>
      <c r="I65" s="369"/>
    </row>
    <row r="66" spans="2:9" ht="30.75" customHeight="1">
      <c r="B66" s="370"/>
      <c r="C66" s="370"/>
      <c r="D66" s="370"/>
      <c r="E66" s="370"/>
      <c r="F66" s="370"/>
      <c r="G66" s="370"/>
      <c r="H66" s="370"/>
      <c r="I66" s="370"/>
    </row>
    <row r="67" spans="2:9" ht="34.5" customHeight="1">
      <c r="B67" s="371" t="s">
        <v>114</v>
      </c>
      <c r="C67" s="371"/>
      <c r="D67" s="371"/>
      <c r="E67" s="371"/>
      <c r="F67" s="371"/>
      <c r="G67" s="371"/>
      <c r="H67" s="371"/>
      <c r="I67" s="371"/>
    </row>
    <row r="68" spans="2:9">
      <c r="B68" s="155" t="s">
        <v>115</v>
      </c>
      <c r="C68" s="369" t="s">
        <v>116</v>
      </c>
      <c r="D68" s="369"/>
      <c r="E68" s="369"/>
      <c r="F68" s="369"/>
      <c r="G68" s="369"/>
      <c r="H68" s="369"/>
      <c r="I68" s="369"/>
    </row>
    <row r="69" spans="2:9">
      <c r="B69" s="155" t="s">
        <v>117</v>
      </c>
      <c r="C69" s="369" t="s">
        <v>118</v>
      </c>
      <c r="D69" s="369"/>
      <c r="E69" s="369"/>
      <c r="F69" s="369"/>
      <c r="G69" s="369"/>
      <c r="H69" s="369"/>
      <c r="I69" s="369"/>
    </row>
    <row r="70" spans="2:9">
      <c r="B70" s="155" t="s">
        <v>119</v>
      </c>
      <c r="C70" s="372" t="s">
        <v>120</v>
      </c>
      <c r="D70" s="372"/>
      <c r="E70" s="372"/>
      <c r="F70" s="372"/>
      <c r="G70" s="372"/>
      <c r="H70" s="372"/>
      <c r="I70" s="372"/>
    </row>
    <row r="71" spans="2:9">
      <c r="B71" s="155" t="s">
        <v>121</v>
      </c>
      <c r="C71" s="369" t="s">
        <v>122</v>
      </c>
      <c r="D71" s="369"/>
      <c r="E71" s="369"/>
      <c r="F71" s="369"/>
      <c r="G71" s="369"/>
      <c r="H71" s="369"/>
      <c r="I71" s="369"/>
    </row>
    <row r="72" spans="2:9">
      <c r="B72" s="155" t="s">
        <v>123</v>
      </c>
      <c r="C72" s="369" t="s">
        <v>124</v>
      </c>
      <c r="D72" s="369"/>
      <c r="E72" s="369"/>
      <c r="F72" s="369"/>
      <c r="G72" s="369"/>
      <c r="H72" s="369"/>
      <c r="I72" s="369"/>
    </row>
    <row r="73" spans="2:9" ht="33.75" customHeight="1">
      <c r="B73" s="364"/>
      <c r="C73" s="364"/>
      <c r="D73" s="364"/>
      <c r="E73" s="364"/>
      <c r="F73" s="364"/>
      <c r="G73" s="364"/>
      <c r="H73" s="364"/>
      <c r="I73" s="364"/>
    </row>
    <row r="74" spans="2:9" ht="54.75" customHeight="1"/>
    <row r="76" spans="2:9" ht="134.44999999999999" customHeight="1"/>
    <row r="77" spans="2:9" ht="64.5" customHeight="1"/>
    <row r="78" spans="2:9" ht="49.5" customHeight="1"/>
    <row r="87" ht="40.5" customHeight="1"/>
  </sheetData>
  <mergeCells count="72">
    <mergeCell ref="C12:I12"/>
    <mergeCell ref="B1:I1"/>
    <mergeCell ref="B2:I2"/>
    <mergeCell ref="C3:I3"/>
    <mergeCell ref="C4:I4"/>
    <mergeCell ref="C5:I5"/>
    <mergeCell ref="C6:I6"/>
    <mergeCell ref="C7:I7"/>
    <mergeCell ref="C8:I8"/>
    <mergeCell ref="C9:I9"/>
    <mergeCell ref="C10:I10"/>
    <mergeCell ref="C11:I11"/>
    <mergeCell ref="C24:I24"/>
    <mergeCell ref="C13:I13"/>
    <mergeCell ref="C14:I14"/>
    <mergeCell ref="C15:I15"/>
    <mergeCell ref="C16:I16"/>
    <mergeCell ref="C17:I17"/>
    <mergeCell ref="C18:I18"/>
    <mergeCell ref="B19:I19"/>
    <mergeCell ref="B20:I20"/>
    <mergeCell ref="B21:I21"/>
    <mergeCell ref="C22:I22"/>
    <mergeCell ref="C23:I23"/>
    <mergeCell ref="C36:I36"/>
    <mergeCell ref="C25:I25"/>
    <mergeCell ref="C26:I26"/>
    <mergeCell ref="C27:I27"/>
    <mergeCell ref="C28:I28"/>
    <mergeCell ref="C29:I29"/>
    <mergeCell ref="C30:I30"/>
    <mergeCell ref="C31:I31"/>
    <mergeCell ref="C32:I32"/>
    <mergeCell ref="C33:I33"/>
    <mergeCell ref="B34:I34"/>
    <mergeCell ref="B35:I35"/>
    <mergeCell ref="C49:I49"/>
    <mergeCell ref="C37:I37"/>
    <mergeCell ref="B39:I39"/>
    <mergeCell ref="C40:I40"/>
    <mergeCell ref="C41:I41"/>
    <mergeCell ref="C42:I42"/>
    <mergeCell ref="C43:I43"/>
    <mergeCell ref="C44:I44"/>
    <mergeCell ref="C45:I45"/>
    <mergeCell ref="C46:I46"/>
    <mergeCell ref="C47:I47"/>
    <mergeCell ref="C48:I48"/>
    <mergeCell ref="C61:I61"/>
    <mergeCell ref="C50:I50"/>
    <mergeCell ref="C51:I51"/>
    <mergeCell ref="C52:I52"/>
    <mergeCell ref="C53:I53"/>
    <mergeCell ref="C54:I54"/>
    <mergeCell ref="C55:I55"/>
    <mergeCell ref="C56:I56"/>
    <mergeCell ref="C57:I57"/>
    <mergeCell ref="B58:I58"/>
    <mergeCell ref="B59:I59"/>
    <mergeCell ref="C60:I60"/>
    <mergeCell ref="B73:I73"/>
    <mergeCell ref="C62:I62"/>
    <mergeCell ref="C63:I63"/>
    <mergeCell ref="C64:I64"/>
    <mergeCell ref="C65:I65"/>
    <mergeCell ref="B66:I66"/>
    <mergeCell ref="B67:I67"/>
    <mergeCell ref="C68:I68"/>
    <mergeCell ref="C69:I69"/>
    <mergeCell ref="C70:I70"/>
    <mergeCell ref="C71:I71"/>
    <mergeCell ref="C72:I72"/>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N113"/>
  <sheetViews>
    <sheetView topLeftCell="A13" zoomScale="70" zoomScaleNormal="70" workbookViewId="0">
      <selection activeCell="I35" sqref="I35"/>
    </sheetView>
  </sheetViews>
  <sheetFormatPr defaultColWidth="11.42578125" defaultRowHeight="15"/>
  <cols>
    <col min="1" max="1" width="21.42578125" style="281" customWidth="1"/>
    <col min="2" max="2" width="17.140625" style="263" customWidth="1"/>
    <col min="3" max="3" width="12.85546875" style="263" customWidth="1"/>
    <col min="4" max="4" width="19.85546875" style="263" customWidth="1"/>
    <col min="5" max="5" width="18.5703125" style="263" customWidth="1"/>
    <col min="6" max="6" width="17.5703125" style="263" customWidth="1"/>
    <col min="7" max="7" width="28.7109375" style="263" customWidth="1"/>
    <col min="8" max="8" width="23.85546875" style="263" customWidth="1"/>
    <col min="9" max="9" width="30.5703125" style="263" customWidth="1"/>
    <col min="10" max="11" width="16.28515625" style="263" customWidth="1"/>
    <col min="12" max="13" width="30.85546875" style="263" customWidth="1"/>
    <col min="14" max="14" width="32.42578125" style="263" customWidth="1"/>
    <col min="15" max="15" width="18.7109375" style="263" customWidth="1"/>
    <col min="16" max="16" width="19.140625" style="263" customWidth="1"/>
    <col min="17" max="17" width="24.28515625" style="263" customWidth="1"/>
    <col min="18" max="20" width="17.5703125" style="263" customWidth="1"/>
    <col min="21" max="21" width="20" style="263" customWidth="1"/>
    <col min="22" max="24" width="17.5703125" style="263" customWidth="1"/>
    <col min="25" max="25" width="20" style="263" customWidth="1"/>
    <col min="26" max="34" width="17.5703125" style="263" customWidth="1"/>
    <col min="35" max="35" width="20.85546875" style="263" customWidth="1"/>
    <col min="36" max="40" width="26.140625" style="263" customWidth="1"/>
    <col min="41" max="16384" width="11.42578125" style="263"/>
  </cols>
  <sheetData>
    <row r="1" spans="1:40" ht="47.25" customHeight="1">
      <c r="A1" s="257" t="s">
        <v>125</v>
      </c>
      <c r="B1" s="258" t="s">
        <v>4</v>
      </c>
      <c r="C1" s="258" t="s">
        <v>126</v>
      </c>
      <c r="D1" s="258" t="s">
        <v>127</v>
      </c>
      <c r="E1" s="258" t="s">
        <v>128</v>
      </c>
      <c r="F1" s="258" t="s">
        <v>129</v>
      </c>
      <c r="G1" s="258" t="s">
        <v>130</v>
      </c>
      <c r="H1" s="258" t="s">
        <v>14</v>
      </c>
      <c r="I1" s="258" t="s">
        <v>16</v>
      </c>
      <c r="J1" s="258" t="s">
        <v>18</v>
      </c>
      <c r="K1" s="259" t="s">
        <v>131</v>
      </c>
      <c r="L1" s="260" t="s">
        <v>132</v>
      </c>
      <c r="M1" s="261"/>
      <c r="N1" s="262"/>
      <c r="O1" s="258" t="s">
        <v>133</v>
      </c>
      <c r="P1" s="258" t="s">
        <v>134</v>
      </c>
      <c r="Q1" s="258" t="s">
        <v>28</v>
      </c>
      <c r="R1" s="258" t="s">
        <v>30</v>
      </c>
      <c r="S1" s="258" t="s">
        <v>135</v>
      </c>
      <c r="T1" s="258" t="s">
        <v>136</v>
      </c>
      <c r="U1" s="258" t="s">
        <v>137</v>
      </c>
      <c r="V1" s="258" t="s">
        <v>138</v>
      </c>
      <c r="W1" s="258" t="s">
        <v>139</v>
      </c>
      <c r="X1" s="258" t="s">
        <v>140</v>
      </c>
      <c r="Y1" s="258" t="s">
        <v>141</v>
      </c>
      <c r="Z1" s="258" t="s">
        <v>142</v>
      </c>
      <c r="AA1" s="258" t="s">
        <v>143</v>
      </c>
      <c r="AB1" s="258" t="s">
        <v>144</v>
      </c>
      <c r="AC1" s="258" t="s">
        <v>145</v>
      </c>
      <c r="AD1" s="258" t="s">
        <v>146</v>
      </c>
      <c r="AE1" s="258" t="s">
        <v>147</v>
      </c>
      <c r="AF1" s="258" t="s">
        <v>148</v>
      </c>
      <c r="AG1" s="258" t="s">
        <v>149</v>
      </c>
      <c r="AH1" s="258" t="s">
        <v>150</v>
      </c>
      <c r="AI1" s="258" t="s">
        <v>151</v>
      </c>
      <c r="AJ1" s="258" t="s">
        <v>152</v>
      </c>
      <c r="AK1" s="258" t="s">
        <v>153</v>
      </c>
      <c r="AL1" s="258" t="s">
        <v>154</v>
      </c>
      <c r="AM1" s="258" t="s">
        <v>155</v>
      </c>
      <c r="AN1" s="258" t="s">
        <v>156</v>
      </c>
    </row>
    <row r="2" spans="1:40" ht="38.25" hidden="1" customHeight="1">
      <c r="A2" s="264" t="s">
        <v>157</v>
      </c>
      <c r="B2" s="265"/>
      <c r="C2" s="266"/>
      <c r="D2" s="266"/>
      <c r="E2" s="267"/>
      <c r="F2" s="268"/>
      <c r="G2" s="267"/>
      <c r="H2" s="268"/>
      <c r="I2" s="266" t="s">
        <v>158</v>
      </c>
      <c r="J2" s="268"/>
      <c r="K2" s="266"/>
      <c r="L2" s="266"/>
      <c r="M2" s="266"/>
      <c r="N2" s="267"/>
      <c r="O2" s="267"/>
      <c r="P2" s="269"/>
      <c r="Q2" s="268"/>
      <c r="R2" s="267"/>
      <c r="S2" s="267"/>
      <c r="T2" s="267"/>
      <c r="U2" s="267"/>
      <c r="V2" s="267"/>
      <c r="W2" s="267"/>
      <c r="X2" s="267"/>
      <c r="Y2" s="267"/>
      <c r="Z2" s="267"/>
      <c r="AA2" s="267"/>
      <c r="AB2" s="267"/>
      <c r="AC2" s="267"/>
      <c r="AD2" s="267"/>
      <c r="AE2" s="267"/>
      <c r="AF2" s="267"/>
      <c r="AG2" s="267"/>
      <c r="AH2" s="267"/>
      <c r="AI2" s="267"/>
      <c r="AJ2" s="267"/>
      <c r="AK2" s="267"/>
      <c r="AL2" s="267"/>
      <c r="AM2" s="267"/>
      <c r="AN2" s="267"/>
    </row>
    <row r="3" spans="1:40" ht="15" hidden="1" customHeight="1">
      <c r="A3" s="264" t="s">
        <v>157</v>
      </c>
      <c r="B3" s="265"/>
      <c r="C3" s="270"/>
      <c r="D3" s="270"/>
      <c r="E3" s="265"/>
      <c r="F3" s="268"/>
      <c r="G3" s="265"/>
      <c r="H3" s="268"/>
      <c r="I3" s="270" t="s">
        <v>159</v>
      </c>
      <c r="J3" s="268"/>
      <c r="K3" s="270"/>
      <c r="L3" s="270"/>
      <c r="M3" s="270"/>
      <c r="N3" s="265"/>
      <c r="O3" s="271"/>
      <c r="P3" s="269"/>
      <c r="Q3" s="268"/>
      <c r="R3" s="265"/>
      <c r="S3" s="265"/>
      <c r="T3" s="265"/>
      <c r="U3" s="265"/>
      <c r="V3" s="265"/>
      <c r="W3" s="265"/>
      <c r="X3" s="265"/>
      <c r="Y3" s="265"/>
      <c r="Z3" s="265"/>
      <c r="AA3" s="265"/>
      <c r="AB3" s="265"/>
      <c r="AC3" s="265"/>
      <c r="AD3" s="265"/>
      <c r="AE3" s="265"/>
      <c r="AF3" s="265"/>
      <c r="AG3" s="265"/>
      <c r="AH3" s="265"/>
      <c r="AI3" s="265"/>
      <c r="AJ3" s="265"/>
      <c r="AK3" s="265"/>
      <c r="AL3" s="265"/>
      <c r="AM3" s="265"/>
      <c r="AN3" s="265"/>
    </row>
    <row r="4" spans="1:40" ht="25.5" hidden="1" customHeight="1">
      <c r="A4" s="264" t="s">
        <v>157</v>
      </c>
      <c r="B4" s="265"/>
      <c r="C4" s="270"/>
      <c r="D4" s="270"/>
      <c r="E4" s="265"/>
      <c r="F4" s="268"/>
      <c r="G4" s="265"/>
      <c r="H4" s="268"/>
      <c r="I4" s="270" t="s">
        <v>160</v>
      </c>
      <c r="J4" s="268"/>
      <c r="K4" s="270"/>
      <c r="L4" s="270"/>
      <c r="M4" s="270"/>
      <c r="N4" s="265"/>
      <c r="O4" s="271"/>
      <c r="P4" s="269"/>
      <c r="Q4" s="268"/>
      <c r="R4" s="265"/>
      <c r="S4" s="265"/>
      <c r="T4" s="265"/>
      <c r="U4" s="265"/>
      <c r="V4" s="265"/>
      <c r="W4" s="265"/>
      <c r="X4" s="265"/>
      <c r="Y4" s="265"/>
      <c r="Z4" s="265"/>
      <c r="AA4" s="265"/>
      <c r="AB4" s="265"/>
      <c r="AC4" s="265"/>
      <c r="AD4" s="265"/>
      <c r="AE4" s="265"/>
      <c r="AF4" s="265"/>
      <c r="AG4" s="265"/>
      <c r="AH4" s="265"/>
      <c r="AI4" s="265"/>
      <c r="AJ4" s="265"/>
      <c r="AK4" s="265"/>
      <c r="AL4" s="265"/>
      <c r="AM4" s="265"/>
      <c r="AN4" s="265"/>
    </row>
    <row r="5" spans="1:40" ht="39.75" hidden="1" customHeight="1">
      <c r="A5" s="264"/>
      <c r="B5" s="265"/>
      <c r="C5" s="266"/>
      <c r="D5" s="266"/>
      <c r="E5" s="267"/>
      <c r="F5" s="268"/>
      <c r="G5" s="267"/>
      <c r="H5" s="268"/>
      <c r="I5" s="266" t="s">
        <v>161</v>
      </c>
      <c r="J5" s="268"/>
      <c r="K5" s="266"/>
      <c r="L5" s="266"/>
      <c r="M5" s="266"/>
      <c r="N5" s="267"/>
      <c r="O5" s="272">
        <f>'[2]Plan Indicativo'!CP15</f>
        <v>1</v>
      </c>
      <c r="P5" s="269"/>
      <c r="Q5" s="268"/>
      <c r="R5" s="267"/>
      <c r="S5" s="267"/>
      <c r="T5" s="267"/>
      <c r="U5" s="267"/>
      <c r="V5" s="267"/>
      <c r="W5" s="267"/>
      <c r="X5" s="267"/>
      <c r="Y5" s="267"/>
      <c r="Z5" s="267"/>
      <c r="AA5" s="267"/>
      <c r="AB5" s="267"/>
      <c r="AC5" s="267"/>
      <c r="AD5" s="267"/>
      <c r="AE5" s="267"/>
      <c r="AF5" s="267"/>
      <c r="AG5" s="267"/>
      <c r="AH5" s="267"/>
      <c r="AI5" s="267"/>
      <c r="AJ5" s="267"/>
      <c r="AK5" s="267"/>
      <c r="AL5" s="267"/>
      <c r="AM5" s="267"/>
      <c r="AN5" s="267"/>
    </row>
    <row r="6" spans="1:40" ht="78.75" hidden="1">
      <c r="A6" s="264"/>
      <c r="B6" s="265"/>
      <c r="C6" s="267" t="s">
        <v>162</v>
      </c>
      <c r="D6" s="267" t="s">
        <v>162</v>
      </c>
      <c r="E6" s="267" t="s">
        <v>163</v>
      </c>
      <c r="F6" s="268"/>
      <c r="G6" s="267"/>
      <c r="H6" s="268"/>
      <c r="I6" s="266" t="s">
        <v>164</v>
      </c>
      <c r="J6" s="268"/>
      <c r="K6" s="266"/>
      <c r="L6" s="266"/>
      <c r="M6" s="266"/>
      <c r="N6" s="267"/>
      <c r="O6" s="272">
        <f>'[2]Plan Indicativo'!CP16</f>
        <v>0.42366931839524696</v>
      </c>
      <c r="P6" s="269"/>
      <c r="Q6" s="268"/>
      <c r="R6" s="267"/>
      <c r="S6" s="267"/>
      <c r="T6" s="267"/>
      <c r="U6" s="267"/>
      <c r="V6" s="267"/>
      <c r="W6" s="267"/>
      <c r="X6" s="267"/>
      <c r="Y6" s="267"/>
      <c r="Z6" s="267"/>
      <c r="AA6" s="267"/>
      <c r="AB6" s="267"/>
      <c r="AC6" s="267"/>
      <c r="AD6" s="267"/>
      <c r="AE6" s="267"/>
      <c r="AF6" s="267"/>
      <c r="AG6" s="267"/>
      <c r="AH6" s="267"/>
      <c r="AI6" s="267"/>
      <c r="AJ6" s="267"/>
      <c r="AK6" s="267"/>
      <c r="AL6" s="267"/>
      <c r="AM6" s="267"/>
      <c r="AN6" s="267"/>
    </row>
    <row r="7" spans="1:40" ht="78.75" hidden="1">
      <c r="A7" s="264"/>
      <c r="B7" s="265"/>
      <c r="C7" s="267" t="s">
        <v>162</v>
      </c>
      <c r="D7" s="267" t="s">
        <v>162</v>
      </c>
      <c r="E7" s="267" t="s">
        <v>163</v>
      </c>
      <c r="F7" s="268"/>
      <c r="G7" s="267"/>
      <c r="H7" s="268"/>
      <c r="I7" s="273" t="s">
        <v>165</v>
      </c>
      <c r="J7" s="268"/>
      <c r="K7" s="273"/>
      <c r="L7" s="273"/>
      <c r="M7" s="273"/>
      <c r="N7" s="267"/>
      <c r="O7" s="272">
        <f>'[2]Plan Indicativo'!CP17</f>
        <v>0.11644255285513747</v>
      </c>
      <c r="P7" s="269"/>
      <c r="Q7" s="268"/>
      <c r="R7" s="267"/>
      <c r="S7" s="267"/>
      <c r="T7" s="267"/>
      <c r="U7" s="267"/>
      <c r="V7" s="267"/>
      <c r="W7" s="267"/>
      <c r="X7" s="267"/>
      <c r="Y7" s="267"/>
      <c r="Z7" s="267"/>
      <c r="AA7" s="267"/>
      <c r="AB7" s="267"/>
      <c r="AC7" s="267"/>
      <c r="AD7" s="267"/>
      <c r="AE7" s="267"/>
      <c r="AF7" s="267"/>
      <c r="AG7" s="267"/>
      <c r="AH7" s="267"/>
      <c r="AI7" s="267"/>
      <c r="AJ7" s="267"/>
      <c r="AK7" s="267"/>
      <c r="AL7" s="267"/>
      <c r="AM7" s="267"/>
      <c r="AN7" s="267"/>
    </row>
    <row r="8" spans="1:40" ht="78.75" hidden="1">
      <c r="A8" s="264"/>
      <c r="B8" s="265"/>
      <c r="C8" s="267" t="s">
        <v>162</v>
      </c>
      <c r="D8" s="267" t="s">
        <v>162</v>
      </c>
      <c r="E8" s="267" t="s">
        <v>163</v>
      </c>
      <c r="F8" s="268"/>
      <c r="G8" s="267" t="s">
        <v>166</v>
      </c>
      <c r="H8" s="268"/>
      <c r="I8" s="266" t="s">
        <v>167</v>
      </c>
      <c r="J8" s="268"/>
      <c r="K8" s="266"/>
      <c r="L8" s="266"/>
      <c r="M8" s="266"/>
      <c r="N8" s="267"/>
      <c r="O8" s="272">
        <f>'[2]Plan Indicativo'!CP18</f>
        <v>1</v>
      </c>
      <c r="P8" s="269"/>
      <c r="Q8" s="268"/>
      <c r="R8" s="267"/>
      <c r="S8" s="267"/>
      <c r="T8" s="267"/>
      <c r="U8" s="267"/>
      <c r="V8" s="267"/>
      <c r="W8" s="267"/>
      <c r="X8" s="267"/>
      <c r="Y8" s="267"/>
      <c r="Z8" s="267"/>
      <c r="AA8" s="267"/>
      <c r="AB8" s="267"/>
      <c r="AC8" s="267"/>
      <c r="AD8" s="267"/>
      <c r="AE8" s="267"/>
      <c r="AF8" s="267"/>
      <c r="AG8" s="267"/>
      <c r="AH8" s="267"/>
      <c r="AI8" s="267"/>
      <c r="AJ8" s="267"/>
      <c r="AK8" s="267"/>
      <c r="AL8" s="267"/>
      <c r="AM8" s="267"/>
      <c r="AN8" s="267"/>
    </row>
    <row r="9" spans="1:40" ht="45">
      <c r="A9" s="264" t="s">
        <v>157</v>
      </c>
      <c r="B9" s="265">
        <v>1</v>
      </c>
      <c r="C9" s="265">
        <v>1</v>
      </c>
      <c r="D9" s="265" t="s">
        <v>162</v>
      </c>
      <c r="E9" s="265" t="s">
        <v>163</v>
      </c>
      <c r="F9" s="268"/>
      <c r="G9" s="265" t="s">
        <v>166</v>
      </c>
      <c r="H9" s="268"/>
      <c r="I9" s="274" t="s">
        <v>168</v>
      </c>
      <c r="J9" s="265" t="s">
        <v>169</v>
      </c>
      <c r="K9" s="265" t="s">
        <v>170</v>
      </c>
      <c r="L9" s="265" t="s">
        <v>171</v>
      </c>
      <c r="M9" s="265" t="s">
        <v>172</v>
      </c>
      <c r="N9" s="265" t="s">
        <v>173</v>
      </c>
      <c r="O9" s="272">
        <f>'[2]Plan Indicativo'!CP19</f>
        <v>0.4</v>
      </c>
      <c r="P9" s="269" t="s">
        <v>174</v>
      </c>
      <c r="Q9" s="268"/>
      <c r="R9" s="265">
        <v>800</v>
      </c>
      <c r="S9" s="265">
        <v>0</v>
      </c>
      <c r="T9" s="265">
        <v>0</v>
      </c>
      <c r="U9" s="265">
        <v>0</v>
      </c>
      <c r="V9" s="265">
        <v>0</v>
      </c>
      <c r="W9" s="265">
        <v>0</v>
      </c>
      <c r="X9" s="265">
        <v>0</v>
      </c>
      <c r="Y9" s="265">
        <v>0</v>
      </c>
      <c r="Z9" s="265"/>
      <c r="AA9" s="265"/>
      <c r="AB9" s="265"/>
      <c r="AC9" s="265"/>
      <c r="AD9" s="265"/>
      <c r="AE9" s="265"/>
      <c r="AF9" s="265"/>
      <c r="AG9" s="265"/>
      <c r="AH9" s="265"/>
      <c r="AI9" s="267">
        <f>SUM(S9:AH9)</f>
        <v>0</v>
      </c>
      <c r="AJ9" s="256"/>
      <c r="AK9" s="256"/>
      <c r="AL9" s="265"/>
      <c r="AM9" s="265"/>
      <c r="AN9" s="256">
        <f>AI9/R9</f>
        <v>0</v>
      </c>
    </row>
    <row r="10" spans="1:40" ht="120">
      <c r="A10" s="264" t="s">
        <v>175</v>
      </c>
      <c r="B10" s="265">
        <v>1</v>
      </c>
      <c r="C10" s="265">
        <v>2</v>
      </c>
      <c r="D10" s="265" t="s">
        <v>162</v>
      </c>
      <c r="E10" s="265" t="s">
        <v>163</v>
      </c>
      <c r="F10" s="268"/>
      <c r="G10" s="265" t="s">
        <v>166</v>
      </c>
      <c r="H10" s="268"/>
      <c r="I10" s="274" t="s">
        <v>176</v>
      </c>
      <c r="J10" s="265" t="s">
        <v>169</v>
      </c>
      <c r="K10" s="265" t="s">
        <v>170</v>
      </c>
      <c r="L10" s="265" t="s">
        <v>177</v>
      </c>
      <c r="M10" s="265" t="s">
        <v>178</v>
      </c>
      <c r="N10" s="265" t="s">
        <v>179</v>
      </c>
      <c r="O10" s="272">
        <f>'[2]Plan Indicativo'!CP20</f>
        <v>0.05</v>
      </c>
      <c r="P10" s="269" t="s">
        <v>180</v>
      </c>
      <c r="Q10" s="268"/>
      <c r="R10" s="265">
        <v>15</v>
      </c>
      <c r="S10" s="265">
        <v>0</v>
      </c>
      <c r="T10" s="265">
        <v>0</v>
      </c>
      <c r="U10" s="265">
        <v>0</v>
      </c>
      <c r="V10" s="265">
        <v>0</v>
      </c>
      <c r="W10" s="265">
        <v>0</v>
      </c>
      <c r="X10" s="265">
        <v>0</v>
      </c>
      <c r="Y10" s="265">
        <v>0</v>
      </c>
      <c r="Z10" s="265"/>
      <c r="AA10" s="265"/>
      <c r="AB10" s="265"/>
      <c r="AC10" s="265"/>
      <c r="AD10" s="265"/>
      <c r="AE10" s="265"/>
      <c r="AF10" s="265"/>
      <c r="AG10" s="265"/>
      <c r="AH10" s="265"/>
      <c r="AI10" s="267">
        <f t="shared" ref="AI10:AI73" si="0">SUM(S10:AH10)</f>
        <v>0</v>
      </c>
      <c r="AJ10" s="265"/>
      <c r="AK10" s="265"/>
      <c r="AL10" s="265"/>
      <c r="AM10" s="265"/>
      <c r="AN10" s="256">
        <f t="shared" ref="AN10:AN73" si="1">AI10/R10</f>
        <v>0</v>
      </c>
    </row>
    <row r="11" spans="1:40" ht="45">
      <c r="A11" s="264" t="s">
        <v>181</v>
      </c>
      <c r="B11" s="265">
        <v>1</v>
      </c>
      <c r="C11" s="265">
        <v>3</v>
      </c>
      <c r="D11" s="265" t="s">
        <v>162</v>
      </c>
      <c r="E11" s="265" t="s">
        <v>163</v>
      </c>
      <c r="F11" s="268"/>
      <c r="G11" s="265" t="s">
        <v>166</v>
      </c>
      <c r="H11" s="268"/>
      <c r="I11" s="274" t="s">
        <v>182</v>
      </c>
      <c r="J11" s="265" t="s">
        <v>169</v>
      </c>
      <c r="K11" s="265" t="s">
        <v>170</v>
      </c>
      <c r="L11" s="265" t="s">
        <v>183</v>
      </c>
      <c r="M11" s="265" t="s">
        <v>184</v>
      </c>
      <c r="N11" s="265" t="s">
        <v>185</v>
      </c>
      <c r="O11" s="272">
        <f>'[2]Plan Indicativo'!CP21</f>
        <v>0.05</v>
      </c>
      <c r="P11" s="269" t="s">
        <v>180</v>
      </c>
      <c r="Q11" s="268"/>
      <c r="R11" s="265">
        <v>500</v>
      </c>
      <c r="S11" s="265">
        <v>0</v>
      </c>
      <c r="T11" s="265">
        <v>0</v>
      </c>
      <c r="U11" s="265">
        <v>0</v>
      </c>
      <c r="V11" s="265">
        <v>0</v>
      </c>
      <c r="W11" s="265">
        <v>0</v>
      </c>
      <c r="X11" s="265">
        <v>0</v>
      </c>
      <c r="Y11" s="265">
        <v>0</v>
      </c>
      <c r="Z11" s="265"/>
      <c r="AA11" s="265"/>
      <c r="AB11" s="265"/>
      <c r="AC11" s="265"/>
      <c r="AD11" s="265"/>
      <c r="AE11" s="265"/>
      <c r="AF11" s="265"/>
      <c r="AG11" s="265"/>
      <c r="AH11" s="265"/>
      <c r="AI11" s="267">
        <f t="shared" si="0"/>
        <v>0</v>
      </c>
      <c r="AJ11" s="265"/>
      <c r="AK11" s="265"/>
      <c r="AL11" s="265"/>
      <c r="AM11" s="265"/>
      <c r="AN11" s="256">
        <f t="shared" si="1"/>
        <v>0</v>
      </c>
    </row>
    <row r="12" spans="1:40" ht="60">
      <c r="A12" s="264" t="s">
        <v>157</v>
      </c>
      <c r="B12" s="265">
        <v>1</v>
      </c>
      <c r="C12" s="265">
        <v>4</v>
      </c>
      <c r="D12" s="265" t="s">
        <v>162</v>
      </c>
      <c r="E12" s="265" t="s">
        <v>163</v>
      </c>
      <c r="F12" s="268"/>
      <c r="G12" s="265" t="s">
        <v>166</v>
      </c>
      <c r="H12" s="268"/>
      <c r="I12" s="274" t="s">
        <v>186</v>
      </c>
      <c r="J12" s="265" t="s">
        <v>169</v>
      </c>
      <c r="K12" s="265" t="s">
        <v>170</v>
      </c>
      <c r="L12" s="265"/>
      <c r="M12" s="265" t="s">
        <v>187</v>
      </c>
      <c r="N12" s="265" t="s">
        <v>187</v>
      </c>
      <c r="O12" s="272">
        <f>'[2]Plan Indicativo'!CP22</f>
        <v>0.3</v>
      </c>
      <c r="P12" s="269" t="s">
        <v>174</v>
      </c>
      <c r="Q12" s="268"/>
      <c r="R12" s="265">
        <v>5</v>
      </c>
      <c r="S12" s="265">
        <v>0</v>
      </c>
      <c r="T12" s="265">
        <v>0</v>
      </c>
      <c r="U12" s="265">
        <v>0</v>
      </c>
      <c r="V12" s="265">
        <v>0</v>
      </c>
      <c r="W12" s="265">
        <v>0</v>
      </c>
      <c r="X12" s="265">
        <v>0</v>
      </c>
      <c r="Y12" s="265">
        <v>0</v>
      </c>
      <c r="Z12" s="265"/>
      <c r="AA12" s="265"/>
      <c r="AB12" s="265"/>
      <c r="AC12" s="265"/>
      <c r="AD12" s="265"/>
      <c r="AE12" s="265"/>
      <c r="AF12" s="265"/>
      <c r="AG12" s="265"/>
      <c r="AH12" s="265"/>
      <c r="AI12" s="267">
        <f t="shared" si="0"/>
        <v>0</v>
      </c>
      <c r="AJ12" s="265"/>
      <c r="AK12" s="265"/>
      <c r="AL12" s="265"/>
      <c r="AM12" s="265"/>
      <c r="AN12" s="256">
        <f t="shared" si="1"/>
        <v>0</v>
      </c>
    </row>
    <row r="13" spans="1:40" ht="60">
      <c r="A13" s="264" t="s">
        <v>157</v>
      </c>
      <c r="B13" s="265">
        <v>1</v>
      </c>
      <c r="C13" s="265">
        <v>5</v>
      </c>
      <c r="D13" s="265" t="s">
        <v>162</v>
      </c>
      <c r="E13" s="265" t="s">
        <v>163</v>
      </c>
      <c r="F13" s="268"/>
      <c r="G13" s="265" t="s">
        <v>166</v>
      </c>
      <c r="H13" s="268"/>
      <c r="I13" s="274" t="s">
        <v>188</v>
      </c>
      <c r="J13" s="265" t="s">
        <v>169</v>
      </c>
      <c r="K13" s="265" t="s">
        <v>170</v>
      </c>
      <c r="L13" s="265"/>
      <c r="M13" s="265" t="s">
        <v>189</v>
      </c>
      <c r="N13" s="265" t="s">
        <v>189</v>
      </c>
      <c r="O13" s="272">
        <f>'[2]Plan Indicativo'!CP23</f>
        <v>0.1</v>
      </c>
      <c r="P13" s="269" t="s">
        <v>174</v>
      </c>
      <c r="Q13" s="268"/>
      <c r="R13" s="265">
        <v>5</v>
      </c>
      <c r="S13" s="265">
        <v>0</v>
      </c>
      <c r="T13" s="265">
        <v>0</v>
      </c>
      <c r="U13" s="265">
        <v>0</v>
      </c>
      <c r="V13" s="265">
        <v>0</v>
      </c>
      <c r="W13" s="265">
        <v>0</v>
      </c>
      <c r="X13" s="265">
        <v>0</v>
      </c>
      <c r="Y13" s="265">
        <v>0</v>
      </c>
      <c r="Z13" s="265"/>
      <c r="AA13" s="265"/>
      <c r="AB13" s="265"/>
      <c r="AC13" s="265"/>
      <c r="AD13" s="265"/>
      <c r="AE13" s="265"/>
      <c r="AF13" s="265"/>
      <c r="AG13" s="265"/>
      <c r="AH13" s="265"/>
      <c r="AI13" s="267">
        <f t="shared" si="0"/>
        <v>0</v>
      </c>
      <c r="AJ13" s="265"/>
      <c r="AK13" s="265"/>
      <c r="AL13" s="265"/>
      <c r="AM13" s="265"/>
      <c r="AN13" s="256">
        <f t="shared" si="1"/>
        <v>0</v>
      </c>
    </row>
    <row r="14" spans="1:40" ht="90">
      <c r="A14" s="264" t="s">
        <v>157</v>
      </c>
      <c r="B14" s="265">
        <v>1</v>
      </c>
      <c r="C14" s="265">
        <v>6</v>
      </c>
      <c r="D14" s="265" t="s">
        <v>162</v>
      </c>
      <c r="E14" s="265" t="s">
        <v>163</v>
      </c>
      <c r="F14" s="268"/>
      <c r="G14" s="265" t="s">
        <v>166</v>
      </c>
      <c r="H14" s="268"/>
      <c r="I14" s="274" t="s">
        <v>190</v>
      </c>
      <c r="J14" s="265" t="s">
        <v>169</v>
      </c>
      <c r="K14" s="265" t="s">
        <v>170</v>
      </c>
      <c r="L14" s="265" t="s">
        <v>191</v>
      </c>
      <c r="M14" s="265" t="s">
        <v>191</v>
      </c>
      <c r="N14" s="265" t="s">
        <v>192</v>
      </c>
      <c r="O14" s="272">
        <f>'[2]Plan Indicativo'!CP24</f>
        <v>0.1</v>
      </c>
      <c r="P14" s="269" t="s">
        <v>174</v>
      </c>
      <c r="Q14" s="268"/>
      <c r="R14" s="265">
        <v>10</v>
      </c>
      <c r="S14" s="265">
        <v>0</v>
      </c>
      <c r="T14" s="265">
        <v>0</v>
      </c>
      <c r="U14" s="265">
        <v>0</v>
      </c>
      <c r="V14" s="265">
        <v>0</v>
      </c>
      <c r="W14" s="265">
        <v>0</v>
      </c>
      <c r="X14" s="265">
        <v>0</v>
      </c>
      <c r="Y14" s="265">
        <v>0</v>
      </c>
      <c r="Z14" s="265"/>
      <c r="AA14" s="265"/>
      <c r="AB14" s="265"/>
      <c r="AC14" s="265"/>
      <c r="AD14" s="265"/>
      <c r="AE14" s="265"/>
      <c r="AF14" s="265"/>
      <c r="AG14" s="265"/>
      <c r="AH14" s="265"/>
      <c r="AI14" s="267">
        <f t="shared" si="0"/>
        <v>0</v>
      </c>
      <c r="AJ14" s="265"/>
      <c r="AK14" s="265"/>
      <c r="AL14" s="265"/>
      <c r="AM14" s="265"/>
      <c r="AN14" s="256">
        <f t="shared" si="1"/>
        <v>0</v>
      </c>
    </row>
    <row r="15" spans="1:40" ht="60">
      <c r="A15" s="264" t="s">
        <v>157</v>
      </c>
      <c r="B15" s="265">
        <v>1</v>
      </c>
      <c r="C15" s="265">
        <v>7</v>
      </c>
      <c r="D15" s="265" t="s">
        <v>162</v>
      </c>
      <c r="E15" s="265" t="s">
        <v>193</v>
      </c>
      <c r="F15" s="268"/>
      <c r="G15" s="265" t="s">
        <v>194</v>
      </c>
      <c r="H15" s="268"/>
      <c r="I15" s="274" t="s">
        <v>195</v>
      </c>
      <c r="J15" s="265" t="s">
        <v>169</v>
      </c>
      <c r="K15" s="265" t="s">
        <v>170</v>
      </c>
      <c r="L15" s="265" t="s">
        <v>196</v>
      </c>
      <c r="M15" s="265"/>
      <c r="N15" s="265" t="s">
        <v>196</v>
      </c>
      <c r="O15" s="272">
        <f>'[2]Plan Indicativo'!CP27</f>
        <v>0.4</v>
      </c>
      <c r="P15" s="269" t="s">
        <v>174</v>
      </c>
      <c r="Q15" s="268"/>
      <c r="R15" s="265">
        <v>1</v>
      </c>
      <c r="S15" s="265">
        <v>0</v>
      </c>
      <c r="T15" s="265">
        <v>0</v>
      </c>
      <c r="U15" s="265">
        <v>0</v>
      </c>
      <c r="V15" s="265">
        <v>0</v>
      </c>
      <c r="W15" s="265">
        <v>0</v>
      </c>
      <c r="X15" s="265">
        <v>0</v>
      </c>
      <c r="Y15" s="265">
        <v>0</v>
      </c>
      <c r="Z15" s="265"/>
      <c r="AA15" s="265"/>
      <c r="AB15" s="265"/>
      <c r="AC15" s="265"/>
      <c r="AD15" s="265"/>
      <c r="AE15" s="265"/>
      <c r="AF15" s="265"/>
      <c r="AG15" s="265"/>
      <c r="AH15" s="265"/>
      <c r="AI15" s="267">
        <f t="shared" si="0"/>
        <v>0</v>
      </c>
      <c r="AJ15" s="265"/>
      <c r="AK15" s="265"/>
      <c r="AL15" s="265"/>
      <c r="AM15" s="265"/>
      <c r="AN15" s="256">
        <f t="shared" si="1"/>
        <v>0</v>
      </c>
    </row>
    <row r="16" spans="1:40" ht="45">
      <c r="A16" s="264" t="s">
        <v>197</v>
      </c>
      <c r="B16" s="265">
        <v>1</v>
      </c>
      <c r="C16" s="265">
        <v>8</v>
      </c>
      <c r="D16" s="265" t="s">
        <v>162</v>
      </c>
      <c r="E16" s="265" t="s">
        <v>193</v>
      </c>
      <c r="F16" s="268"/>
      <c r="G16" s="265" t="s">
        <v>194</v>
      </c>
      <c r="H16" s="268"/>
      <c r="I16" s="274" t="s">
        <v>198</v>
      </c>
      <c r="J16" s="265" t="s">
        <v>169</v>
      </c>
      <c r="K16" s="265" t="s">
        <v>170</v>
      </c>
      <c r="L16" s="265" t="s">
        <v>199</v>
      </c>
      <c r="M16" s="265" t="s">
        <v>200</v>
      </c>
      <c r="N16" s="265" t="s">
        <v>201</v>
      </c>
      <c r="O16" s="272">
        <f>'[2]Plan Indicativo'!CP28</f>
        <v>0.1</v>
      </c>
      <c r="P16" s="269" t="s">
        <v>180</v>
      </c>
      <c r="Q16" s="268"/>
      <c r="R16" s="265">
        <v>10</v>
      </c>
      <c r="S16" s="265">
        <v>0</v>
      </c>
      <c r="T16" s="265">
        <v>0</v>
      </c>
      <c r="U16" s="265">
        <v>0</v>
      </c>
      <c r="V16" s="265">
        <v>0</v>
      </c>
      <c r="W16" s="265">
        <v>0</v>
      </c>
      <c r="X16" s="265">
        <v>0</v>
      </c>
      <c r="Y16" s="265">
        <v>0</v>
      </c>
      <c r="Z16" s="265"/>
      <c r="AA16" s="265"/>
      <c r="AB16" s="265"/>
      <c r="AC16" s="265"/>
      <c r="AD16" s="265"/>
      <c r="AE16" s="265"/>
      <c r="AF16" s="265"/>
      <c r="AG16" s="265"/>
      <c r="AH16" s="265"/>
      <c r="AI16" s="267">
        <f t="shared" si="0"/>
        <v>0</v>
      </c>
      <c r="AJ16" s="265"/>
      <c r="AK16" s="265"/>
      <c r="AL16" s="265"/>
      <c r="AM16" s="265"/>
      <c r="AN16" s="256">
        <f t="shared" si="1"/>
        <v>0</v>
      </c>
    </row>
    <row r="17" spans="1:40" ht="45">
      <c r="A17" s="264" t="s">
        <v>197</v>
      </c>
      <c r="B17" s="265">
        <v>1</v>
      </c>
      <c r="C17" s="265">
        <v>9</v>
      </c>
      <c r="D17" s="265" t="s">
        <v>162</v>
      </c>
      <c r="E17" s="265" t="s">
        <v>193</v>
      </c>
      <c r="F17" s="268"/>
      <c r="G17" s="265" t="s">
        <v>194</v>
      </c>
      <c r="H17" s="268"/>
      <c r="I17" s="274" t="s">
        <v>202</v>
      </c>
      <c r="J17" s="265" t="s">
        <v>169</v>
      </c>
      <c r="K17" s="265" t="s">
        <v>170</v>
      </c>
      <c r="L17" s="265" t="s">
        <v>203</v>
      </c>
      <c r="M17" s="265" t="s">
        <v>204</v>
      </c>
      <c r="N17" s="265" t="s">
        <v>205</v>
      </c>
      <c r="O17" s="272">
        <f>'[2]Plan Indicativo'!CP29</f>
        <v>0.1</v>
      </c>
      <c r="P17" s="269" t="s">
        <v>174</v>
      </c>
      <c r="Q17" s="268"/>
      <c r="R17" s="265">
        <v>12</v>
      </c>
      <c r="S17" s="265">
        <v>0</v>
      </c>
      <c r="T17" s="265">
        <v>0</v>
      </c>
      <c r="U17" s="265">
        <v>0</v>
      </c>
      <c r="V17" s="265">
        <v>0</v>
      </c>
      <c r="W17" s="265">
        <v>0</v>
      </c>
      <c r="X17" s="265">
        <v>0</v>
      </c>
      <c r="Y17" s="265">
        <v>0</v>
      </c>
      <c r="Z17" s="265"/>
      <c r="AA17" s="265"/>
      <c r="AB17" s="265"/>
      <c r="AC17" s="265"/>
      <c r="AD17" s="265"/>
      <c r="AE17" s="265"/>
      <c r="AF17" s="265"/>
      <c r="AG17" s="265"/>
      <c r="AH17" s="265"/>
      <c r="AI17" s="267">
        <f t="shared" si="0"/>
        <v>0</v>
      </c>
      <c r="AJ17" s="265"/>
      <c r="AK17" s="265"/>
      <c r="AL17" s="265"/>
      <c r="AM17" s="265"/>
      <c r="AN17" s="256">
        <f t="shared" si="1"/>
        <v>0</v>
      </c>
    </row>
    <row r="18" spans="1:40" ht="75">
      <c r="A18" s="264" t="s">
        <v>197</v>
      </c>
      <c r="B18" s="265">
        <v>1</v>
      </c>
      <c r="C18" s="265">
        <v>10</v>
      </c>
      <c r="D18" s="265" t="s">
        <v>162</v>
      </c>
      <c r="E18" s="265" t="s">
        <v>193</v>
      </c>
      <c r="F18" s="268"/>
      <c r="G18" s="265" t="s">
        <v>194</v>
      </c>
      <c r="H18" s="268"/>
      <c r="I18" s="274" t="s">
        <v>206</v>
      </c>
      <c r="J18" s="265" t="s">
        <v>169</v>
      </c>
      <c r="K18" s="265" t="s">
        <v>170</v>
      </c>
      <c r="L18" s="265" t="s">
        <v>207</v>
      </c>
      <c r="M18" s="265" t="s">
        <v>208</v>
      </c>
      <c r="N18" s="265" t="s">
        <v>209</v>
      </c>
      <c r="O18" s="272">
        <f>'[2]Plan Indicativo'!CP30</f>
        <v>0.1</v>
      </c>
      <c r="P18" s="269" t="s">
        <v>180</v>
      </c>
      <c r="Q18" s="268"/>
      <c r="R18" s="265">
        <v>10</v>
      </c>
      <c r="S18" s="265">
        <v>0</v>
      </c>
      <c r="T18" s="265">
        <v>0</v>
      </c>
      <c r="U18" s="265">
        <v>0</v>
      </c>
      <c r="V18" s="265">
        <v>0</v>
      </c>
      <c r="W18" s="265">
        <v>0</v>
      </c>
      <c r="X18" s="265">
        <v>0</v>
      </c>
      <c r="Y18" s="265">
        <v>0</v>
      </c>
      <c r="Z18" s="265"/>
      <c r="AA18" s="265"/>
      <c r="AB18" s="265"/>
      <c r="AC18" s="265"/>
      <c r="AD18" s="265"/>
      <c r="AE18" s="265"/>
      <c r="AF18" s="265"/>
      <c r="AG18" s="265"/>
      <c r="AH18" s="265"/>
      <c r="AI18" s="267">
        <f t="shared" si="0"/>
        <v>0</v>
      </c>
      <c r="AJ18" s="265"/>
      <c r="AK18" s="265"/>
      <c r="AL18" s="265"/>
      <c r="AM18" s="265"/>
      <c r="AN18" s="256">
        <f t="shared" si="1"/>
        <v>0</v>
      </c>
    </row>
    <row r="19" spans="1:40" ht="45">
      <c r="A19" s="264" t="s">
        <v>197</v>
      </c>
      <c r="B19" s="265">
        <v>1</v>
      </c>
      <c r="C19" s="265">
        <v>11</v>
      </c>
      <c r="D19" s="265" t="s">
        <v>162</v>
      </c>
      <c r="E19" s="265" t="s">
        <v>193</v>
      </c>
      <c r="F19" s="268"/>
      <c r="G19" s="265" t="s">
        <v>194</v>
      </c>
      <c r="H19" s="268"/>
      <c r="I19" s="274" t="s">
        <v>210</v>
      </c>
      <c r="J19" s="265" t="s">
        <v>169</v>
      </c>
      <c r="K19" s="265" t="s">
        <v>170</v>
      </c>
      <c r="L19" s="265" t="s">
        <v>211</v>
      </c>
      <c r="M19" s="265" t="s">
        <v>212</v>
      </c>
      <c r="N19" s="265" t="s">
        <v>213</v>
      </c>
      <c r="O19" s="272">
        <f>'[2]Plan Indicativo'!CP31</f>
        <v>0.1</v>
      </c>
      <c r="P19" s="269" t="s">
        <v>174</v>
      </c>
      <c r="Q19" s="268"/>
      <c r="R19" s="265">
        <v>10</v>
      </c>
      <c r="S19" s="265">
        <v>0</v>
      </c>
      <c r="T19" s="265">
        <v>0</v>
      </c>
      <c r="U19" s="265">
        <v>0</v>
      </c>
      <c r="V19" s="265">
        <v>0</v>
      </c>
      <c r="W19" s="265">
        <v>0</v>
      </c>
      <c r="X19" s="265">
        <v>0</v>
      </c>
      <c r="Y19" s="265">
        <v>0</v>
      </c>
      <c r="Z19" s="265"/>
      <c r="AA19" s="265"/>
      <c r="AB19" s="265"/>
      <c r="AC19" s="265"/>
      <c r="AD19" s="265"/>
      <c r="AE19" s="265"/>
      <c r="AF19" s="265"/>
      <c r="AG19" s="265"/>
      <c r="AH19" s="265"/>
      <c r="AI19" s="267">
        <f t="shared" si="0"/>
        <v>0</v>
      </c>
      <c r="AJ19" s="265"/>
      <c r="AK19" s="265"/>
      <c r="AL19" s="265"/>
      <c r="AM19" s="265"/>
      <c r="AN19" s="256">
        <f t="shared" si="1"/>
        <v>0</v>
      </c>
    </row>
    <row r="20" spans="1:40" ht="45">
      <c r="A20" s="264" t="s">
        <v>197</v>
      </c>
      <c r="B20" s="265">
        <v>1</v>
      </c>
      <c r="C20" s="265">
        <v>12</v>
      </c>
      <c r="D20" s="265" t="s">
        <v>162</v>
      </c>
      <c r="E20" s="265" t="s">
        <v>193</v>
      </c>
      <c r="F20" s="268"/>
      <c r="G20" s="265" t="s">
        <v>194</v>
      </c>
      <c r="H20" s="268"/>
      <c r="I20" s="274" t="s">
        <v>214</v>
      </c>
      <c r="J20" s="265" t="s">
        <v>169</v>
      </c>
      <c r="K20" s="265" t="s">
        <v>170</v>
      </c>
      <c r="L20" s="265" t="s">
        <v>215</v>
      </c>
      <c r="M20" s="265" t="s">
        <v>215</v>
      </c>
      <c r="N20" s="265" t="s">
        <v>216</v>
      </c>
      <c r="O20" s="272">
        <f>'[2]Plan Indicativo'!CP32</f>
        <v>0.1</v>
      </c>
      <c r="P20" s="269" t="s">
        <v>174</v>
      </c>
      <c r="Q20" s="268"/>
      <c r="R20" s="265">
        <v>6</v>
      </c>
      <c r="S20" s="265">
        <v>0</v>
      </c>
      <c r="T20" s="265">
        <v>0</v>
      </c>
      <c r="U20" s="265">
        <v>0</v>
      </c>
      <c r="V20" s="265">
        <v>0</v>
      </c>
      <c r="W20" s="265">
        <v>0</v>
      </c>
      <c r="X20" s="265">
        <v>0</v>
      </c>
      <c r="Y20" s="265">
        <v>0</v>
      </c>
      <c r="Z20" s="265"/>
      <c r="AA20" s="265"/>
      <c r="AB20" s="265"/>
      <c r="AC20" s="265"/>
      <c r="AD20" s="265"/>
      <c r="AE20" s="265"/>
      <c r="AF20" s="265"/>
      <c r="AG20" s="265"/>
      <c r="AH20" s="265"/>
      <c r="AI20" s="267">
        <f t="shared" si="0"/>
        <v>0</v>
      </c>
      <c r="AJ20" s="265"/>
      <c r="AK20" s="265"/>
      <c r="AL20" s="265"/>
      <c r="AM20" s="265"/>
      <c r="AN20" s="256">
        <f t="shared" si="1"/>
        <v>0</v>
      </c>
    </row>
    <row r="21" spans="1:40" ht="45">
      <c r="A21" s="264" t="s">
        <v>197</v>
      </c>
      <c r="B21" s="265">
        <v>1</v>
      </c>
      <c r="C21" s="265">
        <v>13</v>
      </c>
      <c r="D21" s="265" t="s">
        <v>162</v>
      </c>
      <c r="E21" s="265" t="s">
        <v>193</v>
      </c>
      <c r="F21" s="268"/>
      <c r="G21" s="265" t="s">
        <v>194</v>
      </c>
      <c r="H21" s="268"/>
      <c r="I21" s="274" t="s">
        <v>217</v>
      </c>
      <c r="J21" s="265" t="s">
        <v>169</v>
      </c>
      <c r="K21" s="265" t="s">
        <v>170</v>
      </c>
      <c r="L21" s="265" t="s">
        <v>218</v>
      </c>
      <c r="M21" s="265"/>
      <c r="N21" s="265" t="s">
        <v>218</v>
      </c>
      <c r="O21" s="272">
        <f>'[2]Plan Indicativo'!CP33</f>
        <v>0.1</v>
      </c>
      <c r="P21" s="269" t="s">
        <v>180</v>
      </c>
      <c r="Q21" s="268"/>
      <c r="R21" s="265">
        <v>1</v>
      </c>
      <c r="S21" s="265">
        <v>0</v>
      </c>
      <c r="T21" s="265">
        <v>0</v>
      </c>
      <c r="U21" s="265">
        <v>0</v>
      </c>
      <c r="V21" s="265">
        <v>0</v>
      </c>
      <c r="W21" s="265">
        <v>0</v>
      </c>
      <c r="X21" s="265">
        <v>0</v>
      </c>
      <c r="Y21" s="265">
        <v>0</v>
      </c>
      <c r="Z21" s="265"/>
      <c r="AA21" s="265"/>
      <c r="AB21" s="265"/>
      <c r="AC21" s="265"/>
      <c r="AD21" s="265"/>
      <c r="AE21" s="265"/>
      <c r="AF21" s="265"/>
      <c r="AG21" s="265"/>
      <c r="AH21" s="265"/>
      <c r="AI21" s="267">
        <f t="shared" si="0"/>
        <v>0</v>
      </c>
      <c r="AJ21" s="265"/>
      <c r="AK21" s="265"/>
      <c r="AL21" s="265"/>
      <c r="AM21" s="265"/>
      <c r="AN21" s="256">
        <f t="shared" si="1"/>
        <v>0</v>
      </c>
    </row>
    <row r="22" spans="1:40" ht="45">
      <c r="A22" s="264" t="s">
        <v>197</v>
      </c>
      <c r="B22" s="265">
        <v>1</v>
      </c>
      <c r="C22" s="265">
        <v>14</v>
      </c>
      <c r="D22" s="265" t="s">
        <v>162</v>
      </c>
      <c r="E22" s="265" t="s">
        <v>219</v>
      </c>
      <c r="F22" s="268"/>
      <c r="G22" s="265" t="s">
        <v>220</v>
      </c>
      <c r="H22" s="268"/>
      <c r="I22" s="274" t="s">
        <v>221</v>
      </c>
      <c r="J22" s="265" t="s">
        <v>169</v>
      </c>
      <c r="K22" s="265" t="s">
        <v>170</v>
      </c>
      <c r="L22" s="265" t="s">
        <v>222</v>
      </c>
      <c r="M22" s="265" t="s">
        <v>223</v>
      </c>
      <c r="N22" s="265" t="s">
        <v>224</v>
      </c>
      <c r="O22" s="272">
        <f>'[2]Plan Indicativo'!CP36</f>
        <v>0.05</v>
      </c>
      <c r="P22" s="269" t="s">
        <v>180</v>
      </c>
      <c r="Q22" s="268"/>
      <c r="R22" s="275">
        <v>1800</v>
      </c>
      <c r="S22" s="265">
        <v>0</v>
      </c>
      <c r="T22" s="265">
        <v>0</v>
      </c>
      <c r="U22" s="265">
        <v>0</v>
      </c>
      <c r="V22" s="265">
        <v>0</v>
      </c>
      <c r="W22" s="265">
        <v>0</v>
      </c>
      <c r="X22" s="275">
        <v>0</v>
      </c>
      <c r="Y22" s="275"/>
      <c r="Z22" s="275"/>
      <c r="AA22" s="275"/>
      <c r="AB22" s="275"/>
      <c r="AC22" s="275"/>
      <c r="AD22" s="275"/>
      <c r="AE22" s="275"/>
      <c r="AF22" s="275"/>
      <c r="AG22" s="275"/>
      <c r="AH22" s="275"/>
      <c r="AI22" s="267">
        <f t="shared" si="0"/>
        <v>0</v>
      </c>
      <c r="AJ22" s="275"/>
      <c r="AK22" s="275"/>
      <c r="AL22" s="275"/>
      <c r="AM22" s="275"/>
      <c r="AN22" s="256">
        <f t="shared" si="1"/>
        <v>0</v>
      </c>
    </row>
    <row r="23" spans="1:40" ht="90">
      <c r="A23" s="264" t="s">
        <v>197</v>
      </c>
      <c r="B23" s="265">
        <v>1</v>
      </c>
      <c r="C23" s="265">
        <v>15</v>
      </c>
      <c r="D23" s="265" t="s">
        <v>162</v>
      </c>
      <c r="E23" s="265" t="s">
        <v>219</v>
      </c>
      <c r="F23" s="268"/>
      <c r="G23" s="265" t="s">
        <v>220</v>
      </c>
      <c r="H23" s="268"/>
      <c r="I23" s="274" t="s">
        <v>225</v>
      </c>
      <c r="J23" s="265" t="s">
        <v>169</v>
      </c>
      <c r="K23" s="265" t="s">
        <v>170</v>
      </c>
      <c r="L23" s="265" t="s">
        <v>226</v>
      </c>
      <c r="M23" s="265" t="s">
        <v>226</v>
      </c>
      <c r="N23" s="265" t="s">
        <v>227</v>
      </c>
      <c r="O23" s="272">
        <f>'[2]Plan Indicativo'!CP37</f>
        <v>0.05</v>
      </c>
      <c r="P23" s="269" t="s">
        <v>180</v>
      </c>
      <c r="Q23" s="268"/>
      <c r="R23" s="265">
        <v>6</v>
      </c>
      <c r="S23" s="265">
        <v>0</v>
      </c>
      <c r="T23" s="265">
        <v>0</v>
      </c>
      <c r="U23" s="265">
        <v>0</v>
      </c>
      <c r="V23" s="265">
        <v>0</v>
      </c>
      <c r="W23" s="265">
        <v>0</v>
      </c>
      <c r="X23" s="265">
        <v>0</v>
      </c>
      <c r="Y23" s="265">
        <v>0</v>
      </c>
      <c r="Z23" s="265"/>
      <c r="AA23" s="265"/>
      <c r="AB23" s="265"/>
      <c r="AC23" s="265"/>
      <c r="AD23" s="265"/>
      <c r="AE23" s="265"/>
      <c r="AF23" s="265"/>
      <c r="AG23" s="265"/>
      <c r="AH23" s="265"/>
      <c r="AI23" s="267">
        <f t="shared" si="0"/>
        <v>0</v>
      </c>
      <c r="AJ23" s="265"/>
      <c r="AK23" s="265"/>
      <c r="AL23" s="265"/>
      <c r="AM23" s="265"/>
      <c r="AN23" s="256">
        <f t="shared" si="1"/>
        <v>0</v>
      </c>
    </row>
    <row r="24" spans="1:40" ht="180">
      <c r="A24" s="264" t="s">
        <v>157</v>
      </c>
      <c r="B24" s="265">
        <v>1</v>
      </c>
      <c r="C24" s="265">
        <v>16</v>
      </c>
      <c r="D24" s="265" t="s">
        <v>162</v>
      </c>
      <c r="E24" s="265" t="s">
        <v>219</v>
      </c>
      <c r="F24" s="268"/>
      <c r="G24" s="265" t="s">
        <v>220</v>
      </c>
      <c r="H24" s="268"/>
      <c r="I24" s="274" t="s">
        <v>228</v>
      </c>
      <c r="J24" s="265" t="s">
        <v>169</v>
      </c>
      <c r="K24" s="265" t="s">
        <v>170</v>
      </c>
      <c r="L24" s="265" t="s">
        <v>229</v>
      </c>
      <c r="M24" s="265" t="s">
        <v>230</v>
      </c>
      <c r="N24" s="265" t="s">
        <v>231</v>
      </c>
      <c r="O24" s="272">
        <f>'[2]Plan Indicativo'!CP38</f>
        <v>0.6</v>
      </c>
      <c r="P24" s="269" t="s">
        <v>174</v>
      </c>
      <c r="Q24" s="274" t="s">
        <v>232</v>
      </c>
      <c r="R24" s="265">
        <v>18</v>
      </c>
      <c r="S24" s="265">
        <v>0</v>
      </c>
      <c r="T24" s="265">
        <v>0</v>
      </c>
      <c r="U24" s="265">
        <v>0</v>
      </c>
      <c r="V24" s="265">
        <v>2</v>
      </c>
      <c r="W24" s="265">
        <v>4</v>
      </c>
      <c r="X24" s="265">
        <v>0</v>
      </c>
      <c r="Y24" s="265">
        <v>0</v>
      </c>
      <c r="Z24" s="265"/>
      <c r="AA24" s="265"/>
      <c r="AB24" s="265"/>
      <c r="AC24" s="265"/>
      <c r="AD24" s="265"/>
      <c r="AE24" s="265"/>
      <c r="AF24" s="265"/>
      <c r="AG24" s="265"/>
      <c r="AH24" s="265"/>
      <c r="AI24" s="267">
        <f t="shared" si="0"/>
        <v>6</v>
      </c>
      <c r="AJ24" s="265"/>
      <c r="AK24" s="265"/>
      <c r="AL24" s="265"/>
      <c r="AM24" s="265"/>
      <c r="AN24" s="256">
        <f t="shared" si="1"/>
        <v>0.33333333333333331</v>
      </c>
    </row>
    <row r="25" spans="1:40" ht="60">
      <c r="A25" s="264" t="s">
        <v>157</v>
      </c>
      <c r="B25" s="265">
        <v>1</v>
      </c>
      <c r="C25" s="265">
        <v>17</v>
      </c>
      <c r="D25" s="265" t="s">
        <v>162</v>
      </c>
      <c r="E25" s="265" t="s">
        <v>219</v>
      </c>
      <c r="F25" s="268"/>
      <c r="G25" s="265" t="s">
        <v>220</v>
      </c>
      <c r="H25" s="268"/>
      <c r="I25" s="274" t="s">
        <v>233</v>
      </c>
      <c r="J25" s="265" t="s">
        <v>169</v>
      </c>
      <c r="K25" s="265" t="s">
        <v>170</v>
      </c>
      <c r="L25" s="265" t="s">
        <v>234</v>
      </c>
      <c r="M25" s="265" t="s">
        <v>235</v>
      </c>
      <c r="N25" s="265" t="s">
        <v>236</v>
      </c>
      <c r="O25" s="272">
        <f>'[2]Plan Indicativo'!CP39</f>
        <v>0.3</v>
      </c>
      <c r="P25" s="269" t="s">
        <v>174</v>
      </c>
      <c r="Q25" s="268"/>
      <c r="R25" s="265">
        <v>3</v>
      </c>
      <c r="S25" s="265">
        <v>0</v>
      </c>
      <c r="T25" s="265">
        <v>0</v>
      </c>
      <c r="U25" s="265">
        <v>0</v>
      </c>
      <c r="V25" s="265">
        <v>0</v>
      </c>
      <c r="W25" s="265">
        <v>0</v>
      </c>
      <c r="X25" s="265">
        <v>0</v>
      </c>
      <c r="Y25" s="265">
        <v>0</v>
      </c>
      <c r="Z25" s="265"/>
      <c r="AA25" s="265"/>
      <c r="AB25" s="265"/>
      <c r="AC25" s="265"/>
      <c r="AD25" s="265"/>
      <c r="AE25" s="265"/>
      <c r="AF25" s="265"/>
      <c r="AG25" s="265"/>
      <c r="AH25" s="265"/>
      <c r="AI25" s="267">
        <f t="shared" si="0"/>
        <v>0</v>
      </c>
      <c r="AJ25" s="265"/>
      <c r="AK25" s="265"/>
      <c r="AL25" s="265"/>
      <c r="AM25" s="265"/>
      <c r="AN25" s="256">
        <f t="shared" si="1"/>
        <v>0</v>
      </c>
    </row>
    <row r="26" spans="1:40" ht="120">
      <c r="A26" s="264" t="s">
        <v>237</v>
      </c>
      <c r="B26" s="265">
        <v>1</v>
      </c>
      <c r="C26" s="265">
        <v>18</v>
      </c>
      <c r="D26" s="265" t="s">
        <v>162</v>
      </c>
      <c r="E26" s="265" t="s">
        <v>238</v>
      </c>
      <c r="F26" s="268"/>
      <c r="G26" s="265" t="s">
        <v>239</v>
      </c>
      <c r="H26" s="268"/>
      <c r="I26" s="274" t="s">
        <v>240</v>
      </c>
      <c r="J26" s="265" t="s">
        <v>169</v>
      </c>
      <c r="K26" s="265" t="s">
        <v>170</v>
      </c>
      <c r="L26" s="265" t="s">
        <v>241</v>
      </c>
      <c r="M26" s="265" t="s">
        <v>242</v>
      </c>
      <c r="N26" s="265" t="s">
        <v>243</v>
      </c>
      <c r="O26" s="272">
        <f>'[2]Plan Indicativo'!CP42</f>
        <v>0.15</v>
      </c>
      <c r="P26" s="269" t="s">
        <v>180</v>
      </c>
      <c r="Q26" s="268"/>
      <c r="R26" s="265">
        <v>450</v>
      </c>
      <c r="S26" s="265">
        <v>0</v>
      </c>
      <c r="T26" s="265">
        <v>0</v>
      </c>
      <c r="U26" s="265">
        <v>0</v>
      </c>
      <c r="V26" s="265">
        <v>100</v>
      </c>
      <c r="W26" s="265">
        <v>0</v>
      </c>
      <c r="X26" s="265">
        <v>58</v>
      </c>
      <c r="Y26" s="265">
        <v>0</v>
      </c>
      <c r="Z26" s="265"/>
      <c r="AA26" s="265"/>
      <c r="AB26" s="265"/>
      <c r="AC26" s="265"/>
      <c r="AD26" s="265"/>
      <c r="AE26" s="265"/>
      <c r="AF26" s="265"/>
      <c r="AG26" s="265"/>
      <c r="AH26" s="265"/>
      <c r="AI26" s="267">
        <f t="shared" si="0"/>
        <v>158</v>
      </c>
      <c r="AJ26" s="265"/>
      <c r="AK26" s="265"/>
      <c r="AL26" s="265"/>
      <c r="AM26" s="265"/>
      <c r="AN26" s="256">
        <f t="shared" si="1"/>
        <v>0.3511111111111111</v>
      </c>
    </row>
    <row r="27" spans="1:40" ht="90">
      <c r="A27" s="264" t="s">
        <v>244</v>
      </c>
      <c r="B27" s="265">
        <v>1</v>
      </c>
      <c r="C27" s="265">
        <v>19</v>
      </c>
      <c r="D27" s="265" t="s">
        <v>162</v>
      </c>
      <c r="E27" s="265" t="s">
        <v>238</v>
      </c>
      <c r="F27" s="268"/>
      <c r="G27" s="265" t="s">
        <v>239</v>
      </c>
      <c r="H27" s="268"/>
      <c r="I27" s="274" t="s">
        <v>245</v>
      </c>
      <c r="J27" s="265" t="s">
        <v>169</v>
      </c>
      <c r="K27" s="265" t="s">
        <v>170</v>
      </c>
      <c r="L27" s="265" t="s">
        <v>246</v>
      </c>
      <c r="M27" s="265" t="s">
        <v>247</v>
      </c>
      <c r="N27" s="265" t="s">
        <v>248</v>
      </c>
      <c r="O27" s="272">
        <f>'[2]Plan Indicativo'!CP43</f>
        <v>0.15</v>
      </c>
      <c r="P27" s="269" t="s">
        <v>180</v>
      </c>
      <c r="Q27" s="268"/>
      <c r="R27" s="265">
        <v>450</v>
      </c>
      <c r="S27" s="265">
        <v>0</v>
      </c>
      <c r="T27" s="265">
        <v>0</v>
      </c>
      <c r="U27" s="265">
        <v>0</v>
      </c>
      <c r="V27" s="265">
        <v>80</v>
      </c>
      <c r="W27" s="265">
        <v>20</v>
      </c>
      <c r="X27" s="265">
        <v>57</v>
      </c>
      <c r="Y27" s="265">
        <v>0</v>
      </c>
      <c r="Z27" s="265"/>
      <c r="AA27" s="265"/>
      <c r="AB27" s="265"/>
      <c r="AC27" s="265"/>
      <c r="AD27" s="265"/>
      <c r="AE27" s="265"/>
      <c r="AF27" s="265"/>
      <c r="AG27" s="265"/>
      <c r="AH27" s="265"/>
      <c r="AI27" s="267">
        <f t="shared" si="0"/>
        <v>157</v>
      </c>
      <c r="AJ27" s="265"/>
      <c r="AK27" s="265"/>
      <c r="AL27" s="265"/>
      <c r="AM27" s="265"/>
      <c r="AN27" s="256">
        <f t="shared" si="1"/>
        <v>0.34888888888888892</v>
      </c>
    </row>
    <row r="28" spans="1:40" ht="90">
      <c r="A28" s="264" t="s">
        <v>237</v>
      </c>
      <c r="B28" s="265">
        <v>1</v>
      </c>
      <c r="C28" s="265">
        <v>20</v>
      </c>
      <c r="D28" s="265" t="s">
        <v>162</v>
      </c>
      <c r="E28" s="265" t="s">
        <v>238</v>
      </c>
      <c r="F28" s="268"/>
      <c r="G28" s="265" t="s">
        <v>239</v>
      </c>
      <c r="H28" s="268"/>
      <c r="I28" s="274" t="s">
        <v>249</v>
      </c>
      <c r="J28" s="265" t="s">
        <v>169</v>
      </c>
      <c r="K28" s="265" t="s">
        <v>170</v>
      </c>
      <c r="L28" s="265" t="s">
        <v>250</v>
      </c>
      <c r="M28" s="265" t="s">
        <v>251</v>
      </c>
      <c r="N28" s="265" t="s">
        <v>252</v>
      </c>
      <c r="O28" s="272">
        <f>'[2]Plan Indicativo'!CP44</f>
        <v>0.15</v>
      </c>
      <c r="P28" s="269" t="s">
        <v>180</v>
      </c>
      <c r="Q28" s="268"/>
      <c r="R28" s="265">
        <v>4</v>
      </c>
      <c r="S28" s="265">
        <v>0</v>
      </c>
      <c r="T28" s="265">
        <v>0</v>
      </c>
      <c r="U28" s="265">
        <v>0</v>
      </c>
      <c r="V28" s="265">
        <v>1</v>
      </c>
      <c r="W28" s="265">
        <v>0</v>
      </c>
      <c r="X28" s="265">
        <v>0</v>
      </c>
      <c r="Y28" s="265">
        <v>0</v>
      </c>
      <c r="Z28" s="265"/>
      <c r="AA28" s="265"/>
      <c r="AB28" s="265"/>
      <c r="AC28" s="265"/>
      <c r="AD28" s="265"/>
      <c r="AE28" s="265"/>
      <c r="AF28" s="265"/>
      <c r="AG28" s="265"/>
      <c r="AH28" s="265"/>
      <c r="AI28" s="267">
        <f t="shared" si="0"/>
        <v>1</v>
      </c>
      <c r="AJ28" s="265"/>
      <c r="AK28" s="265"/>
      <c r="AL28" s="265"/>
      <c r="AM28" s="265"/>
      <c r="AN28" s="256">
        <f t="shared" si="1"/>
        <v>0.25</v>
      </c>
    </row>
    <row r="29" spans="1:40" ht="60">
      <c r="A29" s="264" t="s">
        <v>237</v>
      </c>
      <c r="B29" s="265">
        <v>1</v>
      </c>
      <c r="C29" s="265">
        <v>21</v>
      </c>
      <c r="D29" s="265" t="s">
        <v>162</v>
      </c>
      <c r="E29" s="265" t="s">
        <v>238</v>
      </c>
      <c r="F29" s="268"/>
      <c r="G29" s="265" t="s">
        <v>239</v>
      </c>
      <c r="H29" s="268"/>
      <c r="I29" s="274" t="s">
        <v>253</v>
      </c>
      <c r="J29" s="265" t="s">
        <v>169</v>
      </c>
      <c r="K29" s="265" t="s">
        <v>170</v>
      </c>
      <c r="L29" s="265" t="s">
        <v>254</v>
      </c>
      <c r="M29" s="265" t="s">
        <v>255</v>
      </c>
      <c r="N29" s="265" t="s">
        <v>256</v>
      </c>
      <c r="O29" s="272">
        <f>'[2]Plan Indicativo'!CP45</f>
        <v>0.15</v>
      </c>
      <c r="P29" s="269" t="s">
        <v>180</v>
      </c>
      <c r="Q29" s="268"/>
      <c r="R29" s="265">
        <v>14</v>
      </c>
      <c r="S29" s="265">
        <v>0</v>
      </c>
      <c r="T29" s="265">
        <v>0</v>
      </c>
      <c r="U29" s="265">
        <v>0</v>
      </c>
      <c r="V29" s="265">
        <v>0</v>
      </c>
      <c r="W29" s="265">
        <v>0</v>
      </c>
      <c r="X29" s="265">
        <v>0</v>
      </c>
      <c r="Y29" s="265">
        <v>0</v>
      </c>
      <c r="Z29" s="265"/>
      <c r="AA29" s="265"/>
      <c r="AB29" s="265"/>
      <c r="AC29" s="265"/>
      <c r="AD29" s="265"/>
      <c r="AE29" s="265"/>
      <c r="AF29" s="265"/>
      <c r="AG29" s="265"/>
      <c r="AH29" s="265"/>
      <c r="AI29" s="267">
        <f t="shared" si="0"/>
        <v>0</v>
      </c>
      <c r="AJ29" s="265"/>
      <c r="AK29" s="265"/>
      <c r="AL29" s="265"/>
      <c r="AM29" s="265"/>
      <c r="AN29" s="256">
        <f t="shared" si="1"/>
        <v>0</v>
      </c>
    </row>
    <row r="30" spans="1:40" ht="75">
      <c r="A30" s="264" t="s">
        <v>237</v>
      </c>
      <c r="B30" s="265">
        <v>1</v>
      </c>
      <c r="C30" s="265">
        <v>22</v>
      </c>
      <c r="D30" s="265" t="s">
        <v>162</v>
      </c>
      <c r="E30" s="265" t="s">
        <v>238</v>
      </c>
      <c r="F30" s="268"/>
      <c r="G30" s="265" t="s">
        <v>239</v>
      </c>
      <c r="H30" s="268"/>
      <c r="I30" s="274" t="s">
        <v>257</v>
      </c>
      <c r="J30" s="265" t="s">
        <v>169</v>
      </c>
      <c r="K30" s="265" t="s">
        <v>170</v>
      </c>
      <c r="L30" s="265" t="s">
        <v>258</v>
      </c>
      <c r="M30" s="265" t="s">
        <v>259</v>
      </c>
      <c r="N30" s="265" t="s">
        <v>260</v>
      </c>
      <c r="O30" s="272">
        <f>'[2]Plan Indicativo'!CP46</f>
        <v>0.15</v>
      </c>
      <c r="P30" s="269" t="s">
        <v>180</v>
      </c>
      <c r="Q30" s="268"/>
      <c r="R30" s="265">
        <v>12</v>
      </c>
      <c r="S30" s="265">
        <v>0</v>
      </c>
      <c r="T30" s="265">
        <v>0</v>
      </c>
      <c r="U30" s="265">
        <v>0</v>
      </c>
      <c r="V30" s="265">
        <v>2</v>
      </c>
      <c r="W30" s="265">
        <v>5</v>
      </c>
      <c r="X30" s="265">
        <v>2</v>
      </c>
      <c r="Y30" s="265">
        <v>0</v>
      </c>
      <c r="Z30" s="265"/>
      <c r="AA30" s="265"/>
      <c r="AB30" s="265"/>
      <c r="AC30" s="265"/>
      <c r="AD30" s="265"/>
      <c r="AE30" s="265"/>
      <c r="AF30" s="265"/>
      <c r="AG30" s="265"/>
      <c r="AH30" s="265"/>
      <c r="AI30" s="267">
        <f t="shared" si="0"/>
        <v>9</v>
      </c>
      <c r="AJ30" s="265"/>
      <c r="AK30" s="265"/>
      <c r="AL30" s="265"/>
      <c r="AM30" s="265"/>
      <c r="AN30" s="256">
        <f t="shared" si="1"/>
        <v>0.75</v>
      </c>
    </row>
    <row r="31" spans="1:40" ht="60">
      <c r="A31" s="264" t="s">
        <v>237</v>
      </c>
      <c r="B31" s="265">
        <v>1</v>
      </c>
      <c r="C31" s="265">
        <v>23</v>
      </c>
      <c r="D31" s="265" t="s">
        <v>162</v>
      </c>
      <c r="E31" s="265" t="s">
        <v>238</v>
      </c>
      <c r="F31" s="268"/>
      <c r="G31" s="265" t="s">
        <v>239</v>
      </c>
      <c r="H31" s="268"/>
      <c r="I31" s="274" t="s">
        <v>261</v>
      </c>
      <c r="J31" s="265" t="s">
        <v>169</v>
      </c>
      <c r="K31" s="265" t="s">
        <v>170</v>
      </c>
      <c r="L31" s="265" t="s">
        <v>262</v>
      </c>
      <c r="M31" s="265" t="s">
        <v>263</v>
      </c>
      <c r="N31" s="265" t="s">
        <v>264</v>
      </c>
      <c r="O31" s="272">
        <f>'[2]Plan Indicativo'!CP47</f>
        <v>0.1</v>
      </c>
      <c r="P31" s="269" t="s">
        <v>180</v>
      </c>
      <c r="Q31" s="268"/>
      <c r="R31" s="265">
        <v>15</v>
      </c>
      <c r="S31" s="265">
        <v>0</v>
      </c>
      <c r="T31" s="265">
        <v>0</v>
      </c>
      <c r="U31" s="265">
        <v>0</v>
      </c>
      <c r="V31" s="265">
        <v>3</v>
      </c>
      <c r="W31" s="265">
        <v>3</v>
      </c>
      <c r="X31" s="265">
        <v>2</v>
      </c>
      <c r="Y31" s="265">
        <v>2</v>
      </c>
      <c r="Z31" s="265"/>
      <c r="AA31" s="265"/>
      <c r="AB31" s="265"/>
      <c r="AC31" s="265"/>
      <c r="AD31" s="265"/>
      <c r="AE31" s="265"/>
      <c r="AF31" s="265"/>
      <c r="AG31" s="265"/>
      <c r="AH31" s="265"/>
      <c r="AI31" s="267">
        <f t="shared" si="0"/>
        <v>10</v>
      </c>
      <c r="AJ31" s="265"/>
      <c r="AK31" s="265"/>
      <c r="AL31" s="265"/>
      <c r="AM31" s="265"/>
      <c r="AN31" s="256">
        <f t="shared" si="1"/>
        <v>0.66666666666666663</v>
      </c>
    </row>
    <row r="32" spans="1:40" ht="75">
      <c r="A32" s="264" t="s">
        <v>237</v>
      </c>
      <c r="B32" s="265">
        <v>1</v>
      </c>
      <c r="C32" s="265">
        <v>24</v>
      </c>
      <c r="D32" s="265" t="s">
        <v>162</v>
      </c>
      <c r="E32" s="265" t="s">
        <v>238</v>
      </c>
      <c r="F32" s="268"/>
      <c r="G32" s="265" t="s">
        <v>239</v>
      </c>
      <c r="H32" s="268"/>
      <c r="I32" s="274" t="s">
        <v>265</v>
      </c>
      <c r="J32" s="265" t="s">
        <v>169</v>
      </c>
      <c r="K32" s="265" t="s">
        <v>170</v>
      </c>
      <c r="L32" s="265" t="s">
        <v>266</v>
      </c>
      <c r="M32" s="265" t="s">
        <v>267</v>
      </c>
      <c r="N32" s="265" t="s">
        <v>268</v>
      </c>
      <c r="O32" s="272">
        <f>'[2]Plan Indicativo'!CP48</f>
        <v>0.15</v>
      </c>
      <c r="P32" s="269" t="s">
        <v>180</v>
      </c>
      <c r="Q32" s="268"/>
      <c r="R32" s="265">
        <v>12</v>
      </c>
      <c r="S32" s="265">
        <v>0</v>
      </c>
      <c r="T32" s="265">
        <v>0</v>
      </c>
      <c r="U32" s="265">
        <v>0</v>
      </c>
      <c r="V32" s="265">
        <v>7</v>
      </c>
      <c r="W32" s="265">
        <v>0</v>
      </c>
      <c r="X32" s="265">
        <v>3</v>
      </c>
      <c r="Y32" s="265">
        <v>0</v>
      </c>
      <c r="Z32" s="265"/>
      <c r="AA32" s="265"/>
      <c r="AB32" s="265"/>
      <c r="AC32" s="265"/>
      <c r="AD32" s="265"/>
      <c r="AE32" s="265"/>
      <c r="AF32" s="265"/>
      <c r="AG32" s="265"/>
      <c r="AH32" s="265"/>
      <c r="AI32" s="267">
        <f t="shared" si="0"/>
        <v>10</v>
      </c>
      <c r="AJ32" s="265"/>
      <c r="AK32" s="265"/>
      <c r="AL32" s="265"/>
      <c r="AM32" s="265"/>
      <c r="AN32" s="256">
        <f t="shared" si="1"/>
        <v>0.83333333333333337</v>
      </c>
    </row>
    <row r="33" spans="1:40" ht="60">
      <c r="A33" s="264" t="s">
        <v>157</v>
      </c>
      <c r="B33" s="265">
        <v>1</v>
      </c>
      <c r="C33" s="265">
        <v>25</v>
      </c>
      <c r="D33" s="265" t="s">
        <v>162</v>
      </c>
      <c r="E33" s="265" t="s">
        <v>238</v>
      </c>
      <c r="F33" s="268"/>
      <c r="G33" s="265" t="s">
        <v>269</v>
      </c>
      <c r="H33" s="268"/>
      <c r="I33" s="274" t="s">
        <v>270</v>
      </c>
      <c r="J33" s="265" t="s">
        <v>169</v>
      </c>
      <c r="K33" s="265" t="s">
        <v>170</v>
      </c>
      <c r="L33" s="265" t="s">
        <v>271</v>
      </c>
      <c r="M33" s="265"/>
      <c r="N33" s="265" t="s">
        <v>271</v>
      </c>
      <c r="O33" s="272">
        <f>'[2]Plan Indicativo'!CP50</f>
        <v>0.5</v>
      </c>
      <c r="P33" s="269" t="s">
        <v>174</v>
      </c>
      <c r="Q33" s="268"/>
      <c r="R33" s="265">
        <v>1</v>
      </c>
      <c r="S33" s="265">
        <v>0</v>
      </c>
      <c r="T33" s="265">
        <v>0</v>
      </c>
      <c r="U33" s="265">
        <v>0</v>
      </c>
      <c r="V33" s="265">
        <v>0</v>
      </c>
      <c r="W33" s="265">
        <v>0</v>
      </c>
      <c r="X33" s="265">
        <v>0</v>
      </c>
      <c r="Y33" s="265">
        <v>0</v>
      </c>
      <c r="Z33" s="265"/>
      <c r="AA33" s="265"/>
      <c r="AB33" s="265"/>
      <c r="AC33" s="265"/>
      <c r="AD33" s="265"/>
      <c r="AE33" s="265"/>
      <c r="AF33" s="265"/>
      <c r="AG33" s="265"/>
      <c r="AH33" s="265"/>
      <c r="AI33" s="267">
        <f t="shared" si="0"/>
        <v>0</v>
      </c>
      <c r="AJ33" s="265"/>
      <c r="AK33" s="265"/>
      <c r="AL33" s="265"/>
      <c r="AM33" s="265"/>
      <c r="AN33" s="256">
        <f t="shared" si="1"/>
        <v>0</v>
      </c>
    </row>
    <row r="34" spans="1:40" ht="60">
      <c r="A34" s="264" t="s">
        <v>237</v>
      </c>
      <c r="B34" s="265">
        <v>1</v>
      </c>
      <c r="C34" s="265">
        <v>26</v>
      </c>
      <c r="D34" s="265" t="s">
        <v>162</v>
      </c>
      <c r="E34" s="265" t="s">
        <v>238</v>
      </c>
      <c r="F34" s="268"/>
      <c r="G34" s="265" t="s">
        <v>269</v>
      </c>
      <c r="H34" s="268"/>
      <c r="I34" s="274" t="s">
        <v>272</v>
      </c>
      <c r="J34" s="265" t="s">
        <v>169</v>
      </c>
      <c r="K34" s="265" t="s">
        <v>170</v>
      </c>
      <c r="L34" s="265" t="s">
        <v>273</v>
      </c>
      <c r="M34" s="265" t="s">
        <v>274</v>
      </c>
      <c r="N34" s="265" t="s">
        <v>275</v>
      </c>
      <c r="O34" s="272">
        <f>'[2]Plan Indicativo'!CP51</f>
        <v>0.2</v>
      </c>
      <c r="P34" s="269" t="s">
        <v>180</v>
      </c>
      <c r="Q34" s="268"/>
      <c r="R34" s="265">
        <v>9</v>
      </c>
      <c r="S34" s="265">
        <v>0</v>
      </c>
      <c r="T34" s="265">
        <v>0</v>
      </c>
      <c r="U34" s="265">
        <v>0</v>
      </c>
      <c r="V34" s="265">
        <v>5</v>
      </c>
      <c r="W34" s="265">
        <v>0</v>
      </c>
      <c r="X34" s="265">
        <v>3</v>
      </c>
      <c r="Y34" s="265">
        <v>2</v>
      </c>
      <c r="Z34" s="265"/>
      <c r="AA34" s="265"/>
      <c r="AB34" s="265"/>
      <c r="AC34" s="265"/>
      <c r="AD34" s="265"/>
      <c r="AE34" s="265"/>
      <c r="AF34" s="265"/>
      <c r="AG34" s="265"/>
      <c r="AH34" s="265"/>
      <c r="AI34" s="267">
        <f t="shared" si="0"/>
        <v>10</v>
      </c>
      <c r="AJ34" s="265"/>
      <c r="AK34" s="265"/>
      <c r="AL34" s="265"/>
      <c r="AM34" s="265"/>
      <c r="AN34" s="256">
        <f t="shared" si="1"/>
        <v>1.1111111111111112</v>
      </c>
    </row>
    <row r="35" spans="1:40" ht="60">
      <c r="A35" s="264" t="s">
        <v>237</v>
      </c>
      <c r="B35" s="265">
        <v>1</v>
      </c>
      <c r="C35" s="265">
        <v>27</v>
      </c>
      <c r="D35" s="265" t="s">
        <v>162</v>
      </c>
      <c r="E35" s="265" t="s">
        <v>238</v>
      </c>
      <c r="F35" s="268"/>
      <c r="G35" s="265" t="s">
        <v>269</v>
      </c>
      <c r="H35" s="268"/>
      <c r="I35" s="274" t="s">
        <v>276</v>
      </c>
      <c r="J35" s="265" t="s">
        <v>169</v>
      </c>
      <c r="K35" s="265" t="s">
        <v>170</v>
      </c>
      <c r="L35" s="265" t="s">
        <v>277</v>
      </c>
      <c r="M35" s="265" t="s">
        <v>277</v>
      </c>
      <c r="N35" s="265" t="s">
        <v>278</v>
      </c>
      <c r="O35" s="272">
        <f>'[2]Plan Indicativo'!CP52</f>
        <v>0.3</v>
      </c>
      <c r="P35" s="269" t="s">
        <v>180</v>
      </c>
      <c r="Q35" s="268"/>
      <c r="R35" s="265">
        <v>12</v>
      </c>
      <c r="S35" s="265">
        <v>0</v>
      </c>
      <c r="T35" s="265">
        <v>0</v>
      </c>
      <c r="U35" s="265">
        <v>0</v>
      </c>
      <c r="V35" s="265">
        <v>2</v>
      </c>
      <c r="W35" s="265">
        <v>2</v>
      </c>
      <c r="X35" s="265">
        <v>0</v>
      </c>
      <c r="Y35" s="265">
        <v>2</v>
      </c>
      <c r="Z35" s="265"/>
      <c r="AA35" s="265"/>
      <c r="AB35" s="265"/>
      <c r="AC35" s="265"/>
      <c r="AD35" s="265"/>
      <c r="AE35" s="265"/>
      <c r="AF35" s="265"/>
      <c r="AG35" s="265"/>
      <c r="AH35" s="265"/>
      <c r="AI35" s="267">
        <f t="shared" si="0"/>
        <v>6</v>
      </c>
      <c r="AJ35" s="265"/>
      <c r="AK35" s="265"/>
      <c r="AL35" s="265"/>
      <c r="AM35" s="265"/>
      <c r="AN35" s="256">
        <f t="shared" si="1"/>
        <v>0.5</v>
      </c>
    </row>
    <row r="36" spans="1:40" ht="90">
      <c r="A36" s="264" t="s">
        <v>279</v>
      </c>
      <c r="B36" s="265">
        <v>1</v>
      </c>
      <c r="C36" s="265">
        <v>28</v>
      </c>
      <c r="D36" s="265" t="s">
        <v>162</v>
      </c>
      <c r="E36" s="265" t="s">
        <v>280</v>
      </c>
      <c r="F36" s="268"/>
      <c r="G36" s="265" t="s">
        <v>281</v>
      </c>
      <c r="H36" s="268"/>
      <c r="I36" s="274" t="s">
        <v>282</v>
      </c>
      <c r="J36" s="265" t="s">
        <v>169</v>
      </c>
      <c r="K36" s="265" t="s">
        <v>170</v>
      </c>
      <c r="L36" s="265" t="s">
        <v>283</v>
      </c>
      <c r="M36" s="265" t="s">
        <v>284</v>
      </c>
      <c r="N36" s="265" t="s">
        <v>285</v>
      </c>
      <c r="O36" s="272">
        <f>'[2]Plan Indicativo'!CP55</f>
        <v>0.2</v>
      </c>
      <c r="P36" s="269" t="s">
        <v>180</v>
      </c>
      <c r="Q36" s="268"/>
      <c r="R36" s="265">
        <v>800</v>
      </c>
      <c r="S36" s="265">
        <v>0</v>
      </c>
      <c r="T36" s="265">
        <v>0</v>
      </c>
      <c r="U36" s="265">
        <v>0</v>
      </c>
      <c r="V36" s="265">
        <v>50</v>
      </c>
      <c r="W36" s="265">
        <v>214</v>
      </c>
      <c r="X36" s="265">
        <v>151</v>
      </c>
      <c r="Y36" s="265">
        <v>87</v>
      </c>
      <c r="Z36" s="265"/>
      <c r="AA36" s="265"/>
      <c r="AB36" s="265"/>
      <c r="AC36" s="265"/>
      <c r="AD36" s="265"/>
      <c r="AE36" s="265"/>
      <c r="AF36" s="265"/>
      <c r="AG36" s="265"/>
      <c r="AH36" s="265"/>
      <c r="AI36" s="267">
        <f t="shared" si="0"/>
        <v>502</v>
      </c>
      <c r="AJ36" s="265"/>
      <c r="AK36" s="265"/>
      <c r="AL36" s="265"/>
      <c r="AM36" s="265"/>
      <c r="AN36" s="256">
        <f t="shared" si="1"/>
        <v>0.62749999999999995</v>
      </c>
    </row>
    <row r="37" spans="1:40" ht="60">
      <c r="A37" s="264" t="s">
        <v>279</v>
      </c>
      <c r="B37" s="265">
        <v>1</v>
      </c>
      <c r="C37" s="265">
        <v>29</v>
      </c>
      <c r="D37" s="265" t="s">
        <v>162</v>
      </c>
      <c r="E37" s="265" t="s">
        <v>280</v>
      </c>
      <c r="F37" s="268"/>
      <c r="G37" s="265" t="s">
        <v>281</v>
      </c>
      <c r="H37" s="268"/>
      <c r="I37" s="274" t="s">
        <v>286</v>
      </c>
      <c r="J37" s="265" t="s">
        <v>169</v>
      </c>
      <c r="K37" s="265" t="s">
        <v>170</v>
      </c>
      <c r="L37" s="265" t="s">
        <v>287</v>
      </c>
      <c r="M37" s="265" t="s">
        <v>288</v>
      </c>
      <c r="N37" s="265" t="s">
        <v>289</v>
      </c>
      <c r="O37" s="272">
        <f>'[2]Plan Indicativo'!CP56</f>
        <v>0.2</v>
      </c>
      <c r="P37" s="269" t="s">
        <v>180</v>
      </c>
      <c r="Q37" s="268"/>
      <c r="R37" s="265">
        <v>25</v>
      </c>
      <c r="S37" s="265">
        <v>0</v>
      </c>
      <c r="T37" s="265">
        <v>0</v>
      </c>
      <c r="U37" s="265">
        <v>0</v>
      </c>
      <c r="V37" s="265">
        <v>25</v>
      </c>
      <c r="W37" s="265">
        <v>0</v>
      </c>
      <c r="X37" s="265">
        <v>0</v>
      </c>
      <c r="Y37" s="265">
        <v>0</v>
      </c>
      <c r="Z37" s="265"/>
      <c r="AA37" s="265"/>
      <c r="AB37" s="265"/>
      <c r="AC37" s="265"/>
      <c r="AD37" s="265"/>
      <c r="AE37" s="265"/>
      <c r="AF37" s="265"/>
      <c r="AG37" s="265"/>
      <c r="AH37" s="265"/>
      <c r="AI37" s="267">
        <f t="shared" si="0"/>
        <v>25</v>
      </c>
      <c r="AJ37" s="265"/>
      <c r="AK37" s="265"/>
      <c r="AL37" s="265"/>
      <c r="AM37" s="265"/>
      <c r="AN37" s="256">
        <f t="shared" si="1"/>
        <v>1</v>
      </c>
    </row>
    <row r="38" spans="1:40" ht="105">
      <c r="A38" s="264" t="s">
        <v>279</v>
      </c>
      <c r="B38" s="265">
        <v>1</v>
      </c>
      <c r="C38" s="265">
        <v>30</v>
      </c>
      <c r="D38" s="265" t="s">
        <v>162</v>
      </c>
      <c r="E38" s="265" t="s">
        <v>280</v>
      </c>
      <c r="F38" s="268"/>
      <c r="G38" s="265" t="s">
        <v>281</v>
      </c>
      <c r="H38" s="268"/>
      <c r="I38" s="274" t="s">
        <v>290</v>
      </c>
      <c r="J38" s="265" t="s">
        <v>169</v>
      </c>
      <c r="K38" s="265" t="s">
        <v>170</v>
      </c>
      <c r="L38" s="265" t="s">
        <v>291</v>
      </c>
      <c r="M38" s="265" t="s">
        <v>292</v>
      </c>
      <c r="N38" s="265" t="s">
        <v>293</v>
      </c>
      <c r="O38" s="272">
        <f>'[2]Plan Indicativo'!CP57</f>
        <v>0.2</v>
      </c>
      <c r="P38" s="269" t="s">
        <v>180</v>
      </c>
      <c r="Q38" s="268"/>
      <c r="R38" s="265">
        <v>6</v>
      </c>
      <c r="S38" s="265">
        <v>0</v>
      </c>
      <c r="T38" s="265">
        <v>0</v>
      </c>
      <c r="U38" s="265">
        <v>0</v>
      </c>
      <c r="V38" s="265">
        <v>2</v>
      </c>
      <c r="W38" s="265">
        <v>2</v>
      </c>
      <c r="X38" s="265">
        <v>2</v>
      </c>
      <c r="Y38" s="265">
        <v>1</v>
      </c>
      <c r="Z38" s="265"/>
      <c r="AA38" s="265"/>
      <c r="AB38" s="265"/>
      <c r="AC38" s="265"/>
      <c r="AD38" s="265"/>
      <c r="AE38" s="265"/>
      <c r="AF38" s="265"/>
      <c r="AG38" s="265"/>
      <c r="AH38" s="265"/>
      <c r="AI38" s="267">
        <f t="shared" si="0"/>
        <v>7</v>
      </c>
      <c r="AJ38" s="265"/>
      <c r="AK38" s="265"/>
      <c r="AL38" s="265"/>
      <c r="AM38" s="265"/>
      <c r="AN38" s="256">
        <f t="shared" si="1"/>
        <v>1.1666666666666667</v>
      </c>
    </row>
    <row r="39" spans="1:40" ht="45">
      <c r="A39" s="264" t="s">
        <v>279</v>
      </c>
      <c r="B39" s="265">
        <v>1</v>
      </c>
      <c r="C39" s="265">
        <v>31</v>
      </c>
      <c r="D39" s="265" t="s">
        <v>162</v>
      </c>
      <c r="E39" s="265" t="s">
        <v>280</v>
      </c>
      <c r="F39" s="268"/>
      <c r="G39" s="265" t="s">
        <v>281</v>
      </c>
      <c r="H39" s="268"/>
      <c r="I39" s="274" t="s">
        <v>294</v>
      </c>
      <c r="J39" s="265" t="s">
        <v>169</v>
      </c>
      <c r="K39" s="265" t="s">
        <v>170</v>
      </c>
      <c r="L39" s="265" t="s">
        <v>295</v>
      </c>
      <c r="M39" s="265" t="s">
        <v>296</v>
      </c>
      <c r="N39" s="265" t="s">
        <v>297</v>
      </c>
      <c r="O39" s="272">
        <f>'[2]Plan Indicativo'!CP58</f>
        <v>0.2</v>
      </c>
      <c r="P39" s="269" t="s">
        <v>180</v>
      </c>
      <c r="Q39" s="268"/>
      <c r="R39" s="265">
        <v>4</v>
      </c>
      <c r="S39" s="265">
        <v>0</v>
      </c>
      <c r="T39" s="265">
        <v>0</v>
      </c>
      <c r="U39" s="265">
        <v>0</v>
      </c>
      <c r="V39" s="265">
        <v>1</v>
      </c>
      <c r="W39" s="265">
        <v>1</v>
      </c>
      <c r="X39" s="265">
        <v>0</v>
      </c>
      <c r="Y39" s="265">
        <v>0</v>
      </c>
      <c r="Z39" s="265"/>
      <c r="AA39" s="265"/>
      <c r="AB39" s="265"/>
      <c r="AC39" s="265"/>
      <c r="AD39" s="265"/>
      <c r="AE39" s="265"/>
      <c r="AF39" s="265"/>
      <c r="AG39" s="265"/>
      <c r="AH39" s="265"/>
      <c r="AI39" s="267">
        <f t="shared" si="0"/>
        <v>2</v>
      </c>
      <c r="AJ39" s="265"/>
      <c r="AK39" s="265"/>
      <c r="AL39" s="265"/>
      <c r="AM39" s="265"/>
      <c r="AN39" s="256">
        <f t="shared" si="1"/>
        <v>0.5</v>
      </c>
    </row>
    <row r="40" spans="1:40" ht="75">
      <c r="A40" s="264" t="s">
        <v>279</v>
      </c>
      <c r="B40" s="265">
        <v>1</v>
      </c>
      <c r="C40" s="265">
        <v>32</v>
      </c>
      <c r="D40" s="265" t="s">
        <v>162</v>
      </c>
      <c r="E40" s="265" t="s">
        <v>280</v>
      </c>
      <c r="F40" s="268"/>
      <c r="G40" s="265" t="s">
        <v>281</v>
      </c>
      <c r="H40" s="268"/>
      <c r="I40" s="274" t="s">
        <v>298</v>
      </c>
      <c r="J40" s="265" t="s">
        <v>169</v>
      </c>
      <c r="K40" s="265" t="s">
        <v>170</v>
      </c>
      <c r="L40" s="265" t="s">
        <v>299</v>
      </c>
      <c r="M40" s="265" t="s">
        <v>300</v>
      </c>
      <c r="N40" s="265" t="s">
        <v>301</v>
      </c>
      <c r="O40" s="272">
        <f>'[2]Plan Indicativo'!CP59</f>
        <v>0.2</v>
      </c>
      <c r="P40" s="269" t="s">
        <v>180</v>
      </c>
      <c r="Q40" s="268"/>
      <c r="R40" s="265">
        <v>3</v>
      </c>
      <c r="S40" s="265">
        <v>0</v>
      </c>
      <c r="T40" s="265">
        <v>0</v>
      </c>
      <c r="U40" s="265">
        <v>0</v>
      </c>
      <c r="V40" s="265">
        <v>0</v>
      </c>
      <c r="W40" s="265">
        <v>0</v>
      </c>
      <c r="X40" s="265">
        <v>1</v>
      </c>
      <c r="Y40" s="265">
        <v>2</v>
      </c>
      <c r="Z40" s="265"/>
      <c r="AA40" s="265"/>
      <c r="AB40" s="265"/>
      <c r="AC40" s="265"/>
      <c r="AD40" s="265"/>
      <c r="AE40" s="265"/>
      <c r="AF40" s="265"/>
      <c r="AG40" s="265"/>
      <c r="AH40" s="265"/>
      <c r="AI40" s="267">
        <f t="shared" si="0"/>
        <v>3</v>
      </c>
      <c r="AJ40" s="265"/>
      <c r="AK40" s="265"/>
      <c r="AL40" s="265"/>
      <c r="AM40" s="265"/>
      <c r="AN40" s="256">
        <f t="shared" si="1"/>
        <v>1</v>
      </c>
    </row>
    <row r="41" spans="1:40" ht="90">
      <c r="A41" s="264" t="s">
        <v>279</v>
      </c>
      <c r="B41" s="265">
        <v>1</v>
      </c>
      <c r="C41" s="265">
        <v>33</v>
      </c>
      <c r="D41" s="265" t="s">
        <v>162</v>
      </c>
      <c r="E41" s="265" t="s">
        <v>280</v>
      </c>
      <c r="F41" s="268"/>
      <c r="G41" s="265" t="s">
        <v>302</v>
      </c>
      <c r="H41" s="268"/>
      <c r="I41" s="274" t="s">
        <v>303</v>
      </c>
      <c r="J41" s="265" t="s">
        <v>169</v>
      </c>
      <c r="K41" s="265" t="s">
        <v>170</v>
      </c>
      <c r="L41" s="265" t="s">
        <v>304</v>
      </c>
      <c r="M41" s="265" t="s">
        <v>305</v>
      </c>
      <c r="N41" s="265" t="s">
        <v>306</v>
      </c>
      <c r="O41" s="272">
        <f>'[2]Plan Indicativo'!CP61</f>
        <v>0.4</v>
      </c>
      <c r="P41" s="269" t="s">
        <v>180</v>
      </c>
      <c r="Q41" s="268"/>
      <c r="R41" s="265">
        <v>200</v>
      </c>
      <c r="S41" s="265">
        <v>0</v>
      </c>
      <c r="T41" s="265">
        <v>0</v>
      </c>
      <c r="U41" s="265">
        <v>0</v>
      </c>
      <c r="V41" s="265">
        <v>5</v>
      </c>
      <c r="W41" s="265">
        <v>208</v>
      </c>
      <c r="X41" s="265">
        <v>0</v>
      </c>
      <c r="Y41" s="265">
        <v>0</v>
      </c>
      <c r="Z41" s="265"/>
      <c r="AA41" s="265"/>
      <c r="AB41" s="265"/>
      <c r="AC41" s="265"/>
      <c r="AD41" s="265"/>
      <c r="AE41" s="265"/>
      <c r="AF41" s="265"/>
      <c r="AG41" s="265"/>
      <c r="AH41" s="265"/>
      <c r="AI41" s="267">
        <f t="shared" si="0"/>
        <v>213</v>
      </c>
      <c r="AJ41" s="265"/>
      <c r="AK41" s="265"/>
      <c r="AL41" s="265"/>
      <c r="AM41" s="265"/>
      <c r="AN41" s="256">
        <f t="shared" si="1"/>
        <v>1.0649999999999999</v>
      </c>
    </row>
    <row r="42" spans="1:40" ht="90">
      <c r="A42" s="264" t="s">
        <v>279</v>
      </c>
      <c r="B42" s="265">
        <v>1</v>
      </c>
      <c r="C42" s="265">
        <v>34</v>
      </c>
      <c r="D42" s="265" t="s">
        <v>162</v>
      </c>
      <c r="E42" s="265" t="s">
        <v>280</v>
      </c>
      <c r="F42" s="268"/>
      <c r="G42" s="265" t="s">
        <v>302</v>
      </c>
      <c r="H42" s="268"/>
      <c r="I42" s="274" t="s">
        <v>307</v>
      </c>
      <c r="J42" s="265" t="s">
        <v>169</v>
      </c>
      <c r="K42" s="265" t="s">
        <v>170</v>
      </c>
      <c r="L42" s="265" t="s">
        <v>308</v>
      </c>
      <c r="M42" s="265" t="s">
        <v>309</v>
      </c>
      <c r="N42" s="265" t="s">
        <v>310</v>
      </c>
      <c r="O42" s="272">
        <f>'[2]Plan Indicativo'!CP62</f>
        <v>0.4</v>
      </c>
      <c r="P42" s="269" t="s">
        <v>180</v>
      </c>
      <c r="Q42" s="268"/>
      <c r="R42" s="265">
        <v>5</v>
      </c>
      <c r="S42" s="265">
        <v>0</v>
      </c>
      <c r="T42" s="265">
        <v>0</v>
      </c>
      <c r="U42" s="265">
        <v>0</v>
      </c>
      <c r="V42" s="265">
        <v>4</v>
      </c>
      <c r="W42" s="265">
        <v>1</v>
      </c>
      <c r="X42" s="265">
        <v>3</v>
      </c>
      <c r="Y42" s="265">
        <v>0</v>
      </c>
      <c r="Z42" s="265"/>
      <c r="AA42" s="265"/>
      <c r="AB42" s="265"/>
      <c r="AC42" s="265"/>
      <c r="AD42" s="265"/>
      <c r="AE42" s="265"/>
      <c r="AF42" s="265"/>
      <c r="AG42" s="265"/>
      <c r="AH42" s="265"/>
      <c r="AI42" s="267">
        <f t="shared" si="0"/>
        <v>8</v>
      </c>
      <c r="AJ42" s="265"/>
      <c r="AK42" s="265"/>
      <c r="AL42" s="265"/>
      <c r="AM42" s="265"/>
      <c r="AN42" s="256">
        <f t="shared" si="1"/>
        <v>1.6</v>
      </c>
    </row>
    <row r="43" spans="1:40" ht="105">
      <c r="A43" s="264" t="s">
        <v>279</v>
      </c>
      <c r="B43" s="265">
        <v>1</v>
      </c>
      <c r="C43" s="265">
        <v>35</v>
      </c>
      <c r="D43" s="265" t="s">
        <v>162</v>
      </c>
      <c r="E43" s="265" t="s">
        <v>280</v>
      </c>
      <c r="F43" s="268"/>
      <c r="G43" s="265" t="s">
        <v>302</v>
      </c>
      <c r="H43" s="268"/>
      <c r="I43" s="274" t="s">
        <v>311</v>
      </c>
      <c r="J43" s="265" t="s">
        <v>169</v>
      </c>
      <c r="K43" s="265" t="s">
        <v>170</v>
      </c>
      <c r="L43" s="265" t="s">
        <v>312</v>
      </c>
      <c r="M43" s="265"/>
      <c r="N43" s="265" t="s">
        <v>312</v>
      </c>
      <c r="O43" s="272">
        <f>'[2]Plan Indicativo'!CP63</f>
        <v>0.2</v>
      </c>
      <c r="P43" s="269" t="s">
        <v>180</v>
      </c>
      <c r="Q43" s="268"/>
      <c r="R43" s="265">
        <v>30</v>
      </c>
      <c r="S43" s="265">
        <v>0</v>
      </c>
      <c r="T43" s="265">
        <v>0</v>
      </c>
      <c r="U43" s="265">
        <v>0</v>
      </c>
      <c r="V43" s="265">
        <v>0</v>
      </c>
      <c r="W43" s="265">
        <v>0</v>
      </c>
      <c r="X43" s="265">
        <v>10</v>
      </c>
      <c r="Y43" s="265">
        <v>0</v>
      </c>
      <c r="Z43" s="265"/>
      <c r="AA43" s="265"/>
      <c r="AB43" s="265"/>
      <c r="AC43" s="265"/>
      <c r="AD43" s="265"/>
      <c r="AE43" s="265"/>
      <c r="AF43" s="265"/>
      <c r="AG43" s="265"/>
      <c r="AH43" s="265"/>
      <c r="AI43" s="267">
        <f t="shared" si="0"/>
        <v>10</v>
      </c>
      <c r="AJ43" s="265"/>
      <c r="AK43" s="265"/>
      <c r="AL43" s="265"/>
      <c r="AM43" s="265"/>
      <c r="AN43" s="256">
        <f t="shared" si="1"/>
        <v>0.33333333333333331</v>
      </c>
    </row>
    <row r="44" spans="1:40" ht="75">
      <c r="A44" s="264" t="s">
        <v>313</v>
      </c>
      <c r="B44" s="265">
        <v>1</v>
      </c>
      <c r="C44" s="265">
        <v>36</v>
      </c>
      <c r="D44" s="265" t="s">
        <v>162</v>
      </c>
      <c r="E44" s="265" t="s">
        <v>314</v>
      </c>
      <c r="F44" s="268"/>
      <c r="G44" s="265" t="s">
        <v>315</v>
      </c>
      <c r="H44" s="268"/>
      <c r="I44" s="274" t="s">
        <v>316</v>
      </c>
      <c r="J44" s="265" t="s">
        <v>169</v>
      </c>
      <c r="K44" s="265" t="s">
        <v>170</v>
      </c>
      <c r="L44" s="265" t="s">
        <v>317</v>
      </c>
      <c r="M44" s="265" t="s">
        <v>318</v>
      </c>
      <c r="N44" s="265" t="s">
        <v>319</v>
      </c>
      <c r="O44" s="272">
        <f>'[2]Plan Indicativo'!CP66</f>
        <v>0.2</v>
      </c>
      <c r="P44" s="269" t="s">
        <v>180</v>
      </c>
      <c r="Q44" s="268"/>
      <c r="R44" s="265">
        <v>7</v>
      </c>
      <c r="S44" s="265">
        <v>0</v>
      </c>
      <c r="T44" s="265">
        <v>0</v>
      </c>
      <c r="U44" s="265">
        <v>0</v>
      </c>
      <c r="V44" s="265">
        <v>2</v>
      </c>
      <c r="W44" s="265">
        <v>0</v>
      </c>
      <c r="X44" s="265">
        <v>0</v>
      </c>
      <c r="Y44" s="265">
        <v>0</v>
      </c>
      <c r="Z44" s="265"/>
      <c r="AA44" s="265"/>
      <c r="AB44" s="265"/>
      <c r="AC44" s="265"/>
      <c r="AD44" s="265"/>
      <c r="AE44" s="265"/>
      <c r="AF44" s="265"/>
      <c r="AG44" s="265"/>
      <c r="AH44" s="265"/>
      <c r="AI44" s="267">
        <f t="shared" si="0"/>
        <v>2</v>
      </c>
      <c r="AJ44" s="265"/>
      <c r="AK44" s="265"/>
      <c r="AL44" s="265"/>
      <c r="AM44" s="265"/>
      <c r="AN44" s="256">
        <f t="shared" si="1"/>
        <v>0.2857142857142857</v>
      </c>
    </row>
    <row r="45" spans="1:40" ht="60">
      <c r="A45" s="264" t="s">
        <v>313</v>
      </c>
      <c r="B45" s="265">
        <v>1</v>
      </c>
      <c r="C45" s="265">
        <v>37</v>
      </c>
      <c r="D45" s="265" t="s">
        <v>162</v>
      </c>
      <c r="E45" s="265" t="s">
        <v>314</v>
      </c>
      <c r="F45" s="268"/>
      <c r="G45" s="265" t="s">
        <v>315</v>
      </c>
      <c r="H45" s="268"/>
      <c r="I45" s="274" t="s">
        <v>320</v>
      </c>
      <c r="J45" s="265" t="s">
        <v>169</v>
      </c>
      <c r="K45" s="265" t="s">
        <v>170</v>
      </c>
      <c r="L45" s="265" t="s">
        <v>321</v>
      </c>
      <c r="M45" s="265" t="s">
        <v>322</v>
      </c>
      <c r="N45" s="265" t="s">
        <v>323</v>
      </c>
      <c r="O45" s="272">
        <f>'[2]Plan Indicativo'!CP67</f>
        <v>0.2</v>
      </c>
      <c r="P45" s="269" t="s">
        <v>180</v>
      </c>
      <c r="Q45" s="268"/>
      <c r="R45" s="265">
        <v>4</v>
      </c>
      <c r="S45" s="265">
        <v>0</v>
      </c>
      <c r="T45" s="265">
        <v>0</v>
      </c>
      <c r="U45" s="265">
        <v>0</v>
      </c>
      <c r="V45" s="265">
        <v>1</v>
      </c>
      <c r="W45" s="265">
        <v>3</v>
      </c>
      <c r="X45" s="265">
        <v>2</v>
      </c>
      <c r="Y45" s="265">
        <v>0</v>
      </c>
      <c r="Z45" s="265"/>
      <c r="AA45" s="265"/>
      <c r="AB45" s="265"/>
      <c r="AC45" s="265"/>
      <c r="AD45" s="265"/>
      <c r="AE45" s="265"/>
      <c r="AF45" s="265"/>
      <c r="AG45" s="265"/>
      <c r="AH45" s="265"/>
      <c r="AI45" s="267">
        <f t="shared" si="0"/>
        <v>6</v>
      </c>
      <c r="AJ45" s="265"/>
      <c r="AK45" s="265"/>
      <c r="AL45" s="265"/>
      <c r="AM45" s="265"/>
      <c r="AN45" s="256">
        <f t="shared" si="1"/>
        <v>1.5</v>
      </c>
    </row>
    <row r="46" spans="1:40" ht="105">
      <c r="A46" s="264" t="s">
        <v>157</v>
      </c>
      <c r="B46" s="265">
        <v>1</v>
      </c>
      <c r="C46" s="265">
        <v>38</v>
      </c>
      <c r="D46" s="265" t="s">
        <v>162</v>
      </c>
      <c r="E46" s="265" t="s">
        <v>314</v>
      </c>
      <c r="F46" s="268"/>
      <c r="G46" s="265" t="s">
        <v>315</v>
      </c>
      <c r="H46" s="268"/>
      <c r="I46" s="274" t="s">
        <v>324</v>
      </c>
      <c r="J46" s="265" t="s">
        <v>169</v>
      </c>
      <c r="K46" s="265" t="s">
        <v>170</v>
      </c>
      <c r="L46" s="265" t="s">
        <v>325</v>
      </c>
      <c r="M46" s="265" t="s">
        <v>326</v>
      </c>
      <c r="N46" s="265" t="s">
        <v>327</v>
      </c>
      <c r="O46" s="272">
        <f>'[2]Plan Indicativo'!CP68</f>
        <v>0.2</v>
      </c>
      <c r="P46" s="269" t="s">
        <v>174</v>
      </c>
      <c r="Q46" s="268"/>
      <c r="R46" s="265">
        <v>350</v>
      </c>
      <c r="S46" s="265">
        <v>0</v>
      </c>
      <c r="T46" s="265">
        <v>0</v>
      </c>
      <c r="U46" s="265">
        <v>0</v>
      </c>
      <c r="V46" s="265">
        <v>2</v>
      </c>
      <c r="W46" s="265">
        <v>0</v>
      </c>
      <c r="X46" s="265">
        <v>0</v>
      </c>
      <c r="Y46" s="265">
        <v>0</v>
      </c>
      <c r="Z46" s="265"/>
      <c r="AA46" s="265"/>
      <c r="AB46" s="265"/>
      <c r="AC46" s="265"/>
      <c r="AD46" s="265"/>
      <c r="AE46" s="265"/>
      <c r="AF46" s="265"/>
      <c r="AG46" s="265"/>
      <c r="AH46" s="265"/>
      <c r="AI46" s="267">
        <f t="shared" si="0"/>
        <v>2</v>
      </c>
      <c r="AJ46" s="265"/>
      <c r="AK46" s="265"/>
      <c r="AL46" s="265"/>
      <c r="AM46" s="265"/>
      <c r="AN46" s="256">
        <f t="shared" si="1"/>
        <v>5.7142857142857143E-3</v>
      </c>
    </row>
    <row r="47" spans="1:40" ht="75">
      <c r="A47" s="264" t="s">
        <v>313</v>
      </c>
      <c r="B47" s="265">
        <v>1</v>
      </c>
      <c r="C47" s="265">
        <v>39</v>
      </c>
      <c r="D47" s="265" t="s">
        <v>162</v>
      </c>
      <c r="E47" s="265" t="s">
        <v>314</v>
      </c>
      <c r="F47" s="268"/>
      <c r="G47" s="265" t="s">
        <v>315</v>
      </c>
      <c r="H47" s="268"/>
      <c r="I47" s="274" t="s">
        <v>328</v>
      </c>
      <c r="J47" s="265" t="s">
        <v>169</v>
      </c>
      <c r="K47" s="265" t="s">
        <v>170</v>
      </c>
      <c r="L47" s="265" t="s">
        <v>329</v>
      </c>
      <c r="M47" s="265" t="s">
        <v>329</v>
      </c>
      <c r="N47" s="265" t="s">
        <v>330</v>
      </c>
      <c r="O47" s="272">
        <f>'[2]Plan Indicativo'!CP69</f>
        <v>0.2</v>
      </c>
      <c r="P47" s="269" t="s">
        <v>180</v>
      </c>
      <c r="Q47" s="268"/>
      <c r="R47" s="265">
        <v>2</v>
      </c>
      <c r="S47" s="265">
        <v>0</v>
      </c>
      <c r="T47" s="265">
        <v>0</v>
      </c>
      <c r="U47" s="265">
        <v>0</v>
      </c>
      <c r="V47" s="265">
        <v>0</v>
      </c>
      <c r="W47" s="265">
        <v>0</v>
      </c>
      <c r="X47" s="265">
        <v>0</v>
      </c>
      <c r="Y47" s="265">
        <v>0</v>
      </c>
      <c r="Z47" s="265"/>
      <c r="AA47" s="265"/>
      <c r="AB47" s="265"/>
      <c r="AC47" s="265"/>
      <c r="AD47" s="265"/>
      <c r="AE47" s="265"/>
      <c r="AF47" s="265"/>
      <c r="AG47" s="265"/>
      <c r="AH47" s="265"/>
      <c r="AI47" s="267">
        <f t="shared" si="0"/>
        <v>0</v>
      </c>
      <c r="AJ47" s="265"/>
      <c r="AK47" s="265"/>
      <c r="AL47" s="265"/>
      <c r="AM47" s="265"/>
      <c r="AN47" s="256">
        <f t="shared" si="1"/>
        <v>0</v>
      </c>
    </row>
    <row r="48" spans="1:40" ht="45">
      <c r="A48" s="264" t="s">
        <v>313</v>
      </c>
      <c r="B48" s="265">
        <v>1</v>
      </c>
      <c r="C48" s="265">
        <v>40</v>
      </c>
      <c r="D48" s="265" t="s">
        <v>162</v>
      </c>
      <c r="E48" s="265" t="s">
        <v>314</v>
      </c>
      <c r="F48" s="268"/>
      <c r="G48" s="265" t="s">
        <v>315</v>
      </c>
      <c r="H48" s="268"/>
      <c r="I48" s="274" t="s">
        <v>331</v>
      </c>
      <c r="J48" s="265" t="s">
        <v>169</v>
      </c>
      <c r="K48" s="265" t="s">
        <v>170</v>
      </c>
      <c r="L48" s="265" t="s">
        <v>332</v>
      </c>
      <c r="M48" s="265" t="s">
        <v>333</v>
      </c>
      <c r="N48" s="265" t="s">
        <v>334</v>
      </c>
      <c r="O48" s="272">
        <f>'[2]Plan Indicativo'!CP70</f>
        <v>0.2</v>
      </c>
      <c r="P48" s="269" t="s">
        <v>180</v>
      </c>
      <c r="Q48" s="268"/>
      <c r="R48" s="265">
        <v>7</v>
      </c>
      <c r="S48" s="265">
        <v>0</v>
      </c>
      <c r="T48" s="265">
        <v>0</v>
      </c>
      <c r="U48" s="265">
        <v>0</v>
      </c>
      <c r="V48" s="265">
        <v>1</v>
      </c>
      <c r="W48" s="265">
        <v>0</v>
      </c>
      <c r="X48" s="265">
        <v>0</v>
      </c>
      <c r="Y48" s="265">
        <v>0</v>
      </c>
      <c r="Z48" s="265"/>
      <c r="AA48" s="265"/>
      <c r="AB48" s="265"/>
      <c r="AC48" s="265"/>
      <c r="AD48" s="265"/>
      <c r="AE48" s="265"/>
      <c r="AF48" s="265"/>
      <c r="AG48" s="265"/>
      <c r="AH48" s="265"/>
      <c r="AI48" s="267">
        <f t="shared" si="0"/>
        <v>1</v>
      </c>
      <c r="AJ48" s="265"/>
      <c r="AK48" s="265"/>
      <c r="AL48" s="265"/>
      <c r="AM48" s="265"/>
      <c r="AN48" s="256">
        <f t="shared" si="1"/>
        <v>0.14285714285714285</v>
      </c>
    </row>
    <row r="49" spans="1:40" ht="45">
      <c r="A49" s="264" t="s">
        <v>335</v>
      </c>
      <c r="B49" s="265">
        <v>1</v>
      </c>
      <c r="C49" s="265">
        <v>41</v>
      </c>
      <c r="D49" s="265" t="s">
        <v>162</v>
      </c>
      <c r="E49" s="275" t="s">
        <v>336</v>
      </c>
      <c r="F49" s="268"/>
      <c r="G49" s="275" t="s">
        <v>337</v>
      </c>
      <c r="H49" s="268"/>
      <c r="I49" s="274" t="s">
        <v>338</v>
      </c>
      <c r="J49" s="265" t="s">
        <v>169</v>
      </c>
      <c r="K49" s="275">
        <v>2882</v>
      </c>
      <c r="L49" s="265" t="s">
        <v>339</v>
      </c>
      <c r="M49" s="265" t="s">
        <v>339</v>
      </c>
      <c r="N49" s="265" t="s">
        <v>340</v>
      </c>
      <c r="O49" s="272">
        <f>'[2]Plan Indicativo'!CP73</f>
        <v>0.5</v>
      </c>
      <c r="P49" s="269" t="s">
        <v>180</v>
      </c>
      <c r="Q49" s="268"/>
      <c r="R49" s="265">
        <v>18</v>
      </c>
      <c r="S49" s="265">
        <v>0</v>
      </c>
      <c r="T49" s="265">
        <v>0</v>
      </c>
      <c r="U49" s="265">
        <v>0</v>
      </c>
      <c r="V49" s="265">
        <v>0</v>
      </c>
      <c r="W49" s="265">
        <v>0</v>
      </c>
      <c r="X49" s="265">
        <v>3</v>
      </c>
      <c r="Y49" s="265">
        <v>6</v>
      </c>
      <c r="Z49" s="265">
        <v>2</v>
      </c>
      <c r="AA49" s="265"/>
      <c r="AB49" s="265"/>
      <c r="AC49" s="265"/>
      <c r="AD49" s="265"/>
      <c r="AE49" s="265"/>
      <c r="AF49" s="265"/>
      <c r="AG49" s="265"/>
      <c r="AH49" s="265"/>
      <c r="AI49" s="267">
        <f t="shared" si="0"/>
        <v>11</v>
      </c>
      <c r="AJ49" s="265"/>
      <c r="AK49" s="265"/>
      <c r="AL49" s="265"/>
      <c r="AM49" s="265"/>
      <c r="AN49" s="256">
        <f t="shared" si="1"/>
        <v>0.61111111111111116</v>
      </c>
    </row>
    <row r="50" spans="1:40" ht="45">
      <c r="A50" s="264" t="s">
        <v>335</v>
      </c>
      <c r="B50" s="265">
        <v>1</v>
      </c>
      <c r="C50" s="265">
        <v>42</v>
      </c>
      <c r="D50" s="265" t="s">
        <v>162</v>
      </c>
      <c r="E50" s="275" t="s">
        <v>336</v>
      </c>
      <c r="F50" s="268"/>
      <c r="G50" s="275" t="s">
        <v>337</v>
      </c>
      <c r="H50" s="268"/>
      <c r="I50" s="274" t="s">
        <v>341</v>
      </c>
      <c r="J50" s="265" t="s">
        <v>169</v>
      </c>
      <c r="K50" s="275">
        <v>2882</v>
      </c>
      <c r="L50" s="265" t="s">
        <v>342</v>
      </c>
      <c r="M50" s="265" t="s">
        <v>343</v>
      </c>
      <c r="N50" s="265" t="s">
        <v>344</v>
      </c>
      <c r="O50" s="272">
        <f>'[2]Plan Indicativo'!CP74</f>
        <v>0.5</v>
      </c>
      <c r="P50" s="269" t="s">
        <v>180</v>
      </c>
      <c r="Q50" s="268"/>
      <c r="R50" s="265">
        <v>12</v>
      </c>
      <c r="S50" s="265">
        <v>0</v>
      </c>
      <c r="T50" s="265">
        <v>0</v>
      </c>
      <c r="U50" s="265">
        <v>0</v>
      </c>
      <c r="V50" s="265">
        <v>1</v>
      </c>
      <c r="W50" s="265">
        <v>3</v>
      </c>
      <c r="X50" s="265">
        <v>4</v>
      </c>
      <c r="Y50" s="265">
        <v>7</v>
      </c>
      <c r="Z50" s="265">
        <v>3</v>
      </c>
      <c r="AA50" s="265"/>
      <c r="AB50" s="265"/>
      <c r="AC50" s="265"/>
      <c r="AD50" s="265"/>
      <c r="AE50" s="265"/>
      <c r="AF50" s="265"/>
      <c r="AG50" s="265"/>
      <c r="AH50" s="265"/>
      <c r="AI50" s="267">
        <f t="shared" si="0"/>
        <v>18</v>
      </c>
      <c r="AJ50" s="265"/>
      <c r="AK50" s="265"/>
      <c r="AL50" s="265"/>
      <c r="AM50" s="265"/>
      <c r="AN50" s="256">
        <f t="shared" si="1"/>
        <v>1.5</v>
      </c>
    </row>
    <row r="51" spans="1:40" ht="60">
      <c r="A51" s="264" t="s">
        <v>157</v>
      </c>
      <c r="B51" s="265">
        <v>2</v>
      </c>
      <c r="C51" s="265">
        <v>43</v>
      </c>
      <c r="D51" s="265" t="s">
        <v>345</v>
      </c>
      <c r="E51" s="265" t="s">
        <v>346</v>
      </c>
      <c r="F51" s="268"/>
      <c r="G51" s="265" t="s">
        <v>347</v>
      </c>
      <c r="H51" s="268"/>
      <c r="I51" s="274" t="s">
        <v>348</v>
      </c>
      <c r="J51" s="265" t="s">
        <v>169</v>
      </c>
      <c r="K51" s="265" t="s">
        <v>170</v>
      </c>
      <c r="L51" s="265" t="s">
        <v>349</v>
      </c>
      <c r="M51" s="265" t="s">
        <v>350</v>
      </c>
      <c r="N51" s="265" t="s">
        <v>351</v>
      </c>
      <c r="O51" s="272">
        <f>'[2]Plan Indicativo'!CP78</f>
        <v>0.5</v>
      </c>
      <c r="P51" s="269" t="s">
        <v>174</v>
      </c>
      <c r="Q51" s="268"/>
      <c r="R51" s="265">
        <v>150</v>
      </c>
      <c r="S51" s="265">
        <v>0</v>
      </c>
      <c r="T51" s="265">
        <v>0</v>
      </c>
      <c r="U51" s="265">
        <v>0</v>
      </c>
      <c r="V51" s="265">
        <v>0</v>
      </c>
      <c r="W51" s="265">
        <v>0</v>
      </c>
      <c r="X51" s="265">
        <v>0</v>
      </c>
      <c r="Y51" s="265">
        <v>0</v>
      </c>
      <c r="Z51" s="265"/>
      <c r="AA51" s="265"/>
      <c r="AB51" s="265"/>
      <c r="AC51" s="265"/>
      <c r="AD51" s="265"/>
      <c r="AE51" s="265"/>
      <c r="AF51" s="265"/>
      <c r="AG51" s="265"/>
      <c r="AH51" s="265"/>
      <c r="AI51" s="267">
        <f t="shared" si="0"/>
        <v>0</v>
      </c>
      <c r="AJ51" s="265"/>
      <c r="AK51" s="265"/>
      <c r="AL51" s="265"/>
      <c r="AM51" s="265"/>
      <c r="AN51" s="256">
        <f t="shared" si="1"/>
        <v>0</v>
      </c>
    </row>
    <row r="52" spans="1:40" ht="60">
      <c r="A52" s="264" t="s">
        <v>352</v>
      </c>
      <c r="B52" s="265">
        <v>2</v>
      </c>
      <c r="C52" s="265">
        <v>44</v>
      </c>
      <c r="D52" s="265" t="s">
        <v>345</v>
      </c>
      <c r="E52" s="265" t="s">
        <v>346</v>
      </c>
      <c r="F52" s="268"/>
      <c r="G52" s="265" t="s">
        <v>347</v>
      </c>
      <c r="H52" s="268"/>
      <c r="I52" s="274" t="s">
        <v>353</v>
      </c>
      <c r="J52" s="265" t="s">
        <v>169</v>
      </c>
      <c r="K52" s="265" t="s">
        <v>170</v>
      </c>
      <c r="L52" s="265" t="s">
        <v>354</v>
      </c>
      <c r="M52" s="265" t="s">
        <v>354</v>
      </c>
      <c r="N52" s="265" t="s">
        <v>355</v>
      </c>
      <c r="O52" s="272">
        <f>'[2]Plan Indicativo'!CP79</f>
        <v>0.5</v>
      </c>
      <c r="P52" s="269" t="s">
        <v>180</v>
      </c>
      <c r="Q52" s="268"/>
      <c r="R52" s="265">
        <v>12</v>
      </c>
      <c r="S52" s="265"/>
      <c r="T52" s="265"/>
      <c r="U52" s="265"/>
      <c r="V52" s="265"/>
      <c r="W52" s="265"/>
      <c r="X52" s="265"/>
      <c r="Y52" s="265">
        <v>0</v>
      </c>
      <c r="Z52" s="265"/>
      <c r="AA52" s="265"/>
      <c r="AB52" s="265"/>
      <c r="AC52" s="265"/>
      <c r="AD52" s="265"/>
      <c r="AE52" s="265"/>
      <c r="AF52" s="265"/>
      <c r="AG52" s="265"/>
      <c r="AH52" s="265"/>
      <c r="AI52" s="267">
        <f t="shared" si="0"/>
        <v>0</v>
      </c>
      <c r="AJ52" s="265"/>
      <c r="AK52" s="265"/>
      <c r="AL52" s="265"/>
      <c r="AM52" s="265"/>
      <c r="AN52" s="256">
        <f t="shared" si="1"/>
        <v>0</v>
      </c>
    </row>
    <row r="53" spans="1:40" ht="45">
      <c r="A53" s="264" t="s">
        <v>237</v>
      </c>
      <c r="B53" s="265">
        <v>2</v>
      </c>
      <c r="C53" s="265">
        <v>45</v>
      </c>
      <c r="D53" s="265" t="s">
        <v>345</v>
      </c>
      <c r="E53" s="265" t="s">
        <v>356</v>
      </c>
      <c r="F53" s="268"/>
      <c r="G53" s="265" t="s">
        <v>357</v>
      </c>
      <c r="H53" s="268"/>
      <c r="I53" s="274" t="s">
        <v>358</v>
      </c>
      <c r="J53" s="265" t="s">
        <v>169</v>
      </c>
      <c r="K53" s="265" t="s">
        <v>170</v>
      </c>
      <c r="L53" s="274" t="s">
        <v>359</v>
      </c>
      <c r="M53" s="274" t="s">
        <v>360</v>
      </c>
      <c r="N53" s="274" t="s">
        <v>361</v>
      </c>
      <c r="O53" s="272">
        <f>'[2]Plan Indicativo'!CP82</f>
        <v>0.1</v>
      </c>
      <c r="P53" s="269" t="s">
        <v>180</v>
      </c>
      <c r="Q53" s="268"/>
      <c r="R53" s="265">
        <v>8</v>
      </c>
      <c r="S53" s="265">
        <v>0</v>
      </c>
      <c r="T53" s="265">
        <v>0</v>
      </c>
      <c r="U53" s="265">
        <v>0</v>
      </c>
      <c r="V53" s="265">
        <v>2</v>
      </c>
      <c r="W53" s="265">
        <v>2</v>
      </c>
      <c r="X53" s="265">
        <v>6</v>
      </c>
      <c r="Y53" s="265">
        <v>6</v>
      </c>
      <c r="Z53" s="265"/>
      <c r="AA53" s="265"/>
      <c r="AB53" s="265"/>
      <c r="AC53" s="265"/>
      <c r="AD53" s="265"/>
      <c r="AE53" s="265"/>
      <c r="AF53" s="265"/>
      <c r="AG53" s="265"/>
      <c r="AH53" s="265"/>
      <c r="AI53" s="267">
        <f t="shared" si="0"/>
        <v>16</v>
      </c>
      <c r="AJ53" s="265"/>
      <c r="AK53" s="265"/>
      <c r="AL53" s="265"/>
      <c r="AM53" s="265"/>
      <c r="AN53" s="256">
        <f t="shared" si="1"/>
        <v>2</v>
      </c>
    </row>
    <row r="54" spans="1:40" ht="45">
      <c r="A54" s="264" t="s">
        <v>237</v>
      </c>
      <c r="B54" s="265">
        <v>2</v>
      </c>
      <c r="C54" s="265">
        <v>46</v>
      </c>
      <c r="D54" s="265" t="s">
        <v>345</v>
      </c>
      <c r="E54" s="265" t="s">
        <v>356</v>
      </c>
      <c r="F54" s="268"/>
      <c r="G54" s="265" t="s">
        <v>357</v>
      </c>
      <c r="H54" s="268"/>
      <c r="I54" s="274" t="s">
        <v>362</v>
      </c>
      <c r="J54" s="265" t="s">
        <v>169</v>
      </c>
      <c r="K54" s="265" t="s">
        <v>170</v>
      </c>
      <c r="L54" s="274" t="s">
        <v>363</v>
      </c>
      <c r="M54" s="274" t="s">
        <v>363</v>
      </c>
      <c r="N54" s="274" t="s">
        <v>364</v>
      </c>
      <c r="O54" s="272">
        <f>'[2]Plan Indicativo'!CP83</f>
        <v>0.1</v>
      </c>
      <c r="P54" s="269" t="s">
        <v>180</v>
      </c>
      <c r="Q54" s="268"/>
      <c r="R54" s="265">
        <v>16</v>
      </c>
      <c r="S54" s="265">
        <v>0</v>
      </c>
      <c r="T54" s="265">
        <v>0</v>
      </c>
      <c r="U54" s="265">
        <v>0</v>
      </c>
      <c r="V54" s="265">
        <v>2</v>
      </c>
      <c r="W54" s="265">
        <v>4</v>
      </c>
      <c r="X54" s="265">
        <v>4</v>
      </c>
      <c r="Y54" s="265">
        <v>0</v>
      </c>
      <c r="Z54" s="265"/>
      <c r="AA54" s="265"/>
      <c r="AB54" s="265"/>
      <c r="AC54" s="265"/>
      <c r="AD54" s="265"/>
      <c r="AE54" s="265"/>
      <c r="AF54" s="265"/>
      <c r="AG54" s="265"/>
      <c r="AH54" s="265"/>
      <c r="AI54" s="267">
        <f t="shared" si="0"/>
        <v>10</v>
      </c>
      <c r="AJ54" s="265"/>
      <c r="AK54" s="265"/>
      <c r="AL54" s="265"/>
      <c r="AM54" s="265"/>
      <c r="AN54" s="256">
        <f t="shared" si="1"/>
        <v>0.625</v>
      </c>
    </row>
    <row r="55" spans="1:40" ht="120">
      <c r="A55" s="264" t="s">
        <v>279</v>
      </c>
      <c r="B55" s="265">
        <v>2</v>
      </c>
      <c r="C55" s="265">
        <v>47</v>
      </c>
      <c r="D55" s="265" t="s">
        <v>345</v>
      </c>
      <c r="E55" s="265" t="s">
        <v>356</v>
      </c>
      <c r="F55" s="268"/>
      <c r="G55" s="265" t="s">
        <v>357</v>
      </c>
      <c r="H55" s="268"/>
      <c r="I55" s="274" t="s">
        <v>365</v>
      </c>
      <c r="J55" s="265" t="s">
        <v>169</v>
      </c>
      <c r="K55" s="265" t="s">
        <v>170</v>
      </c>
      <c r="L55" s="274" t="s">
        <v>366</v>
      </c>
      <c r="M55" s="274" t="s">
        <v>367</v>
      </c>
      <c r="N55" s="274" t="s">
        <v>368</v>
      </c>
      <c r="O55" s="272">
        <f>'[2]Plan Indicativo'!CP84</f>
        <v>0.1</v>
      </c>
      <c r="P55" s="269" t="s">
        <v>180</v>
      </c>
      <c r="Q55" s="268"/>
      <c r="R55" s="265">
        <v>40</v>
      </c>
      <c r="S55" s="265">
        <v>0</v>
      </c>
      <c r="T55" s="265">
        <v>0</v>
      </c>
      <c r="U55" s="265">
        <v>0</v>
      </c>
      <c r="V55" s="265">
        <v>5</v>
      </c>
      <c r="W55" s="265">
        <v>6</v>
      </c>
      <c r="X55" s="265">
        <v>5</v>
      </c>
      <c r="Y55" s="265">
        <v>1</v>
      </c>
      <c r="Z55" s="265"/>
      <c r="AA55" s="265"/>
      <c r="AB55" s="265"/>
      <c r="AC55" s="265"/>
      <c r="AD55" s="265"/>
      <c r="AE55" s="265"/>
      <c r="AF55" s="265"/>
      <c r="AG55" s="265"/>
      <c r="AH55" s="265"/>
      <c r="AI55" s="267">
        <f t="shared" si="0"/>
        <v>17</v>
      </c>
      <c r="AJ55" s="265"/>
      <c r="AK55" s="265"/>
      <c r="AL55" s="265"/>
      <c r="AM55" s="265"/>
      <c r="AN55" s="256">
        <f t="shared" si="1"/>
        <v>0.42499999999999999</v>
      </c>
    </row>
    <row r="56" spans="1:40" ht="45">
      <c r="A56" s="264" t="s">
        <v>157</v>
      </c>
      <c r="B56" s="265">
        <v>2</v>
      </c>
      <c r="C56" s="265">
        <v>48</v>
      </c>
      <c r="D56" s="265" t="s">
        <v>345</v>
      </c>
      <c r="E56" s="265" t="s">
        <v>356</v>
      </c>
      <c r="F56" s="268"/>
      <c r="G56" s="265" t="s">
        <v>357</v>
      </c>
      <c r="H56" s="268"/>
      <c r="I56" s="274" t="s">
        <v>369</v>
      </c>
      <c r="J56" s="265" t="s">
        <v>169</v>
      </c>
      <c r="K56" s="265" t="s">
        <v>170</v>
      </c>
      <c r="L56" s="274"/>
      <c r="M56" s="274" t="s">
        <v>370</v>
      </c>
      <c r="N56" s="274" t="s">
        <v>370</v>
      </c>
      <c r="O56" s="272">
        <f>'[2]Plan Indicativo'!CP85</f>
        <v>0.5</v>
      </c>
      <c r="P56" s="269" t="s">
        <v>174</v>
      </c>
      <c r="Q56" s="268"/>
      <c r="R56" s="265">
        <v>100</v>
      </c>
      <c r="S56" s="265">
        <v>0</v>
      </c>
      <c r="T56" s="265">
        <v>0</v>
      </c>
      <c r="U56" s="265">
        <v>0</v>
      </c>
      <c r="V56" s="265">
        <v>0</v>
      </c>
      <c r="W56" s="265">
        <v>0</v>
      </c>
      <c r="X56" s="265">
        <v>0</v>
      </c>
      <c r="Y56" s="265">
        <v>0</v>
      </c>
      <c r="Z56" s="265"/>
      <c r="AA56" s="265"/>
      <c r="AB56" s="265"/>
      <c r="AC56" s="265"/>
      <c r="AD56" s="265"/>
      <c r="AE56" s="265"/>
      <c r="AF56" s="265"/>
      <c r="AG56" s="265"/>
      <c r="AH56" s="265"/>
      <c r="AI56" s="267">
        <f t="shared" si="0"/>
        <v>0</v>
      </c>
      <c r="AJ56" s="265"/>
      <c r="AK56" s="265"/>
      <c r="AL56" s="265"/>
      <c r="AM56" s="265"/>
      <c r="AN56" s="256">
        <f t="shared" si="1"/>
        <v>0</v>
      </c>
    </row>
    <row r="57" spans="1:40" ht="75">
      <c r="A57" s="264" t="s">
        <v>157</v>
      </c>
      <c r="B57" s="265">
        <v>2</v>
      </c>
      <c r="C57" s="265">
        <v>49</v>
      </c>
      <c r="D57" s="265" t="s">
        <v>345</v>
      </c>
      <c r="E57" s="265" t="s">
        <v>356</v>
      </c>
      <c r="F57" s="268"/>
      <c r="G57" s="265" t="s">
        <v>357</v>
      </c>
      <c r="H57" s="268"/>
      <c r="I57" s="274" t="s">
        <v>371</v>
      </c>
      <c r="J57" s="265"/>
      <c r="K57" s="265" t="s">
        <v>170</v>
      </c>
      <c r="L57" s="274"/>
      <c r="M57" s="274" t="s">
        <v>372</v>
      </c>
      <c r="N57" s="274" t="s">
        <v>372</v>
      </c>
      <c r="O57" s="272">
        <f>'[2]Plan Indicativo'!CP86</f>
        <v>0.2</v>
      </c>
      <c r="P57" s="269" t="s">
        <v>174</v>
      </c>
      <c r="Q57" s="268"/>
      <c r="R57" s="265">
        <v>5</v>
      </c>
      <c r="S57" s="265">
        <v>0</v>
      </c>
      <c r="T57" s="265">
        <v>0</v>
      </c>
      <c r="U57" s="265">
        <v>0</v>
      </c>
      <c r="V57" s="265">
        <v>0</v>
      </c>
      <c r="W57" s="265">
        <v>0</v>
      </c>
      <c r="X57" s="265">
        <v>0</v>
      </c>
      <c r="Y57" s="265">
        <v>0</v>
      </c>
      <c r="Z57" s="265"/>
      <c r="AA57" s="265"/>
      <c r="AB57" s="265"/>
      <c r="AC57" s="265"/>
      <c r="AD57" s="265"/>
      <c r="AE57" s="265"/>
      <c r="AF57" s="265"/>
      <c r="AG57" s="265"/>
      <c r="AH57" s="265"/>
      <c r="AI57" s="267">
        <f t="shared" si="0"/>
        <v>0</v>
      </c>
      <c r="AJ57" s="265"/>
      <c r="AK57" s="265"/>
      <c r="AL57" s="265"/>
      <c r="AM57" s="265"/>
      <c r="AN57" s="256">
        <f t="shared" si="1"/>
        <v>0</v>
      </c>
    </row>
    <row r="58" spans="1:40" ht="75">
      <c r="A58" s="264" t="s">
        <v>157</v>
      </c>
      <c r="B58" s="265">
        <v>2</v>
      </c>
      <c r="C58" s="265">
        <v>50</v>
      </c>
      <c r="D58" s="265" t="s">
        <v>345</v>
      </c>
      <c r="E58" s="265" t="s">
        <v>373</v>
      </c>
      <c r="F58" s="268"/>
      <c r="G58" s="265" t="s">
        <v>374</v>
      </c>
      <c r="H58" s="268"/>
      <c r="I58" s="274" t="s">
        <v>375</v>
      </c>
      <c r="J58" s="265" t="s">
        <v>169</v>
      </c>
      <c r="K58" s="265" t="s">
        <v>170</v>
      </c>
      <c r="L58" s="265" t="s">
        <v>376</v>
      </c>
      <c r="M58" s="265" t="s">
        <v>377</v>
      </c>
      <c r="N58" s="265" t="s">
        <v>378</v>
      </c>
      <c r="O58" s="272">
        <f>'[2]Plan Indicativo'!CP89</f>
        <v>0.2</v>
      </c>
      <c r="P58" s="269" t="s">
        <v>180</v>
      </c>
      <c r="Q58" s="268"/>
      <c r="R58" s="275">
        <v>2700</v>
      </c>
      <c r="S58" s="265">
        <v>0</v>
      </c>
      <c r="T58" s="265">
        <v>0</v>
      </c>
      <c r="U58" s="265">
        <v>0</v>
      </c>
      <c r="V58" s="265">
        <v>0</v>
      </c>
      <c r="W58" s="265">
        <v>0</v>
      </c>
      <c r="X58" s="265">
        <v>0</v>
      </c>
      <c r="Y58" s="265">
        <v>0</v>
      </c>
      <c r="Z58" s="275"/>
      <c r="AA58" s="275"/>
      <c r="AB58" s="275"/>
      <c r="AC58" s="275"/>
      <c r="AD58" s="275"/>
      <c r="AE58" s="275"/>
      <c r="AF58" s="275"/>
      <c r="AG58" s="275"/>
      <c r="AH58" s="275"/>
      <c r="AI58" s="267">
        <f t="shared" si="0"/>
        <v>0</v>
      </c>
      <c r="AJ58" s="275"/>
      <c r="AK58" s="275"/>
      <c r="AL58" s="275"/>
      <c r="AM58" s="275"/>
      <c r="AN58" s="256">
        <f t="shared" si="1"/>
        <v>0</v>
      </c>
    </row>
    <row r="59" spans="1:40" ht="75">
      <c r="A59" s="264" t="s">
        <v>157</v>
      </c>
      <c r="B59" s="265">
        <v>2</v>
      </c>
      <c r="C59" s="265">
        <v>51</v>
      </c>
      <c r="D59" s="265" t="s">
        <v>345</v>
      </c>
      <c r="E59" s="265" t="s">
        <v>373</v>
      </c>
      <c r="F59" s="268"/>
      <c r="G59" s="265" t="s">
        <v>374</v>
      </c>
      <c r="H59" s="268"/>
      <c r="I59" s="274" t="s">
        <v>379</v>
      </c>
      <c r="J59" s="265" t="s">
        <v>169</v>
      </c>
      <c r="K59" s="265" t="s">
        <v>170</v>
      </c>
      <c r="L59" s="265" t="s">
        <v>380</v>
      </c>
      <c r="M59" s="265" t="s">
        <v>381</v>
      </c>
      <c r="N59" s="265" t="s">
        <v>382</v>
      </c>
      <c r="O59" s="272">
        <f>'[2]Plan Indicativo'!CP90</f>
        <v>0.6</v>
      </c>
      <c r="P59" s="269" t="s">
        <v>180</v>
      </c>
      <c r="Q59" s="268"/>
      <c r="R59" s="265">
        <v>500</v>
      </c>
      <c r="S59" s="265">
        <v>0</v>
      </c>
      <c r="T59" s="265">
        <v>0</v>
      </c>
      <c r="U59" s="265">
        <v>0</v>
      </c>
      <c r="V59" s="265">
        <v>0</v>
      </c>
      <c r="W59" s="265">
        <v>0</v>
      </c>
      <c r="X59" s="265">
        <v>0</v>
      </c>
      <c r="Y59" s="265">
        <v>0</v>
      </c>
      <c r="Z59" s="265"/>
      <c r="AA59" s="265"/>
      <c r="AB59" s="265"/>
      <c r="AC59" s="265"/>
      <c r="AD59" s="265"/>
      <c r="AE59" s="265"/>
      <c r="AF59" s="265"/>
      <c r="AG59" s="265"/>
      <c r="AH59" s="265"/>
      <c r="AI59" s="267">
        <f t="shared" si="0"/>
        <v>0</v>
      </c>
      <c r="AJ59" s="265"/>
      <c r="AK59" s="265"/>
      <c r="AL59" s="265"/>
      <c r="AM59" s="265"/>
      <c r="AN59" s="256">
        <f t="shared" si="1"/>
        <v>0</v>
      </c>
    </row>
    <row r="60" spans="1:40" ht="75">
      <c r="A60" s="264" t="s">
        <v>157</v>
      </c>
      <c r="B60" s="265">
        <v>2</v>
      </c>
      <c r="C60" s="265">
        <v>52</v>
      </c>
      <c r="D60" s="265" t="s">
        <v>345</v>
      </c>
      <c r="E60" s="265" t="s">
        <v>373</v>
      </c>
      <c r="F60" s="268"/>
      <c r="G60" s="265" t="s">
        <v>374</v>
      </c>
      <c r="H60" s="268"/>
      <c r="I60" s="274" t="s">
        <v>383</v>
      </c>
      <c r="J60" s="265" t="s">
        <v>169</v>
      </c>
      <c r="K60" s="265" t="s">
        <v>170</v>
      </c>
      <c r="L60" s="265" t="s">
        <v>384</v>
      </c>
      <c r="M60" s="265" t="s">
        <v>385</v>
      </c>
      <c r="N60" s="265" t="s">
        <v>386</v>
      </c>
      <c r="O60" s="272">
        <f>'[2]Plan Indicativo'!CP91</f>
        <v>0.2</v>
      </c>
      <c r="P60" s="269" t="s">
        <v>180</v>
      </c>
      <c r="Q60" s="268"/>
      <c r="R60" s="265">
        <v>600</v>
      </c>
      <c r="S60" s="265">
        <v>0</v>
      </c>
      <c r="T60" s="265">
        <v>0</v>
      </c>
      <c r="U60" s="265">
        <v>0</v>
      </c>
      <c r="V60" s="265">
        <v>0</v>
      </c>
      <c r="W60" s="265">
        <v>0</v>
      </c>
      <c r="X60" s="265">
        <v>0</v>
      </c>
      <c r="Y60" s="265">
        <v>0</v>
      </c>
      <c r="Z60" s="265"/>
      <c r="AA60" s="265"/>
      <c r="AB60" s="265"/>
      <c r="AC60" s="265"/>
      <c r="AD60" s="265"/>
      <c r="AE60" s="265"/>
      <c r="AF60" s="265"/>
      <c r="AG60" s="265"/>
      <c r="AH60" s="265"/>
      <c r="AI60" s="267">
        <f t="shared" si="0"/>
        <v>0</v>
      </c>
      <c r="AJ60" s="265"/>
      <c r="AK60" s="265"/>
      <c r="AL60" s="265"/>
      <c r="AM60" s="265"/>
      <c r="AN60" s="256">
        <f t="shared" si="1"/>
        <v>0</v>
      </c>
    </row>
    <row r="61" spans="1:40" ht="75">
      <c r="A61" s="264" t="s">
        <v>157</v>
      </c>
      <c r="B61" s="265">
        <v>3</v>
      </c>
      <c r="C61" s="265">
        <v>53</v>
      </c>
      <c r="D61" s="265" t="s">
        <v>387</v>
      </c>
      <c r="E61" s="265" t="s">
        <v>388</v>
      </c>
      <c r="F61" s="268"/>
      <c r="G61" s="265" t="s">
        <v>389</v>
      </c>
      <c r="H61" s="268"/>
      <c r="I61" s="274" t="s">
        <v>390</v>
      </c>
      <c r="J61" s="265" t="s">
        <v>169</v>
      </c>
      <c r="K61" s="265" t="s">
        <v>170</v>
      </c>
      <c r="L61" s="275">
        <v>25</v>
      </c>
      <c r="M61" s="275">
        <v>20</v>
      </c>
      <c r="N61" s="275">
        <f t="shared" ref="N61:N69" si="2">L61+M61</f>
        <v>45</v>
      </c>
      <c r="O61" s="272">
        <f>'[2]Plan Indicativo'!CP95</f>
        <v>0.15</v>
      </c>
      <c r="P61" s="269" t="s">
        <v>180</v>
      </c>
      <c r="Q61" s="268"/>
      <c r="R61" s="275">
        <v>45</v>
      </c>
      <c r="S61" s="265">
        <v>0</v>
      </c>
      <c r="T61" s="265">
        <v>0</v>
      </c>
      <c r="U61" s="265">
        <v>0</v>
      </c>
      <c r="V61" s="265">
        <v>0</v>
      </c>
      <c r="W61" s="265">
        <v>0</v>
      </c>
      <c r="X61" s="265">
        <v>0</v>
      </c>
      <c r="Y61" s="265">
        <v>0</v>
      </c>
      <c r="Z61" s="275"/>
      <c r="AA61" s="275"/>
      <c r="AB61" s="275"/>
      <c r="AC61" s="275"/>
      <c r="AD61" s="275"/>
      <c r="AE61" s="275"/>
      <c r="AF61" s="275"/>
      <c r="AG61" s="275"/>
      <c r="AH61" s="275"/>
      <c r="AI61" s="267">
        <f t="shared" si="0"/>
        <v>0</v>
      </c>
      <c r="AJ61" s="275"/>
      <c r="AK61" s="275"/>
      <c r="AL61" s="275"/>
      <c r="AM61" s="275"/>
      <c r="AN61" s="256">
        <f t="shared" si="1"/>
        <v>0</v>
      </c>
    </row>
    <row r="62" spans="1:40" ht="60">
      <c r="A62" s="264" t="s">
        <v>157</v>
      </c>
      <c r="B62" s="265">
        <v>3</v>
      </c>
      <c r="C62" s="265">
        <v>54</v>
      </c>
      <c r="D62" s="265" t="s">
        <v>387</v>
      </c>
      <c r="E62" s="265" t="s">
        <v>388</v>
      </c>
      <c r="F62" s="268"/>
      <c r="G62" s="265" t="s">
        <v>389</v>
      </c>
      <c r="H62" s="268"/>
      <c r="I62" s="274" t="s">
        <v>391</v>
      </c>
      <c r="J62" s="265" t="s">
        <v>169</v>
      </c>
      <c r="K62" s="265" t="s">
        <v>170</v>
      </c>
      <c r="L62" s="275">
        <v>25</v>
      </c>
      <c r="M62" s="275">
        <v>50</v>
      </c>
      <c r="N62" s="275">
        <f t="shared" si="2"/>
        <v>75</v>
      </c>
      <c r="O62" s="272">
        <f>'[2]Plan Indicativo'!CP96</f>
        <v>0.1</v>
      </c>
      <c r="P62" s="269" t="s">
        <v>180</v>
      </c>
      <c r="Q62" s="268"/>
      <c r="R62" s="275">
        <v>75</v>
      </c>
      <c r="S62" s="265">
        <v>0</v>
      </c>
      <c r="T62" s="265">
        <v>0</v>
      </c>
      <c r="U62" s="265">
        <v>0</v>
      </c>
      <c r="V62" s="265">
        <v>0</v>
      </c>
      <c r="W62" s="265">
        <v>0</v>
      </c>
      <c r="X62" s="265">
        <v>0</v>
      </c>
      <c r="Y62" s="265">
        <v>0</v>
      </c>
      <c r="Z62" s="275"/>
      <c r="AA62" s="275"/>
      <c r="AB62" s="275"/>
      <c r="AC62" s="275"/>
      <c r="AD62" s="275"/>
      <c r="AE62" s="275"/>
      <c r="AF62" s="275"/>
      <c r="AG62" s="275"/>
      <c r="AH62" s="275"/>
      <c r="AI62" s="267">
        <f t="shared" si="0"/>
        <v>0</v>
      </c>
      <c r="AJ62" s="275"/>
      <c r="AK62" s="275"/>
      <c r="AL62" s="275"/>
      <c r="AM62" s="275"/>
      <c r="AN62" s="256">
        <f t="shared" si="1"/>
        <v>0</v>
      </c>
    </row>
    <row r="63" spans="1:40" ht="75">
      <c r="A63" s="264" t="s">
        <v>157</v>
      </c>
      <c r="B63" s="265">
        <v>3</v>
      </c>
      <c r="C63" s="265">
        <v>55</v>
      </c>
      <c r="D63" s="265" t="s">
        <v>387</v>
      </c>
      <c r="E63" s="265" t="s">
        <v>388</v>
      </c>
      <c r="F63" s="268"/>
      <c r="G63" s="265" t="s">
        <v>389</v>
      </c>
      <c r="H63" s="268"/>
      <c r="I63" s="274" t="s">
        <v>392</v>
      </c>
      <c r="J63" s="265" t="s">
        <v>169</v>
      </c>
      <c r="K63" s="265" t="s">
        <v>170</v>
      </c>
      <c r="L63" s="275">
        <v>50</v>
      </c>
      <c r="M63" s="275">
        <v>100</v>
      </c>
      <c r="N63" s="275">
        <f t="shared" si="2"/>
        <v>150</v>
      </c>
      <c r="O63" s="272">
        <f>'[2]Plan Indicativo'!CP97</f>
        <v>0.2</v>
      </c>
      <c r="P63" s="269" t="s">
        <v>180</v>
      </c>
      <c r="Q63" s="268"/>
      <c r="R63" s="275">
        <v>150</v>
      </c>
      <c r="S63" s="265">
        <v>0</v>
      </c>
      <c r="T63" s="265">
        <v>0</v>
      </c>
      <c r="U63" s="265">
        <v>0</v>
      </c>
      <c r="V63" s="265">
        <v>0</v>
      </c>
      <c r="W63" s="265">
        <v>0</v>
      </c>
      <c r="X63" s="265">
        <v>0</v>
      </c>
      <c r="Y63" s="265">
        <v>0</v>
      </c>
      <c r="Z63" s="275"/>
      <c r="AA63" s="275"/>
      <c r="AB63" s="275"/>
      <c r="AC63" s="275"/>
      <c r="AD63" s="275"/>
      <c r="AE63" s="275"/>
      <c r="AF63" s="275"/>
      <c r="AG63" s="275"/>
      <c r="AH63" s="275"/>
      <c r="AI63" s="267">
        <f t="shared" si="0"/>
        <v>0</v>
      </c>
      <c r="AJ63" s="275"/>
      <c r="AK63" s="275"/>
      <c r="AL63" s="275"/>
      <c r="AM63" s="275"/>
      <c r="AN63" s="256">
        <f t="shared" si="1"/>
        <v>0</v>
      </c>
    </row>
    <row r="64" spans="1:40" ht="60">
      <c r="A64" s="264" t="s">
        <v>157</v>
      </c>
      <c r="B64" s="265">
        <v>3</v>
      </c>
      <c r="C64" s="265">
        <v>56</v>
      </c>
      <c r="D64" s="265" t="s">
        <v>387</v>
      </c>
      <c r="E64" s="265" t="s">
        <v>388</v>
      </c>
      <c r="F64" s="268"/>
      <c r="G64" s="265" t="s">
        <v>389</v>
      </c>
      <c r="H64" s="268"/>
      <c r="I64" s="274" t="s">
        <v>393</v>
      </c>
      <c r="J64" s="265" t="s">
        <v>169</v>
      </c>
      <c r="K64" s="265" t="s">
        <v>170</v>
      </c>
      <c r="L64" s="275">
        <v>25</v>
      </c>
      <c r="M64" s="275">
        <v>25</v>
      </c>
      <c r="N64" s="275">
        <f t="shared" si="2"/>
        <v>50</v>
      </c>
      <c r="O64" s="272">
        <f>'[2]Plan Indicativo'!CP98</f>
        <v>0.05</v>
      </c>
      <c r="P64" s="269" t="s">
        <v>180</v>
      </c>
      <c r="Q64" s="268"/>
      <c r="R64" s="275">
        <v>50</v>
      </c>
      <c r="S64" s="265">
        <v>0</v>
      </c>
      <c r="T64" s="265">
        <v>0</v>
      </c>
      <c r="U64" s="265">
        <v>0</v>
      </c>
      <c r="V64" s="265">
        <v>0</v>
      </c>
      <c r="W64" s="265">
        <v>0</v>
      </c>
      <c r="X64" s="265">
        <v>0</v>
      </c>
      <c r="Y64" s="265">
        <v>0</v>
      </c>
      <c r="Z64" s="275"/>
      <c r="AA64" s="275"/>
      <c r="AB64" s="275"/>
      <c r="AC64" s="275"/>
      <c r="AD64" s="275"/>
      <c r="AE64" s="275"/>
      <c r="AF64" s="275"/>
      <c r="AG64" s="275"/>
      <c r="AH64" s="275"/>
      <c r="AI64" s="267">
        <f t="shared" si="0"/>
        <v>0</v>
      </c>
      <c r="AJ64" s="275"/>
      <c r="AK64" s="275"/>
      <c r="AL64" s="275"/>
      <c r="AM64" s="275"/>
      <c r="AN64" s="256">
        <f t="shared" si="1"/>
        <v>0</v>
      </c>
    </row>
    <row r="65" spans="1:40" ht="75">
      <c r="A65" s="264" t="s">
        <v>157</v>
      </c>
      <c r="B65" s="265">
        <v>3</v>
      </c>
      <c r="C65" s="265">
        <v>57</v>
      </c>
      <c r="D65" s="265" t="s">
        <v>387</v>
      </c>
      <c r="E65" s="265" t="s">
        <v>388</v>
      </c>
      <c r="F65" s="268"/>
      <c r="G65" s="265" t="s">
        <v>389</v>
      </c>
      <c r="H65" s="268"/>
      <c r="I65" s="274" t="s">
        <v>394</v>
      </c>
      <c r="J65" s="265" t="s">
        <v>169</v>
      </c>
      <c r="K65" s="265" t="s">
        <v>170</v>
      </c>
      <c r="L65" s="275">
        <v>15</v>
      </c>
      <c r="M65" s="275">
        <v>15</v>
      </c>
      <c r="N65" s="275">
        <f t="shared" si="2"/>
        <v>30</v>
      </c>
      <c r="O65" s="272">
        <f>'[2]Plan Indicativo'!CP99</f>
        <v>0.05</v>
      </c>
      <c r="P65" s="269" t="s">
        <v>180</v>
      </c>
      <c r="Q65" s="268"/>
      <c r="R65" s="275">
        <v>30</v>
      </c>
      <c r="S65" s="265">
        <v>0</v>
      </c>
      <c r="T65" s="265">
        <v>0</v>
      </c>
      <c r="U65" s="265">
        <v>0</v>
      </c>
      <c r="V65" s="265">
        <v>0</v>
      </c>
      <c r="W65" s="265">
        <v>0</v>
      </c>
      <c r="X65" s="265">
        <v>0</v>
      </c>
      <c r="Y65" s="265">
        <v>0</v>
      </c>
      <c r="Z65" s="275"/>
      <c r="AA65" s="275"/>
      <c r="AB65" s="275"/>
      <c r="AC65" s="275"/>
      <c r="AD65" s="275"/>
      <c r="AE65" s="275"/>
      <c r="AF65" s="275"/>
      <c r="AG65" s="275"/>
      <c r="AH65" s="275"/>
      <c r="AI65" s="267">
        <f t="shared" si="0"/>
        <v>0</v>
      </c>
      <c r="AJ65" s="275"/>
      <c r="AK65" s="275"/>
      <c r="AL65" s="275"/>
      <c r="AM65" s="275"/>
      <c r="AN65" s="256">
        <f t="shared" si="1"/>
        <v>0</v>
      </c>
    </row>
    <row r="66" spans="1:40" ht="75">
      <c r="A66" s="264" t="s">
        <v>157</v>
      </c>
      <c r="B66" s="265">
        <v>3</v>
      </c>
      <c r="C66" s="265">
        <v>58</v>
      </c>
      <c r="D66" s="265" t="s">
        <v>387</v>
      </c>
      <c r="E66" s="265" t="s">
        <v>388</v>
      </c>
      <c r="F66" s="268"/>
      <c r="G66" s="265" t="s">
        <v>389</v>
      </c>
      <c r="H66" s="268"/>
      <c r="I66" s="274" t="s">
        <v>395</v>
      </c>
      <c r="J66" s="265" t="s">
        <v>169</v>
      </c>
      <c r="K66" s="265" t="s">
        <v>170</v>
      </c>
      <c r="L66" s="275">
        <v>10</v>
      </c>
      <c r="M66" s="275">
        <v>10</v>
      </c>
      <c r="N66" s="275">
        <f t="shared" si="2"/>
        <v>20</v>
      </c>
      <c r="O66" s="272">
        <f>'[2]Plan Indicativo'!CP100</f>
        <v>0.05</v>
      </c>
      <c r="P66" s="269" t="s">
        <v>180</v>
      </c>
      <c r="Q66" s="268"/>
      <c r="R66" s="275">
        <v>20</v>
      </c>
      <c r="S66" s="265">
        <v>0</v>
      </c>
      <c r="T66" s="265">
        <v>0</v>
      </c>
      <c r="U66" s="265">
        <v>0</v>
      </c>
      <c r="V66" s="265">
        <v>0</v>
      </c>
      <c r="W66" s="265">
        <v>0</v>
      </c>
      <c r="X66" s="265">
        <v>0</v>
      </c>
      <c r="Y66" s="265">
        <v>0</v>
      </c>
      <c r="Z66" s="275"/>
      <c r="AA66" s="275"/>
      <c r="AB66" s="275"/>
      <c r="AC66" s="275"/>
      <c r="AD66" s="275"/>
      <c r="AE66" s="275"/>
      <c r="AF66" s="275"/>
      <c r="AG66" s="275"/>
      <c r="AH66" s="275"/>
      <c r="AI66" s="267">
        <f t="shared" si="0"/>
        <v>0</v>
      </c>
      <c r="AJ66" s="275"/>
      <c r="AK66" s="275"/>
      <c r="AL66" s="275"/>
      <c r="AM66" s="275"/>
      <c r="AN66" s="256">
        <f t="shared" si="1"/>
        <v>0</v>
      </c>
    </row>
    <row r="67" spans="1:40" ht="60">
      <c r="A67" s="264" t="s">
        <v>157</v>
      </c>
      <c r="B67" s="265">
        <v>3</v>
      </c>
      <c r="C67" s="265">
        <v>59</v>
      </c>
      <c r="D67" s="265" t="s">
        <v>387</v>
      </c>
      <c r="E67" s="265" t="s">
        <v>388</v>
      </c>
      <c r="F67" s="268"/>
      <c r="G67" s="265" t="s">
        <v>389</v>
      </c>
      <c r="H67" s="268"/>
      <c r="I67" s="274" t="s">
        <v>396</v>
      </c>
      <c r="J67" s="265" t="s">
        <v>169</v>
      </c>
      <c r="K67" s="265" t="s">
        <v>170</v>
      </c>
      <c r="L67" s="275">
        <v>15</v>
      </c>
      <c r="M67" s="275">
        <v>15</v>
      </c>
      <c r="N67" s="275">
        <f t="shared" si="2"/>
        <v>30</v>
      </c>
      <c r="O67" s="272">
        <f>'[2]Plan Indicativo'!CP101</f>
        <v>0.05</v>
      </c>
      <c r="P67" s="269" t="s">
        <v>180</v>
      </c>
      <c r="Q67" s="268"/>
      <c r="R67" s="275">
        <v>30</v>
      </c>
      <c r="S67" s="265">
        <v>0</v>
      </c>
      <c r="T67" s="265">
        <v>0</v>
      </c>
      <c r="U67" s="265">
        <v>0</v>
      </c>
      <c r="V67" s="265">
        <v>0</v>
      </c>
      <c r="W67" s="265">
        <v>0</v>
      </c>
      <c r="X67" s="265">
        <v>0</v>
      </c>
      <c r="Y67" s="265">
        <v>0</v>
      </c>
      <c r="Z67" s="275"/>
      <c r="AA67" s="275"/>
      <c r="AB67" s="275"/>
      <c r="AC67" s="275"/>
      <c r="AD67" s="275"/>
      <c r="AE67" s="275"/>
      <c r="AF67" s="275"/>
      <c r="AG67" s="275"/>
      <c r="AH67" s="275"/>
      <c r="AI67" s="267">
        <f t="shared" si="0"/>
        <v>0</v>
      </c>
      <c r="AJ67" s="275"/>
      <c r="AK67" s="275"/>
      <c r="AL67" s="275"/>
      <c r="AM67" s="275"/>
      <c r="AN67" s="256">
        <f t="shared" si="1"/>
        <v>0</v>
      </c>
    </row>
    <row r="68" spans="1:40" ht="75">
      <c r="A68" s="264" t="s">
        <v>157</v>
      </c>
      <c r="B68" s="265">
        <v>3</v>
      </c>
      <c r="C68" s="265">
        <v>60</v>
      </c>
      <c r="D68" s="265" t="s">
        <v>387</v>
      </c>
      <c r="E68" s="265" t="s">
        <v>388</v>
      </c>
      <c r="F68" s="268"/>
      <c r="G68" s="265" t="s">
        <v>389</v>
      </c>
      <c r="H68" s="268"/>
      <c r="I68" s="274" t="s">
        <v>397</v>
      </c>
      <c r="J68" s="265" t="s">
        <v>169</v>
      </c>
      <c r="K68" s="265" t="s">
        <v>170</v>
      </c>
      <c r="L68" s="275">
        <v>10</v>
      </c>
      <c r="M68" s="275">
        <v>10</v>
      </c>
      <c r="N68" s="275">
        <f t="shared" si="2"/>
        <v>20</v>
      </c>
      <c r="O68" s="272">
        <f>'[2]Plan Indicativo'!CP102</f>
        <v>0.05</v>
      </c>
      <c r="P68" s="269" t="s">
        <v>180</v>
      </c>
      <c r="Q68" s="268"/>
      <c r="R68" s="275">
        <v>20</v>
      </c>
      <c r="S68" s="265">
        <v>0</v>
      </c>
      <c r="T68" s="265">
        <v>0</v>
      </c>
      <c r="U68" s="265">
        <v>0</v>
      </c>
      <c r="V68" s="265">
        <v>0</v>
      </c>
      <c r="W68" s="265">
        <v>0</v>
      </c>
      <c r="X68" s="265">
        <v>0</v>
      </c>
      <c r="Y68" s="265">
        <v>0</v>
      </c>
      <c r="Z68" s="275"/>
      <c r="AA68" s="275"/>
      <c r="AB68" s="275"/>
      <c r="AC68" s="275"/>
      <c r="AD68" s="275"/>
      <c r="AE68" s="275"/>
      <c r="AF68" s="275"/>
      <c r="AG68" s="275"/>
      <c r="AH68" s="275"/>
      <c r="AI68" s="267">
        <f t="shared" si="0"/>
        <v>0</v>
      </c>
      <c r="AJ68" s="275"/>
      <c r="AK68" s="275"/>
      <c r="AL68" s="275"/>
      <c r="AM68" s="275"/>
      <c r="AN68" s="256">
        <f t="shared" si="1"/>
        <v>0</v>
      </c>
    </row>
    <row r="69" spans="1:40" ht="75">
      <c r="A69" s="264" t="s">
        <v>157</v>
      </c>
      <c r="B69" s="265">
        <v>3</v>
      </c>
      <c r="C69" s="265">
        <v>61</v>
      </c>
      <c r="D69" s="265" t="s">
        <v>387</v>
      </c>
      <c r="E69" s="265" t="s">
        <v>388</v>
      </c>
      <c r="F69" s="268"/>
      <c r="G69" s="265" t="s">
        <v>389</v>
      </c>
      <c r="H69" s="268"/>
      <c r="I69" s="274" t="s">
        <v>398</v>
      </c>
      <c r="J69" s="265" t="s">
        <v>169</v>
      </c>
      <c r="K69" s="265" t="s">
        <v>170</v>
      </c>
      <c r="L69" s="275">
        <v>50</v>
      </c>
      <c r="M69" s="275">
        <v>50</v>
      </c>
      <c r="N69" s="275">
        <f t="shared" si="2"/>
        <v>100</v>
      </c>
      <c r="O69" s="272">
        <f>'[2]Plan Indicativo'!CP103</f>
        <v>0.1</v>
      </c>
      <c r="P69" s="269" t="s">
        <v>180</v>
      </c>
      <c r="Q69" s="268"/>
      <c r="R69" s="275">
        <v>100</v>
      </c>
      <c r="S69" s="265">
        <v>0</v>
      </c>
      <c r="T69" s="265">
        <v>0</v>
      </c>
      <c r="U69" s="265">
        <v>0</v>
      </c>
      <c r="V69" s="265">
        <v>0</v>
      </c>
      <c r="W69" s="265">
        <v>0</v>
      </c>
      <c r="X69" s="265">
        <v>0</v>
      </c>
      <c r="Y69" s="265">
        <v>0</v>
      </c>
      <c r="Z69" s="275"/>
      <c r="AA69" s="275"/>
      <c r="AB69" s="275"/>
      <c r="AC69" s="275"/>
      <c r="AD69" s="275"/>
      <c r="AE69" s="275"/>
      <c r="AF69" s="275"/>
      <c r="AG69" s="275"/>
      <c r="AH69" s="275"/>
      <c r="AI69" s="267">
        <f t="shared" si="0"/>
        <v>0</v>
      </c>
      <c r="AJ69" s="275"/>
      <c r="AK69" s="275"/>
      <c r="AL69" s="275"/>
      <c r="AM69" s="275"/>
      <c r="AN69" s="256">
        <f t="shared" si="1"/>
        <v>0</v>
      </c>
    </row>
    <row r="70" spans="1:40" ht="60">
      <c r="A70" s="264" t="s">
        <v>399</v>
      </c>
      <c r="B70" s="265">
        <v>3</v>
      </c>
      <c r="C70" s="265">
        <v>62</v>
      </c>
      <c r="D70" s="265" t="s">
        <v>387</v>
      </c>
      <c r="E70" s="265" t="s">
        <v>388</v>
      </c>
      <c r="F70" s="268"/>
      <c r="G70" s="265" t="s">
        <v>389</v>
      </c>
      <c r="H70" s="268"/>
      <c r="I70" s="274" t="s">
        <v>400</v>
      </c>
      <c r="J70" s="265" t="s">
        <v>169</v>
      </c>
      <c r="K70" s="265" t="s">
        <v>170</v>
      </c>
      <c r="L70" s="274" t="s">
        <v>401</v>
      </c>
      <c r="M70" s="274" t="s">
        <v>402</v>
      </c>
      <c r="N70" s="274" t="s">
        <v>403</v>
      </c>
      <c r="O70" s="272">
        <f>'[2]Plan Indicativo'!CP104</f>
        <v>0.05</v>
      </c>
      <c r="P70" s="269" t="s">
        <v>180</v>
      </c>
      <c r="Q70" s="268"/>
      <c r="R70" s="265">
        <v>640</v>
      </c>
      <c r="S70" s="265">
        <v>0</v>
      </c>
      <c r="T70" s="265">
        <v>0</v>
      </c>
      <c r="U70" s="265">
        <v>0</v>
      </c>
      <c r="V70" s="265">
        <v>120</v>
      </c>
      <c r="W70" s="265">
        <v>60</v>
      </c>
      <c r="X70" s="265">
        <v>175</v>
      </c>
      <c r="Y70" s="265">
        <v>138</v>
      </c>
      <c r="Z70" s="265"/>
      <c r="AA70" s="265"/>
      <c r="AB70" s="265"/>
      <c r="AC70" s="265"/>
      <c r="AD70" s="265"/>
      <c r="AE70" s="265"/>
      <c r="AF70" s="265"/>
      <c r="AG70" s="265"/>
      <c r="AH70" s="265"/>
      <c r="AI70" s="267">
        <f t="shared" si="0"/>
        <v>493</v>
      </c>
      <c r="AJ70" s="265"/>
      <c r="AK70" s="265"/>
      <c r="AL70" s="265"/>
      <c r="AM70" s="265"/>
      <c r="AN70" s="256">
        <f t="shared" si="1"/>
        <v>0.77031249999999996</v>
      </c>
    </row>
    <row r="71" spans="1:40" ht="60">
      <c r="A71" s="264" t="s">
        <v>399</v>
      </c>
      <c r="B71" s="265">
        <v>3</v>
      </c>
      <c r="C71" s="265">
        <v>63</v>
      </c>
      <c r="D71" s="265" t="s">
        <v>387</v>
      </c>
      <c r="E71" s="265" t="s">
        <v>388</v>
      </c>
      <c r="F71" s="268"/>
      <c r="G71" s="265" t="s">
        <v>389</v>
      </c>
      <c r="H71" s="268"/>
      <c r="I71" s="274" t="s">
        <v>404</v>
      </c>
      <c r="J71" s="265" t="s">
        <v>169</v>
      </c>
      <c r="K71" s="265" t="s">
        <v>170</v>
      </c>
      <c r="L71" s="274" t="s">
        <v>405</v>
      </c>
      <c r="M71" s="274" t="s">
        <v>406</v>
      </c>
      <c r="N71" s="274" t="s">
        <v>407</v>
      </c>
      <c r="O71" s="272">
        <f>'[2]Plan Indicativo'!CP105</f>
        <v>0.05</v>
      </c>
      <c r="P71" s="269" t="s">
        <v>180</v>
      </c>
      <c r="Q71" s="268"/>
      <c r="R71" s="265">
        <v>640</v>
      </c>
      <c r="S71" s="265">
        <v>0</v>
      </c>
      <c r="T71" s="265">
        <v>0</v>
      </c>
      <c r="U71" s="265">
        <v>0</v>
      </c>
      <c r="V71" s="265">
        <v>240</v>
      </c>
      <c r="W71" s="265">
        <v>40</v>
      </c>
      <c r="X71" s="265">
        <v>90</v>
      </c>
      <c r="Y71" s="265">
        <v>45</v>
      </c>
      <c r="Z71" s="265"/>
      <c r="AA71" s="265"/>
      <c r="AB71" s="265"/>
      <c r="AC71" s="265"/>
      <c r="AD71" s="265"/>
      <c r="AE71" s="265"/>
      <c r="AF71" s="265"/>
      <c r="AG71" s="265"/>
      <c r="AH71" s="265"/>
      <c r="AI71" s="267">
        <f t="shared" si="0"/>
        <v>415</v>
      </c>
      <c r="AJ71" s="265"/>
      <c r="AK71" s="265"/>
      <c r="AL71" s="265"/>
      <c r="AM71" s="265"/>
      <c r="AN71" s="256">
        <f t="shared" si="1"/>
        <v>0.6484375</v>
      </c>
    </row>
    <row r="72" spans="1:40" ht="75">
      <c r="A72" s="264" t="s">
        <v>408</v>
      </c>
      <c r="B72" s="265">
        <v>3</v>
      </c>
      <c r="C72" s="265">
        <v>64</v>
      </c>
      <c r="D72" s="265" t="s">
        <v>387</v>
      </c>
      <c r="E72" s="265" t="s">
        <v>388</v>
      </c>
      <c r="F72" s="268"/>
      <c r="G72" s="265" t="s">
        <v>389</v>
      </c>
      <c r="H72" s="268"/>
      <c r="I72" s="274" t="s">
        <v>409</v>
      </c>
      <c r="J72" s="265" t="s">
        <v>169</v>
      </c>
      <c r="K72" s="265" t="s">
        <v>170</v>
      </c>
      <c r="L72" s="274" t="s">
        <v>410</v>
      </c>
      <c r="M72" s="274" t="s">
        <v>411</v>
      </c>
      <c r="N72" s="274" t="s">
        <v>412</v>
      </c>
      <c r="O72" s="272">
        <f>'[2]Plan Indicativo'!CP106</f>
        <v>0.1</v>
      </c>
      <c r="P72" s="269" t="s">
        <v>180</v>
      </c>
      <c r="Q72" s="268"/>
      <c r="R72" s="265">
        <v>3</v>
      </c>
      <c r="S72" s="265">
        <v>0</v>
      </c>
      <c r="T72" s="265">
        <v>0</v>
      </c>
      <c r="U72" s="265">
        <v>0</v>
      </c>
      <c r="V72" s="265">
        <v>0</v>
      </c>
      <c r="W72" s="265">
        <v>0</v>
      </c>
      <c r="X72" s="265">
        <v>2</v>
      </c>
      <c r="Y72" s="265">
        <v>0</v>
      </c>
      <c r="Z72" s="265"/>
      <c r="AA72" s="265"/>
      <c r="AB72" s="265"/>
      <c r="AC72" s="265"/>
      <c r="AD72" s="265"/>
      <c r="AE72" s="265"/>
      <c r="AF72" s="265"/>
      <c r="AG72" s="265"/>
      <c r="AH72" s="265"/>
      <c r="AI72" s="267">
        <f t="shared" si="0"/>
        <v>2</v>
      </c>
      <c r="AJ72" s="265"/>
      <c r="AK72" s="265"/>
      <c r="AL72" s="265"/>
      <c r="AM72" s="265"/>
      <c r="AN72" s="256">
        <f t="shared" si="1"/>
        <v>0.66666666666666663</v>
      </c>
    </row>
    <row r="73" spans="1:40" ht="75">
      <c r="A73" s="264" t="s">
        <v>413</v>
      </c>
      <c r="B73" s="265">
        <v>3</v>
      </c>
      <c r="C73" s="265">
        <v>65</v>
      </c>
      <c r="D73" s="265" t="s">
        <v>387</v>
      </c>
      <c r="E73" s="265" t="s">
        <v>388</v>
      </c>
      <c r="F73" s="268"/>
      <c r="G73" s="265" t="s">
        <v>414</v>
      </c>
      <c r="H73" s="268"/>
      <c r="I73" s="274" t="s">
        <v>415</v>
      </c>
      <c r="J73" s="265" t="s">
        <v>169</v>
      </c>
      <c r="K73" s="265" t="s">
        <v>170</v>
      </c>
      <c r="L73" s="274" t="s">
        <v>416</v>
      </c>
      <c r="M73" s="274" t="s">
        <v>417</v>
      </c>
      <c r="N73" s="274" t="s">
        <v>418</v>
      </c>
      <c r="O73" s="272">
        <f>'[2]Plan Indicativo'!CP108</f>
        <v>0.15</v>
      </c>
      <c r="P73" s="269" t="s">
        <v>180</v>
      </c>
      <c r="Q73" s="269"/>
      <c r="R73" s="276">
        <v>420</v>
      </c>
      <c r="S73" s="276">
        <v>0</v>
      </c>
      <c r="T73" s="276">
        <v>0</v>
      </c>
      <c r="U73" s="276">
        <v>0</v>
      </c>
      <c r="V73" s="276">
        <v>0</v>
      </c>
      <c r="W73" s="276">
        <v>0</v>
      </c>
      <c r="X73" s="276">
        <v>0</v>
      </c>
      <c r="Y73" s="276">
        <v>109</v>
      </c>
      <c r="Z73" s="276"/>
      <c r="AA73" s="276"/>
      <c r="AB73" s="276"/>
      <c r="AC73" s="276"/>
      <c r="AD73" s="276"/>
      <c r="AE73" s="276"/>
      <c r="AF73" s="276"/>
      <c r="AG73" s="276"/>
      <c r="AH73" s="276"/>
      <c r="AI73" s="267">
        <f t="shared" si="0"/>
        <v>109</v>
      </c>
      <c r="AJ73" s="276"/>
      <c r="AK73" s="276"/>
      <c r="AL73" s="276"/>
      <c r="AM73" s="276"/>
      <c r="AN73" s="256">
        <f t="shared" si="1"/>
        <v>0.25952380952380955</v>
      </c>
    </row>
    <row r="74" spans="1:40" ht="75">
      <c r="A74" s="264" t="s">
        <v>408</v>
      </c>
      <c r="B74" s="265">
        <v>3</v>
      </c>
      <c r="C74" s="265">
        <v>66</v>
      </c>
      <c r="D74" s="265" t="s">
        <v>387</v>
      </c>
      <c r="E74" s="265" t="s">
        <v>388</v>
      </c>
      <c r="F74" s="268"/>
      <c r="G74" s="265" t="s">
        <v>414</v>
      </c>
      <c r="H74" s="268"/>
      <c r="I74" s="274" t="s">
        <v>419</v>
      </c>
      <c r="J74" s="265" t="s">
        <v>169</v>
      </c>
      <c r="K74" s="265" t="s">
        <v>170</v>
      </c>
      <c r="L74" s="274" t="s">
        <v>420</v>
      </c>
      <c r="M74" s="274" t="s">
        <v>421</v>
      </c>
      <c r="N74" s="274" t="s">
        <v>422</v>
      </c>
      <c r="O74" s="272">
        <f>'[2]Plan Indicativo'!CP109</f>
        <v>0.3</v>
      </c>
      <c r="P74" s="269" t="s">
        <v>180</v>
      </c>
      <c r="Q74" s="269"/>
      <c r="R74" s="265">
        <v>100</v>
      </c>
      <c r="S74" s="265">
        <v>0</v>
      </c>
      <c r="T74" s="265">
        <v>0</v>
      </c>
      <c r="U74" s="265">
        <v>0</v>
      </c>
      <c r="V74" s="265">
        <v>0</v>
      </c>
      <c r="W74" s="265">
        <v>0</v>
      </c>
      <c r="X74" s="265">
        <v>0</v>
      </c>
      <c r="Y74" s="265">
        <v>0</v>
      </c>
      <c r="Z74" s="265"/>
      <c r="AA74" s="265"/>
      <c r="AB74" s="265"/>
      <c r="AC74" s="265"/>
      <c r="AD74" s="265"/>
      <c r="AE74" s="265"/>
      <c r="AF74" s="265"/>
      <c r="AG74" s="265"/>
      <c r="AH74" s="265"/>
      <c r="AI74" s="267">
        <f t="shared" ref="AI74:AI111" si="3">SUM(S74:AH74)</f>
        <v>0</v>
      </c>
      <c r="AJ74" s="265"/>
      <c r="AK74" s="265"/>
      <c r="AL74" s="265"/>
      <c r="AM74" s="265"/>
      <c r="AN74" s="256">
        <f t="shared" ref="AN74:AN111" si="4">AI74/R74</f>
        <v>0</v>
      </c>
    </row>
    <row r="75" spans="1:40" ht="60">
      <c r="A75" s="264" t="s">
        <v>408</v>
      </c>
      <c r="B75" s="265">
        <v>3</v>
      </c>
      <c r="C75" s="265">
        <v>67</v>
      </c>
      <c r="D75" s="265" t="s">
        <v>387</v>
      </c>
      <c r="E75" s="265" t="s">
        <v>388</v>
      </c>
      <c r="F75" s="268"/>
      <c r="G75" s="265" t="s">
        <v>414</v>
      </c>
      <c r="H75" s="268"/>
      <c r="I75" s="274" t="s">
        <v>423</v>
      </c>
      <c r="J75" s="265" t="s">
        <v>169</v>
      </c>
      <c r="K75" s="265" t="s">
        <v>170</v>
      </c>
      <c r="L75" s="274" t="s">
        <v>424</v>
      </c>
      <c r="M75" s="274" t="s">
        <v>424</v>
      </c>
      <c r="N75" s="274" t="s">
        <v>425</v>
      </c>
      <c r="O75" s="272">
        <f>'[2]Plan Indicativo'!CP110</f>
        <v>0.2</v>
      </c>
      <c r="P75" s="269" t="s">
        <v>180</v>
      </c>
      <c r="Q75" s="269"/>
      <c r="R75" s="265">
        <v>2</v>
      </c>
      <c r="S75" s="265">
        <v>0</v>
      </c>
      <c r="T75" s="265">
        <v>0</v>
      </c>
      <c r="U75" s="265">
        <v>0</v>
      </c>
      <c r="V75" s="265">
        <v>0</v>
      </c>
      <c r="W75" s="265">
        <v>0</v>
      </c>
      <c r="X75" s="265">
        <v>0</v>
      </c>
      <c r="Y75" s="265">
        <v>0</v>
      </c>
      <c r="Z75" s="265"/>
      <c r="AA75" s="265"/>
      <c r="AB75" s="265"/>
      <c r="AC75" s="265"/>
      <c r="AD75" s="265"/>
      <c r="AE75" s="265"/>
      <c r="AF75" s="265"/>
      <c r="AG75" s="265"/>
      <c r="AH75" s="265"/>
      <c r="AI75" s="267">
        <f t="shared" si="3"/>
        <v>0</v>
      </c>
      <c r="AJ75" s="265"/>
      <c r="AK75" s="265"/>
      <c r="AL75" s="265"/>
      <c r="AM75" s="265"/>
      <c r="AN75" s="256">
        <f t="shared" si="4"/>
        <v>0</v>
      </c>
    </row>
    <row r="76" spans="1:40" ht="60">
      <c r="A76" s="264" t="s">
        <v>413</v>
      </c>
      <c r="B76" s="265">
        <v>3</v>
      </c>
      <c r="C76" s="265">
        <v>68</v>
      </c>
      <c r="D76" s="265" t="s">
        <v>387</v>
      </c>
      <c r="E76" s="265" t="s">
        <v>388</v>
      </c>
      <c r="F76" s="268"/>
      <c r="G76" s="265" t="s">
        <v>414</v>
      </c>
      <c r="H76" s="268"/>
      <c r="I76" s="274" t="s">
        <v>426</v>
      </c>
      <c r="J76" s="265" t="s">
        <v>169</v>
      </c>
      <c r="K76" s="275">
        <v>0</v>
      </c>
      <c r="L76" s="274" t="s">
        <v>427</v>
      </c>
      <c r="M76" s="274" t="s">
        <v>427</v>
      </c>
      <c r="N76" s="274" t="s">
        <v>428</v>
      </c>
      <c r="O76" s="272">
        <f>'[2]Plan Indicativo'!CP111</f>
        <v>0.15</v>
      </c>
      <c r="P76" s="269" t="s">
        <v>180</v>
      </c>
      <c r="Q76" s="269"/>
      <c r="R76" s="265">
        <v>2</v>
      </c>
      <c r="S76" s="265">
        <v>0</v>
      </c>
      <c r="T76" s="265">
        <v>0</v>
      </c>
      <c r="U76" s="265">
        <v>0</v>
      </c>
      <c r="V76" s="265">
        <v>0</v>
      </c>
      <c r="W76" s="265">
        <v>0</v>
      </c>
      <c r="X76" s="265">
        <v>0</v>
      </c>
      <c r="Y76" s="265">
        <v>0</v>
      </c>
      <c r="Z76" s="265"/>
      <c r="AA76" s="265"/>
      <c r="AB76" s="265"/>
      <c r="AC76" s="265"/>
      <c r="AD76" s="265"/>
      <c r="AE76" s="265"/>
      <c r="AF76" s="265"/>
      <c r="AG76" s="265"/>
      <c r="AH76" s="265"/>
      <c r="AI76" s="267">
        <f t="shared" si="3"/>
        <v>0</v>
      </c>
      <c r="AJ76" s="265"/>
      <c r="AK76" s="265"/>
      <c r="AL76" s="265"/>
      <c r="AM76" s="265"/>
      <c r="AN76" s="256">
        <f t="shared" si="4"/>
        <v>0</v>
      </c>
    </row>
    <row r="77" spans="1:40" ht="105">
      <c r="A77" s="264" t="s">
        <v>413</v>
      </c>
      <c r="B77" s="265">
        <v>3</v>
      </c>
      <c r="C77" s="265">
        <v>69</v>
      </c>
      <c r="D77" s="265" t="s">
        <v>387</v>
      </c>
      <c r="E77" s="265" t="s">
        <v>388</v>
      </c>
      <c r="F77" s="268"/>
      <c r="G77" s="265" t="s">
        <v>414</v>
      </c>
      <c r="H77" s="268"/>
      <c r="I77" s="274" t="s">
        <v>429</v>
      </c>
      <c r="J77" s="265" t="s">
        <v>169</v>
      </c>
      <c r="K77" s="275">
        <v>6</v>
      </c>
      <c r="L77" s="274" t="s">
        <v>430</v>
      </c>
      <c r="M77" s="274" t="s">
        <v>430</v>
      </c>
      <c r="N77" s="274" t="s">
        <v>431</v>
      </c>
      <c r="O77" s="272">
        <f>'[2]Plan Indicativo'!CP112</f>
        <v>0.2</v>
      </c>
      <c r="P77" s="269" t="s">
        <v>180</v>
      </c>
      <c r="Q77" s="269"/>
      <c r="R77" s="276">
        <v>24</v>
      </c>
      <c r="S77" s="276">
        <v>0</v>
      </c>
      <c r="T77" s="276">
        <v>0</v>
      </c>
      <c r="U77" s="276">
        <v>0</v>
      </c>
      <c r="V77" s="276">
        <v>14</v>
      </c>
      <c r="W77" s="276">
        <v>6</v>
      </c>
      <c r="X77" s="276">
        <v>0</v>
      </c>
      <c r="Y77" s="276">
        <v>13</v>
      </c>
      <c r="Z77" s="276"/>
      <c r="AA77" s="276"/>
      <c r="AB77" s="276"/>
      <c r="AC77" s="276"/>
      <c r="AD77" s="276"/>
      <c r="AE77" s="276"/>
      <c r="AF77" s="276"/>
      <c r="AG77" s="276"/>
      <c r="AH77" s="276"/>
      <c r="AI77" s="267">
        <f t="shared" si="3"/>
        <v>33</v>
      </c>
      <c r="AJ77" s="276"/>
      <c r="AK77" s="276"/>
      <c r="AL77" s="276"/>
      <c r="AM77" s="276"/>
      <c r="AN77" s="256">
        <f t="shared" si="4"/>
        <v>1.375</v>
      </c>
    </row>
    <row r="78" spans="1:40" ht="45">
      <c r="A78" s="264" t="s">
        <v>432</v>
      </c>
      <c r="B78" s="265">
        <v>4</v>
      </c>
      <c r="C78" s="265">
        <v>70</v>
      </c>
      <c r="D78" s="265" t="s">
        <v>433</v>
      </c>
      <c r="E78" s="265" t="s">
        <v>434</v>
      </c>
      <c r="F78" s="268"/>
      <c r="G78" s="265" t="s">
        <v>435</v>
      </c>
      <c r="H78" s="268"/>
      <c r="I78" s="274" t="s">
        <v>436</v>
      </c>
      <c r="J78" s="265" t="s">
        <v>169</v>
      </c>
      <c r="K78" s="265" t="s">
        <v>170</v>
      </c>
      <c r="L78" s="274" t="s">
        <v>437</v>
      </c>
      <c r="M78" s="274" t="s">
        <v>438</v>
      </c>
      <c r="N78" s="274" t="s">
        <v>439</v>
      </c>
      <c r="O78" s="272">
        <f>'[2]Plan Indicativo'!CP116</f>
        <v>0.1</v>
      </c>
      <c r="P78" s="269" t="s">
        <v>180</v>
      </c>
      <c r="Q78" s="269"/>
      <c r="R78" s="275">
        <v>1000</v>
      </c>
      <c r="S78" s="276">
        <v>0</v>
      </c>
      <c r="T78" s="276">
        <v>0</v>
      </c>
      <c r="U78" s="276">
        <v>0</v>
      </c>
      <c r="V78" s="276">
        <v>250</v>
      </c>
      <c r="W78" s="276">
        <v>150</v>
      </c>
      <c r="X78" s="276">
        <v>100</v>
      </c>
      <c r="Y78" s="276">
        <v>170</v>
      </c>
      <c r="Z78" s="275">
        <v>156</v>
      </c>
      <c r="AA78" s="275"/>
      <c r="AB78" s="275"/>
      <c r="AC78" s="275"/>
      <c r="AD78" s="275"/>
      <c r="AE78" s="275"/>
      <c r="AF78" s="275"/>
      <c r="AG78" s="275"/>
      <c r="AH78" s="275"/>
      <c r="AI78" s="267">
        <f t="shared" si="3"/>
        <v>826</v>
      </c>
      <c r="AJ78" s="275"/>
      <c r="AK78" s="275"/>
      <c r="AL78" s="275"/>
      <c r="AM78" s="275"/>
      <c r="AN78" s="256">
        <f t="shared" si="4"/>
        <v>0.82599999999999996</v>
      </c>
    </row>
    <row r="79" spans="1:40" ht="45">
      <c r="A79" s="264" t="s">
        <v>432</v>
      </c>
      <c r="B79" s="265">
        <v>4</v>
      </c>
      <c r="C79" s="265">
        <v>71</v>
      </c>
      <c r="D79" s="265" t="s">
        <v>433</v>
      </c>
      <c r="E79" s="275" t="s">
        <v>434</v>
      </c>
      <c r="F79" s="268"/>
      <c r="G79" s="275" t="s">
        <v>435</v>
      </c>
      <c r="H79" s="268"/>
      <c r="I79" s="274" t="s">
        <v>440</v>
      </c>
      <c r="J79" s="265" t="s">
        <v>169</v>
      </c>
      <c r="K79" s="275">
        <v>13</v>
      </c>
      <c r="L79" s="274" t="s">
        <v>441</v>
      </c>
      <c r="M79" s="274" t="s">
        <v>441</v>
      </c>
      <c r="N79" s="274" t="s">
        <v>442</v>
      </c>
      <c r="O79" s="272">
        <f>'[2]Plan Indicativo'!CP117</f>
        <v>0.1</v>
      </c>
      <c r="P79" s="269" t="s">
        <v>180</v>
      </c>
      <c r="Q79" s="269"/>
      <c r="R79" s="265">
        <v>12</v>
      </c>
      <c r="S79" s="265">
        <v>0</v>
      </c>
      <c r="T79" s="265">
        <v>0</v>
      </c>
      <c r="U79" s="265">
        <v>0</v>
      </c>
      <c r="V79" s="265">
        <v>29</v>
      </c>
      <c r="W79" s="265">
        <v>0</v>
      </c>
      <c r="X79" s="265">
        <v>0</v>
      </c>
      <c r="Y79" s="265">
        <v>6</v>
      </c>
      <c r="Z79" s="265">
        <v>1</v>
      </c>
      <c r="AA79" s="265"/>
      <c r="AB79" s="265"/>
      <c r="AC79" s="265"/>
      <c r="AD79" s="265"/>
      <c r="AE79" s="265"/>
      <c r="AF79" s="265"/>
      <c r="AG79" s="265"/>
      <c r="AH79" s="265"/>
      <c r="AI79" s="267">
        <f t="shared" si="3"/>
        <v>36</v>
      </c>
      <c r="AJ79" s="265"/>
      <c r="AK79" s="265"/>
      <c r="AL79" s="265"/>
      <c r="AM79" s="265"/>
      <c r="AN79" s="256">
        <f t="shared" si="4"/>
        <v>3</v>
      </c>
    </row>
    <row r="80" spans="1:40" ht="45">
      <c r="A80" s="264" t="s">
        <v>432</v>
      </c>
      <c r="B80" s="265">
        <v>4</v>
      </c>
      <c r="C80" s="265">
        <v>72</v>
      </c>
      <c r="D80" s="265" t="s">
        <v>433</v>
      </c>
      <c r="E80" s="265" t="s">
        <v>434</v>
      </c>
      <c r="F80" s="268"/>
      <c r="G80" s="265" t="s">
        <v>435</v>
      </c>
      <c r="H80" s="268"/>
      <c r="I80" s="274" t="s">
        <v>443</v>
      </c>
      <c r="J80" s="265" t="s">
        <v>169</v>
      </c>
      <c r="K80" s="265" t="s">
        <v>170</v>
      </c>
      <c r="L80" s="274" t="s">
        <v>444</v>
      </c>
      <c r="M80" s="274" t="s">
        <v>445</v>
      </c>
      <c r="N80" s="274" t="s">
        <v>446</v>
      </c>
      <c r="O80" s="272">
        <f>'[2]Plan Indicativo'!CP118</f>
        <v>0.1</v>
      </c>
      <c r="P80" s="269" t="s">
        <v>180</v>
      </c>
      <c r="Q80" s="269"/>
      <c r="R80" s="265">
        <v>15</v>
      </c>
      <c r="S80" s="265">
        <v>0</v>
      </c>
      <c r="T80" s="265">
        <v>0</v>
      </c>
      <c r="U80" s="265">
        <v>0</v>
      </c>
      <c r="V80" s="265">
        <v>0</v>
      </c>
      <c r="W80" s="265">
        <v>0</v>
      </c>
      <c r="X80" s="265">
        <v>0</v>
      </c>
      <c r="Y80" s="265">
        <v>0</v>
      </c>
      <c r="Z80" s="265">
        <v>0</v>
      </c>
      <c r="AA80" s="265"/>
      <c r="AB80" s="265"/>
      <c r="AC80" s="265"/>
      <c r="AD80" s="265"/>
      <c r="AE80" s="265"/>
      <c r="AF80" s="265"/>
      <c r="AG80" s="265"/>
      <c r="AH80" s="265"/>
      <c r="AI80" s="267">
        <f t="shared" si="3"/>
        <v>0</v>
      </c>
      <c r="AJ80" s="265"/>
      <c r="AK80" s="265"/>
      <c r="AL80" s="265"/>
      <c r="AM80" s="265"/>
      <c r="AN80" s="256">
        <f t="shared" si="4"/>
        <v>0</v>
      </c>
    </row>
    <row r="81" spans="1:40" ht="45">
      <c r="A81" s="264" t="s">
        <v>432</v>
      </c>
      <c r="B81" s="265">
        <v>4</v>
      </c>
      <c r="C81" s="265">
        <v>73</v>
      </c>
      <c r="D81" s="265" t="s">
        <v>433</v>
      </c>
      <c r="E81" s="265" t="s">
        <v>434</v>
      </c>
      <c r="F81" s="268"/>
      <c r="G81" s="265" t="s">
        <v>435</v>
      </c>
      <c r="H81" s="268"/>
      <c r="I81" s="274" t="s">
        <v>447</v>
      </c>
      <c r="J81" s="265" t="s">
        <v>169</v>
      </c>
      <c r="K81" s="265" t="s">
        <v>170</v>
      </c>
      <c r="L81" s="274" t="s">
        <v>448</v>
      </c>
      <c r="M81" s="274"/>
      <c r="N81" s="274" t="s">
        <v>448</v>
      </c>
      <c r="O81" s="272">
        <f>'[2]Plan Indicativo'!CP119</f>
        <v>0.3</v>
      </c>
      <c r="P81" s="269" t="s">
        <v>174</v>
      </c>
      <c r="Q81" s="269"/>
      <c r="R81" s="265">
        <v>10</v>
      </c>
      <c r="S81" s="265">
        <v>0</v>
      </c>
      <c r="T81" s="265">
        <v>0</v>
      </c>
      <c r="U81" s="265">
        <v>0</v>
      </c>
      <c r="V81" s="265">
        <v>5</v>
      </c>
      <c r="W81" s="265">
        <v>0</v>
      </c>
      <c r="X81" s="265">
        <v>0</v>
      </c>
      <c r="Y81" s="265">
        <v>2</v>
      </c>
      <c r="Z81" s="265">
        <v>0</v>
      </c>
      <c r="AA81" s="265"/>
      <c r="AB81" s="265"/>
      <c r="AC81" s="265"/>
      <c r="AD81" s="265"/>
      <c r="AE81" s="265"/>
      <c r="AF81" s="265"/>
      <c r="AG81" s="265"/>
      <c r="AH81" s="265"/>
      <c r="AI81" s="267">
        <f t="shared" si="3"/>
        <v>7</v>
      </c>
      <c r="AJ81" s="265"/>
      <c r="AK81" s="265"/>
      <c r="AL81" s="265"/>
      <c r="AM81" s="265"/>
      <c r="AN81" s="256">
        <f t="shared" si="4"/>
        <v>0.7</v>
      </c>
    </row>
    <row r="82" spans="1:40" ht="45">
      <c r="A82" s="264" t="s">
        <v>432</v>
      </c>
      <c r="B82" s="265">
        <v>4</v>
      </c>
      <c r="C82" s="265">
        <v>74</v>
      </c>
      <c r="D82" s="265" t="s">
        <v>433</v>
      </c>
      <c r="E82" s="265" t="s">
        <v>434</v>
      </c>
      <c r="F82" s="268"/>
      <c r="G82" s="265" t="s">
        <v>435</v>
      </c>
      <c r="H82" s="268"/>
      <c r="I82" s="274" t="s">
        <v>449</v>
      </c>
      <c r="J82" s="265" t="s">
        <v>169</v>
      </c>
      <c r="K82" s="265" t="s">
        <v>170</v>
      </c>
      <c r="L82" s="274" t="s">
        <v>450</v>
      </c>
      <c r="M82" s="274" t="s">
        <v>451</v>
      </c>
      <c r="N82" s="274" t="s">
        <v>452</v>
      </c>
      <c r="O82" s="272">
        <f>'[2]Plan Indicativo'!CP120</f>
        <v>0.1</v>
      </c>
      <c r="P82" s="269" t="s">
        <v>174</v>
      </c>
      <c r="Q82" s="269"/>
      <c r="R82" s="265">
        <v>3</v>
      </c>
      <c r="S82" s="265">
        <v>0</v>
      </c>
      <c r="T82" s="265">
        <v>0</v>
      </c>
      <c r="U82" s="265">
        <v>0</v>
      </c>
      <c r="V82" s="265">
        <v>0</v>
      </c>
      <c r="W82" s="265">
        <v>0</v>
      </c>
      <c r="X82" s="265">
        <v>0</v>
      </c>
      <c r="Y82" s="265">
        <v>0</v>
      </c>
      <c r="Z82" s="265">
        <v>0</v>
      </c>
      <c r="AA82" s="265"/>
      <c r="AB82" s="265"/>
      <c r="AC82" s="265"/>
      <c r="AD82" s="265"/>
      <c r="AE82" s="265"/>
      <c r="AF82" s="265"/>
      <c r="AG82" s="265"/>
      <c r="AH82" s="265"/>
      <c r="AI82" s="267">
        <f t="shared" si="3"/>
        <v>0</v>
      </c>
      <c r="AJ82" s="265"/>
      <c r="AK82" s="265"/>
      <c r="AL82" s="265"/>
      <c r="AM82" s="265"/>
      <c r="AN82" s="256">
        <f t="shared" si="4"/>
        <v>0</v>
      </c>
    </row>
    <row r="83" spans="1:40" ht="45">
      <c r="A83" s="264" t="s">
        <v>432</v>
      </c>
      <c r="B83" s="265">
        <v>4</v>
      </c>
      <c r="C83" s="265">
        <v>75</v>
      </c>
      <c r="D83" s="265" t="s">
        <v>433</v>
      </c>
      <c r="E83" s="265" t="s">
        <v>434</v>
      </c>
      <c r="F83" s="268"/>
      <c r="G83" s="265" t="s">
        <v>435</v>
      </c>
      <c r="H83" s="268"/>
      <c r="I83" s="274" t="s">
        <v>453</v>
      </c>
      <c r="J83" s="265" t="s">
        <v>169</v>
      </c>
      <c r="K83" s="265" t="s">
        <v>170</v>
      </c>
      <c r="L83" s="274"/>
      <c r="M83" s="274" t="s">
        <v>454</v>
      </c>
      <c r="N83" s="274" t="s">
        <v>454</v>
      </c>
      <c r="O83" s="272">
        <f>'[2]Plan Indicativo'!CP121</f>
        <v>0.2</v>
      </c>
      <c r="P83" s="269" t="s">
        <v>174</v>
      </c>
      <c r="Q83" s="269"/>
      <c r="R83" s="265">
        <v>1</v>
      </c>
      <c r="S83" s="265">
        <v>0</v>
      </c>
      <c r="T83" s="265">
        <v>0</v>
      </c>
      <c r="U83" s="265">
        <v>0</v>
      </c>
      <c r="V83" s="265">
        <v>0</v>
      </c>
      <c r="W83" s="265">
        <v>0</v>
      </c>
      <c r="X83" s="265">
        <v>0</v>
      </c>
      <c r="Y83" s="265">
        <v>0</v>
      </c>
      <c r="Z83" s="265">
        <v>0</v>
      </c>
      <c r="AA83" s="265"/>
      <c r="AB83" s="265"/>
      <c r="AC83" s="265"/>
      <c r="AD83" s="265"/>
      <c r="AE83" s="265"/>
      <c r="AF83" s="265"/>
      <c r="AG83" s="265"/>
      <c r="AH83" s="265"/>
      <c r="AI83" s="267">
        <f t="shared" si="3"/>
        <v>0</v>
      </c>
      <c r="AJ83" s="265"/>
      <c r="AK83" s="265"/>
      <c r="AL83" s="265"/>
      <c r="AM83" s="265"/>
      <c r="AN83" s="256">
        <f t="shared" si="4"/>
        <v>0</v>
      </c>
    </row>
    <row r="84" spans="1:40" ht="60">
      <c r="A84" s="264" t="s">
        <v>432</v>
      </c>
      <c r="B84" s="265">
        <v>4</v>
      </c>
      <c r="C84" s="265">
        <v>76</v>
      </c>
      <c r="D84" s="265" t="s">
        <v>433</v>
      </c>
      <c r="E84" s="265" t="s">
        <v>434</v>
      </c>
      <c r="F84" s="268"/>
      <c r="G84" s="265" t="s">
        <v>435</v>
      </c>
      <c r="H84" s="268"/>
      <c r="I84" s="274" t="s">
        <v>455</v>
      </c>
      <c r="J84" s="265" t="s">
        <v>169</v>
      </c>
      <c r="K84" s="265" t="s">
        <v>170</v>
      </c>
      <c r="L84" s="274" t="s">
        <v>456</v>
      </c>
      <c r="M84" s="274" t="s">
        <v>457</v>
      </c>
      <c r="N84" s="274" t="s">
        <v>458</v>
      </c>
      <c r="O84" s="272">
        <f>'[2]Plan Indicativo'!CP122</f>
        <v>0.1</v>
      </c>
      <c r="P84" s="269" t="s">
        <v>180</v>
      </c>
      <c r="Q84" s="269"/>
      <c r="R84" s="265">
        <v>9</v>
      </c>
      <c r="S84" s="265">
        <v>0</v>
      </c>
      <c r="T84" s="265">
        <v>0</v>
      </c>
      <c r="U84" s="265">
        <v>0</v>
      </c>
      <c r="V84" s="265">
        <v>5</v>
      </c>
      <c r="W84" s="265">
        <v>0</v>
      </c>
      <c r="X84" s="265">
        <v>0</v>
      </c>
      <c r="Y84" s="265">
        <v>3</v>
      </c>
      <c r="Z84" s="265">
        <v>0</v>
      </c>
      <c r="AA84" s="265"/>
      <c r="AB84" s="265"/>
      <c r="AC84" s="265"/>
      <c r="AD84" s="265"/>
      <c r="AE84" s="265"/>
      <c r="AF84" s="265"/>
      <c r="AG84" s="265"/>
      <c r="AH84" s="265"/>
      <c r="AI84" s="267">
        <f t="shared" si="3"/>
        <v>8</v>
      </c>
      <c r="AJ84" s="265"/>
      <c r="AK84" s="265"/>
      <c r="AL84" s="265"/>
      <c r="AM84" s="265"/>
      <c r="AN84" s="256">
        <f t="shared" si="4"/>
        <v>0.88888888888888884</v>
      </c>
    </row>
    <row r="85" spans="1:40" ht="45">
      <c r="A85" s="264" t="s">
        <v>432</v>
      </c>
      <c r="B85" s="265">
        <v>4</v>
      </c>
      <c r="C85" s="265">
        <v>77</v>
      </c>
      <c r="D85" s="265" t="s">
        <v>433</v>
      </c>
      <c r="E85" s="265" t="s">
        <v>434</v>
      </c>
      <c r="F85" s="268"/>
      <c r="G85" s="265" t="s">
        <v>459</v>
      </c>
      <c r="H85" s="268"/>
      <c r="I85" s="274" t="s">
        <v>460</v>
      </c>
      <c r="J85" s="265" t="s">
        <v>169</v>
      </c>
      <c r="K85" s="265" t="s">
        <v>170</v>
      </c>
      <c r="L85" s="274" t="s">
        <v>461</v>
      </c>
      <c r="M85" s="274" t="s">
        <v>462</v>
      </c>
      <c r="N85" s="274" t="s">
        <v>463</v>
      </c>
      <c r="O85" s="272">
        <f>'[2]Plan Indicativo'!CP124</f>
        <v>0.7</v>
      </c>
      <c r="P85" s="269" t="s">
        <v>180</v>
      </c>
      <c r="Q85" s="269"/>
      <c r="R85" s="265">
        <v>18</v>
      </c>
      <c r="S85" s="265">
        <v>0</v>
      </c>
      <c r="T85" s="265">
        <v>0</v>
      </c>
      <c r="U85" s="265">
        <v>0</v>
      </c>
      <c r="V85" s="265">
        <v>11</v>
      </c>
      <c r="W85" s="265">
        <v>0</v>
      </c>
      <c r="X85" s="265">
        <v>0</v>
      </c>
      <c r="Y85" s="265">
        <v>3</v>
      </c>
      <c r="Z85" s="265">
        <v>5</v>
      </c>
      <c r="AA85" s="265"/>
      <c r="AB85" s="265"/>
      <c r="AC85" s="265"/>
      <c r="AD85" s="265"/>
      <c r="AE85" s="265"/>
      <c r="AF85" s="265"/>
      <c r="AG85" s="265"/>
      <c r="AH85" s="265"/>
      <c r="AI85" s="267">
        <f t="shared" si="3"/>
        <v>19</v>
      </c>
      <c r="AJ85" s="265"/>
      <c r="AK85" s="265"/>
      <c r="AL85" s="265"/>
      <c r="AM85" s="265"/>
      <c r="AN85" s="256">
        <f t="shared" si="4"/>
        <v>1.0555555555555556</v>
      </c>
    </row>
    <row r="86" spans="1:40" ht="60">
      <c r="A86" s="264" t="s">
        <v>432</v>
      </c>
      <c r="B86" s="265">
        <v>4</v>
      </c>
      <c r="C86" s="265">
        <v>78</v>
      </c>
      <c r="D86" s="265" t="s">
        <v>433</v>
      </c>
      <c r="E86" s="265" t="s">
        <v>434</v>
      </c>
      <c r="F86" s="268"/>
      <c r="G86" s="265" t="s">
        <v>459</v>
      </c>
      <c r="H86" s="268"/>
      <c r="I86" s="274" t="s">
        <v>464</v>
      </c>
      <c r="J86" s="265" t="s">
        <v>169</v>
      </c>
      <c r="K86" s="265" t="s">
        <v>170</v>
      </c>
      <c r="L86" s="274" t="s">
        <v>465</v>
      </c>
      <c r="M86" s="274" t="s">
        <v>466</v>
      </c>
      <c r="N86" s="274" t="s">
        <v>467</v>
      </c>
      <c r="O86" s="272">
        <f>'[2]Plan Indicativo'!CP125</f>
        <v>0.3</v>
      </c>
      <c r="P86" s="269" t="s">
        <v>180</v>
      </c>
      <c r="Q86" s="269"/>
      <c r="R86" s="265">
        <v>6</v>
      </c>
      <c r="S86" s="265">
        <v>0</v>
      </c>
      <c r="T86" s="265">
        <v>0</v>
      </c>
      <c r="U86" s="265">
        <v>0</v>
      </c>
      <c r="V86" s="265">
        <v>10</v>
      </c>
      <c r="W86" s="265">
        <v>0</v>
      </c>
      <c r="X86" s="265">
        <v>0</v>
      </c>
      <c r="Y86" s="265">
        <v>3</v>
      </c>
      <c r="Z86" s="265">
        <v>5</v>
      </c>
      <c r="AA86" s="265"/>
      <c r="AB86" s="265"/>
      <c r="AC86" s="265"/>
      <c r="AD86" s="265"/>
      <c r="AE86" s="265"/>
      <c r="AF86" s="265"/>
      <c r="AG86" s="265"/>
      <c r="AH86" s="265"/>
      <c r="AI86" s="267">
        <f t="shared" si="3"/>
        <v>18</v>
      </c>
      <c r="AJ86" s="265"/>
      <c r="AK86" s="265"/>
      <c r="AL86" s="265"/>
      <c r="AM86" s="265"/>
      <c r="AN86" s="256">
        <f t="shared" si="4"/>
        <v>3</v>
      </c>
    </row>
    <row r="87" spans="1:40" ht="75">
      <c r="A87" s="264" t="s">
        <v>157</v>
      </c>
      <c r="B87" s="265">
        <v>4</v>
      </c>
      <c r="C87" s="265">
        <v>79</v>
      </c>
      <c r="D87" s="265" t="s">
        <v>433</v>
      </c>
      <c r="E87" s="265" t="s">
        <v>468</v>
      </c>
      <c r="F87" s="268"/>
      <c r="G87" s="265" t="s">
        <v>469</v>
      </c>
      <c r="H87" s="268"/>
      <c r="I87" s="274" t="s">
        <v>470</v>
      </c>
      <c r="J87" s="265" t="s">
        <v>471</v>
      </c>
      <c r="K87" s="265" t="s">
        <v>170</v>
      </c>
      <c r="L87" s="274" t="s">
        <v>472</v>
      </c>
      <c r="M87" s="274" t="s">
        <v>473</v>
      </c>
      <c r="N87" s="274" t="s">
        <v>474</v>
      </c>
      <c r="O87" s="272">
        <f>'[2]Plan Indicativo'!CP128</f>
        <v>0.7</v>
      </c>
      <c r="P87" s="269" t="s">
        <v>174</v>
      </c>
      <c r="Q87" s="274" t="s">
        <v>475</v>
      </c>
      <c r="R87" s="277">
        <v>5.3</v>
      </c>
      <c r="S87" s="277">
        <v>0</v>
      </c>
      <c r="T87" s="277">
        <v>0</v>
      </c>
      <c r="U87" s="277">
        <v>0</v>
      </c>
      <c r="V87" s="277">
        <v>0.26500000000000001</v>
      </c>
      <c r="W87" s="277">
        <v>0</v>
      </c>
      <c r="X87" s="277">
        <v>0</v>
      </c>
      <c r="Y87" s="277">
        <v>0</v>
      </c>
      <c r="Z87" s="277"/>
      <c r="AA87" s="277"/>
      <c r="AB87" s="277"/>
      <c r="AC87" s="277"/>
      <c r="AD87" s="277"/>
      <c r="AE87" s="277"/>
      <c r="AF87" s="277"/>
      <c r="AG87" s="277"/>
      <c r="AH87" s="277"/>
      <c r="AI87" s="267">
        <f t="shared" si="3"/>
        <v>0.26500000000000001</v>
      </c>
      <c r="AJ87" s="277"/>
      <c r="AK87" s="277"/>
      <c r="AL87" s="277"/>
      <c r="AM87" s="277"/>
      <c r="AN87" s="256">
        <f t="shared" si="4"/>
        <v>0.05</v>
      </c>
    </row>
    <row r="88" spans="1:40" ht="225">
      <c r="A88" s="264" t="s">
        <v>157</v>
      </c>
      <c r="B88" s="265">
        <v>4</v>
      </c>
      <c r="C88" s="265">
        <v>80</v>
      </c>
      <c r="D88" s="265" t="s">
        <v>433</v>
      </c>
      <c r="E88" s="265" t="s">
        <v>468</v>
      </c>
      <c r="F88" s="268"/>
      <c r="G88" s="265" t="s">
        <v>469</v>
      </c>
      <c r="H88" s="268"/>
      <c r="I88" s="274" t="s">
        <v>476</v>
      </c>
      <c r="J88" s="265" t="s">
        <v>477</v>
      </c>
      <c r="K88" s="265" t="s">
        <v>170</v>
      </c>
      <c r="L88" s="274" t="s">
        <v>478</v>
      </c>
      <c r="M88" s="274" t="s">
        <v>479</v>
      </c>
      <c r="N88" s="274" t="s">
        <v>480</v>
      </c>
      <c r="O88" s="272">
        <f>'[2]Plan Indicativo'!CP129</f>
        <v>0.15</v>
      </c>
      <c r="P88" s="269" t="s">
        <v>180</v>
      </c>
      <c r="Q88" s="274" t="s">
        <v>481</v>
      </c>
      <c r="R88" s="275">
        <v>30000</v>
      </c>
      <c r="S88" s="275">
        <v>0</v>
      </c>
      <c r="T88" s="275">
        <v>0</v>
      </c>
      <c r="U88" s="275">
        <v>0</v>
      </c>
      <c r="V88" s="275">
        <v>5330</v>
      </c>
      <c r="W88" s="275">
        <v>0</v>
      </c>
      <c r="X88" s="275">
        <v>0</v>
      </c>
      <c r="Y88" s="275">
        <v>8223</v>
      </c>
      <c r="Z88" s="275"/>
      <c r="AA88" s="275"/>
      <c r="AB88" s="275"/>
      <c r="AC88" s="275"/>
      <c r="AD88" s="275"/>
      <c r="AE88" s="275"/>
      <c r="AF88" s="275"/>
      <c r="AG88" s="275"/>
      <c r="AH88" s="275"/>
      <c r="AI88" s="278">
        <f t="shared" si="3"/>
        <v>13553</v>
      </c>
      <c r="AJ88" s="275"/>
      <c r="AK88" s="275"/>
      <c r="AL88" s="275"/>
      <c r="AM88" s="275"/>
      <c r="AN88" s="256">
        <f t="shared" si="4"/>
        <v>0.45176666666666665</v>
      </c>
    </row>
    <row r="89" spans="1:40" ht="75">
      <c r="A89" s="264" t="s">
        <v>157</v>
      </c>
      <c r="B89" s="265">
        <v>4</v>
      </c>
      <c r="C89" s="265">
        <v>81</v>
      </c>
      <c r="D89" s="265" t="s">
        <v>433</v>
      </c>
      <c r="E89" s="265" t="s">
        <v>468</v>
      </c>
      <c r="F89" s="268"/>
      <c r="G89" s="265" t="s">
        <v>469</v>
      </c>
      <c r="H89" s="268"/>
      <c r="I89" s="274" t="s">
        <v>482</v>
      </c>
      <c r="J89" s="265" t="s">
        <v>483</v>
      </c>
      <c r="K89" s="265" t="s">
        <v>170</v>
      </c>
      <c r="L89" s="274" t="s">
        <v>484</v>
      </c>
      <c r="M89" s="274"/>
      <c r="N89" s="274" t="s">
        <v>484</v>
      </c>
      <c r="O89" s="272">
        <f>'[2]Plan Indicativo'!CP130</f>
        <v>0.02</v>
      </c>
      <c r="P89" s="269" t="s">
        <v>174</v>
      </c>
      <c r="Q89" s="269"/>
      <c r="R89" s="275">
        <v>4361</v>
      </c>
      <c r="S89" s="265">
        <v>0</v>
      </c>
      <c r="T89" s="265">
        <v>0</v>
      </c>
      <c r="U89" s="265">
        <v>0</v>
      </c>
      <c r="V89" s="265">
        <v>0</v>
      </c>
      <c r="W89" s="265">
        <v>0</v>
      </c>
      <c r="X89" s="265">
        <v>0</v>
      </c>
      <c r="Y89" s="265">
        <v>0</v>
      </c>
      <c r="Z89" s="275"/>
      <c r="AA89" s="275"/>
      <c r="AB89" s="275"/>
      <c r="AC89" s="275"/>
      <c r="AD89" s="275"/>
      <c r="AE89" s="275"/>
      <c r="AF89" s="275"/>
      <c r="AG89" s="275"/>
      <c r="AH89" s="275"/>
      <c r="AI89" s="267">
        <f t="shared" si="3"/>
        <v>0</v>
      </c>
      <c r="AJ89" s="275"/>
      <c r="AK89" s="275"/>
      <c r="AL89" s="275"/>
      <c r="AM89" s="275"/>
      <c r="AN89" s="256">
        <f t="shared" si="4"/>
        <v>0</v>
      </c>
    </row>
    <row r="90" spans="1:40" ht="75">
      <c r="A90" s="264" t="s">
        <v>157</v>
      </c>
      <c r="B90" s="265">
        <v>4</v>
      </c>
      <c r="C90" s="265">
        <v>82</v>
      </c>
      <c r="D90" s="265" t="s">
        <v>433</v>
      </c>
      <c r="E90" s="275" t="s">
        <v>468</v>
      </c>
      <c r="F90" s="268"/>
      <c r="G90" s="275" t="s">
        <v>469</v>
      </c>
      <c r="H90" s="268"/>
      <c r="I90" s="274" t="s">
        <v>485</v>
      </c>
      <c r="J90" s="265" t="s">
        <v>169</v>
      </c>
      <c r="K90" s="275">
        <v>7</v>
      </c>
      <c r="L90" s="274" t="s">
        <v>486</v>
      </c>
      <c r="M90" s="274"/>
      <c r="N90" s="274" t="s">
        <v>486</v>
      </c>
      <c r="O90" s="272">
        <f>'[2]Plan Indicativo'!CP131</f>
        <v>0.13</v>
      </c>
      <c r="P90" s="269" t="s">
        <v>174</v>
      </c>
      <c r="Q90" s="269"/>
      <c r="R90" s="265">
        <v>7</v>
      </c>
      <c r="S90" s="265">
        <v>0</v>
      </c>
      <c r="T90" s="265">
        <v>0</v>
      </c>
      <c r="U90" s="265">
        <v>0</v>
      </c>
      <c r="V90" s="265">
        <v>0</v>
      </c>
      <c r="W90" s="265">
        <v>0</v>
      </c>
      <c r="X90" s="265">
        <v>0</v>
      </c>
      <c r="Y90" s="265">
        <v>0</v>
      </c>
      <c r="Z90" s="265"/>
      <c r="AA90" s="265"/>
      <c r="AB90" s="265"/>
      <c r="AC90" s="265"/>
      <c r="AD90" s="265"/>
      <c r="AE90" s="265"/>
      <c r="AF90" s="265"/>
      <c r="AG90" s="265"/>
      <c r="AH90" s="265"/>
      <c r="AI90" s="267">
        <f t="shared" si="3"/>
        <v>0</v>
      </c>
      <c r="AJ90" s="265"/>
      <c r="AK90" s="265"/>
      <c r="AL90" s="265"/>
      <c r="AM90" s="265"/>
      <c r="AN90" s="256">
        <f t="shared" si="4"/>
        <v>0</v>
      </c>
    </row>
    <row r="91" spans="1:40" ht="75">
      <c r="A91" s="264" t="s">
        <v>157</v>
      </c>
      <c r="B91" s="265">
        <v>4</v>
      </c>
      <c r="C91" s="265">
        <v>83</v>
      </c>
      <c r="D91" s="265" t="s">
        <v>433</v>
      </c>
      <c r="E91" s="265" t="s">
        <v>468</v>
      </c>
      <c r="F91" s="268"/>
      <c r="G91" s="265" t="s">
        <v>487</v>
      </c>
      <c r="H91" s="268"/>
      <c r="I91" s="274" t="s">
        <v>488</v>
      </c>
      <c r="J91" s="265" t="s">
        <v>169</v>
      </c>
      <c r="K91" s="265" t="s">
        <v>170</v>
      </c>
      <c r="L91" s="274"/>
      <c r="M91" s="274" t="s">
        <v>489</v>
      </c>
      <c r="N91" s="274" t="s">
        <v>489</v>
      </c>
      <c r="O91" s="272">
        <f>'[2]Plan Indicativo'!CP133</f>
        <v>1</v>
      </c>
      <c r="P91" s="269" t="s">
        <v>180</v>
      </c>
      <c r="Q91" s="269"/>
      <c r="R91" s="265">
        <v>8</v>
      </c>
      <c r="S91" s="265">
        <v>0</v>
      </c>
      <c r="T91" s="265">
        <v>0</v>
      </c>
      <c r="U91" s="265">
        <v>0</v>
      </c>
      <c r="V91" s="265">
        <v>0</v>
      </c>
      <c r="W91" s="265">
        <v>0</v>
      </c>
      <c r="X91" s="265">
        <v>0</v>
      </c>
      <c r="Y91" s="265">
        <v>0</v>
      </c>
      <c r="Z91" s="265"/>
      <c r="AA91" s="265"/>
      <c r="AB91" s="265"/>
      <c r="AC91" s="265"/>
      <c r="AD91" s="265"/>
      <c r="AE91" s="265"/>
      <c r="AF91" s="265"/>
      <c r="AG91" s="265"/>
      <c r="AH91" s="265"/>
      <c r="AI91" s="267">
        <f t="shared" si="3"/>
        <v>0</v>
      </c>
      <c r="AJ91" s="265"/>
      <c r="AK91" s="265"/>
      <c r="AL91" s="265"/>
      <c r="AM91" s="265"/>
      <c r="AN91" s="256">
        <f t="shared" si="4"/>
        <v>0</v>
      </c>
    </row>
    <row r="92" spans="1:40" ht="75" customHeight="1">
      <c r="A92" s="264" t="s">
        <v>490</v>
      </c>
      <c r="B92" s="265">
        <v>5</v>
      </c>
      <c r="C92" s="265">
        <v>84</v>
      </c>
      <c r="D92" s="265" t="s">
        <v>491</v>
      </c>
      <c r="E92" s="275" t="s">
        <v>492</v>
      </c>
      <c r="F92" s="268"/>
      <c r="G92" s="275" t="s">
        <v>493</v>
      </c>
      <c r="H92" s="268"/>
      <c r="I92" s="274" t="s">
        <v>494</v>
      </c>
      <c r="J92" s="265" t="s">
        <v>169</v>
      </c>
      <c r="K92" s="275">
        <v>0</v>
      </c>
      <c r="L92" s="274" t="s">
        <v>495</v>
      </c>
      <c r="M92" s="274"/>
      <c r="N92" s="274" t="s">
        <v>495</v>
      </c>
      <c r="O92" s="272">
        <f>'[2]Plan Indicativo'!CP137</f>
        <v>0.1</v>
      </c>
      <c r="P92" s="269" t="s">
        <v>180</v>
      </c>
      <c r="Q92" s="269"/>
      <c r="R92" s="265">
        <v>1</v>
      </c>
      <c r="S92" s="265">
        <v>0</v>
      </c>
      <c r="T92" s="265">
        <v>0</v>
      </c>
      <c r="U92" s="265">
        <v>0</v>
      </c>
      <c r="V92" s="265">
        <v>0</v>
      </c>
      <c r="W92" s="265">
        <v>0</v>
      </c>
      <c r="X92" s="265">
        <v>0</v>
      </c>
      <c r="Y92" s="265">
        <v>0</v>
      </c>
      <c r="Z92" s="265"/>
      <c r="AA92" s="265"/>
      <c r="AB92" s="265"/>
      <c r="AC92" s="265"/>
      <c r="AD92" s="265"/>
      <c r="AE92" s="265"/>
      <c r="AF92" s="265"/>
      <c r="AG92" s="265"/>
      <c r="AH92" s="265"/>
      <c r="AI92" s="267">
        <f t="shared" si="3"/>
        <v>0</v>
      </c>
      <c r="AJ92" s="265"/>
      <c r="AK92" s="265"/>
      <c r="AL92" s="265"/>
      <c r="AM92" s="265"/>
      <c r="AN92" s="256">
        <f t="shared" si="4"/>
        <v>0</v>
      </c>
    </row>
    <row r="93" spans="1:40" ht="90">
      <c r="A93" s="264" t="s">
        <v>496</v>
      </c>
      <c r="B93" s="265">
        <v>5</v>
      </c>
      <c r="C93" s="265">
        <v>85</v>
      </c>
      <c r="D93" s="265" t="s">
        <v>491</v>
      </c>
      <c r="E93" s="275" t="s">
        <v>492</v>
      </c>
      <c r="F93" s="268"/>
      <c r="G93" s="275" t="s">
        <v>493</v>
      </c>
      <c r="H93" s="268"/>
      <c r="I93" s="274" t="s">
        <v>497</v>
      </c>
      <c r="J93" s="265" t="s">
        <v>169</v>
      </c>
      <c r="K93" s="275">
        <v>0</v>
      </c>
      <c r="L93" s="274" t="s">
        <v>498</v>
      </c>
      <c r="M93" s="274"/>
      <c r="N93" s="274" t="s">
        <v>498</v>
      </c>
      <c r="O93" s="272">
        <f>'[2]Plan Indicativo'!CP138</f>
        <v>0.1</v>
      </c>
      <c r="P93" s="269" t="s">
        <v>180</v>
      </c>
      <c r="Q93" s="269"/>
      <c r="R93" s="265">
        <v>1</v>
      </c>
      <c r="S93" s="265">
        <v>0</v>
      </c>
      <c r="T93" s="265">
        <v>0</v>
      </c>
      <c r="U93" s="265">
        <v>0</v>
      </c>
      <c r="V93" s="265">
        <v>0</v>
      </c>
      <c r="W93" s="265">
        <v>0</v>
      </c>
      <c r="X93" s="265">
        <v>0</v>
      </c>
      <c r="Y93" s="265">
        <v>0</v>
      </c>
      <c r="Z93" s="265"/>
      <c r="AA93" s="265"/>
      <c r="AB93" s="265"/>
      <c r="AC93" s="265"/>
      <c r="AD93" s="265"/>
      <c r="AE93" s="265"/>
      <c r="AF93" s="265"/>
      <c r="AG93" s="265"/>
      <c r="AH93" s="265"/>
      <c r="AI93" s="267">
        <f t="shared" si="3"/>
        <v>0</v>
      </c>
      <c r="AJ93" s="265"/>
      <c r="AK93" s="265"/>
      <c r="AL93" s="265"/>
      <c r="AM93" s="265"/>
      <c r="AN93" s="256">
        <f t="shared" si="4"/>
        <v>0</v>
      </c>
    </row>
    <row r="94" spans="1:40" ht="60">
      <c r="A94" s="264" t="s">
        <v>499</v>
      </c>
      <c r="B94" s="265">
        <v>5</v>
      </c>
      <c r="C94" s="265">
        <v>86</v>
      </c>
      <c r="D94" s="265" t="s">
        <v>491</v>
      </c>
      <c r="E94" s="141" t="s">
        <v>492</v>
      </c>
      <c r="F94" s="268"/>
      <c r="G94" s="141" t="s">
        <v>493</v>
      </c>
      <c r="H94" s="268"/>
      <c r="I94" s="274" t="s">
        <v>500</v>
      </c>
      <c r="J94" s="265" t="s">
        <v>501</v>
      </c>
      <c r="K94" s="141">
        <v>0.61</v>
      </c>
      <c r="L94" s="274" t="s">
        <v>502</v>
      </c>
      <c r="M94" s="274"/>
      <c r="N94" s="274" t="s">
        <v>502</v>
      </c>
      <c r="O94" s="272">
        <f>'[2]Plan Indicativo'!CP139</f>
        <v>0.1</v>
      </c>
      <c r="P94" s="269" t="s">
        <v>180</v>
      </c>
      <c r="Q94" s="269"/>
      <c r="R94" s="141">
        <v>1</v>
      </c>
      <c r="S94" s="141">
        <v>0</v>
      </c>
      <c r="T94" s="141">
        <v>0</v>
      </c>
      <c r="U94" s="141">
        <v>0</v>
      </c>
      <c r="V94" s="141">
        <v>0</v>
      </c>
      <c r="W94" s="141">
        <v>0</v>
      </c>
      <c r="X94" s="141">
        <v>0</v>
      </c>
      <c r="Y94" s="141">
        <v>0.64</v>
      </c>
      <c r="Z94" s="141"/>
      <c r="AA94" s="141"/>
      <c r="AB94" s="141"/>
      <c r="AC94" s="141"/>
      <c r="AD94" s="141"/>
      <c r="AE94" s="141"/>
      <c r="AF94" s="141"/>
      <c r="AG94" s="141"/>
      <c r="AH94" s="141"/>
      <c r="AI94" s="256">
        <f t="shared" si="3"/>
        <v>0.64</v>
      </c>
      <c r="AJ94" s="141"/>
      <c r="AK94" s="141"/>
      <c r="AL94" s="141"/>
      <c r="AM94" s="141"/>
      <c r="AN94" s="256">
        <f t="shared" si="4"/>
        <v>0.64</v>
      </c>
    </row>
    <row r="95" spans="1:40" ht="60">
      <c r="A95" s="264" t="s">
        <v>157</v>
      </c>
      <c r="B95" s="265">
        <v>5</v>
      </c>
      <c r="C95" s="265">
        <v>87</v>
      </c>
      <c r="D95" s="265" t="s">
        <v>491</v>
      </c>
      <c r="E95" s="275" t="s">
        <v>492</v>
      </c>
      <c r="F95" s="268"/>
      <c r="G95" s="275" t="s">
        <v>493</v>
      </c>
      <c r="H95" s="268"/>
      <c r="I95" s="274" t="s">
        <v>503</v>
      </c>
      <c r="J95" s="265" t="s">
        <v>169</v>
      </c>
      <c r="K95" s="275">
        <v>0</v>
      </c>
      <c r="L95" s="274" t="s">
        <v>504</v>
      </c>
      <c r="M95" s="274"/>
      <c r="N95" s="274" t="s">
        <v>504</v>
      </c>
      <c r="O95" s="272">
        <f>'[2]Plan Indicativo'!CP140</f>
        <v>0.1</v>
      </c>
      <c r="P95" s="269" t="s">
        <v>180</v>
      </c>
      <c r="Q95" s="269"/>
      <c r="R95" s="265">
        <v>1</v>
      </c>
      <c r="S95" s="265">
        <v>0</v>
      </c>
      <c r="T95" s="265">
        <v>0</v>
      </c>
      <c r="U95" s="265">
        <v>0</v>
      </c>
      <c r="V95" s="265">
        <v>0</v>
      </c>
      <c r="W95" s="265">
        <v>0</v>
      </c>
      <c r="X95" s="265">
        <v>0</v>
      </c>
      <c r="Y95" s="265">
        <v>0</v>
      </c>
      <c r="Z95" s="265"/>
      <c r="AA95" s="265"/>
      <c r="AB95" s="265"/>
      <c r="AC95" s="265"/>
      <c r="AD95" s="265"/>
      <c r="AE95" s="265"/>
      <c r="AF95" s="265"/>
      <c r="AG95" s="265"/>
      <c r="AH95" s="265"/>
      <c r="AI95" s="267">
        <f t="shared" si="3"/>
        <v>0</v>
      </c>
      <c r="AJ95" s="265"/>
      <c r="AK95" s="265"/>
      <c r="AL95" s="265"/>
      <c r="AM95" s="265"/>
      <c r="AN95" s="256">
        <f t="shared" si="4"/>
        <v>0</v>
      </c>
    </row>
    <row r="96" spans="1:40" ht="60">
      <c r="A96" s="264" t="s">
        <v>496</v>
      </c>
      <c r="B96" s="265">
        <v>5</v>
      </c>
      <c r="C96" s="265">
        <v>88</v>
      </c>
      <c r="D96" s="265" t="s">
        <v>491</v>
      </c>
      <c r="E96" s="275" t="s">
        <v>492</v>
      </c>
      <c r="F96" s="268"/>
      <c r="G96" s="275" t="s">
        <v>493</v>
      </c>
      <c r="H96" s="268"/>
      <c r="I96" s="274" t="s">
        <v>505</v>
      </c>
      <c r="J96" s="265" t="s">
        <v>169</v>
      </c>
      <c r="K96" s="275">
        <v>0</v>
      </c>
      <c r="L96" s="274" t="s">
        <v>506</v>
      </c>
      <c r="M96" s="274"/>
      <c r="N96" s="274" t="s">
        <v>506</v>
      </c>
      <c r="O96" s="272">
        <f>'[2]Plan Indicativo'!CP141</f>
        <v>0.1</v>
      </c>
      <c r="P96" s="269" t="s">
        <v>180</v>
      </c>
      <c r="Q96" s="269"/>
      <c r="R96" s="265">
        <v>1</v>
      </c>
      <c r="S96" s="265">
        <v>0</v>
      </c>
      <c r="T96" s="265">
        <v>0</v>
      </c>
      <c r="U96" s="265">
        <v>0</v>
      </c>
      <c r="V96" s="265">
        <v>0</v>
      </c>
      <c r="W96" s="265">
        <v>0</v>
      </c>
      <c r="X96" s="265">
        <v>0</v>
      </c>
      <c r="Y96" s="265">
        <v>0</v>
      </c>
      <c r="Z96" s="265"/>
      <c r="AA96" s="265"/>
      <c r="AB96" s="265"/>
      <c r="AC96" s="265"/>
      <c r="AD96" s="265"/>
      <c r="AE96" s="265"/>
      <c r="AF96" s="265"/>
      <c r="AG96" s="265"/>
      <c r="AH96" s="265"/>
      <c r="AI96" s="267">
        <f t="shared" si="3"/>
        <v>0</v>
      </c>
      <c r="AJ96" s="265"/>
      <c r="AK96" s="265"/>
      <c r="AL96" s="265"/>
      <c r="AM96" s="265"/>
      <c r="AN96" s="256">
        <f t="shared" si="4"/>
        <v>0</v>
      </c>
    </row>
    <row r="97" spans="1:40" ht="60">
      <c r="A97" s="264" t="s">
        <v>496</v>
      </c>
      <c r="B97" s="265">
        <v>5</v>
      </c>
      <c r="C97" s="265">
        <v>89</v>
      </c>
      <c r="D97" s="265" t="s">
        <v>491</v>
      </c>
      <c r="E97" s="275" t="s">
        <v>492</v>
      </c>
      <c r="F97" s="268"/>
      <c r="G97" s="275" t="s">
        <v>493</v>
      </c>
      <c r="H97" s="268"/>
      <c r="I97" s="274" t="s">
        <v>507</v>
      </c>
      <c r="J97" s="265" t="s">
        <v>169</v>
      </c>
      <c r="K97" s="275">
        <v>0</v>
      </c>
      <c r="L97" s="274" t="s">
        <v>508</v>
      </c>
      <c r="M97" s="274"/>
      <c r="N97" s="274" t="s">
        <v>508</v>
      </c>
      <c r="O97" s="272">
        <f>'[2]Plan Indicativo'!CP142</f>
        <v>0.1</v>
      </c>
      <c r="P97" s="269" t="s">
        <v>180</v>
      </c>
      <c r="Q97" s="269"/>
      <c r="R97" s="265">
        <v>1</v>
      </c>
      <c r="S97" s="265">
        <v>0</v>
      </c>
      <c r="T97" s="265">
        <v>0</v>
      </c>
      <c r="U97" s="265">
        <v>0</v>
      </c>
      <c r="V97" s="265">
        <v>0</v>
      </c>
      <c r="W97" s="265">
        <v>0</v>
      </c>
      <c r="X97" s="265">
        <v>0</v>
      </c>
      <c r="Y97" s="265">
        <v>0</v>
      </c>
      <c r="Z97" s="265"/>
      <c r="AA97" s="265"/>
      <c r="AB97" s="265"/>
      <c r="AC97" s="265"/>
      <c r="AD97" s="265"/>
      <c r="AE97" s="265"/>
      <c r="AF97" s="265"/>
      <c r="AG97" s="265"/>
      <c r="AH97" s="265"/>
      <c r="AI97" s="267">
        <f t="shared" si="3"/>
        <v>0</v>
      </c>
      <c r="AJ97" s="265"/>
      <c r="AK97" s="265"/>
      <c r="AL97" s="265"/>
      <c r="AM97" s="265"/>
      <c r="AN97" s="256">
        <f t="shared" si="4"/>
        <v>0</v>
      </c>
    </row>
    <row r="98" spans="1:40" ht="75">
      <c r="A98" s="264" t="s">
        <v>157</v>
      </c>
      <c r="B98" s="265">
        <v>5</v>
      </c>
      <c r="C98" s="265">
        <v>90</v>
      </c>
      <c r="D98" s="265" t="s">
        <v>491</v>
      </c>
      <c r="E98" s="275" t="s">
        <v>492</v>
      </c>
      <c r="F98" s="268"/>
      <c r="G98" s="275" t="s">
        <v>493</v>
      </c>
      <c r="H98" s="268"/>
      <c r="I98" s="274" t="s">
        <v>509</v>
      </c>
      <c r="J98" s="265" t="s">
        <v>501</v>
      </c>
      <c r="K98" s="275">
        <v>0</v>
      </c>
      <c r="L98" s="274" t="s">
        <v>510</v>
      </c>
      <c r="M98" s="274"/>
      <c r="N98" s="274" t="s">
        <v>510</v>
      </c>
      <c r="O98" s="272">
        <f>'[2]Plan Indicativo'!CP143</f>
        <v>0.1</v>
      </c>
      <c r="P98" s="269" t="s">
        <v>174</v>
      </c>
      <c r="Q98" s="269"/>
      <c r="R98" s="141">
        <v>1</v>
      </c>
      <c r="S98" s="265">
        <v>0</v>
      </c>
      <c r="T98" s="265">
        <v>0</v>
      </c>
      <c r="U98" s="265">
        <v>0</v>
      </c>
      <c r="V98" s="265">
        <v>0</v>
      </c>
      <c r="W98" s="265">
        <v>0</v>
      </c>
      <c r="X98" s="265">
        <v>0</v>
      </c>
      <c r="Y98" s="265">
        <v>0</v>
      </c>
      <c r="Z98" s="141"/>
      <c r="AA98" s="141"/>
      <c r="AB98" s="141"/>
      <c r="AC98" s="141"/>
      <c r="AD98" s="141"/>
      <c r="AE98" s="141"/>
      <c r="AF98" s="141"/>
      <c r="AG98" s="141"/>
      <c r="AH98" s="141"/>
      <c r="AI98" s="267">
        <f t="shared" si="3"/>
        <v>0</v>
      </c>
      <c r="AJ98" s="141"/>
      <c r="AK98" s="141"/>
      <c r="AL98" s="141"/>
      <c r="AM98" s="141"/>
      <c r="AN98" s="256">
        <f t="shared" si="4"/>
        <v>0</v>
      </c>
    </row>
    <row r="99" spans="1:40" ht="60">
      <c r="A99" s="264" t="s">
        <v>313</v>
      </c>
      <c r="B99" s="265">
        <v>5</v>
      </c>
      <c r="C99" s="265">
        <v>91</v>
      </c>
      <c r="D99" s="265" t="s">
        <v>491</v>
      </c>
      <c r="E99" s="275" t="s">
        <v>492</v>
      </c>
      <c r="F99" s="268"/>
      <c r="G99" s="275" t="s">
        <v>493</v>
      </c>
      <c r="H99" s="268"/>
      <c r="I99" s="274" t="s">
        <v>511</v>
      </c>
      <c r="J99" s="265" t="s">
        <v>169</v>
      </c>
      <c r="K99" s="275">
        <v>0</v>
      </c>
      <c r="L99" s="274" t="s">
        <v>512</v>
      </c>
      <c r="M99" s="274"/>
      <c r="N99" s="274" t="s">
        <v>512</v>
      </c>
      <c r="O99" s="272">
        <f>'[2]Plan Indicativo'!CP144</f>
        <v>0.1</v>
      </c>
      <c r="P99" s="269" t="s">
        <v>180</v>
      </c>
      <c r="Q99" s="269"/>
      <c r="R99" s="265">
        <v>2</v>
      </c>
      <c r="S99" s="265"/>
      <c r="T99" s="265"/>
      <c r="U99" s="265"/>
      <c r="V99" s="265"/>
      <c r="W99" s="265"/>
      <c r="X99" s="265"/>
      <c r="Y99" s="265">
        <v>0</v>
      </c>
      <c r="Z99" s="265"/>
      <c r="AA99" s="265"/>
      <c r="AB99" s="265"/>
      <c r="AC99" s="265"/>
      <c r="AD99" s="265"/>
      <c r="AE99" s="265"/>
      <c r="AF99" s="265"/>
      <c r="AG99" s="265"/>
      <c r="AH99" s="265"/>
      <c r="AI99" s="267">
        <f t="shared" si="3"/>
        <v>0</v>
      </c>
      <c r="AJ99" s="265"/>
      <c r="AK99" s="265"/>
      <c r="AL99" s="265"/>
      <c r="AM99" s="265"/>
      <c r="AN99" s="256">
        <f t="shared" si="4"/>
        <v>0</v>
      </c>
    </row>
    <row r="100" spans="1:40" ht="60">
      <c r="A100" s="264" t="s">
        <v>157</v>
      </c>
      <c r="B100" s="265"/>
      <c r="C100" s="265">
        <v>92</v>
      </c>
      <c r="D100" s="265" t="s">
        <v>491</v>
      </c>
      <c r="E100" s="275" t="s">
        <v>492</v>
      </c>
      <c r="F100" s="268"/>
      <c r="G100" s="275" t="s">
        <v>493</v>
      </c>
      <c r="H100" s="268"/>
      <c r="I100" s="274" t="s">
        <v>513</v>
      </c>
      <c r="J100" s="265" t="s">
        <v>501</v>
      </c>
      <c r="K100" s="275">
        <v>0</v>
      </c>
      <c r="L100" s="274" t="s">
        <v>513</v>
      </c>
      <c r="M100" s="274"/>
      <c r="N100" s="274" t="s">
        <v>513</v>
      </c>
      <c r="O100" s="272">
        <f>'[2]Plan Indicativo'!CP145</f>
        <v>0.2</v>
      </c>
      <c r="P100" s="269" t="s">
        <v>174</v>
      </c>
      <c r="Q100" s="269"/>
      <c r="R100" s="141">
        <v>1</v>
      </c>
      <c r="S100" s="265">
        <v>0</v>
      </c>
      <c r="T100" s="265">
        <v>0</v>
      </c>
      <c r="U100" s="265">
        <v>0</v>
      </c>
      <c r="V100" s="265">
        <v>0</v>
      </c>
      <c r="W100" s="265">
        <v>0</v>
      </c>
      <c r="X100" s="265">
        <v>0</v>
      </c>
      <c r="Y100" s="265">
        <v>0</v>
      </c>
      <c r="Z100" s="141"/>
      <c r="AA100" s="141"/>
      <c r="AB100" s="141"/>
      <c r="AC100" s="141"/>
      <c r="AD100" s="141"/>
      <c r="AE100" s="141"/>
      <c r="AF100" s="141"/>
      <c r="AG100" s="141"/>
      <c r="AH100" s="141"/>
      <c r="AI100" s="267">
        <f t="shared" si="3"/>
        <v>0</v>
      </c>
      <c r="AJ100" s="141"/>
      <c r="AK100" s="141"/>
      <c r="AL100" s="141"/>
      <c r="AM100" s="141"/>
      <c r="AN100" s="256">
        <f t="shared" si="4"/>
        <v>0</v>
      </c>
    </row>
    <row r="101" spans="1:40" ht="75">
      <c r="A101" s="264" t="s">
        <v>157</v>
      </c>
      <c r="B101" s="265">
        <v>5</v>
      </c>
      <c r="C101" s="265">
        <v>93</v>
      </c>
      <c r="D101" s="265" t="s">
        <v>491</v>
      </c>
      <c r="E101" s="275" t="s">
        <v>492</v>
      </c>
      <c r="F101" s="268"/>
      <c r="G101" s="275" t="s">
        <v>514</v>
      </c>
      <c r="H101" s="268"/>
      <c r="I101" s="274" t="s">
        <v>515</v>
      </c>
      <c r="J101" s="265" t="s">
        <v>169</v>
      </c>
      <c r="K101" s="275">
        <v>0</v>
      </c>
      <c r="L101" s="274" t="s">
        <v>515</v>
      </c>
      <c r="M101" s="274"/>
      <c r="N101" s="274" t="s">
        <v>515</v>
      </c>
      <c r="O101" s="272">
        <f>'[2]Plan Indicativo'!CP147</f>
        <v>1</v>
      </c>
      <c r="P101" s="269" t="s">
        <v>180</v>
      </c>
      <c r="Q101" s="269"/>
      <c r="R101" s="265">
        <v>1</v>
      </c>
      <c r="S101" s="265">
        <v>0</v>
      </c>
      <c r="T101" s="265">
        <v>0</v>
      </c>
      <c r="U101" s="265">
        <v>0</v>
      </c>
      <c r="V101" s="265">
        <v>0</v>
      </c>
      <c r="W101" s="265">
        <v>0</v>
      </c>
      <c r="X101" s="265">
        <v>0</v>
      </c>
      <c r="Y101" s="265">
        <v>0</v>
      </c>
      <c r="Z101" s="265"/>
      <c r="AA101" s="265"/>
      <c r="AB101" s="265"/>
      <c r="AC101" s="265"/>
      <c r="AD101" s="265"/>
      <c r="AE101" s="265"/>
      <c r="AF101" s="265"/>
      <c r="AG101" s="265"/>
      <c r="AH101" s="265"/>
      <c r="AI101" s="267">
        <f t="shared" si="3"/>
        <v>0</v>
      </c>
      <c r="AJ101" s="265"/>
      <c r="AK101" s="265"/>
      <c r="AL101" s="265"/>
      <c r="AM101" s="265"/>
      <c r="AN101" s="256">
        <f t="shared" si="4"/>
        <v>0</v>
      </c>
    </row>
    <row r="102" spans="1:40" ht="60">
      <c r="A102" s="264" t="s">
        <v>516</v>
      </c>
      <c r="B102" s="265">
        <v>5</v>
      </c>
      <c r="C102" s="265">
        <v>94</v>
      </c>
      <c r="D102" s="265" t="s">
        <v>491</v>
      </c>
      <c r="E102" s="275" t="s">
        <v>492</v>
      </c>
      <c r="F102" s="268"/>
      <c r="G102" s="275" t="s">
        <v>517</v>
      </c>
      <c r="H102" s="268"/>
      <c r="I102" s="274" t="s">
        <v>518</v>
      </c>
      <c r="J102" s="265" t="s">
        <v>169</v>
      </c>
      <c r="K102" s="275">
        <v>0</v>
      </c>
      <c r="L102" s="274" t="s">
        <v>519</v>
      </c>
      <c r="M102" s="274"/>
      <c r="N102" s="274" t="s">
        <v>519</v>
      </c>
      <c r="O102" s="272">
        <f>'[2]Plan Indicativo'!CP149</f>
        <v>1</v>
      </c>
      <c r="P102" s="269" t="s">
        <v>180</v>
      </c>
      <c r="Q102" s="269"/>
      <c r="R102" s="265">
        <v>1</v>
      </c>
      <c r="S102" s="265">
        <v>0</v>
      </c>
      <c r="T102" s="265">
        <v>0</v>
      </c>
      <c r="U102" s="265">
        <v>0</v>
      </c>
      <c r="V102" s="265">
        <v>0</v>
      </c>
      <c r="W102" s="265">
        <v>0</v>
      </c>
      <c r="X102" s="265">
        <v>0</v>
      </c>
      <c r="Y102" s="265">
        <v>0</v>
      </c>
      <c r="Z102" s="265"/>
      <c r="AA102" s="265"/>
      <c r="AB102" s="265"/>
      <c r="AC102" s="265"/>
      <c r="AD102" s="265"/>
      <c r="AE102" s="265"/>
      <c r="AF102" s="265"/>
      <c r="AG102" s="265"/>
      <c r="AH102" s="265"/>
      <c r="AI102" s="267">
        <f t="shared" si="3"/>
        <v>0</v>
      </c>
      <c r="AJ102" s="265"/>
      <c r="AK102" s="265"/>
      <c r="AL102" s="265"/>
      <c r="AM102" s="265"/>
      <c r="AN102" s="256">
        <f t="shared" si="4"/>
        <v>0</v>
      </c>
    </row>
    <row r="103" spans="1:40" ht="60">
      <c r="A103" s="264" t="s">
        <v>496</v>
      </c>
      <c r="B103" s="265">
        <v>5</v>
      </c>
      <c r="C103" s="265">
        <v>95</v>
      </c>
      <c r="D103" s="265" t="s">
        <v>491</v>
      </c>
      <c r="E103" s="275" t="s">
        <v>492</v>
      </c>
      <c r="F103" s="268"/>
      <c r="G103" s="275" t="s">
        <v>520</v>
      </c>
      <c r="H103" s="268"/>
      <c r="I103" s="274" t="s">
        <v>521</v>
      </c>
      <c r="J103" s="265" t="s">
        <v>169</v>
      </c>
      <c r="K103" s="275">
        <v>0</v>
      </c>
      <c r="L103" s="274" t="s">
        <v>522</v>
      </c>
      <c r="M103" s="274"/>
      <c r="N103" s="274" t="s">
        <v>522</v>
      </c>
      <c r="O103" s="272">
        <f>'[2]Plan Indicativo'!CP151</f>
        <v>0.3</v>
      </c>
      <c r="P103" s="269" t="s">
        <v>180</v>
      </c>
      <c r="Q103" s="269"/>
      <c r="R103" s="265">
        <v>1</v>
      </c>
      <c r="S103" s="265"/>
      <c r="T103" s="265"/>
      <c r="U103" s="265"/>
      <c r="V103" s="265"/>
      <c r="W103" s="265"/>
      <c r="X103" s="265"/>
      <c r="Y103" s="265">
        <v>0</v>
      </c>
      <c r="Z103" s="265"/>
      <c r="AA103" s="265"/>
      <c r="AB103" s="265"/>
      <c r="AC103" s="265"/>
      <c r="AD103" s="265"/>
      <c r="AE103" s="265"/>
      <c r="AF103" s="265"/>
      <c r="AG103" s="265"/>
      <c r="AH103" s="265"/>
      <c r="AI103" s="267">
        <f t="shared" si="3"/>
        <v>0</v>
      </c>
      <c r="AJ103" s="265"/>
      <c r="AK103" s="265"/>
      <c r="AL103" s="265"/>
      <c r="AM103" s="265"/>
      <c r="AN103" s="256">
        <f t="shared" si="4"/>
        <v>0</v>
      </c>
    </row>
    <row r="104" spans="1:40" ht="60">
      <c r="A104" s="264" t="s">
        <v>496</v>
      </c>
      <c r="B104" s="265">
        <v>5</v>
      </c>
      <c r="C104" s="265">
        <v>96</v>
      </c>
      <c r="D104" s="265" t="s">
        <v>491</v>
      </c>
      <c r="E104" s="275" t="s">
        <v>492</v>
      </c>
      <c r="F104" s="268"/>
      <c r="G104" s="275" t="s">
        <v>520</v>
      </c>
      <c r="H104" s="268"/>
      <c r="I104" s="274" t="s">
        <v>523</v>
      </c>
      <c r="J104" s="265" t="s">
        <v>169</v>
      </c>
      <c r="K104" s="275">
        <v>0</v>
      </c>
      <c r="L104" s="274" t="s">
        <v>524</v>
      </c>
      <c r="M104" s="274"/>
      <c r="N104" s="274" t="s">
        <v>524</v>
      </c>
      <c r="O104" s="272">
        <f>'[2]Plan Indicativo'!CP152</f>
        <v>0.3</v>
      </c>
      <c r="P104" s="269" t="s">
        <v>180</v>
      </c>
      <c r="Q104" s="269"/>
      <c r="R104" s="265">
        <v>1</v>
      </c>
      <c r="S104" s="265"/>
      <c r="T104" s="265"/>
      <c r="U104" s="265"/>
      <c r="V104" s="265"/>
      <c r="W104" s="265"/>
      <c r="X104" s="265"/>
      <c r="Y104" s="265">
        <v>0</v>
      </c>
      <c r="Z104" s="265"/>
      <c r="AA104" s="265"/>
      <c r="AB104" s="265"/>
      <c r="AC104" s="265"/>
      <c r="AD104" s="265"/>
      <c r="AE104" s="265"/>
      <c r="AF104" s="265"/>
      <c r="AG104" s="265"/>
      <c r="AH104" s="265"/>
      <c r="AI104" s="267">
        <f t="shared" si="3"/>
        <v>0</v>
      </c>
      <c r="AJ104" s="265"/>
      <c r="AK104" s="265"/>
      <c r="AL104" s="265"/>
      <c r="AM104" s="265"/>
      <c r="AN104" s="256">
        <f t="shared" si="4"/>
        <v>0</v>
      </c>
    </row>
    <row r="105" spans="1:40" ht="60">
      <c r="A105" s="264" t="s">
        <v>157</v>
      </c>
      <c r="B105" s="265">
        <v>5</v>
      </c>
      <c r="C105" s="265">
        <v>97</v>
      </c>
      <c r="D105" s="265" t="s">
        <v>491</v>
      </c>
      <c r="E105" s="275" t="s">
        <v>492</v>
      </c>
      <c r="F105" s="268"/>
      <c r="G105" s="275" t="s">
        <v>520</v>
      </c>
      <c r="H105" s="268"/>
      <c r="I105" s="274" t="s">
        <v>525</v>
      </c>
      <c r="J105" s="265" t="s">
        <v>169</v>
      </c>
      <c r="K105" s="275">
        <v>4</v>
      </c>
      <c r="L105" s="274" t="s">
        <v>526</v>
      </c>
      <c r="M105" s="274" t="s">
        <v>527</v>
      </c>
      <c r="N105" s="274" t="s">
        <v>528</v>
      </c>
      <c r="O105" s="272">
        <f>'[2]Plan Indicativo'!CP153</f>
        <v>0.4</v>
      </c>
      <c r="P105" s="269" t="s">
        <v>180</v>
      </c>
      <c r="Q105" s="269"/>
      <c r="R105" s="265">
        <v>5</v>
      </c>
      <c r="S105" s="265"/>
      <c r="T105" s="265"/>
      <c r="U105" s="265"/>
      <c r="V105" s="265"/>
      <c r="W105" s="265"/>
      <c r="X105" s="265"/>
      <c r="Y105" s="265">
        <v>0</v>
      </c>
      <c r="Z105" s="265"/>
      <c r="AA105" s="265"/>
      <c r="AB105" s="265"/>
      <c r="AC105" s="265"/>
      <c r="AD105" s="265"/>
      <c r="AE105" s="265"/>
      <c r="AF105" s="265"/>
      <c r="AG105" s="265"/>
      <c r="AH105" s="265"/>
      <c r="AI105" s="267">
        <f t="shared" si="3"/>
        <v>0</v>
      </c>
      <c r="AJ105" s="265"/>
      <c r="AK105" s="265"/>
      <c r="AL105" s="265"/>
      <c r="AM105" s="265"/>
      <c r="AN105" s="256">
        <f t="shared" si="4"/>
        <v>0</v>
      </c>
    </row>
    <row r="106" spans="1:40" ht="255">
      <c r="A106" s="264" t="s">
        <v>529</v>
      </c>
      <c r="B106" s="265">
        <v>5</v>
      </c>
      <c r="C106" s="265">
        <v>98</v>
      </c>
      <c r="D106" s="265" t="s">
        <v>491</v>
      </c>
      <c r="E106" s="265" t="s">
        <v>530</v>
      </c>
      <c r="F106" s="268"/>
      <c r="G106" s="265" t="s">
        <v>531</v>
      </c>
      <c r="H106" s="268"/>
      <c r="I106" s="274" t="s">
        <v>532</v>
      </c>
      <c r="J106" s="265" t="s">
        <v>501</v>
      </c>
      <c r="K106" s="141">
        <v>0</v>
      </c>
      <c r="L106" s="141">
        <v>1</v>
      </c>
      <c r="M106" s="141">
        <v>1</v>
      </c>
      <c r="N106" s="141">
        <v>1</v>
      </c>
      <c r="O106" s="272">
        <f>'[2]Plan Indicativo'!CP156</f>
        <v>0.3</v>
      </c>
      <c r="P106" s="269" t="s">
        <v>180</v>
      </c>
      <c r="Q106" s="269"/>
      <c r="R106" s="141">
        <v>1</v>
      </c>
      <c r="S106" s="141">
        <v>0</v>
      </c>
      <c r="T106" s="141">
        <v>0</v>
      </c>
      <c r="U106" s="141">
        <v>0</v>
      </c>
      <c r="V106" s="141">
        <v>0</v>
      </c>
      <c r="W106" s="141">
        <v>0.3</v>
      </c>
      <c r="X106" s="141">
        <v>0.3</v>
      </c>
      <c r="Y106" s="141">
        <v>0</v>
      </c>
      <c r="Z106" s="141"/>
      <c r="AA106" s="141"/>
      <c r="AB106" s="141"/>
      <c r="AC106" s="141"/>
      <c r="AD106" s="141"/>
      <c r="AE106" s="141"/>
      <c r="AF106" s="141"/>
      <c r="AG106" s="141"/>
      <c r="AH106" s="141"/>
      <c r="AI106" s="256">
        <f t="shared" si="3"/>
        <v>0.6</v>
      </c>
      <c r="AJ106" s="141"/>
      <c r="AK106" s="141"/>
      <c r="AL106" s="141"/>
      <c r="AM106" s="141"/>
      <c r="AN106" s="256">
        <f t="shared" si="4"/>
        <v>0.6</v>
      </c>
    </row>
    <row r="107" spans="1:40" ht="75">
      <c r="A107" s="264" t="s">
        <v>533</v>
      </c>
      <c r="B107" s="265">
        <v>5</v>
      </c>
      <c r="C107" s="265">
        <v>99</v>
      </c>
      <c r="D107" s="265" t="s">
        <v>491</v>
      </c>
      <c r="E107" s="265" t="s">
        <v>530</v>
      </c>
      <c r="F107" s="268"/>
      <c r="G107" s="265" t="s">
        <v>531</v>
      </c>
      <c r="H107" s="268"/>
      <c r="I107" s="274" t="s">
        <v>534</v>
      </c>
      <c r="J107" s="265" t="s">
        <v>501</v>
      </c>
      <c r="K107" s="141">
        <v>0</v>
      </c>
      <c r="L107" s="141">
        <v>1</v>
      </c>
      <c r="M107" s="141">
        <v>1</v>
      </c>
      <c r="N107" s="141">
        <v>1</v>
      </c>
      <c r="O107" s="272">
        <f>'[2]Plan Indicativo'!CP157</f>
        <v>0.3</v>
      </c>
      <c r="P107" s="269" t="s">
        <v>180</v>
      </c>
      <c r="Q107" s="269"/>
      <c r="R107" s="141">
        <v>1</v>
      </c>
      <c r="S107" s="141">
        <v>0</v>
      </c>
      <c r="T107" s="141">
        <v>0</v>
      </c>
      <c r="U107" s="141">
        <v>0</v>
      </c>
      <c r="V107" s="141">
        <v>0</v>
      </c>
      <c r="W107" s="141">
        <v>0</v>
      </c>
      <c r="X107" s="141">
        <v>0</v>
      </c>
      <c r="Y107" s="141">
        <v>0</v>
      </c>
      <c r="Z107" s="141"/>
      <c r="AA107" s="141"/>
      <c r="AB107" s="141"/>
      <c r="AC107" s="141"/>
      <c r="AD107" s="141"/>
      <c r="AE107" s="141"/>
      <c r="AF107" s="141"/>
      <c r="AG107" s="141"/>
      <c r="AH107" s="141"/>
      <c r="AI107" s="267">
        <f t="shared" si="3"/>
        <v>0</v>
      </c>
      <c r="AJ107" s="141"/>
      <c r="AK107" s="141"/>
      <c r="AL107" s="141"/>
      <c r="AM107" s="141"/>
      <c r="AN107" s="256">
        <f t="shared" si="4"/>
        <v>0</v>
      </c>
    </row>
    <row r="108" spans="1:40" ht="75">
      <c r="A108" s="264" t="s">
        <v>279</v>
      </c>
      <c r="B108" s="265">
        <v>5</v>
      </c>
      <c r="C108" s="265">
        <v>100</v>
      </c>
      <c r="D108" s="265" t="s">
        <v>491</v>
      </c>
      <c r="E108" s="265" t="s">
        <v>530</v>
      </c>
      <c r="F108" s="268"/>
      <c r="G108" s="265" t="s">
        <v>531</v>
      </c>
      <c r="H108" s="268"/>
      <c r="I108" s="274" t="s">
        <v>535</v>
      </c>
      <c r="J108" s="265" t="s">
        <v>169</v>
      </c>
      <c r="K108" s="275">
        <v>0</v>
      </c>
      <c r="L108" s="274" t="s">
        <v>536</v>
      </c>
      <c r="M108" s="274"/>
      <c r="N108" s="274" t="s">
        <v>536</v>
      </c>
      <c r="O108" s="272">
        <f>'[2]Plan Indicativo'!CP158</f>
        <v>0.1</v>
      </c>
      <c r="P108" s="269" t="s">
        <v>180</v>
      </c>
      <c r="Q108" s="269"/>
      <c r="R108" s="265">
        <v>1</v>
      </c>
      <c r="S108" s="265">
        <v>0</v>
      </c>
      <c r="T108" s="265">
        <v>0</v>
      </c>
      <c r="U108" s="265">
        <v>0</v>
      </c>
      <c r="V108" s="265">
        <v>0</v>
      </c>
      <c r="W108" s="265">
        <v>0</v>
      </c>
      <c r="X108" s="265">
        <v>0</v>
      </c>
      <c r="Y108" s="265">
        <v>0</v>
      </c>
      <c r="Z108" s="265"/>
      <c r="AA108" s="265"/>
      <c r="AB108" s="265"/>
      <c r="AC108" s="265"/>
      <c r="AD108" s="265"/>
      <c r="AE108" s="265"/>
      <c r="AF108" s="265"/>
      <c r="AG108" s="265"/>
      <c r="AH108" s="265"/>
      <c r="AI108" s="267">
        <f t="shared" si="3"/>
        <v>0</v>
      </c>
      <c r="AJ108" s="265"/>
      <c r="AK108" s="265"/>
      <c r="AL108" s="265"/>
      <c r="AM108" s="265"/>
      <c r="AN108" s="256">
        <f t="shared" si="4"/>
        <v>0</v>
      </c>
    </row>
    <row r="109" spans="1:40" ht="75">
      <c r="A109" s="264" t="s">
        <v>408</v>
      </c>
      <c r="B109" s="265">
        <v>5</v>
      </c>
      <c r="C109" s="265">
        <v>101</v>
      </c>
      <c r="D109" s="265" t="s">
        <v>491</v>
      </c>
      <c r="E109" s="265" t="s">
        <v>530</v>
      </c>
      <c r="F109" s="268"/>
      <c r="G109" s="265" t="s">
        <v>531</v>
      </c>
      <c r="H109" s="268"/>
      <c r="I109" s="274" t="s">
        <v>537</v>
      </c>
      <c r="J109" s="265" t="s">
        <v>169</v>
      </c>
      <c r="K109" s="275">
        <v>0</v>
      </c>
      <c r="L109" s="274" t="s">
        <v>538</v>
      </c>
      <c r="M109" s="274"/>
      <c r="N109" s="274" t="s">
        <v>538</v>
      </c>
      <c r="O109" s="272">
        <f>'[2]Plan Indicativo'!CP159</f>
        <v>0.1</v>
      </c>
      <c r="P109" s="269" t="s">
        <v>180</v>
      </c>
      <c r="Q109" s="269"/>
      <c r="R109" s="265">
        <v>1</v>
      </c>
      <c r="S109" s="265">
        <v>0</v>
      </c>
      <c r="T109" s="265">
        <v>0</v>
      </c>
      <c r="U109" s="265">
        <v>0</v>
      </c>
      <c r="V109" s="265">
        <v>0</v>
      </c>
      <c r="W109" s="265">
        <v>0</v>
      </c>
      <c r="X109" s="265">
        <v>0</v>
      </c>
      <c r="Y109" s="265">
        <v>0</v>
      </c>
      <c r="Z109" s="265"/>
      <c r="AA109" s="265"/>
      <c r="AB109" s="265"/>
      <c r="AC109" s="265"/>
      <c r="AD109" s="265"/>
      <c r="AE109" s="265"/>
      <c r="AF109" s="265"/>
      <c r="AG109" s="265"/>
      <c r="AH109" s="265"/>
      <c r="AI109" s="267">
        <f t="shared" si="3"/>
        <v>0</v>
      </c>
      <c r="AJ109" s="265"/>
      <c r="AK109" s="265"/>
      <c r="AL109" s="265"/>
      <c r="AM109" s="265"/>
      <c r="AN109" s="256">
        <f t="shared" si="4"/>
        <v>0</v>
      </c>
    </row>
    <row r="110" spans="1:40" ht="75">
      <c r="A110" s="264" t="s">
        <v>533</v>
      </c>
      <c r="B110" s="265">
        <v>5</v>
      </c>
      <c r="C110" s="265">
        <v>102</v>
      </c>
      <c r="D110" s="265" t="s">
        <v>491</v>
      </c>
      <c r="E110" s="265" t="s">
        <v>530</v>
      </c>
      <c r="F110" s="268"/>
      <c r="G110" s="265" t="s">
        <v>531</v>
      </c>
      <c r="H110" s="268"/>
      <c r="I110" s="274" t="s">
        <v>539</v>
      </c>
      <c r="J110" s="265" t="s">
        <v>169</v>
      </c>
      <c r="K110" s="275">
        <v>0</v>
      </c>
      <c r="L110" s="274" t="s">
        <v>540</v>
      </c>
      <c r="M110" s="274" t="s">
        <v>541</v>
      </c>
      <c r="N110" s="274" t="s">
        <v>542</v>
      </c>
      <c r="O110" s="272">
        <f>'[2]Plan Indicativo'!CP160</f>
        <v>0.2</v>
      </c>
      <c r="P110" s="269" t="s">
        <v>180</v>
      </c>
      <c r="Q110" s="269"/>
      <c r="R110" s="265">
        <v>2</v>
      </c>
      <c r="S110" s="265">
        <v>0</v>
      </c>
      <c r="T110" s="265">
        <v>0</v>
      </c>
      <c r="U110" s="265">
        <v>0</v>
      </c>
      <c r="V110" s="265">
        <v>0</v>
      </c>
      <c r="W110" s="265">
        <v>0</v>
      </c>
      <c r="X110" s="265">
        <v>0</v>
      </c>
      <c r="Y110" s="265">
        <v>0</v>
      </c>
      <c r="Z110" s="265"/>
      <c r="AA110" s="265"/>
      <c r="AB110" s="265"/>
      <c r="AC110" s="265"/>
      <c r="AD110" s="265"/>
      <c r="AE110" s="265"/>
      <c r="AF110" s="265"/>
      <c r="AG110" s="265"/>
      <c r="AH110" s="265"/>
      <c r="AI110" s="267">
        <f t="shared" si="3"/>
        <v>0</v>
      </c>
      <c r="AJ110" s="265"/>
      <c r="AK110" s="265"/>
      <c r="AL110" s="265"/>
      <c r="AM110" s="265"/>
      <c r="AN110" s="256">
        <f t="shared" si="4"/>
        <v>0</v>
      </c>
    </row>
    <row r="111" spans="1:40" ht="60">
      <c r="A111" s="264" t="s">
        <v>352</v>
      </c>
      <c r="B111" s="265">
        <v>5</v>
      </c>
      <c r="C111" s="265">
        <v>103</v>
      </c>
      <c r="D111" s="265" t="s">
        <v>491</v>
      </c>
      <c r="E111" s="265" t="s">
        <v>530</v>
      </c>
      <c r="F111" s="268"/>
      <c r="G111" s="265" t="s">
        <v>543</v>
      </c>
      <c r="H111" s="268"/>
      <c r="I111" s="274" t="s">
        <v>544</v>
      </c>
      <c r="J111" s="265" t="s">
        <v>169</v>
      </c>
      <c r="K111" s="275">
        <v>0</v>
      </c>
      <c r="L111" s="274" t="s">
        <v>545</v>
      </c>
      <c r="M111" s="274" t="s">
        <v>546</v>
      </c>
      <c r="N111" s="274" t="s">
        <v>547</v>
      </c>
      <c r="O111" s="272">
        <f>'[2]Plan Indicativo'!CP162</f>
        <v>1</v>
      </c>
      <c r="P111" s="269" t="s">
        <v>180</v>
      </c>
      <c r="Q111" s="269"/>
      <c r="R111" s="265">
        <v>12</v>
      </c>
      <c r="S111" s="265">
        <v>0</v>
      </c>
      <c r="T111" s="265">
        <v>0</v>
      </c>
      <c r="U111" s="265">
        <v>0</v>
      </c>
      <c r="V111" s="265">
        <v>0</v>
      </c>
      <c r="W111" s="265">
        <v>0</v>
      </c>
      <c r="X111" s="265">
        <v>0</v>
      </c>
      <c r="Y111" s="265">
        <v>0</v>
      </c>
      <c r="Z111" s="265"/>
      <c r="AA111" s="265"/>
      <c r="AB111" s="265"/>
      <c r="AC111" s="265"/>
      <c r="AD111" s="265"/>
      <c r="AE111" s="265"/>
      <c r="AF111" s="265"/>
      <c r="AG111" s="265"/>
      <c r="AH111" s="265"/>
      <c r="AI111" s="267">
        <f t="shared" si="3"/>
        <v>0</v>
      </c>
      <c r="AJ111" s="265"/>
      <c r="AK111" s="265"/>
      <c r="AL111" s="265"/>
      <c r="AM111" s="265"/>
      <c r="AN111" s="256">
        <f t="shared" si="4"/>
        <v>0</v>
      </c>
    </row>
    <row r="112" spans="1:40" ht="33.75" customHeight="1">
      <c r="A112" s="279"/>
      <c r="AN112" s="280">
        <f>AVERAGE(AN9:AN111)</f>
        <v>0.33460672676837727</v>
      </c>
    </row>
    <row r="113" spans="1:1">
      <c r="A113" s="279"/>
    </row>
  </sheetData>
  <sortState xmlns:xlrd2="http://schemas.microsoft.com/office/spreadsheetml/2017/richdata2" ref="A9:R111">
    <sortCondition ref="C9:C111"/>
  </sortState>
  <pageMargins left="0.70866141732283472" right="0.70866141732283472" top="0.74803149606299213" bottom="0.74803149606299213" header="0.31496062992125984" footer="0.31496062992125984"/>
  <pageSetup scale="10" fitToHeight="0"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J157"/>
  <sheetViews>
    <sheetView tabSelected="1" topLeftCell="P7" zoomScale="70" zoomScaleNormal="70" workbookViewId="0">
      <pane ySplit="2" topLeftCell="A150" activePane="bottomLeft" state="frozen"/>
      <selection pane="bottomLeft" activeCell="AE21" sqref="AE21"/>
      <selection activeCell="A7" sqref="A7"/>
    </sheetView>
  </sheetViews>
  <sheetFormatPr defaultColWidth="11.42578125" defaultRowHeight="15"/>
  <cols>
    <col min="1" max="1" width="18" customWidth="1"/>
    <col min="2" max="2" width="17.28515625" customWidth="1"/>
    <col min="3" max="3" width="19.85546875" customWidth="1"/>
    <col min="4" max="4" width="18.5703125" customWidth="1"/>
    <col min="5" max="5" width="17.5703125" customWidth="1"/>
    <col min="6" max="6" width="28.7109375" customWidth="1"/>
    <col min="7" max="7" width="15.140625" customWidth="1"/>
    <col min="8" max="8" width="30.5703125" customWidth="1"/>
    <col min="9" max="10" width="16.28515625" customWidth="1"/>
    <col min="11" max="12" width="30.85546875" customWidth="1"/>
    <col min="13" max="13" width="32.42578125" customWidth="1"/>
    <col min="14" max="14" width="22.5703125" style="179" customWidth="1"/>
    <col min="15" max="15" width="19.140625" customWidth="1"/>
    <col min="16" max="16" width="19" customWidth="1"/>
    <col min="17" max="17" width="17.5703125" customWidth="1"/>
    <col min="18" max="18" width="21.42578125" hidden="1" customWidth="1"/>
    <col min="19" max="19" width="22.28515625" hidden="1" customWidth="1"/>
    <col min="20" max="20" width="23.28515625" customWidth="1"/>
    <col min="21" max="21" width="24.28515625" hidden="1" customWidth="1"/>
    <col min="22" max="23" width="19.42578125" hidden="1" customWidth="1"/>
    <col min="24" max="24" width="19.42578125" customWidth="1"/>
    <col min="25" max="25" width="19.42578125" hidden="1" customWidth="1"/>
    <col min="26" max="26" width="19.42578125" customWidth="1"/>
    <col min="27" max="27" width="22.7109375" style="179" customWidth="1"/>
    <col min="28" max="28" width="22.7109375" style="307" customWidth="1"/>
    <col min="29" max="29" width="22.7109375" style="179" hidden="1" customWidth="1"/>
    <col min="30" max="30" width="20.42578125" style="179" hidden="1" customWidth="1"/>
    <col min="31" max="34" width="22.7109375" style="179" customWidth="1"/>
    <col min="35" max="35" width="24.5703125" customWidth="1"/>
    <col min="36" max="36" width="11.42578125" customWidth="1"/>
    <col min="37" max="38" width="19.85546875" customWidth="1"/>
    <col min="39" max="39" width="21.42578125" style="118" hidden="1" customWidth="1"/>
    <col min="40" max="51" width="0" hidden="1" customWidth="1"/>
    <col min="52" max="52" width="21.42578125" style="180" hidden="1" customWidth="1"/>
    <col min="53" max="68" width="0" hidden="1" customWidth="1"/>
    <col min="69" max="88" width="11.42578125" style="179"/>
  </cols>
  <sheetData>
    <row r="1" spans="1:88" ht="15" hidden="1" customHeight="1">
      <c r="A1" s="339"/>
      <c r="B1" s="340"/>
      <c r="C1" s="345" t="s">
        <v>548</v>
      </c>
      <c r="D1" s="346"/>
      <c r="E1" s="346"/>
      <c r="F1" s="346"/>
      <c r="G1" s="346"/>
      <c r="H1" s="346"/>
      <c r="I1" s="346"/>
      <c r="J1" s="346"/>
      <c r="K1" s="346"/>
      <c r="L1" s="346"/>
      <c r="M1" s="346"/>
      <c r="N1" s="346"/>
      <c r="O1" s="346"/>
      <c r="P1" s="346"/>
      <c r="Q1" s="346"/>
      <c r="R1" s="346"/>
      <c r="S1" s="346"/>
      <c r="T1" s="346"/>
      <c r="U1" s="346"/>
      <c r="V1" s="346"/>
      <c r="W1" s="346"/>
      <c r="X1" s="346"/>
      <c r="Y1" s="346"/>
      <c r="Z1" s="346"/>
      <c r="AA1" s="346"/>
      <c r="AB1" s="346"/>
      <c r="AC1" s="346"/>
      <c r="AD1" s="346"/>
      <c r="AE1" s="282"/>
      <c r="AF1" s="282"/>
      <c r="AG1" s="282"/>
      <c r="AH1" s="282"/>
      <c r="AI1" s="5" t="s">
        <v>549</v>
      </c>
      <c r="AJ1" s="236"/>
      <c r="AK1" s="236"/>
      <c r="AL1" s="236"/>
      <c r="AM1" s="237"/>
      <c r="AZ1"/>
    </row>
    <row r="2" spans="1:88" ht="15" hidden="1" customHeight="1">
      <c r="A2" s="341"/>
      <c r="B2" s="342"/>
      <c r="C2" s="345" t="s">
        <v>550</v>
      </c>
      <c r="D2" s="346"/>
      <c r="E2" s="346"/>
      <c r="F2" s="346"/>
      <c r="G2" s="346"/>
      <c r="H2" s="346"/>
      <c r="I2" s="346"/>
      <c r="J2" s="346"/>
      <c r="K2" s="346"/>
      <c r="L2" s="346"/>
      <c r="M2" s="346"/>
      <c r="N2" s="346"/>
      <c r="O2" s="346"/>
      <c r="P2" s="346"/>
      <c r="Q2" s="346"/>
      <c r="R2" s="346"/>
      <c r="S2" s="346"/>
      <c r="T2" s="346"/>
      <c r="U2" s="346"/>
      <c r="V2" s="346"/>
      <c r="W2" s="346"/>
      <c r="X2" s="346"/>
      <c r="Y2" s="346"/>
      <c r="Z2" s="346"/>
      <c r="AA2" s="346"/>
      <c r="AB2" s="346"/>
      <c r="AC2" s="346"/>
      <c r="AD2" s="346"/>
      <c r="AE2" s="282"/>
      <c r="AF2" s="282"/>
      <c r="AG2" s="282"/>
      <c r="AH2" s="282"/>
      <c r="AI2" s="5" t="s">
        <v>551</v>
      </c>
      <c r="AJ2" s="236"/>
      <c r="AK2" s="236"/>
      <c r="AL2" s="236"/>
      <c r="AM2" s="237"/>
      <c r="AZ2"/>
    </row>
    <row r="3" spans="1:88" ht="15" hidden="1" customHeight="1">
      <c r="A3" s="341"/>
      <c r="B3" s="342"/>
      <c r="C3" s="345" t="s">
        <v>552</v>
      </c>
      <c r="D3" s="346"/>
      <c r="E3" s="346"/>
      <c r="F3" s="346"/>
      <c r="G3" s="346"/>
      <c r="H3" s="346"/>
      <c r="I3" s="346"/>
      <c r="J3" s="346"/>
      <c r="K3" s="346"/>
      <c r="L3" s="346"/>
      <c r="M3" s="346"/>
      <c r="N3" s="346"/>
      <c r="O3" s="346"/>
      <c r="P3" s="346"/>
      <c r="Q3" s="346"/>
      <c r="R3" s="346"/>
      <c r="S3" s="346"/>
      <c r="T3" s="346"/>
      <c r="U3" s="346"/>
      <c r="V3" s="346"/>
      <c r="W3" s="346"/>
      <c r="X3" s="346"/>
      <c r="Y3" s="346"/>
      <c r="Z3" s="346"/>
      <c r="AA3" s="346"/>
      <c r="AB3" s="346"/>
      <c r="AC3" s="346"/>
      <c r="AD3" s="346"/>
      <c r="AE3" s="282"/>
      <c r="AF3" s="282"/>
      <c r="AG3" s="282"/>
      <c r="AH3" s="282"/>
      <c r="AI3" s="5" t="s">
        <v>553</v>
      </c>
      <c r="AJ3" s="236"/>
      <c r="AK3" s="236"/>
      <c r="AL3" s="236"/>
      <c r="AM3" s="237"/>
      <c r="AZ3"/>
    </row>
    <row r="4" spans="1:88" ht="15" hidden="1" customHeight="1">
      <c r="A4" s="343"/>
      <c r="B4" s="344"/>
      <c r="C4" s="345" t="s">
        <v>554</v>
      </c>
      <c r="D4" s="346"/>
      <c r="E4" s="346"/>
      <c r="F4" s="346"/>
      <c r="G4" s="346"/>
      <c r="H4" s="346"/>
      <c r="I4" s="346"/>
      <c r="J4" s="346"/>
      <c r="K4" s="346"/>
      <c r="L4" s="346"/>
      <c r="M4" s="346"/>
      <c r="N4" s="346"/>
      <c r="O4" s="346"/>
      <c r="P4" s="346"/>
      <c r="Q4" s="346"/>
      <c r="R4" s="346"/>
      <c r="S4" s="346"/>
      <c r="T4" s="346"/>
      <c r="U4" s="346"/>
      <c r="V4" s="346"/>
      <c r="W4" s="346"/>
      <c r="X4" s="346"/>
      <c r="Y4" s="346"/>
      <c r="Z4" s="346"/>
      <c r="AA4" s="346"/>
      <c r="AB4" s="346"/>
      <c r="AC4" s="346"/>
      <c r="AD4" s="346"/>
      <c r="AE4" s="282"/>
      <c r="AF4" s="282"/>
      <c r="AG4" s="282"/>
      <c r="AH4" s="282"/>
      <c r="AI4" s="5" t="s">
        <v>555</v>
      </c>
      <c r="AJ4" s="236"/>
      <c r="AK4" s="236"/>
      <c r="AL4" s="236"/>
      <c r="AM4" s="237"/>
      <c r="AZ4"/>
    </row>
    <row r="5" spans="1:88" ht="26.25" hidden="1" customHeight="1">
      <c r="A5" s="347" t="s">
        <v>556</v>
      </c>
      <c r="B5" s="348"/>
      <c r="C5" s="337" t="s">
        <v>557</v>
      </c>
      <c r="D5" s="338"/>
      <c r="E5" s="338"/>
      <c r="F5" s="338"/>
      <c r="G5" s="338"/>
      <c r="H5" s="338"/>
      <c r="I5" s="338"/>
      <c r="J5" s="338"/>
      <c r="K5" s="338"/>
      <c r="L5" s="338"/>
      <c r="M5" s="338"/>
      <c r="N5" s="338"/>
      <c r="O5" s="338"/>
      <c r="P5" s="338"/>
      <c r="Q5" s="338"/>
      <c r="R5" s="338"/>
      <c r="S5" s="338"/>
      <c r="T5" s="338"/>
      <c r="U5" s="338"/>
      <c r="V5" s="338"/>
      <c r="W5" s="338"/>
      <c r="X5" s="338"/>
      <c r="Y5" s="338"/>
      <c r="Z5" s="338"/>
      <c r="AA5" s="338"/>
      <c r="AB5" s="338"/>
      <c r="AC5" s="338"/>
      <c r="AD5" s="338"/>
      <c r="AE5" s="283"/>
      <c r="AF5" s="283"/>
      <c r="AG5" s="283"/>
      <c r="AH5" s="283"/>
      <c r="AI5" s="238"/>
      <c r="AJ5" s="234"/>
      <c r="AK5" s="234"/>
      <c r="AL5" s="234"/>
      <c r="AM5"/>
      <c r="AZ5" s="179"/>
    </row>
    <row r="6" spans="1:88" s="3" customFormat="1" ht="30" hidden="1" customHeight="1">
      <c r="A6" s="349" t="s">
        <v>558</v>
      </c>
      <c r="B6" s="350"/>
      <c r="C6" s="350"/>
      <c r="D6" s="350"/>
      <c r="E6" s="350"/>
      <c r="F6" s="350"/>
      <c r="G6" s="350"/>
      <c r="H6" s="350"/>
      <c r="I6" s="350"/>
      <c r="J6" s="350"/>
      <c r="K6" s="350"/>
      <c r="L6" s="350"/>
      <c r="M6" s="350"/>
      <c r="N6" s="350"/>
      <c r="O6" s="350"/>
      <c r="P6" s="350"/>
      <c r="Q6" s="350"/>
      <c r="R6" s="350"/>
      <c r="S6" s="350"/>
      <c r="T6" s="350"/>
      <c r="U6" s="350"/>
      <c r="V6" s="350"/>
      <c r="W6" s="350"/>
      <c r="X6" s="350"/>
      <c r="Y6" s="350"/>
      <c r="Z6" s="350"/>
      <c r="AA6" s="350"/>
      <c r="AB6" s="350"/>
      <c r="AC6" s="350"/>
      <c r="AD6" s="350"/>
      <c r="AE6" s="350"/>
      <c r="AF6" s="350"/>
      <c r="AG6" s="350"/>
      <c r="AH6" s="350"/>
      <c r="AI6" s="351"/>
      <c r="AJ6" s="248"/>
      <c r="AK6" s="248"/>
      <c r="AL6" s="248"/>
      <c r="AM6" s="235"/>
      <c r="BQ6" s="293"/>
      <c r="BR6" s="293"/>
      <c r="BS6" s="293"/>
      <c r="BT6" s="293"/>
      <c r="BU6" s="293"/>
      <c r="BV6" s="293"/>
      <c r="BW6" s="293"/>
      <c r="BX6" s="293"/>
      <c r="BY6" s="293"/>
      <c r="BZ6" s="293"/>
      <c r="CA6" s="293"/>
      <c r="CB6" s="293"/>
      <c r="CC6" s="293"/>
      <c r="CD6" s="293"/>
      <c r="CE6" s="293"/>
      <c r="CF6" s="293"/>
      <c r="CG6" s="293"/>
      <c r="CH6" s="293"/>
      <c r="CI6" s="293"/>
      <c r="CJ6" s="293"/>
    </row>
    <row r="7" spans="1:88" s="3" customFormat="1" ht="47.25" customHeight="1">
      <c r="A7" s="317" t="s">
        <v>2</v>
      </c>
      <c r="B7" s="317" t="s">
        <v>4</v>
      </c>
      <c r="C7" s="317" t="s">
        <v>127</v>
      </c>
      <c r="D7" s="317" t="s">
        <v>128</v>
      </c>
      <c r="E7" s="317" t="s">
        <v>129</v>
      </c>
      <c r="F7" s="317" t="s">
        <v>130</v>
      </c>
      <c r="G7" s="317" t="s">
        <v>14</v>
      </c>
      <c r="H7" s="317" t="s">
        <v>16</v>
      </c>
      <c r="I7" s="317" t="s">
        <v>18</v>
      </c>
      <c r="J7" s="352" t="s">
        <v>131</v>
      </c>
      <c r="K7" s="354" t="s">
        <v>132</v>
      </c>
      <c r="L7" s="355"/>
      <c r="M7" s="356"/>
      <c r="N7" s="317" t="s">
        <v>133</v>
      </c>
      <c r="O7" s="317" t="s">
        <v>134</v>
      </c>
      <c r="P7" s="317" t="s">
        <v>28</v>
      </c>
      <c r="Q7" s="317" t="s">
        <v>30</v>
      </c>
      <c r="R7" s="317" t="s">
        <v>559</v>
      </c>
      <c r="S7" s="317" t="s">
        <v>560</v>
      </c>
      <c r="T7" s="317" t="s">
        <v>561</v>
      </c>
      <c r="U7" s="317" t="s">
        <v>562</v>
      </c>
      <c r="V7" s="323" t="s">
        <v>563</v>
      </c>
      <c r="W7" s="323" t="s">
        <v>564</v>
      </c>
      <c r="X7" s="325" t="s">
        <v>565</v>
      </c>
      <c r="Y7" s="323" t="s">
        <v>566</v>
      </c>
      <c r="Z7" s="325" t="s">
        <v>567</v>
      </c>
      <c r="AA7" s="317" t="s">
        <v>568</v>
      </c>
      <c r="AB7" s="335" t="s">
        <v>569</v>
      </c>
      <c r="AC7" s="327" t="s">
        <v>570</v>
      </c>
      <c r="AD7" s="329" t="s">
        <v>571</v>
      </c>
      <c r="AE7" s="332" t="s">
        <v>572</v>
      </c>
      <c r="AF7" s="332" t="s">
        <v>573</v>
      </c>
      <c r="AG7" s="332" t="s">
        <v>574</v>
      </c>
      <c r="AH7" s="332" t="s">
        <v>575</v>
      </c>
      <c r="AI7" s="334" t="s">
        <v>576</v>
      </c>
      <c r="AJ7" s="249"/>
      <c r="AK7" s="249"/>
      <c r="AL7" s="249"/>
      <c r="AM7" s="331" t="s">
        <v>577</v>
      </c>
      <c r="AZ7" s="322" t="s">
        <v>577</v>
      </c>
      <c r="BQ7" s="293"/>
      <c r="BR7" s="293"/>
      <c r="BS7" s="293"/>
      <c r="BT7" s="293"/>
      <c r="BU7" s="293"/>
      <c r="BV7" s="293"/>
      <c r="BW7" s="293"/>
      <c r="BX7" s="293"/>
      <c r="BY7" s="293"/>
      <c r="BZ7" s="293"/>
      <c r="CA7" s="293"/>
      <c r="CB7" s="293"/>
      <c r="CC7" s="293"/>
      <c r="CD7" s="293"/>
      <c r="CE7" s="293"/>
      <c r="CF7" s="293"/>
      <c r="CG7" s="293"/>
      <c r="CH7" s="293"/>
      <c r="CI7" s="293"/>
      <c r="CJ7" s="293"/>
    </row>
    <row r="8" spans="1:88" s="3" customFormat="1" ht="35.25" customHeight="1">
      <c r="A8" s="318"/>
      <c r="B8" s="318"/>
      <c r="C8" s="318"/>
      <c r="D8" s="318"/>
      <c r="E8" s="318"/>
      <c r="F8" s="318"/>
      <c r="G8" s="318"/>
      <c r="H8" s="318"/>
      <c r="I8" s="318"/>
      <c r="J8" s="353"/>
      <c r="K8" s="4" t="s">
        <v>578</v>
      </c>
      <c r="L8" s="4" t="s">
        <v>579</v>
      </c>
      <c r="M8" s="4" t="s">
        <v>580</v>
      </c>
      <c r="N8" s="318"/>
      <c r="O8" s="318"/>
      <c r="P8" s="318"/>
      <c r="Q8" s="318"/>
      <c r="R8" s="318"/>
      <c r="S8" s="318"/>
      <c r="T8" s="318"/>
      <c r="U8" s="318"/>
      <c r="V8" s="324"/>
      <c r="W8" s="324"/>
      <c r="X8" s="326"/>
      <c r="Y8" s="324"/>
      <c r="Z8" s="326"/>
      <c r="AA8" s="318"/>
      <c r="AB8" s="336"/>
      <c r="AC8" s="328"/>
      <c r="AD8" s="330"/>
      <c r="AE8" s="333"/>
      <c r="AF8" s="333"/>
      <c r="AG8" s="333"/>
      <c r="AH8" s="333"/>
      <c r="AI8" s="334"/>
      <c r="AJ8" s="249"/>
      <c r="AK8" s="249"/>
      <c r="AL8" s="249"/>
      <c r="AM8" s="331"/>
      <c r="AZ8" s="322"/>
      <c r="BQ8" s="293"/>
      <c r="BR8" s="293"/>
      <c r="BS8" s="293"/>
      <c r="BT8" s="293"/>
      <c r="BU8" s="293"/>
      <c r="BV8" s="293"/>
      <c r="BW8" s="293"/>
      <c r="BX8" s="293"/>
      <c r="BY8" s="293"/>
      <c r="BZ8" s="293"/>
      <c r="CA8" s="293"/>
      <c r="CB8" s="293"/>
      <c r="CC8" s="293"/>
      <c r="CD8" s="293"/>
      <c r="CE8" s="293"/>
      <c r="CF8" s="293"/>
      <c r="CG8" s="293"/>
      <c r="CH8" s="293"/>
      <c r="CI8" s="293"/>
      <c r="CJ8" s="293"/>
    </row>
    <row r="9" spans="1:88" ht="42.75" customHeight="1">
      <c r="A9" s="34">
        <v>4</v>
      </c>
      <c r="B9" s="34">
        <v>1</v>
      </c>
      <c r="C9" s="34" t="s">
        <v>162</v>
      </c>
      <c r="D9" s="34" t="s">
        <v>163</v>
      </c>
      <c r="E9" s="17"/>
      <c r="F9" s="37" t="s">
        <v>166</v>
      </c>
      <c r="G9" s="17"/>
      <c r="H9" s="19" t="s">
        <v>168</v>
      </c>
      <c r="I9" s="34" t="s">
        <v>169</v>
      </c>
      <c r="J9" s="34" t="s">
        <v>170</v>
      </c>
      <c r="K9" s="34" t="s">
        <v>171</v>
      </c>
      <c r="L9" s="34" t="s">
        <v>172</v>
      </c>
      <c r="M9" s="34" t="s">
        <v>173</v>
      </c>
      <c r="N9" s="194">
        <f>'[2]Plan Indicativo'!CP19</f>
        <v>0.4</v>
      </c>
      <c r="O9" s="36" t="s">
        <v>174</v>
      </c>
      <c r="P9" s="17"/>
      <c r="Q9" s="34">
        <v>800</v>
      </c>
      <c r="R9" s="34"/>
      <c r="S9" s="34">
        <f>'E 2024'!U16</f>
        <v>0</v>
      </c>
      <c r="T9" s="34">
        <v>400</v>
      </c>
      <c r="U9" s="34">
        <v>400</v>
      </c>
      <c r="V9" s="191">
        <v>0</v>
      </c>
      <c r="W9" s="191">
        <v>0</v>
      </c>
      <c r="X9" s="34">
        <f t="shared" ref="X9:X14" si="0">SUM(AA9:AD9)</f>
        <v>0</v>
      </c>
      <c r="Y9" s="34"/>
      <c r="Z9" s="34">
        <f>+V9+W9+X9+Y9</f>
        <v>0</v>
      </c>
      <c r="AA9" s="191">
        <v>0</v>
      </c>
      <c r="AB9" s="302">
        <v>0</v>
      </c>
      <c r="AC9" s="191"/>
      <c r="AD9" s="191"/>
      <c r="AE9" s="34" t="s">
        <v>581</v>
      </c>
      <c r="AF9" s="68">
        <f t="shared" ref="AF9:AF14" si="1">(Z9/Q9)*N9</f>
        <v>0</v>
      </c>
      <c r="AG9" s="34" t="s">
        <v>581</v>
      </c>
      <c r="AH9" s="284">
        <f t="shared" ref="AH9:AH14" si="2">Z9/Q9</f>
        <v>0</v>
      </c>
      <c r="AI9" s="34"/>
      <c r="AJ9" s="250"/>
      <c r="AK9" s="250"/>
      <c r="AL9" s="250"/>
      <c r="AM9" s="239" t="s">
        <v>157</v>
      </c>
      <c r="AZ9" s="176" t="s">
        <v>157</v>
      </c>
    </row>
    <row r="10" spans="1:88" s="179" customFormat="1" ht="84.75" customHeight="1">
      <c r="A10" s="191">
        <v>4</v>
      </c>
      <c r="B10" s="191">
        <v>1</v>
      </c>
      <c r="C10" s="191" t="s">
        <v>162</v>
      </c>
      <c r="D10" s="191" t="s">
        <v>163</v>
      </c>
      <c r="E10" s="192"/>
      <c r="F10" s="191" t="s">
        <v>166</v>
      </c>
      <c r="G10" s="192"/>
      <c r="H10" s="193" t="s">
        <v>176</v>
      </c>
      <c r="I10" s="191" t="s">
        <v>169</v>
      </c>
      <c r="J10" s="191" t="s">
        <v>170</v>
      </c>
      <c r="K10" s="191" t="s">
        <v>177</v>
      </c>
      <c r="L10" s="191" t="s">
        <v>178</v>
      </c>
      <c r="M10" s="191" t="s">
        <v>179</v>
      </c>
      <c r="N10" s="194">
        <f>'[2]Plan Indicativo'!CP20</f>
        <v>0.05</v>
      </c>
      <c r="O10" s="195" t="s">
        <v>180</v>
      </c>
      <c r="P10" s="192"/>
      <c r="Q10" s="191">
        <v>15</v>
      </c>
      <c r="R10" s="191"/>
      <c r="S10" s="191">
        <f>'E 2024'!U17</f>
        <v>5</v>
      </c>
      <c r="T10" s="191">
        <v>5</v>
      </c>
      <c r="U10" s="191">
        <v>5</v>
      </c>
      <c r="V10" s="191">
        <v>0</v>
      </c>
      <c r="W10" s="191">
        <v>0</v>
      </c>
      <c r="X10" s="34">
        <f t="shared" si="0"/>
        <v>0</v>
      </c>
      <c r="Y10" s="191"/>
      <c r="Z10" s="191">
        <f t="shared" ref="Z10:Z13" si="3">+V10+W10+X10+Y10</f>
        <v>0</v>
      </c>
      <c r="AA10" s="191">
        <v>0</v>
      </c>
      <c r="AB10" s="302">
        <v>0</v>
      </c>
      <c r="AC10" s="191"/>
      <c r="AD10" s="191"/>
      <c r="AE10" s="285">
        <f>(X10/T10)*N10</f>
        <v>0</v>
      </c>
      <c r="AF10" s="295">
        <f t="shared" si="1"/>
        <v>0</v>
      </c>
      <c r="AG10" s="285">
        <f>X10/T10</f>
        <v>0</v>
      </c>
      <c r="AH10" s="285">
        <f t="shared" si="2"/>
        <v>0</v>
      </c>
      <c r="AI10" s="191" t="s">
        <v>582</v>
      </c>
      <c r="AJ10" s="250"/>
      <c r="AK10" s="250"/>
      <c r="AL10" s="250"/>
      <c r="AM10" s="296" t="s">
        <v>583</v>
      </c>
      <c r="AZ10" s="177" t="s">
        <v>583</v>
      </c>
    </row>
    <row r="11" spans="1:88" s="179" customFormat="1" ht="45" customHeight="1">
      <c r="A11" s="191">
        <v>4</v>
      </c>
      <c r="B11" s="191">
        <v>1</v>
      </c>
      <c r="C11" s="191" t="s">
        <v>162</v>
      </c>
      <c r="D11" s="191" t="s">
        <v>163</v>
      </c>
      <c r="E11" s="192"/>
      <c r="F11" s="191" t="s">
        <v>166</v>
      </c>
      <c r="G11" s="192"/>
      <c r="H11" s="193" t="s">
        <v>182</v>
      </c>
      <c r="I11" s="191" t="s">
        <v>169</v>
      </c>
      <c r="J11" s="191" t="s">
        <v>170</v>
      </c>
      <c r="K11" s="191" t="s">
        <v>183</v>
      </c>
      <c r="L11" s="191" t="s">
        <v>184</v>
      </c>
      <c r="M11" s="191" t="s">
        <v>185</v>
      </c>
      <c r="N11" s="194">
        <f>'[2]Plan Indicativo'!CP21</f>
        <v>0.05</v>
      </c>
      <c r="O11" s="195" t="s">
        <v>180</v>
      </c>
      <c r="P11" s="192"/>
      <c r="Q11" s="191">
        <v>500</v>
      </c>
      <c r="R11" s="191"/>
      <c r="S11" s="191">
        <f>'E 2024'!U18</f>
        <v>100</v>
      </c>
      <c r="T11" s="191">
        <v>200</v>
      </c>
      <c r="U11" s="191">
        <v>200</v>
      </c>
      <c r="V11" s="191">
        <v>0</v>
      </c>
      <c r="W11" s="191">
        <v>0</v>
      </c>
      <c r="X11" s="34">
        <f t="shared" si="0"/>
        <v>0</v>
      </c>
      <c r="Y11" s="191"/>
      <c r="Z11" s="191">
        <f t="shared" si="3"/>
        <v>0</v>
      </c>
      <c r="AA11" s="191">
        <v>0</v>
      </c>
      <c r="AB11" s="302">
        <v>0</v>
      </c>
      <c r="AC11" s="191"/>
      <c r="AD11" s="191"/>
      <c r="AE11" s="285">
        <f t="shared" ref="AE11:AE12" si="4">(X11/T11)*N11</f>
        <v>0</v>
      </c>
      <c r="AF11" s="295">
        <f t="shared" si="1"/>
        <v>0</v>
      </c>
      <c r="AG11" s="285">
        <f t="shared" ref="AG11:AG12" si="5">X11/T11</f>
        <v>0</v>
      </c>
      <c r="AH11" s="285">
        <f t="shared" si="2"/>
        <v>0</v>
      </c>
      <c r="AI11" s="191"/>
      <c r="AJ11" s="250"/>
      <c r="AK11" s="250"/>
      <c r="AL11" s="250"/>
      <c r="AM11" s="296" t="s">
        <v>583</v>
      </c>
      <c r="AZ11" s="177" t="s">
        <v>583</v>
      </c>
    </row>
    <row r="12" spans="1:88" ht="45" customHeight="1">
      <c r="A12" s="34">
        <v>4</v>
      </c>
      <c r="B12" s="34">
        <v>1</v>
      </c>
      <c r="C12" s="34" t="s">
        <v>162</v>
      </c>
      <c r="D12" s="34" t="s">
        <v>163</v>
      </c>
      <c r="E12" s="17"/>
      <c r="F12" s="37" t="s">
        <v>166</v>
      </c>
      <c r="G12" s="17"/>
      <c r="H12" s="19" t="s">
        <v>186</v>
      </c>
      <c r="I12" s="34" t="s">
        <v>169</v>
      </c>
      <c r="J12" s="34" t="s">
        <v>170</v>
      </c>
      <c r="K12" s="34"/>
      <c r="L12" s="34" t="s">
        <v>187</v>
      </c>
      <c r="M12" s="34" t="s">
        <v>187</v>
      </c>
      <c r="N12" s="194">
        <f>'[2]Plan Indicativo'!CP22</f>
        <v>0.3</v>
      </c>
      <c r="O12" s="36" t="s">
        <v>174</v>
      </c>
      <c r="P12" s="17"/>
      <c r="Q12" s="34">
        <v>5</v>
      </c>
      <c r="R12" s="34"/>
      <c r="S12" s="34">
        <f>'E 2024'!U19</f>
        <v>1</v>
      </c>
      <c r="T12" s="34">
        <v>2</v>
      </c>
      <c r="U12" s="34">
        <v>2</v>
      </c>
      <c r="V12" s="191">
        <v>0</v>
      </c>
      <c r="W12" s="191">
        <v>0</v>
      </c>
      <c r="X12" s="34">
        <f t="shared" si="0"/>
        <v>0</v>
      </c>
      <c r="Y12" s="34"/>
      <c r="Z12" s="34">
        <f t="shared" si="3"/>
        <v>0</v>
      </c>
      <c r="AA12" s="191">
        <v>0</v>
      </c>
      <c r="AB12" s="302">
        <v>0</v>
      </c>
      <c r="AC12" s="191"/>
      <c r="AD12" s="191"/>
      <c r="AE12" s="285">
        <f t="shared" si="4"/>
        <v>0</v>
      </c>
      <c r="AF12" s="68">
        <f t="shared" si="1"/>
        <v>0</v>
      </c>
      <c r="AG12" s="285">
        <f t="shared" si="5"/>
        <v>0</v>
      </c>
      <c r="AH12" s="284">
        <f t="shared" si="2"/>
        <v>0</v>
      </c>
      <c r="AI12" s="34"/>
      <c r="AJ12" s="250"/>
      <c r="AK12" s="250"/>
      <c r="AL12" s="250"/>
      <c r="AM12" s="239" t="s">
        <v>157</v>
      </c>
      <c r="AZ12" s="176" t="s">
        <v>157</v>
      </c>
    </row>
    <row r="13" spans="1:88" ht="45" customHeight="1">
      <c r="A13" s="34">
        <v>4</v>
      </c>
      <c r="B13" s="34">
        <v>1</v>
      </c>
      <c r="C13" s="34" t="s">
        <v>162</v>
      </c>
      <c r="D13" s="34" t="s">
        <v>163</v>
      </c>
      <c r="E13" s="17"/>
      <c r="F13" s="37" t="s">
        <v>166</v>
      </c>
      <c r="G13" s="17"/>
      <c r="H13" s="19" t="s">
        <v>188</v>
      </c>
      <c r="I13" s="34" t="s">
        <v>169</v>
      </c>
      <c r="J13" s="34" t="s">
        <v>170</v>
      </c>
      <c r="K13" s="34"/>
      <c r="L13" s="34" t="s">
        <v>189</v>
      </c>
      <c r="M13" s="34" t="s">
        <v>189</v>
      </c>
      <c r="N13" s="194">
        <f>'[2]Plan Indicativo'!CP23</f>
        <v>0.1</v>
      </c>
      <c r="O13" s="36" t="s">
        <v>174</v>
      </c>
      <c r="P13" s="17"/>
      <c r="Q13" s="34">
        <v>5</v>
      </c>
      <c r="R13" s="34"/>
      <c r="S13" s="34">
        <f>'E 2024'!U20</f>
        <v>0</v>
      </c>
      <c r="T13" s="34">
        <v>5</v>
      </c>
      <c r="U13" s="34">
        <v>0</v>
      </c>
      <c r="V13" s="191">
        <v>0</v>
      </c>
      <c r="W13" s="191">
        <v>0</v>
      </c>
      <c r="X13" s="34">
        <f t="shared" si="0"/>
        <v>0</v>
      </c>
      <c r="Y13" s="34"/>
      <c r="Z13" s="34">
        <f t="shared" si="3"/>
        <v>0</v>
      </c>
      <c r="AA13" s="191">
        <v>0</v>
      </c>
      <c r="AB13" s="302">
        <v>0</v>
      </c>
      <c r="AC13" s="191"/>
      <c r="AD13" s="191"/>
      <c r="AE13" s="34" t="s">
        <v>581</v>
      </c>
      <c r="AF13" s="68">
        <f t="shared" si="1"/>
        <v>0</v>
      </c>
      <c r="AG13" s="34" t="s">
        <v>581</v>
      </c>
      <c r="AH13" s="284">
        <f t="shared" si="2"/>
        <v>0</v>
      </c>
      <c r="AI13" s="34"/>
      <c r="AJ13" s="250"/>
      <c r="AK13" s="250"/>
      <c r="AL13" s="250"/>
      <c r="AM13" s="239" t="s">
        <v>157</v>
      </c>
      <c r="AZ13" s="176" t="s">
        <v>157</v>
      </c>
    </row>
    <row r="14" spans="1:88" ht="45" customHeight="1">
      <c r="A14" s="34">
        <v>4</v>
      </c>
      <c r="B14" s="34">
        <v>1</v>
      </c>
      <c r="C14" s="34" t="s">
        <v>162</v>
      </c>
      <c r="D14" s="34" t="s">
        <v>163</v>
      </c>
      <c r="E14" s="17"/>
      <c r="F14" s="37" t="s">
        <v>166</v>
      </c>
      <c r="G14" s="17"/>
      <c r="H14" s="19" t="s">
        <v>190</v>
      </c>
      <c r="I14" s="34" t="s">
        <v>169</v>
      </c>
      <c r="J14" s="34" t="s">
        <v>170</v>
      </c>
      <c r="K14" s="34" t="s">
        <v>191</v>
      </c>
      <c r="L14" s="34" t="s">
        <v>191</v>
      </c>
      <c r="M14" s="34" t="s">
        <v>192</v>
      </c>
      <c r="N14" s="194">
        <f>'[2]Plan Indicativo'!CP24</f>
        <v>0.1</v>
      </c>
      <c r="O14" s="36" t="s">
        <v>174</v>
      </c>
      <c r="P14" s="17"/>
      <c r="Q14" s="34">
        <v>10</v>
      </c>
      <c r="R14" s="34"/>
      <c r="S14" s="34">
        <f>'E 2024'!U21</f>
        <v>0</v>
      </c>
      <c r="T14" s="34">
        <v>5</v>
      </c>
      <c r="U14" s="34">
        <v>5</v>
      </c>
      <c r="V14" s="191">
        <v>0</v>
      </c>
      <c r="W14" s="191">
        <v>0</v>
      </c>
      <c r="X14" s="34">
        <f t="shared" si="0"/>
        <v>0</v>
      </c>
      <c r="Y14" s="34"/>
      <c r="Z14" s="34">
        <f>+V14+W14+X14+Y14</f>
        <v>0</v>
      </c>
      <c r="AA14" s="191">
        <v>0</v>
      </c>
      <c r="AB14" s="302">
        <v>0</v>
      </c>
      <c r="AC14" s="191"/>
      <c r="AD14" s="191"/>
      <c r="AE14" s="34" t="s">
        <v>581</v>
      </c>
      <c r="AF14" s="68">
        <f t="shared" si="1"/>
        <v>0</v>
      </c>
      <c r="AG14" s="34" t="s">
        <v>581</v>
      </c>
      <c r="AH14" s="284">
        <f t="shared" si="2"/>
        <v>0</v>
      </c>
      <c r="AI14" s="34"/>
      <c r="AJ14" s="250"/>
      <c r="AK14" s="250"/>
      <c r="AL14" s="250"/>
      <c r="AM14" s="239" t="s">
        <v>157</v>
      </c>
      <c r="AZ14" s="176" t="s">
        <v>157</v>
      </c>
    </row>
    <row r="15" spans="1:88" ht="45" customHeight="1">
      <c r="A15" s="310"/>
      <c r="B15" s="311"/>
      <c r="C15" s="311"/>
      <c r="D15" s="311"/>
      <c r="E15" s="313"/>
      <c r="F15" s="315" t="s">
        <v>584</v>
      </c>
      <c r="G15" s="316"/>
      <c r="H15" s="316"/>
      <c r="I15" s="316"/>
      <c r="J15" s="316"/>
      <c r="K15" s="316"/>
      <c r="L15" s="316"/>
      <c r="M15" s="316"/>
      <c r="N15" s="316"/>
      <c r="O15" s="316"/>
      <c r="P15" s="316"/>
      <c r="Q15" s="316"/>
      <c r="R15" s="316"/>
      <c r="S15" s="316"/>
      <c r="T15" s="316"/>
      <c r="U15" s="316"/>
      <c r="V15" s="316"/>
      <c r="W15" s="316"/>
      <c r="X15" s="316"/>
      <c r="Y15" s="316"/>
      <c r="Z15" s="316"/>
      <c r="AA15" s="316"/>
      <c r="AB15" s="316"/>
      <c r="AC15" s="316"/>
      <c r="AD15" s="316"/>
      <c r="AE15" s="286">
        <f>SUM(AE10:AE12)</f>
        <v>0</v>
      </c>
      <c r="AF15" s="286">
        <f>SUM(AF10:AF12)</f>
        <v>0</v>
      </c>
      <c r="AG15" s="286">
        <f>AVERAGE(AG10:AG12)</f>
        <v>0</v>
      </c>
      <c r="AH15" s="286">
        <f>AVERAGE(AH10:AH12)</f>
        <v>0</v>
      </c>
      <c r="AI15" s="191"/>
      <c r="AJ15" s="250"/>
      <c r="AK15" s="250"/>
      <c r="AL15" s="250"/>
      <c r="AM15" s="211"/>
      <c r="AZ15"/>
    </row>
    <row r="16" spans="1:88" ht="45" hidden="1" customHeight="1">
      <c r="A16" s="310"/>
      <c r="B16" s="311"/>
      <c r="C16" s="313"/>
      <c r="D16" s="315" t="s">
        <v>585</v>
      </c>
      <c r="E16" s="316"/>
      <c r="F16" s="316"/>
      <c r="G16" s="316"/>
      <c r="H16" s="316"/>
      <c r="I16" s="316"/>
      <c r="J16" s="316"/>
      <c r="K16" s="316"/>
      <c r="L16" s="316"/>
      <c r="M16" s="316"/>
      <c r="N16" s="316"/>
      <c r="O16" s="316"/>
      <c r="P16" s="316"/>
      <c r="Q16" s="316"/>
      <c r="R16" s="316"/>
      <c r="S16" s="316"/>
      <c r="T16" s="316"/>
      <c r="U16" s="316"/>
      <c r="V16" s="316"/>
      <c r="W16" s="316"/>
      <c r="X16" s="316"/>
      <c r="Y16" s="316"/>
      <c r="Z16" s="316"/>
      <c r="AA16" s="316"/>
      <c r="AB16" s="316"/>
      <c r="AC16" s="316"/>
      <c r="AD16" s="357"/>
      <c r="AE16" s="299">
        <f>AE15</f>
        <v>0</v>
      </c>
      <c r="AF16" s="299">
        <f t="shared" ref="AF16:AH16" si="6">AF15</f>
        <v>0</v>
      </c>
      <c r="AG16" s="299">
        <f t="shared" si="6"/>
        <v>0</v>
      </c>
      <c r="AH16" s="299">
        <f t="shared" si="6"/>
        <v>0</v>
      </c>
      <c r="AI16" s="191"/>
      <c r="AJ16" s="250"/>
      <c r="AK16" s="250"/>
      <c r="AL16" s="250"/>
      <c r="AM16" s="211"/>
      <c r="AZ16"/>
    </row>
    <row r="17" spans="1:52" ht="45" customHeight="1">
      <c r="A17" s="34">
        <v>9</v>
      </c>
      <c r="B17" s="34">
        <v>1</v>
      </c>
      <c r="C17" s="34" t="s">
        <v>162</v>
      </c>
      <c r="D17" s="34" t="s">
        <v>193</v>
      </c>
      <c r="E17" s="17"/>
      <c r="F17" s="38" t="s">
        <v>194</v>
      </c>
      <c r="G17" s="17"/>
      <c r="H17" s="19" t="s">
        <v>195</v>
      </c>
      <c r="I17" s="34" t="s">
        <v>169</v>
      </c>
      <c r="J17" s="34" t="s">
        <v>170</v>
      </c>
      <c r="K17" s="34" t="s">
        <v>196</v>
      </c>
      <c r="L17" s="34"/>
      <c r="M17" s="34" t="s">
        <v>196</v>
      </c>
      <c r="N17" s="194">
        <f>'[2]Plan Indicativo'!CP27</f>
        <v>0.4</v>
      </c>
      <c r="O17" s="36" t="s">
        <v>174</v>
      </c>
      <c r="P17" s="17"/>
      <c r="Q17" s="34">
        <v>1</v>
      </c>
      <c r="R17" s="34"/>
      <c r="S17" s="34">
        <f>'E 2024'!U24</f>
        <v>0</v>
      </c>
      <c r="T17" s="34">
        <v>0</v>
      </c>
      <c r="U17" s="34">
        <v>1</v>
      </c>
      <c r="V17" s="191">
        <v>0</v>
      </c>
      <c r="W17" s="191">
        <v>0</v>
      </c>
      <c r="X17" s="34">
        <f t="shared" ref="X17:X23" si="7">+AA17+AB17+AC17+AD17</f>
        <v>0</v>
      </c>
      <c r="Y17" s="34"/>
      <c r="Z17" s="34">
        <f>+V17+W17+X17+Y17</f>
        <v>0</v>
      </c>
      <c r="AA17" s="191">
        <v>0</v>
      </c>
      <c r="AB17" s="302">
        <v>0</v>
      </c>
      <c r="AC17" s="191"/>
      <c r="AD17" s="191"/>
      <c r="AE17" s="34" t="s">
        <v>581</v>
      </c>
      <c r="AF17" s="68">
        <f t="shared" ref="AF17:AF23" si="8">(Z17/Q17)*N17</f>
        <v>0</v>
      </c>
      <c r="AG17" s="285" t="s">
        <v>581</v>
      </c>
      <c r="AH17" s="284">
        <f t="shared" ref="AH17:AH23" si="9">Z17/Q17</f>
        <v>0</v>
      </c>
      <c r="AI17" s="191"/>
      <c r="AJ17" s="250"/>
      <c r="AK17" s="250"/>
      <c r="AL17" s="250"/>
      <c r="AM17" s="241" t="s">
        <v>157</v>
      </c>
      <c r="AZ17" s="177" t="s">
        <v>157</v>
      </c>
    </row>
    <row r="18" spans="1:52" ht="45" customHeight="1">
      <c r="A18" s="34">
        <v>9</v>
      </c>
      <c r="B18" s="34">
        <v>1</v>
      </c>
      <c r="C18" s="34" t="s">
        <v>162</v>
      </c>
      <c r="D18" s="34" t="s">
        <v>193</v>
      </c>
      <c r="E18" s="17"/>
      <c r="F18" s="38" t="s">
        <v>194</v>
      </c>
      <c r="G18" s="17"/>
      <c r="H18" s="19" t="s">
        <v>198</v>
      </c>
      <c r="I18" s="34" t="s">
        <v>169</v>
      </c>
      <c r="J18" s="34" t="s">
        <v>170</v>
      </c>
      <c r="K18" s="34" t="s">
        <v>199</v>
      </c>
      <c r="L18" s="34" t="s">
        <v>200</v>
      </c>
      <c r="M18" s="34" t="s">
        <v>201</v>
      </c>
      <c r="N18" s="194">
        <f>'[2]Plan Indicativo'!CP28</f>
        <v>0.1</v>
      </c>
      <c r="O18" s="36" t="s">
        <v>180</v>
      </c>
      <c r="P18" s="17"/>
      <c r="Q18" s="34">
        <v>10</v>
      </c>
      <c r="R18" s="34"/>
      <c r="S18" s="34">
        <f>'E 2024'!U25</f>
        <v>0</v>
      </c>
      <c r="T18" s="34">
        <v>3</v>
      </c>
      <c r="U18" s="34">
        <v>6</v>
      </c>
      <c r="V18" s="191">
        <v>0</v>
      </c>
      <c r="W18" s="191">
        <v>0</v>
      </c>
      <c r="X18" s="34">
        <f t="shared" si="7"/>
        <v>0</v>
      </c>
      <c r="Y18" s="34"/>
      <c r="Z18" s="34">
        <f t="shared" ref="Z18:Z92" si="10">+V18+W18+X18+Y18</f>
        <v>0</v>
      </c>
      <c r="AA18" s="191">
        <v>0</v>
      </c>
      <c r="AB18" s="302">
        <v>0</v>
      </c>
      <c r="AC18" s="191"/>
      <c r="AD18" s="191"/>
      <c r="AE18" s="34" t="s">
        <v>581</v>
      </c>
      <c r="AF18" s="68">
        <f t="shared" si="8"/>
        <v>0</v>
      </c>
      <c r="AG18" s="285">
        <f t="shared" ref="AG17:AG23" si="11">X18/T18</f>
        <v>0</v>
      </c>
      <c r="AH18" s="284">
        <f t="shared" si="9"/>
        <v>0</v>
      </c>
      <c r="AI18" s="191"/>
      <c r="AJ18" s="250"/>
      <c r="AK18" s="250"/>
      <c r="AL18" s="250"/>
      <c r="AM18" s="241" t="s">
        <v>586</v>
      </c>
      <c r="AZ18" s="177" t="s">
        <v>586</v>
      </c>
    </row>
    <row r="19" spans="1:52" ht="45" customHeight="1">
      <c r="A19" s="34">
        <v>9</v>
      </c>
      <c r="B19" s="34">
        <v>1</v>
      </c>
      <c r="C19" s="34" t="s">
        <v>162</v>
      </c>
      <c r="D19" s="34" t="s">
        <v>193</v>
      </c>
      <c r="E19" s="17"/>
      <c r="F19" s="38" t="s">
        <v>194</v>
      </c>
      <c r="G19" s="17"/>
      <c r="H19" s="19" t="s">
        <v>202</v>
      </c>
      <c r="I19" s="34" t="s">
        <v>169</v>
      </c>
      <c r="J19" s="34" t="s">
        <v>170</v>
      </c>
      <c r="K19" s="34" t="s">
        <v>203</v>
      </c>
      <c r="L19" s="34" t="s">
        <v>204</v>
      </c>
      <c r="M19" s="34" t="s">
        <v>205</v>
      </c>
      <c r="N19" s="194">
        <f>'[2]Plan Indicativo'!CP29</f>
        <v>0.1</v>
      </c>
      <c r="O19" s="36" t="s">
        <v>174</v>
      </c>
      <c r="P19" s="17"/>
      <c r="Q19" s="34">
        <v>12</v>
      </c>
      <c r="R19" s="34"/>
      <c r="S19" s="34">
        <f>'E 2024'!U26</f>
        <v>2</v>
      </c>
      <c r="T19" s="34">
        <v>4</v>
      </c>
      <c r="U19" s="34">
        <v>4</v>
      </c>
      <c r="V19" s="191">
        <v>0</v>
      </c>
      <c r="W19" s="191">
        <v>0</v>
      </c>
      <c r="X19" s="34">
        <f t="shared" si="7"/>
        <v>0</v>
      </c>
      <c r="Y19" s="34"/>
      <c r="Z19" s="34">
        <f t="shared" si="10"/>
        <v>0</v>
      </c>
      <c r="AA19" s="191">
        <v>0</v>
      </c>
      <c r="AB19" s="302">
        <v>0</v>
      </c>
      <c r="AC19" s="191"/>
      <c r="AD19" s="191"/>
      <c r="AE19" s="285">
        <f t="shared" ref="AE19:AE22" si="12">(X19/T19)*N19</f>
        <v>0</v>
      </c>
      <c r="AF19" s="68">
        <f t="shared" si="8"/>
        <v>0</v>
      </c>
      <c r="AG19" s="285">
        <f t="shared" si="11"/>
        <v>0</v>
      </c>
      <c r="AH19" s="284">
        <f t="shared" si="9"/>
        <v>0</v>
      </c>
      <c r="AI19" s="191"/>
      <c r="AJ19" s="250"/>
      <c r="AK19" s="250"/>
      <c r="AL19" s="250"/>
      <c r="AM19" s="241" t="s">
        <v>586</v>
      </c>
      <c r="AZ19" s="177" t="s">
        <v>586</v>
      </c>
    </row>
    <row r="20" spans="1:52" ht="45" customHeight="1">
      <c r="A20" s="34">
        <v>9</v>
      </c>
      <c r="B20" s="34">
        <v>1</v>
      </c>
      <c r="C20" s="34" t="s">
        <v>162</v>
      </c>
      <c r="D20" s="34" t="s">
        <v>193</v>
      </c>
      <c r="E20" s="17"/>
      <c r="F20" s="38" t="s">
        <v>194</v>
      </c>
      <c r="G20" s="17"/>
      <c r="H20" s="19" t="s">
        <v>206</v>
      </c>
      <c r="I20" s="34" t="s">
        <v>169</v>
      </c>
      <c r="J20" s="34" t="s">
        <v>170</v>
      </c>
      <c r="K20" s="34" t="s">
        <v>207</v>
      </c>
      <c r="L20" s="34" t="s">
        <v>208</v>
      </c>
      <c r="M20" s="34" t="s">
        <v>209</v>
      </c>
      <c r="N20" s="194">
        <f>'[2]Plan Indicativo'!CP30</f>
        <v>0.1</v>
      </c>
      <c r="O20" s="36" t="s">
        <v>180</v>
      </c>
      <c r="P20" s="17"/>
      <c r="Q20" s="34">
        <v>10</v>
      </c>
      <c r="R20" s="34"/>
      <c r="S20" s="34">
        <f>'E 2024'!U27</f>
        <v>2</v>
      </c>
      <c r="T20" s="34">
        <v>4</v>
      </c>
      <c r="U20" s="34">
        <v>4</v>
      </c>
      <c r="V20" s="191">
        <v>0</v>
      </c>
      <c r="W20" s="191">
        <v>0</v>
      </c>
      <c r="X20" s="34">
        <f t="shared" si="7"/>
        <v>4</v>
      </c>
      <c r="Y20" s="34"/>
      <c r="Z20" s="34">
        <f t="shared" si="10"/>
        <v>4</v>
      </c>
      <c r="AA20" s="191">
        <v>2</v>
      </c>
      <c r="AB20" s="302">
        <v>2</v>
      </c>
      <c r="AC20" s="191"/>
      <c r="AD20" s="191"/>
      <c r="AE20" s="285">
        <f t="shared" si="12"/>
        <v>0.1</v>
      </c>
      <c r="AF20" s="68">
        <f t="shared" si="8"/>
        <v>4.0000000000000008E-2</v>
      </c>
      <c r="AG20" s="285">
        <f t="shared" si="11"/>
        <v>1</v>
      </c>
      <c r="AH20" s="284">
        <f t="shared" si="9"/>
        <v>0.4</v>
      </c>
      <c r="AI20" s="191"/>
      <c r="AJ20" s="250"/>
      <c r="AK20" s="250"/>
      <c r="AL20" s="250"/>
      <c r="AM20" s="241" t="s">
        <v>586</v>
      </c>
      <c r="AZ20" s="177" t="s">
        <v>586</v>
      </c>
    </row>
    <row r="21" spans="1:52" ht="45" customHeight="1">
      <c r="A21" s="34">
        <v>9</v>
      </c>
      <c r="B21" s="34">
        <v>1</v>
      </c>
      <c r="C21" s="34" t="s">
        <v>162</v>
      </c>
      <c r="D21" s="34" t="s">
        <v>193</v>
      </c>
      <c r="E21" s="17"/>
      <c r="F21" s="38" t="s">
        <v>194</v>
      </c>
      <c r="G21" s="17"/>
      <c r="H21" s="19" t="s">
        <v>210</v>
      </c>
      <c r="I21" s="34" t="s">
        <v>169</v>
      </c>
      <c r="J21" s="34" t="s">
        <v>170</v>
      </c>
      <c r="K21" s="34" t="s">
        <v>211</v>
      </c>
      <c r="L21" s="34" t="s">
        <v>212</v>
      </c>
      <c r="M21" s="34" t="s">
        <v>213</v>
      </c>
      <c r="N21" s="194">
        <f>'[2]Plan Indicativo'!CP31</f>
        <v>0.1</v>
      </c>
      <c r="O21" s="36" t="s">
        <v>174</v>
      </c>
      <c r="P21" s="17"/>
      <c r="Q21" s="34">
        <v>10</v>
      </c>
      <c r="R21" s="34"/>
      <c r="S21" s="34">
        <f>'E 2024'!U28</f>
        <v>0</v>
      </c>
      <c r="T21" s="34">
        <v>5</v>
      </c>
      <c r="U21" s="34">
        <v>5</v>
      </c>
      <c r="V21" s="191">
        <v>0</v>
      </c>
      <c r="W21" s="191">
        <v>0</v>
      </c>
      <c r="X21" s="34">
        <f t="shared" si="7"/>
        <v>0</v>
      </c>
      <c r="Y21" s="34"/>
      <c r="Z21" s="34">
        <f t="shared" si="10"/>
        <v>0</v>
      </c>
      <c r="AA21" s="191">
        <v>0</v>
      </c>
      <c r="AB21" s="302">
        <v>0</v>
      </c>
      <c r="AC21" s="191"/>
      <c r="AD21" s="191"/>
      <c r="AE21" s="34" t="s">
        <v>581</v>
      </c>
      <c r="AF21" s="68">
        <f t="shared" si="8"/>
        <v>0</v>
      </c>
      <c r="AG21" s="285">
        <f t="shared" si="11"/>
        <v>0</v>
      </c>
      <c r="AH21" s="284">
        <f t="shared" si="9"/>
        <v>0</v>
      </c>
      <c r="AI21" s="191"/>
      <c r="AJ21" s="250"/>
      <c r="AK21" s="250"/>
      <c r="AL21" s="250"/>
      <c r="AM21" s="241" t="s">
        <v>586</v>
      </c>
      <c r="AZ21" s="177" t="s">
        <v>586</v>
      </c>
    </row>
    <row r="22" spans="1:52" ht="45" customHeight="1">
      <c r="A22" s="34">
        <v>9</v>
      </c>
      <c r="B22" s="34">
        <v>1</v>
      </c>
      <c r="C22" s="34" t="s">
        <v>162</v>
      </c>
      <c r="D22" s="34" t="s">
        <v>193</v>
      </c>
      <c r="E22" s="17"/>
      <c r="F22" s="38" t="s">
        <v>194</v>
      </c>
      <c r="G22" s="17"/>
      <c r="H22" s="19" t="s">
        <v>214</v>
      </c>
      <c r="I22" s="34" t="s">
        <v>169</v>
      </c>
      <c r="J22" s="34" t="s">
        <v>170</v>
      </c>
      <c r="K22" s="34" t="s">
        <v>215</v>
      </c>
      <c r="L22" s="34" t="s">
        <v>215</v>
      </c>
      <c r="M22" s="34" t="s">
        <v>216</v>
      </c>
      <c r="N22" s="194">
        <f>'[2]Plan Indicativo'!CP32</f>
        <v>0.1</v>
      </c>
      <c r="O22" s="36" t="s">
        <v>174</v>
      </c>
      <c r="P22" s="17"/>
      <c r="Q22" s="34">
        <v>6</v>
      </c>
      <c r="R22" s="34"/>
      <c r="S22" s="34">
        <f>'E 2024'!U29</f>
        <v>1</v>
      </c>
      <c r="T22" s="34">
        <v>2</v>
      </c>
      <c r="U22" s="34">
        <v>3</v>
      </c>
      <c r="V22" s="191">
        <v>0</v>
      </c>
      <c r="W22" s="191">
        <v>1</v>
      </c>
      <c r="X22" s="34">
        <f t="shared" si="7"/>
        <v>1</v>
      </c>
      <c r="Y22" s="34"/>
      <c r="Z22" s="34">
        <f>+V22+W22+X22+Y22</f>
        <v>2</v>
      </c>
      <c r="AA22" s="191">
        <v>1</v>
      </c>
      <c r="AB22" s="302">
        <v>0</v>
      </c>
      <c r="AC22" s="191"/>
      <c r="AD22" s="191"/>
      <c r="AE22" s="285">
        <f t="shared" si="12"/>
        <v>0.05</v>
      </c>
      <c r="AF22" s="68">
        <v>0.1</v>
      </c>
      <c r="AG22" s="285">
        <f t="shared" si="11"/>
        <v>0.5</v>
      </c>
      <c r="AH22" s="284">
        <f t="shared" si="9"/>
        <v>0.33333333333333331</v>
      </c>
      <c r="AI22" s="191"/>
      <c r="AJ22" s="250"/>
      <c r="AK22" s="250"/>
      <c r="AL22" s="250"/>
      <c r="AM22" s="241" t="s">
        <v>586</v>
      </c>
      <c r="AZ22" s="177" t="s">
        <v>586</v>
      </c>
    </row>
    <row r="23" spans="1:52" ht="45" customHeight="1">
      <c r="A23" s="34">
        <v>11</v>
      </c>
      <c r="B23" s="34">
        <v>1</v>
      </c>
      <c r="C23" s="34" t="s">
        <v>162</v>
      </c>
      <c r="D23" s="34" t="s">
        <v>193</v>
      </c>
      <c r="E23" s="17"/>
      <c r="F23" s="38" t="s">
        <v>194</v>
      </c>
      <c r="G23" s="17"/>
      <c r="H23" s="19" t="s">
        <v>217</v>
      </c>
      <c r="I23" s="34" t="s">
        <v>169</v>
      </c>
      <c r="J23" s="34" t="s">
        <v>170</v>
      </c>
      <c r="K23" s="34" t="s">
        <v>218</v>
      </c>
      <c r="L23" s="34"/>
      <c r="M23" s="34" t="s">
        <v>218</v>
      </c>
      <c r="N23" s="194">
        <f>'[2]Plan Indicativo'!CP33</f>
        <v>0.1</v>
      </c>
      <c r="O23" s="36" t="s">
        <v>180</v>
      </c>
      <c r="P23" s="17"/>
      <c r="Q23" s="34">
        <v>1</v>
      </c>
      <c r="R23" s="34"/>
      <c r="S23" s="34">
        <f>'E 2024'!U30</f>
        <v>0</v>
      </c>
      <c r="T23" s="34">
        <v>1</v>
      </c>
      <c r="U23" s="34">
        <v>0</v>
      </c>
      <c r="V23" s="191">
        <v>0</v>
      </c>
      <c r="W23" s="191">
        <v>0</v>
      </c>
      <c r="X23" s="34">
        <f t="shared" si="7"/>
        <v>6</v>
      </c>
      <c r="Y23" s="34"/>
      <c r="Z23" s="34">
        <f t="shared" si="10"/>
        <v>6</v>
      </c>
      <c r="AA23" s="191">
        <v>2</v>
      </c>
      <c r="AB23" s="302">
        <v>4</v>
      </c>
      <c r="AC23" s="191"/>
      <c r="AD23" s="191"/>
      <c r="AE23" s="34" t="s">
        <v>581</v>
      </c>
      <c r="AF23" s="68">
        <v>0.1</v>
      </c>
      <c r="AG23" s="285">
        <v>1</v>
      </c>
      <c r="AH23" s="284">
        <v>1</v>
      </c>
      <c r="AI23" s="191"/>
      <c r="AJ23" s="250"/>
      <c r="AK23" s="250"/>
      <c r="AL23" s="250"/>
      <c r="AM23" s="241" t="s">
        <v>586</v>
      </c>
      <c r="AZ23" s="177" t="s">
        <v>586</v>
      </c>
    </row>
    <row r="24" spans="1:52" ht="45" customHeight="1">
      <c r="A24" s="310"/>
      <c r="B24" s="311"/>
      <c r="C24" s="311"/>
      <c r="D24" s="311"/>
      <c r="E24" s="313"/>
      <c r="F24" s="315" t="s">
        <v>587</v>
      </c>
      <c r="G24" s="316"/>
      <c r="H24" s="316"/>
      <c r="I24" s="316"/>
      <c r="J24" s="316"/>
      <c r="K24" s="316"/>
      <c r="L24" s="316"/>
      <c r="M24" s="316"/>
      <c r="N24" s="316"/>
      <c r="O24" s="316"/>
      <c r="P24" s="316"/>
      <c r="Q24" s="316"/>
      <c r="R24" s="316"/>
      <c r="S24" s="316"/>
      <c r="T24" s="316"/>
      <c r="U24" s="316"/>
      <c r="V24" s="316"/>
      <c r="W24" s="316"/>
      <c r="X24" s="316"/>
      <c r="Y24" s="316"/>
      <c r="Z24" s="316"/>
      <c r="AA24" s="316"/>
      <c r="AB24" s="316"/>
      <c r="AC24" s="316"/>
      <c r="AD24" s="316"/>
      <c r="AE24" s="286">
        <f>SUM(AE19:AE22)</f>
        <v>0.15000000000000002</v>
      </c>
      <c r="AF24" s="286">
        <f>SUM(AF19:AF22)</f>
        <v>0.14000000000000001</v>
      </c>
      <c r="AG24" s="286">
        <f>AVERAGE(AG19:AG22)</f>
        <v>0.375</v>
      </c>
      <c r="AH24" s="286">
        <f>AVERAGE(AH19:AH22)</f>
        <v>0.18333333333333335</v>
      </c>
      <c r="AI24" s="191"/>
      <c r="AJ24" s="250"/>
      <c r="AK24" s="250"/>
      <c r="AL24" s="250"/>
      <c r="AM24" s="211"/>
      <c r="AZ24"/>
    </row>
    <row r="25" spans="1:52" ht="45" hidden="1" customHeight="1">
      <c r="A25" s="310"/>
      <c r="B25" s="311"/>
      <c r="C25" s="313"/>
      <c r="D25" s="315" t="s">
        <v>588</v>
      </c>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57"/>
      <c r="AE25" s="299">
        <f>+AE24</f>
        <v>0.15000000000000002</v>
      </c>
      <c r="AF25" s="299">
        <f t="shared" ref="AF25:AH25" si="13">+AF24</f>
        <v>0.14000000000000001</v>
      </c>
      <c r="AG25" s="299">
        <f t="shared" si="13"/>
        <v>0.375</v>
      </c>
      <c r="AH25" s="299">
        <f t="shared" si="13"/>
        <v>0.18333333333333335</v>
      </c>
      <c r="AI25" s="191"/>
      <c r="AJ25" s="250"/>
      <c r="AK25" s="250"/>
      <c r="AL25" s="250"/>
      <c r="AM25" s="211"/>
      <c r="AZ25"/>
    </row>
    <row r="26" spans="1:52" ht="45" customHeight="1">
      <c r="A26" s="34">
        <v>3</v>
      </c>
      <c r="B26" s="34">
        <v>1</v>
      </c>
      <c r="C26" s="34" t="s">
        <v>162</v>
      </c>
      <c r="D26" s="34" t="s">
        <v>219</v>
      </c>
      <c r="E26" s="17"/>
      <c r="F26" s="43" t="s">
        <v>220</v>
      </c>
      <c r="G26" s="17"/>
      <c r="H26" s="19" t="s">
        <v>221</v>
      </c>
      <c r="I26" s="34" t="s">
        <v>169</v>
      </c>
      <c r="J26" s="34" t="s">
        <v>170</v>
      </c>
      <c r="K26" s="34" t="s">
        <v>222</v>
      </c>
      <c r="L26" s="34" t="s">
        <v>223</v>
      </c>
      <c r="M26" s="34" t="s">
        <v>224</v>
      </c>
      <c r="N26" s="194">
        <f>'[2]Plan Indicativo'!CP36</f>
        <v>0.05</v>
      </c>
      <c r="O26" s="36" t="s">
        <v>180</v>
      </c>
      <c r="P26" s="17"/>
      <c r="Q26" s="44">
        <v>1800</v>
      </c>
      <c r="R26" s="44"/>
      <c r="S26" s="34">
        <f>'E 2024'!U33</f>
        <v>500</v>
      </c>
      <c r="T26" s="34">
        <v>600</v>
      </c>
      <c r="U26" s="34">
        <v>700</v>
      </c>
      <c r="V26" s="191">
        <v>0</v>
      </c>
      <c r="W26" s="191">
        <v>0</v>
      </c>
      <c r="X26" s="34">
        <f>+AA26+AB26+AC26+AD26</f>
        <v>3</v>
      </c>
      <c r="Y26" s="34"/>
      <c r="Z26" s="34">
        <f t="shared" si="10"/>
        <v>3</v>
      </c>
      <c r="AA26" s="191">
        <v>1</v>
      </c>
      <c r="AB26" s="302">
        <v>2</v>
      </c>
      <c r="AC26" s="191"/>
      <c r="AD26" s="191"/>
      <c r="AE26" s="285">
        <f t="shared" ref="AE26" si="14">(X26/T26)*N26</f>
        <v>2.5000000000000001E-4</v>
      </c>
      <c r="AF26" s="68">
        <f>(Z26/Q26)*N26</f>
        <v>8.3333333333333344E-5</v>
      </c>
      <c r="AG26" s="285">
        <f t="shared" ref="AG26:AG29" si="15">X26/T26</f>
        <v>5.0000000000000001E-3</v>
      </c>
      <c r="AH26" s="284">
        <f>Z26/Q26</f>
        <v>1.6666666666666668E-3</v>
      </c>
      <c r="AI26" s="191"/>
      <c r="AJ26" s="250"/>
      <c r="AK26" s="250"/>
      <c r="AL26" s="250"/>
      <c r="AM26" s="239" t="s">
        <v>589</v>
      </c>
      <c r="AZ26" s="176" t="s">
        <v>589</v>
      </c>
    </row>
    <row r="27" spans="1:52" ht="63.75">
      <c r="A27" s="34">
        <v>3</v>
      </c>
      <c r="B27" s="34">
        <v>1</v>
      </c>
      <c r="C27" s="34" t="s">
        <v>162</v>
      </c>
      <c r="D27" s="34" t="s">
        <v>219</v>
      </c>
      <c r="E27" s="17"/>
      <c r="F27" s="43" t="s">
        <v>220</v>
      </c>
      <c r="G27" s="17"/>
      <c r="H27" s="19" t="s">
        <v>225</v>
      </c>
      <c r="I27" s="34" t="s">
        <v>169</v>
      </c>
      <c r="J27" s="34" t="s">
        <v>170</v>
      </c>
      <c r="K27" s="34" t="s">
        <v>226</v>
      </c>
      <c r="L27" s="34" t="s">
        <v>226</v>
      </c>
      <c r="M27" s="34" t="s">
        <v>227</v>
      </c>
      <c r="N27" s="194">
        <f>'[2]Plan Indicativo'!CP37</f>
        <v>0.05</v>
      </c>
      <c r="O27" s="36" t="s">
        <v>180</v>
      </c>
      <c r="P27" s="17"/>
      <c r="Q27" s="34">
        <v>6</v>
      </c>
      <c r="R27" s="34"/>
      <c r="S27" s="34">
        <f>'E 2024'!U34</f>
        <v>0</v>
      </c>
      <c r="T27" s="34">
        <v>2</v>
      </c>
      <c r="U27" s="34">
        <v>2</v>
      </c>
      <c r="V27" s="191">
        <v>0</v>
      </c>
      <c r="W27" s="191">
        <v>0</v>
      </c>
      <c r="X27" s="34">
        <f>+AA27+AB27+AC27+AD27</f>
        <v>0</v>
      </c>
      <c r="Y27" s="34"/>
      <c r="Z27" s="34">
        <f t="shared" si="10"/>
        <v>0</v>
      </c>
      <c r="AA27" s="191">
        <v>0</v>
      </c>
      <c r="AB27" s="302">
        <v>0</v>
      </c>
      <c r="AC27" s="191"/>
      <c r="AD27" s="191"/>
      <c r="AE27" s="34" t="s">
        <v>581</v>
      </c>
      <c r="AF27" s="68">
        <f>(Z27/Q27)*N27</f>
        <v>0</v>
      </c>
      <c r="AG27" s="285">
        <f t="shared" si="15"/>
        <v>0</v>
      </c>
      <c r="AH27" s="284">
        <f>Z27/Q27</f>
        <v>0</v>
      </c>
      <c r="AI27" s="191"/>
      <c r="AJ27" s="250"/>
      <c r="AK27" s="250"/>
      <c r="AL27" s="250"/>
      <c r="AM27" s="241" t="s">
        <v>586</v>
      </c>
      <c r="AZ27" s="177" t="s">
        <v>586</v>
      </c>
    </row>
    <row r="28" spans="1:52" ht="45" customHeight="1">
      <c r="A28" s="34">
        <v>3</v>
      </c>
      <c r="B28" s="34">
        <v>1</v>
      </c>
      <c r="C28" s="34" t="s">
        <v>162</v>
      </c>
      <c r="D28" s="34" t="s">
        <v>219</v>
      </c>
      <c r="E28" s="17"/>
      <c r="F28" s="43" t="s">
        <v>220</v>
      </c>
      <c r="G28" s="17"/>
      <c r="H28" s="19" t="s">
        <v>228</v>
      </c>
      <c r="I28" s="34" t="s">
        <v>169</v>
      </c>
      <c r="J28" s="34" t="s">
        <v>170</v>
      </c>
      <c r="K28" s="34" t="s">
        <v>229</v>
      </c>
      <c r="L28" s="34" t="s">
        <v>230</v>
      </c>
      <c r="M28" s="34" t="s">
        <v>231</v>
      </c>
      <c r="N28" s="194">
        <f>'[2]Plan Indicativo'!CP38</f>
        <v>0.6</v>
      </c>
      <c r="O28" s="36" t="s">
        <v>174</v>
      </c>
      <c r="P28" s="19" t="s">
        <v>232</v>
      </c>
      <c r="Q28" s="34">
        <v>18</v>
      </c>
      <c r="R28" s="34"/>
      <c r="S28" s="34">
        <v>8</v>
      </c>
      <c r="T28" s="34">
        <v>5</v>
      </c>
      <c r="U28" s="34">
        <v>5</v>
      </c>
      <c r="V28" s="191">
        <v>2</v>
      </c>
      <c r="W28" s="191">
        <v>4</v>
      </c>
      <c r="X28" s="34">
        <f>+AA28+AB28+AC28+AD28</f>
        <v>2</v>
      </c>
      <c r="Y28" s="34"/>
      <c r="Z28" s="34">
        <f t="shared" si="10"/>
        <v>8</v>
      </c>
      <c r="AA28" s="191">
        <v>2</v>
      </c>
      <c r="AB28" s="302">
        <v>0</v>
      </c>
      <c r="AC28" s="191"/>
      <c r="AD28" s="191"/>
      <c r="AE28" s="285">
        <f t="shared" ref="AE28" si="16">(X28/T28)*N28</f>
        <v>0.24</v>
      </c>
      <c r="AF28" s="68">
        <f>(Z28/Q28)*N28</f>
        <v>0.26666666666666666</v>
      </c>
      <c r="AG28" s="285">
        <f t="shared" si="15"/>
        <v>0.4</v>
      </c>
      <c r="AH28" s="284">
        <f>Z28/Q28</f>
        <v>0.44444444444444442</v>
      </c>
      <c r="AI28" s="191"/>
      <c r="AJ28" s="250"/>
      <c r="AK28" s="250"/>
      <c r="AL28" s="250"/>
      <c r="AM28" s="241" t="s">
        <v>157</v>
      </c>
      <c r="AZ28" s="177" t="s">
        <v>157</v>
      </c>
    </row>
    <row r="29" spans="1:52" ht="45" customHeight="1">
      <c r="A29" s="34">
        <v>3</v>
      </c>
      <c r="B29" s="34">
        <v>1</v>
      </c>
      <c r="C29" s="34" t="s">
        <v>162</v>
      </c>
      <c r="D29" s="34" t="s">
        <v>219</v>
      </c>
      <c r="E29" s="17"/>
      <c r="F29" s="43" t="s">
        <v>220</v>
      </c>
      <c r="G29" s="17"/>
      <c r="H29" s="19" t="s">
        <v>233</v>
      </c>
      <c r="I29" s="34" t="s">
        <v>169</v>
      </c>
      <c r="J29" s="34" t="s">
        <v>170</v>
      </c>
      <c r="K29" s="34" t="s">
        <v>234</v>
      </c>
      <c r="L29" s="34" t="s">
        <v>235</v>
      </c>
      <c r="M29" s="34" t="s">
        <v>236</v>
      </c>
      <c r="N29" s="194">
        <f>'[2]Plan Indicativo'!CP39</f>
        <v>0.3</v>
      </c>
      <c r="O29" s="36" t="s">
        <v>174</v>
      </c>
      <c r="P29" s="17"/>
      <c r="Q29" s="34">
        <v>3</v>
      </c>
      <c r="R29" s="34"/>
      <c r="S29" s="34">
        <f>'E 2024'!U36</f>
        <v>0</v>
      </c>
      <c r="T29" s="34">
        <v>2</v>
      </c>
      <c r="U29" s="34">
        <v>1</v>
      </c>
      <c r="V29" s="191">
        <v>0</v>
      </c>
      <c r="W29" s="191">
        <v>0</v>
      </c>
      <c r="X29" s="34">
        <f>+AA29+AB29+AC29+AD29</f>
        <v>0</v>
      </c>
      <c r="Y29" s="34"/>
      <c r="Z29" s="34">
        <f t="shared" si="10"/>
        <v>0</v>
      </c>
      <c r="AA29" s="191">
        <v>0</v>
      </c>
      <c r="AB29" s="302">
        <v>0</v>
      </c>
      <c r="AC29" s="191"/>
      <c r="AD29" s="191"/>
      <c r="AE29" s="34" t="s">
        <v>581</v>
      </c>
      <c r="AF29" s="68">
        <f>(Z29/Q29)*N29</f>
        <v>0</v>
      </c>
      <c r="AG29" s="285">
        <f t="shared" si="15"/>
        <v>0</v>
      </c>
      <c r="AH29" s="284">
        <f>Z29/Q29</f>
        <v>0</v>
      </c>
      <c r="AI29" s="191"/>
      <c r="AJ29" s="250"/>
      <c r="AK29" s="250"/>
      <c r="AL29" s="250"/>
      <c r="AM29" s="241" t="s">
        <v>157</v>
      </c>
      <c r="AZ29" s="177" t="s">
        <v>157</v>
      </c>
    </row>
    <row r="30" spans="1:52" ht="45" customHeight="1">
      <c r="A30" s="310"/>
      <c r="B30" s="311"/>
      <c r="C30" s="311"/>
      <c r="D30" s="311"/>
      <c r="E30" s="313"/>
      <c r="F30" s="315" t="s">
        <v>590</v>
      </c>
      <c r="G30" s="316"/>
      <c r="H30" s="316"/>
      <c r="I30" s="316"/>
      <c r="J30" s="316"/>
      <c r="K30" s="316"/>
      <c r="L30" s="316"/>
      <c r="M30" s="316"/>
      <c r="N30" s="316"/>
      <c r="O30" s="316"/>
      <c r="P30" s="316"/>
      <c r="Q30" s="316"/>
      <c r="R30" s="316"/>
      <c r="S30" s="316"/>
      <c r="T30" s="316"/>
      <c r="U30" s="316"/>
      <c r="V30" s="316"/>
      <c r="W30" s="316"/>
      <c r="X30" s="316"/>
      <c r="Y30" s="316"/>
      <c r="Z30" s="316"/>
      <c r="AA30" s="316"/>
      <c r="AB30" s="316"/>
      <c r="AC30" s="316"/>
      <c r="AD30" s="316"/>
      <c r="AE30" s="286">
        <f>SUM(AE26:AE28)</f>
        <v>0.24024999999999999</v>
      </c>
      <c r="AF30" s="286">
        <f>SUM(AF26:AF29)</f>
        <v>0.26674999999999999</v>
      </c>
      <c r="AG30" s="286">
        <f>AVERAGE(AG26:AG28)</f>
        <v>0.13500000000000001</v>
      </c>
      <c r="AH30" s="286">
        <f>AVERAGE(AH26:AH29)</f>
        <v>0.11152777777777777</v>
      </c>
      <c r="AI30" s="191"/>
      <c r="AJ30" s="250"/>
      <c r="AK30" s="250"/>
      <c r="AL30" s="250"/>
      <c r="AM30" s="211"/>
      <c r="AZ30"/>
    </row>
    <row r="31" spans="1:52" ht="45" hidden="1" customHeight="1">
      <c r="A31" s="314"/>
      <c r="B31" s="314"/>
      <c r="C31" s="314"/>
      <c r="D31" s="312" t="s">
        <v>591</v>
      </c>
      <c r="E31" s="312"/>
      <c r="F31" s="312"/>
      <c r="G31" s="312"/>
      <c r="H31" s="312"/>
      <c r="I31" s="312"/>
      <c r="J31" s="312"/>
      <c r="K31" s="312"/>
      <c r="L31" s="312"/>
      <c r="M31" s="312"/>
      <c r="N31" s="312"/>
      <c r="O31" s="312"/>
      <c r="P31" s="312"/>
      <c r="Q31" s="312"/>
      <c r="R31" s="312"/>
      <c r="S31" s="312"/>
      <c r="T31" s="312"/>
      <c r="U31" s="312"/>
      <c r="V31" s="312"/>
      <c r="W31" s="312"/>
      <c r="X31" s="312"/>
      <c r="Y31" s="312"/>
      <c r="Z31" s="312"/>
      <c r="AA31" s="312"/>
      <c r="AB31" s="312"/>
      <c r="AC31" s="312"/>
      <c r="AD31" s="312"/>
      <c r="AE31" s="299">
        <f>+AE30</f>
        <v>0.24024999999999999</v>
      </c>
      <c r="AF31" s="299">
        <f t="shared" ref="AF31:AH31" si="17">+AF30</f>
        <v>0.26674999999999999</v>
      </c>
      <c r="AG31" s="299">
        <f t="shared" si="17"/>
        <v>0.13500000000000001</v>
      </c>
      <c r="AH31" s="299">
        <f t="shared" si="17"/>
        <v>0.11152777777777777</v>
      </c>
      <c r="AI31" s="191"/>
      <c r="AJ31" s="250"/>
      <c r="AK31" s="250"/>
      <c r="AL31" s="250"/>
      <c r="AM31" s="211"/>
      <c r="AZ31"/>
    </row>
    <row r="32" spans="1:52" ht="45" customHeight="1">
      <c r="A32" s="34">
        <v>5</v>
      </c>
      <c r="B32" s="34">
        <v>1</v>
      </c>
      <c r="C32" s="34" t="s">
        <v>162</v>
      </c>
      <c r="D32" s="34" t="s">
        <v>238</v>
      </c>
      <c r="E32" s="17"/>
      <c r="F32" s="45" t="s">
        <v>239</v>
      </c>
      <c r="G32" s="17"/>
      <c r="H32" s="19" t="s">
        <v>240</v>
      </c>
      <c r="I32" s="34" t="s">
        <v>169</v>
      </c>
      <c r="J32" s="34" t="s">
        <v>170</v>
      </c>
      <c r="K32" s="34" t="s">
        <v>241</v>
      </c>
      <c r="L32" s="34" t="s">
        <v>242</v>
      </c>
      <c r="M32" s="34" t="s">
        <v>243</v>
      </c>
      <c r="N32" s="194">
        <f>'[2]Plan Indicativo'!CP42</f>
        <v>0.15</v>
      </c>
      <c r="O32" s="36" t="s">
        <v>180</v>
      </c>
      <c r="P32" s="17"/>
      <c r="Q32" s="34">
        <v>450</v>
      </c>
      <c r="R32" s="34"/>
      <c r="S32" s="34">
        <f>'E 2024'!U39</f>
        <v>150</v>
      </c>
      <c r="T32" s="34">
        <v>100</v>
      </c>
      <c r="U32" s="34">
        <v>100</v>
      </c>
      <c r="V32" s="191">
        <v>100</v>
      </c>
      <c r="W32" s="191">
        <v>146</v>
      </c>
      <c r="X32" s="34">
        <f>+AA32+AB32+AC32+AD32</f>
        <v>0</v>
      </c>
      <c r="Y32" s="34"/>
      <c r="Z32" s="34">
        <f t="shared" si="10"/>
        <v>246</v>
      </c>
      <c r="AA32" s="191">
        <v>0</v>
      </c>
      <c r="AB32" s="302">
        <v>0</v>
      </c>
      <c r="AC32" s="191"/>
      <c r="AD32" s="191"/>
      <c r="AE32" s="285">
        <f t="shared" ref="AE32:AE38" si="18">(X32/T32)*N32</f>
        <v>0</v>
      </c>
      <c r="AF32" s="284">
        <f t="shared" ref="AF32:AF38" si="19">(Z32/Q32)*N32</f>
        <v>8.199999999999999E-2</v>
      </c>
      <c r="AG32" s="285">
        <f t="shared" ref="AG32:AG38" si="20">X32/T32</f>
        <v>0</v>
      </c>
      <c r="AH32" s="284">
        <f t="shared" ref="AH32:AH38" si="21">Z32/Q32</f>
        <v>0.54666666666666663</v>
      </c>
      <c r="AI32" s="191"/>
      <c r="AJ32" s="250"/>
      <c r="AK32" s="250"/>
      <c r="AL32" s="250"/>
      <c r="AM32" s="241" t="s">
        <v>237</v>
      </c>
      <c r="AZ32" s="177" t="s">
        <v>237</v>
      </c>
    </row>
    <row r="33" spans="1:88" ht="45" customHeight="1">
      <c r="A33" s="34">
        <v>5</v>
      </c>
      <c r="B33" s="34">
        <v>1</v>
      </c>
      <c r="C33" s="34" t="s">
        <v>162</v>
      </c>
      <c r="D33" s="34" t="s">
        <v>238</v>
      </c>
      <c r="E33" s="17"/>
      <c r="F33" s="45" t="s">
        <v>239</v>
      </c>
      <c r="G33" s="17"/>
      <c r="H33" s="19" t="s">
        <v>245</v>
      </c>
      <c r="I33" s="34" t="s">
        <v>169</v>
      </c>
      <c r="J33" s="34" t="s">
        <v>170</v>
      </c>
      <c r="K33" s="34" t="s">
        <v>246</v>
      </c>
      <c r="L33" s="34" t="s">
        <v>247</v>
      </c>
      <c r="M33" s="34" t="s">
        <v>248</v>
      </c>
      <c r="N33" s="194">
        <f>'[2]Plan Indicativo'!CP43</f>
        <v>0.15</v>
      </c>
      <c r="O33" s="36" t="s">
        <v>180</v>
      </c>
      <c r="P33" s="17"/>
      <c r="Q33" s="34">
        <v>450</v>
      </c>
      <c r="R33" s="34"/>
      <c r="S33" s="34">
        <f>'E 2024'!U40</f>
        <v>150</v>
      </c>
      <c r="T33" s="34">
        <v>110</v>
      </c>
      <c r="U33" s="34">
        <v>110</v>
      </c>
      <c r="V33" s="191">
        <v>80</v>
      </c>
      <c r="W33" s="191">
        <v>163</v>
      </c>
      <c r="X33" s="34">
        <f t="shared" ref="X33:X38" si="22">+AA33+AB33+AC33+AD33</f>
        <v>110</v>
      </c>
      <c r="Y33" s="34"/>
      <c r="Z33" s="34">
        <f t="shared" si="10"/>
        <v>353</v>
      </c>
      <c r="AA33" s="191">
        <v>0</v>
      </c>
      <c r="AB33" s="302">
        <v>110</v>
      </c>
      <c r="AC33" s="191"/>
      <c r="AD33" s="191"/>
      <c r="AE33" s="285">
        <f t="shared" si="18"/>
        <v>0.15</v>
      </c>
      <c r="AF33" s="284">
        <f t="shared" si="19"/>
        <v>0.11766666666666667</v>
      </c>
      <c r="AG33" s="285">
        <f t="shared" si="20"/>
        <v>1</v>
      </c>
      <c r="AH33" s="284">
        <f t="shared" si="21"/>
        <v>0.7844444444444445</v>
      </c>
      <c r="AI33" s="191"/>
      <c r="AJ33" s="250"/>
      <c r="AK33" s="250"/>
      <c r="AL33" s="250"/>
      <c r="AM33" s="239" t="s">
        <v>592</v>
      </c>
      <c r="AZ33" s="176" t="s">
        <v>592</v>
      </c>
    </row>
    <row r="34" spans="1:88" ht="88.5" customHeight="1">
      <c r="A34" s="34">
        <v>5</v>
      </c>
      <c r="B34" s="34">
        <v>1</v>
      </c>
      <c r="C34" s="34" t="s">
        <v>162</v>
      </c>
      <c r="D34" s="34" t="s">
        <v>238</v>
      </c>
      <c r="E34" s="17"/>
      <c r="F34" s="45" t="s">
        <v>239</v>
      </c>
      <c r="G34" s="17"/>
      <c r="H34" s="19" t="s">
        <v>249</v>
      </c>
      <c r="I34" s="34" t="s">
        <v>169</v>
      </c>
      <c r="J34" s="34" t="s">
        <v>170</v>
      </c>
      <c r="K34" s="34" t="s">
        <v>250</v>
      </c>
      <c r="L34" s="34" t="s">
        <v>251</v>
      </c>
      <c r="M34" s="34" t="s">
        <v>252</v>
      </c>
      <c r="N34" s="194">
        <f>'[2]Plan Indicativo'!CP44</f>
        <v>0.15</v>
      </c>
      <c r="O34" s="36" t="s">
        <v>180</v>
      </c>
      <c r="P34" s="17"/>
      <c r="Q34" s="34">
        <v>4</v>
      </c>
      <c r="R34" s="34"/>
      <c r="S34" s="34">
        <f>'E 2024'!U41</f>
        <v>1</v>
      </c>
      <c r="T34" s="34">
        <v>1</v>
      </c>
      <c r="U34" s="34">
        <v>1</v>
      </c>
      <c r="V34" s="191">
        <v>1</v>
      </c>
      <c r="W34" s="191">
        <v>1</v>
      </c>
      <c r="X34" s="34">
        <f t="shared" si="22"/>
        <v>1</v>
      </c>
      <c r="Y34" s="34"/>
      <c r="Z34" s="34">
        <f t="shared" si="10"/>
        <v>3</v>
      </c>
      <c r="AA34" s="191">
        <v>0</v>
      </c>
      <c r="AB34" s="302">
        <v>1</v>
      </c>
      <c r="AC34" s="229"/>
      <c r="AD34" s="191"/>
      <c r="AE34" s="285">
        <f t="shared" si="18"/>
        <v>0.15</v>
      </c>
      <c r="AF34" s="284">
        <f t="shared" si="19"/>
        <v>0.11249999999999999</v>
      </c>
      <c r="AG34" s="285">
        <f t="shared" si="20"/>
        <v>1</v>
      </c>
      <c r="AH34" s="284">
        <f t="shared" si="21"/>
        <v>0.75</v>
      </c>
      <c r="AI34" s="191"/>
      <c r="AJ34" s="250"/>
      <c r="AK34" s="250"/>
      <c r="AL34" s="250"/>
      <c r="AM34" s="241" t="s">
        <v>237</v>
      </c>
      <c r="AZ34" s="177" t="s">
        <v>237</v>
      </c>
    </row>
    <row r="35" spans="1:88" s="179" customFormat="1" ht="50.25" customHeight="1">
      <c r="A35" s="191">
        <v>3</v>
      </c>
      <c r="B35" s="191">
        <v>1</v>
      </c>
      <c r="C35" s="191" t="s">
        <v>162</v>
      </c>
      <c r="D35" s="191" t="s">
        <v>238</v>
      </c>
      <c r="E35" s="192"/>
      <c r="F35" s="191" t="s">
        <v>239</v>
      </c>
      <c r="G35" s="192"/>
      <c r="H35" s="193" t="s">
        <v>253</v>
      </c>
      <c r="I35" s="191" t="s">
        <v>169</v>
      </c>
      <c r="J35" s="191" t="s">
        <v>170</v>
      </c>
      <c r="K35" s="191" t="s">
        <v>254</v>
      </c>
      <c r="L35" s="191" t="s">
        <v>255</v>
      </c>
      <c r="M35" s="191" t="s">
        <v>256</v>
      </c>
      <c r="N35" s="194">
        <f>'[2]Plan Indicativo'!CP45</f>
        <v>0.15</v>
      </c>
      <c r="O35" s="195" t="s">
        <v>180</v>
      </c>
      <c r="P35" s="192"/>
      <c r="Q35" s="191">
        <v>14</v>
      </c>
      <c r="R35" s="191"/>
      <c r="S35" s="191">
        <f>'E 2024'!U42</f>
        <v>4</v>
      </c>
      <c r="T35" s="191">
        <v>5</v>
      </c>
      <c r="U35" s="191">
        <v>5</v>
      </c>
      <c r="V35" s="191">
        <v>0</v>
      </c>
      <c r="W35" s="191">
        <v>1</v>
      </c>
      <c r="X35" s="34">
        <f t="shared" si="22"/>
        <v>2</v>
      </c>
      <c r="Y35" s="191"/>
      <c r="Z35" s="191">
        <f t="shared" si="10"/>
        <v>3</v>
      </c>
      <c r="AA35" s="191">
        <v>0</v>
      </c>
      <c r="AB35" s="302">
        <v>2</v>
      </c>
      <c r="AC35" s="290"/>
      <c r="AD35" s="4"/>
      <c r="AE35" s="285">
        <f t="shared" si="18"/>
        <v>0.06</v>
      </c>
      <c r="AF35" s="285">
        <f t="shared" si="19"/>
        <v>3.214285714285714E-2</v>
      </c>
      <c r="AG35" s="285">
        <f t="shared" si="20"/>
        <v>0.4</v>
      </c>
      <c r="AH35" s="285">
        <f t="shared" si="21"/>
        <v>0.21428571428571427</v>
      </c>
      <c r="AI35" s="191"/>
      <c r="AJ35" s="250"/>
      <c r="AK35" s="250"/>
      <c r="AL35" s="250"/>
      <c r="AM35" s="294" t="s">
        <v>593</v>
      </c>
      <c r="AZ35" s="176" t="s">
        <v>594</v>
      </c>
    </row>
    <row r="36" spans="1:88" s="210" customFormat="1" ht="63.75" customHeight="1">
      <c r="A36" s="206">
        <v>3</v>
      </c>
      <c r="B36" s="206">
        <v>1</v>
      </c>
      <c r="C36" s="206" t="s">
        <v>162</v>
      </c>
      <c r="D36" s="206" t="s">
        <v>238</v>
      </c>
      <c r="E36" s="207"/>
      <c r="F36" s="206" t="s">
        <v>239</v>
      </c>
      <c r="G36" s="207"/>
      <c r="H36" s="208" t="s">
        <v>257</v>
      </c>
      <c r="I36" s="206" t="s">
        <v>169</v>
      </c>
      <c r="J36" s="206" t="s">
        <v>170</v>
      </c>
      <c r="K36" s="206" t="s">
        <v>258</v>
      </c>
      <c r="L36" s="206" t="s">
        <v>259</v>
      </c>
      <c r="M36" s="206" t="s">
        <v>260</v>
      </c>
      <c r="N36" s="194">
        <f>'[2]Plan Indicativo'!CP46</f>
        <v>0.15</v>
      </c>
      <c r="O36" s="209" t="s">
        <v>180</v>
      </c>
      <c r="P36" s="207"/>
      <c r="Q36" s="206">
        <v>12</v>
      </c>
      <c r="R36" s="206"/>
      <c r="S36" s="206">
        <f>'E 2024'!U43</f>
        <v>6</v>
      </c>
      <c r="T36" s="206">
        <v>2</v>
      </c>
      <c r="U36" s="206">
        <v>2</v>
      </c>
      <c r="V36" s="206">
        <v>2</v>
      </c>
      <c r="W36" s="206">
        <v>8</v>
      </c>
      <c r="X36" s="34">
        <f t="shared" si="22"/>
        <v>2</v>
      </c>
      <c r="Y36" s="206"/>
      <c r="Z36" s="206">
        <f t="shared" si="10"/>
        <v>12</v>
      </c>
      <c r="AA36" s="191">
        <v>0</v>
      </c>
      <c r="AB36" s="302">
        <v>2</v>
      </c>
      <c r="AC36" s="290"/>
      <c r="AD36" s="4"/>
      <c r="AE36" s="285">
        <f t="shared" si="18"/>
        <v>0.15</v>
      </c>
      <c r="AF36" s="284">
        <f t="shared" si="19"/>
        <v>0.15</v>
      </c>
      <c r="AG36" s="285">
        <f t="shared" si="20"/>
        <v>1</v>
      </c>
      <c r="AH36" s="284">
        <f t="shared" si="21"/>
        <v>1</v>
      </c>
      <c r="AI36" s="191"/>
      <c r="AJ36" s="250"/>
      <c r="AK36" s="250"/>
      <c r="AL36" s="250"/>
      <c r="AM36" s="242" t="s">
        <v>593</v>
      </c>
      <c r="AZ36" s="176" t="s">
        <v>279</v>
      </c>
      <c r="BQ36" s="179"/>
      <c r="BR36" s="179"/>
      <c r="BS36" s="179"/>
      <c r="BT36" s="179"/>
      <c r="BU36" s="179"/>
      <c r="BV36" s="179"/>
      <c r="BW36" s="179"/>
      <c r="BX36" s="179"/>
      <c r="BY36" s="179"/>
      <c r="BZ36" s="179"/>
      <c r="CA36" s="179"/>
      <c r="CB36" s="179"/>
      <c r="CC36" s="179"/>
      <c r="CD36" s="179"/>
      <c r="CE36" s="179"/>
      <c r="CF36" s="179"/>
      <c r="CG36" s="179"/>
      <c r="CH36" s="179"/>
      <c r="CI36" s="179"/>
      <c r="CJ36" s="179"/>
    </row>
    <row r="37" spans="1:88" s="210" customFormat="1" ht="45" customHeight="1">
      <c r="A37" s="206">
        <v>3</v>
      </c>
      <c r="B37" s="206">
        <v>1</v>
      </c>
      <c r="C37" s="206" t="s">
        <v>162</v>
      </c>
      <c r="D37" s="206" t="s">
        <v>238</v>
      </c>
      <c r="E37" s="207"/>
      <c r="F37" s="206" t="s">
        <v>239</v>
      </c>
      <c r="G37" s="207"/>
      <c r="H37" s="208" t="s">
        <v>261</v>
      </c>
      <c r="I37" s="206" t="s">
        <v>169</v>
      </c>
      <c r="J37" s="206" t="s">
        <v>170</v>
      </c>
      <c r="K37" s="206" t="s">
        <v>262</v>
      </c>
      <c r="L37" s="206" t="s">
        <v>263</v>
      </c>
      <c r="M37" s="206" t="s">
        <v>264</v>
      </c>
      <c r="N37" s="194">
        <f>'[2]Plan Indicativo'!CP47</f>
        <v>0.1</v>
      </c>
      <c r="O37" s="209" t="s">
        <v>180</v>
      </c>
      <c r="P37" s="207"/>
      <c r="Q37" s="206">
        <v>15</v>
      </c>
      <c r="R37" s="206"/>
      <c r="S37" s="206">
        <f>'E 2024'!U44</f>
        <v>5</v>
      </c>
      <c r="T37" s="206">
        <v>5</v>
      </c>
      <c r="U37" s="206">
        <v>2</v>
      </c>
      <c r="V37" s="206">
        <v>3</v>
      </c>
      <c r="W37" s="206">
        <v>6</v>
      </c>
      <c r="X37" s="34">
        <f t="shared" si="22"/>
        <v>0</v>
      </c>
      <c r="Y37" s="206"/>
      <c r="Z37" s="206">
        <f t="shared" si="10"/>
        <v>9</v>
      </c>
      <c r="AA37" s="191">
        <v>0</v>
      </c>
      <c r="AB37" s="302">
        <v>0</v>
      </c>
      <c r="AC37" s="290"/>
      <c r="AD37" s="4"/>
      <c r="AE37" s="285">
        <f t="shared" si="18"/>
        <v>0</v>
      </c>
      <c r="AF37" s="284">
        <f t="shared" si="19"/>
        <v>0.06</v>
      </c>
      <c r="AG37" s="285">
        <f t="shared" si="20"/>
        <v>0</v>
      </c>
      <c r="AH37" s="284">
        <f t="shared" si="21"/>
        <v>0.6</v>
      </c>
      <c r="AI37" s="191"/>
      <c r="AJ37" s="250"/>
      <c r="AK37" s="250"/>
      <c r="AL37" s="250"/>
      <c r="AM37" s="242" t="s">
        <v>593</v>
      </c>
      <c r="AZ37" s="176" t="s">
        <v>594</v>
      </c>
      <c r="BQ37" s="179"/>
      <c r="BR37" s="179"/>
      <c r="BS37" s="179"/>
      <c r="BT37" s="179"/>
      <c r="BU37" s="179"/>
      <c r="BV37" s="179"/>
      <c r="BW37" s="179"/>
      <c r="BX37" s="179"/>
      <c r="BY37" s="179"/>
      <c r="BZ37" s="179"/>
      <c r="CA37" s="179"/>
      <c r="CB37" s="179"/>
      <c r="CC37" s="179"/>
      <c r="CD37" s="179"/>
      <c r="CE37" s="179"/>
      <c r="CF37" s="179"/>
      <c r="CG37" s="179"/>
      <c r="CH37" s="179"/>
      <c r="CI37" s="179"/>
      <c r="CJ37" s="179"/>
    </row>
    <row r="38" spans="1:88" ht="66.75" customHeight="1">
      <c r="A38" s="34">
        <v>5</v>
      </c>
      <c r="B38" s="34">
        <v>1</v>
      </c>
      <c r="C38" s="34" t="s">
        <v>162</v>
      </c>
      <c r="D38" s="34" t="s">
        <v>238</v>
      </c>
      <c r="E38" s="17"/>
      <c r="F38" s="45" t="s">
        <v>239</v>
      </c>
      <c r="G38" s="17"/>
      <c r="H38" s="19" t="s">
        <v>265</v>
      </c>
      <c r="I38" s="34" t="s">
        <v>169</v>
      </c>
      <c r="J38" s="34" t="s">
        <v>170</v>
      </c>
      <c r="K38" s="34" t="s">
        <v>266</v>
      </c>
      <c r="L38" s="34" t="s">
        <v>267</v>
      </c>
      <c r="M38" s="34" t="s">
        <v>268</v>
      </c>
      <c r="N38" s="194">
        <f>'[2]Plan Indicativo'!CP48</f>
        <v>0.15</v>
      </c>
      <c r="O38" s="36" t="s">
        <v>180</v>
      </c>
      <c r="P38" s="17"/>
      <c r="Q38" s="34">
        <v>12</v>
      </c>
      <c r="R38" s="34"/>
      <c r="S38" s="34">
        <f>'E 2024'!U45</f>
        <v>3</v>
      </c>
      <c r="T38" s="34">
        <v>2</v>
      </c>
      <c r="U38" s="34">
        <v>0</v>
      </c>
      <c r="V38" s="191">
        <v>7</v>
      </c>
      <c r="W38" s="191">
        <v>5</v>
      </c>
      <c r="X38" s="34">
        <f t="shared" si="22"/>
        <v>2</v>
      </c>
      <c r="Y38" s="34"/>
      <c r="Z38" s="34">
        <f t="shared" si="10"/>
        <v>14</v>
      </c>
      <c r="AA38" s="191">
        <v>0</v>
      </c>
      <c r="AB38" s="302">
        <v>2</v>
      </c>
      <c r="AC38" s="229"/>
      <c r="AD38" s="191"/>
      <c r="AE38" s="285">
        <f t="shared" si="18"/>
        <v>0.15</v>
      </c>
      <c r="AF38" s="284">
        <v>0.15</v>
      </c>
      <c r="AG38" s="285">
        <f t="shared" si="20"/>
        <v>1</v>
      </c>
      <c r="AH38" s="284">
        <v>1</v>
      </c>
      <c r="AI38" s="191"/>
      <c r="AJ38" s="250"/>
      <c r="AK38" s="250"/>
      <c r="AL38" s="250"/>
      <c r="AM38" s="241" t="s">
        <v>237</v>
      </c>
      <c r="AZ38" s="177" t="s">
        <v>237</v>
      </c>
    </row>
    <row r="39" spans="1:88" ht="45" customHeight="1">
      <c r="A39" s="310"/>
      <c r="B39" s="311"/>
      <c r="C39" s="311"/>
      <c r="D39" s="313"/>
      <c r="E39" s="17"/>
      <c r="F39" s="315" t="s">
        <v>595</v>
      </c>
      <c r="G39" s="316"/>
      <c r="H39" s="316"/>
      <c r="I39" s="316"/>
      <c r="J39" s="316"/>
      <c r="K39" s="316"/>
      <c r="L39" s="316"/>
      <c r="M39" s="316"/>
      <c r="N39" s="316"/>
      <c r="O39" s="316"/>
      <c r="P39" s="316"/>
      <c r="Q39" s="316"/>
      <c r="R39" s="316"/>
      <c r="S39" s="316"/>
      <c r="T39" s="316"/>
      <c r="U39" s="316"/>
      <c r="V39" s="316"/>
      <c r="W39" s="316"/>
      <c r="X39" s="316"/>
      <c r="Y39" s="316"/>
      <c r="Z39" s="316"/>
      <c r="AA39" s="316"/>
      <c r="AB39" s="316"/>
      <c r="AC39" s="316"/>
      <c r="AD39" s="316"/>
      <c r="AE39" s="286">
        <f>SUM(AE32:AE38)</f>
        <v>0.66</v>
      </c>
      <c r="AF39" s="286">
        <f>SUM(AF32:AF38)</f>
        <v>0.70430952380952372</v>
      </c>
      <c r="AG39" s="286">
        <f>AVERAGE(AG32:AG38)</f>
        <v>0.62857142857142867</v>
      </c>
      <c r="AH39" s="286">
        <f>AVERAGE(AH32:AH38)</f>
        <v>0.69934240362811806</v>
      </c>
      <c r="AI39" s="191"/>
      <c r="AJ39" s="250"/>
      <c r="AK39" s="250"/>
      <c r="AL39" s="250"/>
      <c r="AM39" s="211"/>
      <c r="AZ39"/>
    </row>
    <row r="40" spans="1:88" ht="45" customHeight="1">
      <c r="A40" s="34">
        <v>9</v>
      </c>
      <c r="B40" s="34">
        <v>1</v>
      </c>
      <c r="C40" s="34" t="s">
        <v>162</v>
      </c>
      <c r="D40" s="34" t="s">
        <v>238</v>
      </c>
      <c r="E40" s="17"/>
      <c r="F40" s="46" t="s">
        <v>269</v>
      </c>
      <c r="G40" s="17"/>
      <c r="H40" s="19" t="s">
        <v>270</v>
      </c>
      <c r="I40" s="34" t="s">
        <v>169</v>
      </c>
      <c r="J40" s="34" t="s">
        <v>170</v>
      </c>
      <c r="K40" s="34" t="s">
        <v>271</v>
      </c>
      <c r="L40" s="34"/>
      <c r="M40" s="34" t="s">
        <v>271</v>
      </c>
      <c r="N40" s="194">
        <f>'[2]Plan Indicativo'!CP50</f>
        <v>0.5</v>
      </c>
      <c r="O40" s="36" t="s">
        <v>174</v>
      </c>
      <c r="P40" s="17"/>
      <c r="Q40" s="34">
        <v>1</v>
      </c>
      <c r="R40" s="34"/>
      <c r="S40" s="34">
        <f>'E 2024'!U47</f>
        <v>0</v>
      </c>
      <c r="T40" s="34">
        <v>0</v>
      </c>
      <c r="U40" s="34">
        <v>1</v>
      </c>
      <c r="V40" s="191">
        <v>0</v>
      </c>
      <c r="W40" s="191">
        <v>0</v>
      </c>
      <c r="X40" s="34">
        <f>+AA40+AB40+AC40+AD40</f>
        <v>0</v>
      </c>
      <c r="Y40" s="34"/>
      <c r="Z40" s="34">
        <f t="shared" si="10"/>
        <v>0</v>
      </c>
      <c r="AA40" s="191">
        <v>0</v>
      </c>
      <c r="AB40" s="302">
        <v>0</v>
      </c>
      <c r="AC40" s="191"/>
      <c r="AD40" s="191"/>
      <c r="AE40" s="284" t="s">
        <v>581</v>
      </c>
      <c r="AF40" s="284">
        <f>(Z40/Q40)*N40</f>
        <v>0</v>
      </c>
      <c r="AG40" s="285" t="s">
        <v>581</v>
      </c>
      <c r="AH40" s="284">
        <f>Z40/Q40</f>
        <v>0</v>
      </c>
      <c r="AI40" s="191"/>
      <c r="AJ40" s="250"/>
      <c r="AK40" s="250"/>
      <c r="AL40" s="250"/>
      <c r="AM40" s="241" t="s">
        <v>157</v>
      </c>
      <c r="AZ40" s="177" t="s">
        <v>157</v>
      </c>
    </row>
    <row r="41" spans="1:88" s="205" customFormat="1" ht="45" customHeight="1">
      <c r="A41" s="157">
        <v>4</v>
      </c>
      <c r="B41" s="157">
        <v>1</v>
      </c>
      <c r="C41" s="157" t="s">
        <v>162</v>
      </c>
      <c r="D41" s="157" t="s">
        <v>238</v>
      </c>
      <c r="E41" s="202"/>
      <c r="F41" s="157" t="s">
        <v>269</v>
      </c>
      <c r="G41" s="202"/>
      <c r="H41" s="203" t="s">
        <v>272</v>
      </c>
      <c r="I41" s="157" t="s">
        <v>169</v>
      </c>
      <c r="J41" s="157" t="s">
        <v>170</v>
      </c>
      <c r="K41" s="157" t="s">
        <v>273</v>
      </c>
      <c r="L41" s="157" t="s">
        <v>274</v>
      </c>
      <c r="M41" s="157" t="s">
        <v>275</v>
      </c>
      <c r="N41" s="194">
        <f>'[2]Plan Indicativo'!CP51</f>
        <v>0.2</v>
      </c>
      <c r="O41" s="204" t="s">
        <v>180</v>
      </c>
      <c r="P41" s="202"/>
      <c r="Q41" s="157">
        <v>9</v>
      </c>
      <c r="R41" s="157"/>
      <c r="S41" s="157">
        <f>'E 2024'!U48</f>
        <v>1</v>
      </c>
      <c r="T41" s="157">
        <v>1</v>
      </c>
      <c r="U41" s="157">
        <v>2</v>
      </c>
      <c r="V41" s="191">
        <v>5</v>
      </c>
      <c r="W41" s="191">
        <v>6</v>
      </c>
      <c r="X41" s="34">
        <f t="shared" ref="X41:X42" si="23">+AA41+AB41+AC41+AD41</f>
        <v>3</v>
      </c>
      <c r="Y41" s="157"/>
      <c r="Z41" s="34">
        <f t="shared" si="10"/>
        <v>14</v>
      </c>
      <c r="AA41" s="191">
        <v>0</v>
      </c>
      <c r="AB41" s="302">
        <v>3</v>
      </c>
      <c r="AC41" s="191"/>
      <c r="AD41" s="191"/>
      <c r="AE41" s="285">
        <v>0.2</v>
      </c>
      <c r="AF41" s="284">
        <v>0.2</v>
      </c>
      <c r="AG41" s="285">
        <v>1</v>
      </c>
      <c r="AH41" s="284">
        <v>1</v>
      </c>
      <c r="AI41" s="191"/>
      <c r="AJ41" s="250"/>
      <c r="AK41" s="250"/>
      <c r="AL41" s="250"/>
      <c r="AM41" s="243" t="s">
        <v>592</v>
      </c>
      <c r="AZ41" s="176" t="s">
        <v>592</v>
      </c>
      <c r="BQ41" s="179"/>
      <c r="BR41" s="179"/>
      <c r="BS41" s="179"/>
      <c r="BT41" s="179"/>
      <c r="BU41" s="179"/>
      <c r="BV41" s="179"/>
      <c r="BW41" s="179"/>
      <c r="BX41" s="179"/>
      <c r="BY41" s="179"/>
      <c r="BZ41" s="179"/>
      <c r="CA41" s="179"/>
      <c r="CB41" s="179"/>
      <c r="CC41" s="179"/>
      <c r="CD41" s="179"/>
      <c r="CE41" s="179"/>
      <c r="CF41" s="179"/>
      <c r="CG41" s="179"/>
      <c r="CH41" s="179"/>
      <c r="CI41" s="179"/>
      <c r="CJ41" s="179"/>
    </row>
    <row r="42" spans="1:88" s="205" customFormat="1" ht="45" customHeight="1">
      <c r="A42" s="157">
        <v>4</v>
      </c>
      <c r="B42" s="157">
        <v>1</v>
      </c>
      <c r="C42" s="157" t="s">
        <v>162</v>
      </c>
      <c r="D42" s="157" t="s">
        <v>238</v>
      </c>
      <c r="E42" s="202"/>
      <c r="F42" s="157" t="s">
        <v>269</v>
      </c>
      <c r="G42" s="202"/>
      <c r="H42" s="203" t="s">
        <v>276</v>
      </c>
      <c r="I42" s="157" t="s">
        <v>169</v>
      </c>
      <c r="J42" s="157" t="s">
        <v>170</v>
      </c>
      <c r="K42" s="157" t="s">
        <v>277</v>
      </c>
      <c r="L42" s="157" t="s">
        <v>277</v>
      </c>
      <c r="M42" s="157" t="s">
        <v>278</v>
      </c>
      <c r="N42" s="194">
        <f>'[2]Plan Indicativo'!CP52</f>
        <v>0.3</v>
      </c>
      <c r="O42" s="204" t="s">
        <v>180</v>
      </c>
      <c r="P42" s="202"/>
      <c r="Q42" s="157">
        <v>12</v>
      </c>
      <c r="R42" s="157"/>
      <c r="S42" s="157">
        <f>'E 2024'!U49</f>
        <v>3</v>
      </c>
      <c r="T42" s="157">
        <v>3</v>
      </c>
      <c r="U42" s="157">
        <v>4</v>
      </c>
      <c r="V42" s="191">
        <v>2</v>
      </c>
      <c r="W42" s="191">
        <v>5</v>
      </c>
      <c r="X42" s="34">
        <f t="shared" si="23"/>
        <v>1</v>
      </c>
      <c r="Y42" s="157"/>
      <c r="Z42" s="34">
        <f t="shared" si="10"/>
        <v>8</v>
      </c>
      <c r="AA42" s="191">
        <v>0</v>
      </c>
      <c r="AB42" s="302">
        <v>1</v>
      </c>
      <c r="AC42" s="191"/>
      <c r="AD42" s="191"/>
      <c r="AE42" s="285">
        <f t="shared" ref="AE41:AE42" si="24">(X42/T42)*N42</f>
        <v>9.9999999999999992E-2</v>
      </c>
      <c r="AF42" s="284">
        <f>(Z42/Q42)*N42</f>
        <v>0.19999999999999998</v>
      </c>
      <c r="AG42" s="285">
        <f t="shared" ref="AG40:AG42" si="25">X42/T42</f>
        <v>0.33333333333333331</v>
      </c>
      <c r="AH42" s="284">
        <f>Z42/Q42</f>
        <v>0.66666666666666663</v>
      </c>
      <c r="AI42" s="191"/>
      <c r="AJ42" s="250"/>
      <c r="AK42" s="250"/>
      <c r="AL42" s="250"/>
      <c r="AM42" s="243" t="s">
        <v>237</v>
      </c>
      <c r="AZ42" s="176" t="s">
        <v>237</v>
      </c>
      <c r="BQ42" s="179"/>
      <c r="BR42" s="179"/>
      <c r="BS42" s="179"/>
      <c r="BT42" s="179"/>
      <c r="BU42" s="179"/>
      <c r="BV42" s="179"/>
      <c r="BW42" s="179"/>
      <c r="BX42" s="179"/>
      <c r="BY42" s="179"/>
      <c r="BZ42" s="179"/>
      <c r="CA42" s="179"/>
      <c r="CB42" s="179"/>
      <c r="CC42" s="179"/>
      <c r="CD42" s="179"/>
      <c r="CE42" s="179"/>
      <c r="CF42" s="179"/>
      <c r="CG42" s="179"/>
      <c r="CH42" s="179"/>
      <c r="CI42" s="179"/>
      <c r="CJ42" s="179"/>
    </row>
    <row r="43" spans="1:88" ht="45" customHeight="1">
      <c r="A43" s="310"/>
      <c r="B43" s="311"/>
      <c r="C43" s="311"/>
      <c r="D43" s="313"/>
      <c r="E43" s="17"/>
      <c r="F43" s="315" t="s">
        <v>596</v>
      </c>
      <c r="G43" s="316"/>
      <c r="H43" s="316"/>
      <c r="I43" s="316"/>
      <c r="J43" s="316"/>
      <c r="K43" s="316"/>
      <c r="L43" s="316"/>
      <c r="M43" s="316"/>
      <c r="N43" s="316"/>
      <c r="O43" s="316"/>
      <c r="P43" s="316"/>
      <c r="Q43" s="316"/>
      <c r="R43" s="316"/>
      <c r="S43" s="316"/>
      <c r="T43" s="316"/>
      <c r="U43" s="316"/>
      <c r="V43" s="316"/>
      <c r="W43" s="316"/>
      <c r="X43" s="316"/>
      <c r="Y43" s="316"/>
      <c r="Z43" s="316"/>
      <c r="AA43" s="316"/>
      <c r="AB43" s="316"/>
      <c r="AC43" s="316"/>
      <c r="AD43" s="316"/>
      <c r="AE43" s="286">
        <f>SUM(AE40:AE42)</f>
        <v>0.3</v>
      </c>
      <c r="AF43" s="286">
        <f>SUM(AF40:AF42)</f>
        <v>0.4</v>
      </c>
      <c r="AG43" s="298">
        <f>AVERAGE(AG40:AG42)</f>
        <v>0.66666666666666663</v>
      </c>
      <c r="AH43" s="286">
        <f>AVERAGE(AH40:AH42)</f>
        <v>0.55555555555555547</v>
      </c>
      <c r="AI43" s="191"/>
      <c r="AJ43" s="250"/>
      <c r="AK43" s="250"/>
      <c r="AL43" s="250"/>
      <c r="AM43" s="211"/>
      <c r="AZ43"/>
    </row>
    <row r="44" spans="1:88" ht="45" hidden="1" customHeight="1">
      <c r="A44" s="314"/>
      <c r="B44" s="314"/>
      <c r="C44" s="314"/>
      <c r="D44" s="312" t="s">
        <v>597</v>
      </c>
      <c r="E44" s="312"/>
      <c r="F44" s="312"/>
      <c r="G44" s="312"/>
      <c r="H44" s="312"/>
      <c r="I44" s="312"/>
      <c r="J44" s="312"/>
      <c r="K44" s="312"/>
      <c r="L44" s="312"/>
      <c r="M44" s="312"/>
      <c r="N44" s="312"/>
      <c r="O44" s="312"/>
      <c r="P44" s="312"/>
      <c r="Q44" s="312"/>
      <c r="R44" s="312"/>
      <c r="S44" s="312"/>
      <c r="T44" s="312"/>
      <c r="U44" s="312"/>
      <c r="V44" s="312"/>
      <c r="W44" s="312"/>
      <c r="X44" s="312"/>
      <c r="Y44" s="312"/>
      <c r="Z44" s="312"/>
      <c r="AA44" s="312"/>
      <c r="AB44" s="312"/>
      <c r="AC44" s="312"/>
      <c r="AD44" s="312"/>
      <c r="AE44" s="299">
        <f>AVERAGE(AE43,AE39)</f>
        <v>0.48</v>
      </c>
      <c r="AF44" s="299">
        <f t="shared" ref="AF44:AH44" si="26">AVERAGE(AF43,AF39)</f>
        <v>0.55215476190476187</v>
      </c>
      <c r="AG44" s="299">
        <f t="shared" si="26"/>
        <v>0.64761904761904765</v>
      </c>
      <c r="AH44" s="299">
        <f t="shared" si="26"/>
        <v>0.62744897959183676</v>
      </c>
      <c r="AI44" s="191"/>
      <c r="AJ44" s="250"/>
      <c r="AK44" s="250"/>
      <c r="AL44" s="250"/>
      <c r="AM44" s="211"/>
      <c r="AZ44"/>
    </row>
    <row r="45" spans="1:88" s="185" customFormat="1" ht="63" customHeight="1">
      <c r="A45" s="181">
        <v>10</v>
      </c>
      <c r="B45" s="181">
        <v>1</v>
      </c>
      <c r="C45" s="181" t="s">
        <v>162</v>
      </c>
      <c r="D45" s="181" t="s">
        <v>280</v>
      </c>
      <c r="E45" s="182"/>
      <c r="F45" s="181" t="s">
        <v>281</v>
      </c>
      <c r="G45" s="182"/>
      <c r="H45" s="183" t="s">
        <v>282</v>
      </c>
      <c r="I45" s="181" t="s">
        <v>169</v>
      </c>
      <c r="J45" s="181" t="s">
        <v>170</v>
      </c>
      <c r="K45" s="181" t="s">
        <v>283</v>
      </c>
      <c r="L45" s="181" t="s">
        <v>284</v>
      </c>
      <c r="M45" s="181" t="s">
        <v>285</v>
      </c>
      <c r="N45" s="194">
        <f>'[2]Plan Indicativo'!CP55</f>
        <v>0.2</v>
      </c>
      <c r="O45" s="184" t="s">
        <v>180</v>
      </c>
      <c r="P45" s="182"/>
      <c r="Q45" s="181">
        <v>800</v>
      </c>
      <c r="R45" s="181"/>
      <c r="S45" s="181">
        <f>'E 2024'!U52</f>
        <v>250</v>
      </c>
      <c r="T45" s="181">
        <v>250</v>
      </c>
      <c r="U45" s="181">
        <v>250</v>
      </c>
      <c r="V45" s="181">
        <v>50</v>
      </c>
      <c r="W45" s="181">
        <v>621</v>
      </c>
      <c r="X45" s="34">
        <f>+AA45+AB45+AC45+AD45</f>
        <v>273</v>
      </c>
      <c r="Y45" s="181"/>
      <c r="Z45" s="181">
        <v>832</v>
      </c>
      <c r="AA45" s="191">
        <v>172</v>
      </c>
      <c r="AB45" s="302">
        <v>101</v>
      </c>
      <c r="AC45" s="191"/>
      <c r="AD45" s="191"/>
      <c r="AE45" s="285">
        <v>0.2</v>
      </c>
      <c r="AF45" s="284">
        <v>0.2</v>
      </c>
      <c r="AG45" s="285">
        <v>1</v>
      </c>
      <c r="AH45" s="284">
        <v>1</v>
      </c>
      <c r="AI45" s="191"/>
      <c r="AJ45" s="250"/>
      <c r="AK45" s="250"/>
      <c r="AL45" s="250"/>
      <c r="AM45" s="244" t="s">
        <v>279</v>
      </c>
      <c r="AZ45" s="176" t="s">
        <v>279</v>
      </c>
      <c r="BQ45" s="179"/>
      <c r="BR45" s="179"/>
      <c r="BS45" s="179"/>
      <c r="BT45" s="179"/>
      <c r="BU45" s="179"/>
      <c r="BV45" s="179"/>
      <c r="BW45" s="179"/>
      <c r="BX45" s="179"/>
      <c r="BY45" s="179"/>
      <c r="BZ45" s="179"/>
      <c r="CA45" s="179"/>
      <c r="CB45" s="179"/>
      <c r="CC45" s="179"/>
      <c r="CD45" s="179"/>
      <c r="CE45" s="179"/>
      <c r="CF45" s="179"/>
      <c r="CG45" s="179"/>
      <c r="CH45" s="179"/>
      <c r="CI45" s="179"/>
      <c r="CJ45" s="179"/>
    </row>
    <row r="46" spans="1:88" s="185" customFormat="1" ht="57" customHeight="1">
      <c r="A46" s="181">
        <v>10</v>
      </c>
      <c r="B46" s="181">
        <v>1</v>
      </c>
      <c r="C46" s="181" t="s">
        <v>162</v>
      </c>
      <c r="D46" s="181" t="s">
        <v>280</v>
      </c>
      <c r="E46" s="182"/>
      <c r="F46" s="181" t="s">
        <v>281</v>
      </c>
      <c r="G46" s="182"/>
      <c r="H46" s="183" t="s">
        <v>286</v>
      </c>
      <c r="I46" s="181" t="s">
        <v>169</v>
      </c>
      <c r="J46" s="181" t="s">
        <v>170</v>
      </c>
      <c r="K46" s="181" t="s">
        <v>287</v>
      </c>
      <c r="L46" s="181" t="s">
        <v>288</v>
      </c>
      <c r="M46" s="181" t="s">
        <v>289</v>
      </c>
      <c r="N46" s="194">
        <f>'[2]Plan Indicativo'!CP56</f>
        <v>0.2</v>
      </c>
      <c r="O46" s="184" t="s">
        <v>180</v>
      </c>
      <c r="P46" s="182"/>
      <c r="Q46" s="181">
        <v>25</v>
      </c>
      <c r="R46" s="181"/>
      <c r="S46" s="181">
        <f>'E 2024'!U53</f>
        <v>25</v>
      </c>
      <c r="T46" s="181">
        <v>25</v>
      </c>
      <c r="U46" s="181">
        <v>25</v>
      </c>
      <c r="V46" s="181">
        <v>25</v>
      </c>
      <c r="W46" s="181">
        <v>0</v>
      </c>
      <c r="X46" s="34">
        <f>+AA46+AB46+AC46+AD46</f>
        <v>0</v>
      </c>
      <c r="Y46" s="181"/>
      <c r="Z46" s="181">
        <f t="shared" si="10"/>
        <v>25</v>
      </c>
      <c r="AA46" s="191">
        <v>0</v>
      </c>
      <c r="AB46" s="302">
        <v>0</v>
      </c>
      <c r="AC46" s="290"/>
      <c r="AD46" s="4"/>
      <c r="AE46" s="285">
        <f t="shared" ref="AE46:AE53" si="27">(X46/T46)*N46</f>
        <v>0</v>
      </c>
      <c r="AF46" s="284">
        <f>(Z46/Q46)*N46</f>
        <v>0.2</v>
      </c>
      <c r="AG46" s="285">
        <f t="shared" ref="AG45:AG53" si="28">X46/T46</f>
        <v>0</v>
      </c>
      <c r="AH46" s="284">
        <f>Z46/Q46</f>
        <v>1</v>
      </c>
      <c r="AI46" s="191"/>
      <c r="AJ46" s="250"/>
      <c r="AK46" s="250"/>
      <c r="AL46" s="250"/>
      <c r="AM46" s="244" t="s">
        <v>279</v>
      </c>
      <c r="AZ46" s="176" t="s">
        <v>279</v>
      </c>
      <c r="BQ46" s="179"/>
      <c r="BR46" s="179"/>
      <c r="BS46" s="179"/>
      <c r="BT46" s="179"/>
      <c r="BU46" s="179"/>
      <c r="BV46" s="179"/>
      <c r="BW46" s="179"/>
      <c r="BX46" s="179"/>
      <c r="BY46" s="179"/>
      <c r="BZ46" s="179"/>
      <c r="CA46" s="179"/>
      <c r="CB46" s="179"/>
      <c r="CC46" s="179"/>
      <c r="CD46" s="179"/>
      <c r="CE46" s="179"/>
      <c r="CF46" s="179"/>
      <c r="CG46" s="179"/>
      <c r="CH46" s="179"/>
      <c r="CI46" s="179"/>
      <c r="CJ46" s="179"/>
    </row>
    <row r="47" spans="1:88" s="185" customFormat="1" ht="130.5" customHeight="1">
      <c r="A47" s="181">
        <v>10</v>
      </c>
      <c r="B47" s="181">
        <v>1</v>
      </c>
      <c r="C47" s="181" t="s">
        <v>162</v>
      </c>
      <c r="D47" s="181" t="s">
        <v>280</v>
      </c>
      <c r="E47" s="182"/>
      <c r="F47" s="181" t="s">
        <v>281</v>
      </c>
      <c r="G47" s="182"/>
      <c r="H47" s="183" t="s">
        <v>290</v>
      </c>
      <c r="I47" s="181" t="s">
        <v>169</v>
      </c>
      <c r="J47" s="181" t="s">
        <v>170</v>
      </c>
      <c r="K47" s="181" t="s">
        <v>291</v>
      </c>
      <c r="L47" s="181" t="s">
        <v>292</v>
      </c>
      <c r="M47" s="181" t="s">
        <v>293</v>
      </c>
      <c r="N47" s="194">
        <f>'[2]Plan Indicativo'!CP57</f>
        <v>0.2</v>
      </c>
      <c r="O47" s="184" t="s">
        <v>180</v>
      </c>
      <c r="P47" s="182"/>
      <c r="Q47" s="181">
        <v>6</v>
      </c>
      <c r="R47" s="181"/>
      <c r="S47" s="181">
        <f>'E 2024'!U54</f>
        <v>4</v>
      </c>
      <c r="T47" s="181">
        <v>1</v>
      </c>
      <c r="U47" s="181">
        <v>0</v>
      </c>
      <c r="V47" s="181">
        <v>2</v>
      </c>
      <c r="W47" s="181">
        <v>6</v>
      </c>
      <c r="X47" s="34">
        <f>+AA47+AB47+AC47+AD47</f>
        <v>4</v>
      </c>
      <c r="Y47" s="181"/>
      <c r="Z47" s="181">
        <f t="shared" si="10"/>
        <v>12</v>
      </c>
      <c r="AA47" s="191">
        <v>2</v>
      </c>
      <c r="AB47" s="302">
        <v>2</v>
      </c>
      <c r="AC47" s="290"/>
      <c r="AD47" s="4"/>
      <c r="AE47" s="285">
        <v>0.2</v>
      </c>
      <c r="AF47" s="284">
        <v>0.2</v>
      </c>
      <c r="AG47" s="285">
        <v>1</v>
      </c>
      <c r="AH47" s="284">
        <v>1</v>
      </c>
      <c r="AI47" s="191"/>
      <c r="AJ47" s="250"/>
      <c r="AK47" s="250"/>
      <c r="AL47" s="250"/>
      <c r="AM47" s="244" t="s">
        <v>279</v>
      </c>
      <c r="AZ47" s="176" t="s">
        <v>279</v>
      </c>
      <c r="BQ47" s="179"/>
      <c r="BR47" s="179"/>
      <c r="BS47" s="179"/>
      <c r="BT47" s="179"/>
      <c r="BU47" s="179"/>
      <c r="BV47" s="179"/>
      <c r="BW47" s="179"/>
      <c r="BX47" s="179"/>
      <c r="BY47" s="179"/>
      <c r="BZ47" s="179"/>
      <c r="CA47" s="179"/>
      <c r="CB47" s="179"/>
      <c r="CC47" s="179"/>
      <c r="CD47" s="179"/>
      <c r="CE47" s="179"/>
      <c r="CF47" s="179"/>
      <c r="CG47" s="179"/>
      <c r="CH47" s="179"/>
      <c r="CI47" s="179"/>
      <c r="CJ47" s="179"/>
    </row>
    <row r="48" spans="1:88" s="185" customFormat="1" ht="45" customHeight="1">
      <c r="A48" s="181">
        <v>10</v>
      </c>
      <c r="B48" s="181">
        <v>1</v>
      </c>
      <c r="C48" s="181" t="s">
        <v>162</v>
      </c>
      <c r="D48" s="181" t="s">
        <v>280</v>
      </c>
      <c r="E48" s="182"/>
      <c r="F48" s="181" t="s">
        <v>281</v>
      </c>
      <c r="G48" s="182"/>
      <c r="H48" s="183" t="s">
        <v>294</v>
      </c>
      <c r="I48" s="181" t="s">
        <v>169</v>
      </c>
      <c r="J48" s="181" t="s">
        <v>170</v>
      </c>
      <c r="K48" s="181" t="s">
        <v>295</v>
      </c>
      <c r="L48" s="181" t="s">
        <v>296</v>
      </c>
      <c r="M48" s="181" t="s">
        <v>297</v>
      </c>
      <c r="N48" s="194">
        <f>'[2]Plan Indicativo'!CP58</f>
        <v>0.2</v>
      </c>
      <c r="O48" s="184" t="s">
        <v>180</v>
      </c>
      <c r="P48" s="182"/>
      <c r="Q48" s="181">
        <v>4</v>
      </c>
      <c r="R48" s="181"/>
      <c r="S48" s="181">
        <f>'E 2024'!U55</f>
        <v>1</v>
      </c>
      <c r="T48" s="181">
        <v>1</v>
      </c>
      <c r="U48" s="181">
        <v>1</v>
      </c>
      <c r="V48" s="181">
        <v>1</v>
      </c>
      <c r="W48" s="181">
        <v>1</v>
      </c>
      <c r="X48" s="34">
        <f>+AA48+AB48+AC48+AD48</f>
        <v>1</v>
      </c>
      <c r="Y48" s="181"/>
      <c r="Z48" s="181">
        <f t="shared" si="10"/>
        <v>3</v>
      </c>
      <c r="AA48" s="191">
        <v>1</v>
      </c>
      <c r="AB48" s="302">
        <v>0</v>
      </c>
      <c r="AC48" s="290"/>
      <c r="AD48" s="4"/>
      <c r="AE48" s="285">
        <f t="shared" si="27"/>
        <v>0.2</v>
      </c>
      <c r="AF48" s="284">
        <f>(Z48/Q48)*N48</f>
        <v>0.15000000000000002</v>
      </c>
      <c r="AG48" s="285">
        <f t="shared" si="28"/>
        <v>1</v>
      </c>
      <c r="AH48" s="284">
        <f>Z48/Q48</f>
        <v>0.75</v>
      </c>
      <c r="AI48" s="191"/>
      <c r="AJ48" s="250"/>
      <c r="AK48" s="250"/>
      <c r="AL48" s="250"/>
      <c r="AM48" s="244" t="s">
        <v>279</v>
      </c>
      <c r="AZ48" s="176" t="s">
        <v>279</v>
      </c>
      <c r="BQ48" s="179"/>
      <c r="BR48" s="179"/>
      <c r="BS48" s="179"/>
      <c r="BT48" s="179"/>
      <c r="BU48" s="179"/>
      <c r="BV48" s="179"/>
      <c r="BW48" s="179"/>
      <c r="BX48" s="179"/>
      <c r="BY48" s="179"/>
      <c r="BZ48" s="179"/>
      <c r="CA48" s="179"/>
      <c r="CB48" s="179"/>
      <c r="CC48" s="179"/>
      <c r="CD48" s="179"/>
      <c r="CE48" s="179"/>
      <c r="CF48" s="179"/>
      <c r="CG48" s="179"/>
      <c r="CH48" s="179"/>
      <c r="CI48" s="179"/>
      <c r="CJ48" s="179"/>
    </row>
    <row r="49" spans="1:88" s="185" customFormat="1" ht="45" customHeight="1">
      <c r="A49" s="181">
        <v>8</v>
      </c>
      <c r="B49" s="181">
        <v>1</v>
      </c>
      <c r="C49" s="181" t="s">
        <v>162</v>
      </c>
      <c r="D49" s="181" t="s">
        <v>280</v>
      </c>
      <c r="E49" s="182"/>
      <c r="F49" s="181" t="s">
        <v>281</v>
      </c>
      <c r="G49" s="182"/>
      <c r="H49" s="183" t="s">
        <v>298</v>
      </c>
      <c r="I49" s="181" t="s">
        <v>169</v>
      </c>
      <c r="J49" s="181" t="s">
        <v>170</v>
      </c>
      <c r="K49" s="181" t="s">
        <v>299</v>
      </c>
      <c r="L49" s="181" t="s">
        <v>300</v>
      </c>
      <c r="M49" s="181" t="s">
        <v>301</v>
      </c>
      <c r="N49" s="194">
        <f>'[2]Plan Indicativo'!CP59</f>
        <v>0.2</v>
      </c>
      <c r="O49" s="184" t="s">
        <v>180</v>
      </c>
      <c r="P49" s="182"/>
      <c r="Q49" s="181">
        <v>3</v>
      </c>
      <c r="R49" s="181"/>
      <c r="S49" s="181">
        <f>'E 2024'!U56</f>
        <v>1</v>
      </c>
      <c r="T49" s="181">
        <v>1</v>
      </c>
      <c r="U49" s="181">
        <v>1</v>
      </c>
      <c r="V49" s="181">
        <v>0</v>
      </c>
      <c r="W49" s="181">
        <v>3</v>
      </c>
      <c r="X49" s="34">
        <f>+AA49+AB49+AC49+AD49</f>
        <v>0</v>
      </c>
      <c r="Y49" s="181"/>
      <c r="Z49" s="181">
        <f t="shared" si="10"/>
        <v>3</v>
      </c>
      <c r="AA49" s="191">
        <v>0</v>
      </c>
      <c r="AB49" s="302">
        <v>0</v>
      </c>
      <c r="AC49" s="290"/>
      <c r="AD49" s="4"/>
      <c r="AE49" s="285">
        <f t="shared" si="27"/>
        <v>0</v>
      </c>
      <c r="AF49" s="284">
        <f>(Z49/Q49)*N49</f>
        <v>0.2</v>
      </c>
      <c r="AG49" s="285">
        <f t="shared" si="28"/>
        <v>0</v>
      </c>
      <c r="AH49" s="284">
        <f>Z49/Q49</f>
        <v>1</v>
      </c>
      <c r="AI49" s="191"/>
      <c r="AJ49" s="250"/>
      <c r="AK49" s="250"/>
      <c r="AL49" s="250"/>
      <c r="AM49" s="244" t="s">
        <v>279</v>
      </c>
      <c r="AZ49" s="176" t="s">
        <v>279</v>
      </c>
      <c r="BQ49" s="179"/>
      <c r="BR49" s="179"/>
      <c r="BS49" s="179"/>
      <c r="BT49" s="179"/>
      <c r="BU49" s="179"/>
      <c r="BV49" s="179"/>
      <c r="BW49" s="179"/>
      <c r="BX49" s="179"/>
      <c r="BY49" s="179"/>
      <c r="BZ49" s="179"/>
      <c r="CA49" s="179"/>
      <c r="CB49" s="179"/>
      <c r="CC49" s="179"/>
      <c r="CD49" s="179"/>
      <c r="CE49" s="179"/>
      <c r="CF49" s="179"/>
      <c r="CG49" s="179"/>
      <c r="CH49" s="179"/>
      <c r="CI49" s="179"/>
      <c r="CJ49" s="179"/>
    </row>
    <row r="50" spans="1:88" ht="45" customHeight="1">
      <c r="A50" s="310"/>
      <c r="B50" s="311"/>
      <c r="C50" s="311"/>
      <c r="D50" s="313"/>
      <c r="E50" s="17"/>
      <c r="F50" s="315" t="s">
        <v>598</v>
      </c>
      <c r="G50" s="316"/>
      <c r="H50" s="316"/>
      <c r="I50" s="316"/>
      <c r="J50" s="316"/>
      <c r="K50" s="316"/>
      <c r="L50" s="316"/>
      <c r="M50" s="316"/>
      <c r="N50" s="316"/>
      <c r="O50" s="316"/>
      <c r="P50" s="316"/>
      <c r="Q50" s="316"/>
      <c r="R50" s="316"/>
      <c r="S50" s="316"/>
      <c r="T50" s="316"/>
      <c r="U50" s="316"/>
      <c r="V50" s="316"/>
      <c r="W50" s="316"/>
      <c r="X50" s="316"/>
      <c r="Y50" s="316"/>
      <c r="Z50" s="316"/>
      <c r="AA50" s="316"/>
      <c r="AB50" s="316"/>
      <c r="AC50" s="316"/>
      <c r="AD50" s="316"/>
      <c r="AE50" s="286">
        <f>SUM(AE45:AE49)</f>
        <v>0.60000000000000009</v>
      </c>
      <c r="AF50" s="286">
        <f>SUM(AF45:AF49)</f>
        <v>0.95000000000000018</v>
      </c>
      <c r="AG50" s="286">
        <f>AVERAGE(AG45:AG49)</f>
        <v>0.6</v>
      </c>
      <c r="AH50" s="286">
        <f>AVERAGE(AH45:AH49)</f>
        <v>0.95</v>
      </c>
      <c r="AI50" s="191"/>
      <c r="AJ50" s="250"/>
      <c r="AK50" s="250"/>
      <c r="AL50" s="250"/>
      <c r="AM50" s="211"/>
      <c r="AZ50"/>
    </row>
    <row r="51" spans="1:88" s="185" customFormat="1" ht="70.5" customHeight="1">
      <c r="A51" s="181">
        <v>5</v>
      </c>
      <c r="B51" s="181">
        <v>1</v>
      </c>
      <c r="C51" s="181" t="s">
        <v>162</v>
      </c>
      <c r="D51" s="181" t="s">
        <v>280</v>
      </c>
      <c r="E51" s="182"/>
      <c r="F51" s="181" t="s">
        <v>302</v>
      </c>
      <c r="G51" s="182"/>
      <c r="H51" s="183" t="s">
        <v>303</v>
      </c>
      <c r="I51" s="181" t="s">
        <v>169</v>
      </c>
      <c r="J51" s="181" t="s">
        <v>170</v>
      </c>
      <c r="K51" s="181" t="s">
        <v>304</v>
      </c>
      <c r="L51" s="181" t="s">
        <v>305</v>
      </c>
      <c r="M51" s="181" t="s">
        <v>306</v>
      </c>
      <c r="N51" s="194">
        <f>'[2]Plan Indicativo'!CP61</f>
        <v>0.4</v>
      </c>
      <c r="O51" s="184" t="s">
        <v>180</v>
      </c>
      <c r="P51" s="182"/>
      <c r="Q51" s="181">
        <v>200</v>
      </c>
      <c r="R51" s="181"/>
      <c r="S51" s="181">
        <f>'E 2024'!U58</f>
        <v>195</v>
      </c>
      <c r="T51" s="181">
        <v>0</v>
      </c>
      <c r="U51" s="181">
        <v>0</v>
      </c>
      <c r="V51" s="181">
        <v>5</v>
      </c>
      <c r="W51" s="181">
        <v>292</v>
      </c>
      <c r="X51" s="34">
        <f>+AA51+AB51+AC51+AD51</f>
        <v>108</v>
      </c>
      <c r="Y51" s="181"/>
      <c r="Z51" s="181">
        <f t="shared" si="10"/>
        <v>405</v>
      </c>
      <c r="AA51" s="191">
        <v>54</v>
      </c>
      <c r="AB51" s="302">
        <v>54</v>
      </c>
      <c r="AC51" s="191"/>
      <c r="AD51" s="4"/>
      <c r="AE51" s="285" t="s">
        <v>581</v>
      </c>
      <c r="AF51" s="285">
        <v>0.4</v>
      </c>
      <c r="AG51" s="285" t="s">
        <v>581</v>
      </c>
      <c r="AH51" s="285">
        <v>1</v>
      </c>
      <c r="AI51" s="191"/>
      <c r="AJ51" s="250"/>
      <c r="AK51" s="250"/>
      <c r="AL51" s="250"/>
      <c r="AM51" s="244" t="s">
        <v>279</v>
      </c>
      <c r="AZ51" s="176" t="s">
        <v>279</v>
      </c>
      <c r="BQ51" s="179"/>
      <c r="BR51" s="179"/>
      <c r="BS51" s="179"/>
      <c r="BT51" s="179"/>
      <c r="BU51" s="179"/>
      <c r="BV51" s="179"/>
      <c r="BW51" s="179"/>
      <c r="BX51" s="179"/>
      <c r="BY51" s="179"/>
      <c r="BZ51" s="179"/>
      <c r="CA51" s="179"/>
      <c r="CB51" s="179"/>
      <c r="CC51" s="179"/>
      <c r="CD51" s="179"/>
      <c r="CE51" s="179"/>
      <c r="CF51" s="179"/>
      <c r="CG51" s="179"/>
      <c r="CH51" s="179"/>
      <c r="CI51" s="179"/>
      <c r="CJ51" s="179"/>
    </row>
    <row r="52" spans="1:88" s="185" customFormat="1" ht="63" customHeight="1">
      <c r="A52" s="181">
        <v>5</v>
      </c>
      <c r="B52" s="181">
        <v>1</v>
      </c>
      <c r="C52" s="181" t="s">
        <v>162</v>
      </c>
      <c r="D52" s="181" t="s">
        <v>280</v>
      </c>
      <c r="E52" s="182"/>
      <c r="F52" s="181" t="s">
        <v>302</v>
      </c>
      <c r="G52" s="182"/>
      <c r="H52" s="183" t="s">
        <v>307</v>
      </c>
      <c r="I52" s="181" t="s">
        <v>169</v>
      </c>
      <c r="J52" s="181" t="s">
        <v>170</v>
      </c>
      <c r="K52" s="181" t="s">
        <v>308</v>
      </c>
      <c r="L52" s="181" t="s">
        <v>309</v>
      </c>
      <c r="M52" s="181" t="s">
        <v>310</v>
      </c>
      <c r="N52" s="194">
        <f>'[2]Plan Indicativo'!CP62</f>
        <v>0.4</v>
      </c>
      <c r="O52" s="184" t="s">
        <v>180</v>
      </c>
      <c r="P52" s="182"/>
      <c r="Q52" s="181">
        <v>5</v>
      </c>
      <c r="R52" s="181"/>
      <c r="S52" s="181">
        <f>'E 2024'!U59</f>
        <v>1</v>
      </c>
      <c r="T52" s="181">
        <v>0</v>
      </c>
      <c r="U52" s="181">
        <v>0</v>
      </c>
      <c r="V52" s="181">
        <v>4</v>
      </c>
      <c r="W52" s="181">
        <v>4</v>
      </c>
      <c r="X52" s="34">
        <f>+AA52+AB52+AC52+AD52</f>
        <v>2</v>
      </c>
      <c r="Y52" s="181"/>
      <c r="Z52" s="181">
        <f t="shared" si="10"/>
        <v>10</v>
      </c>
      <c r="AA52" s="191">
        <v>1</v>
      </c>
      <c r="AB52" s="302">
        <v>1</v>
      </c>
      <c r="AC52" s="191"/>
      <c r="AD52" s="4"/>
      <c r="AE52" s="285" t="s">
        <v>581</v>
      </c>
      <c r="AF52" s="285">
        <v>0.4</v>
      </c>
      <c r="AG52" s="285" t="s">
        <v>581</v>
      </c>
      <c r="AH52" s="285">
        <v>1</v>
      </c>
      <c r="AI52" s="191"/>
      <c r="AJ52" s="250"/>
      <c r="AK52" s="250"/>
      <c r="AL52" s="250"/>
      <c r="AM52" s="244" t="s">
        <v>279</v>
      </c>
      <c r="AZ52" s="176" t="s">
        <v>279</v>
      </c>
      <c r="BQ52" s="179"/>
      <c r="BR52" s="179"/>
      <c r="BS52" s="179"/>
      <c r="BT52" s="179"/>
      <c r="BU52" s="179"/>
      <c r="BV52" s="179"/>
      <c r="BW52" s="179"/>
      <c r="BX52" s="179"/>
      <c r="BY52" s="179"/>
      <c r="BZ52" s="179"/>
      <c r="CA52" s="179"/>
      <c r="CB52" s="179"/>
      <c r="CC52" s="179"/>
      <c r="CD52" s="179"/>
      <c r="CE52" s="179"/>
      <c r="CF52" s="179"/>
      <c r="CG52" s="179"/>
      <c r="CH52" s="179"/>
      <c r="CI52" s="179"/>
      <c r="CJ52" s="179"/>
    </row>
    <row r="53" spans="1:88" s="185" customFormat="1" ht="72.75" customHeight="1">
      <c r="A53" s="181">
        <v>5</v>
      </c>
      <c r="B53" s="181">
        <v>1</v>
      </c>
      <c r="C53" s="181" t="s">
        <v>162</v>
      </c>
      <c r="D53" s="181" t="s">
        <v>280</v>
      </c>
      <c r="E53" s="182"/>
      <c r="F53" s="181" t="s">
        <v>302</v>
      </c>
      <c r="G53" s="182"/>
      <c r="H53" s="183" t="s">
        <v>311</v>
      </c>
      <c r="I53" s="181" t="s">
        <v>169</v>
      </c>
      <c r="J53" s="181" t="s">
        <v>170</v>
      </c>
      <c r="K53" s="181" t="s">
        <v>312</v>
      </c>
      <c r="L53" s="181"/>
      <c r="M53" s="181" t="s">
        <v>312</v>
      </c>
      <c r="N53" s="194">
        <f>'[2]Plan Indicativo'!CP63</f>
        <v>0.2</v>
      </c>
      <c r="O53" s="184" t="s">
        <v>180</v>
      </c>
      <c r="P53" s="182"/>
      <c r="Q53" s="181">
        <v>30</v>
      </c>
      <c r="R53" s="181"/>
      <c r="S53" s="181">
        <f>'E 2024'!U60</f>
        <v>30</v>
      </c>
      <c r="T53" s="181">
        <v>0</v>
      </c>
      <c r="U53" s="181">
        <v>0</v>
      </c>
      <c r="V53" s="181">
        <v>0</v>
      </c>
      <c r="W53" s="181">
        <v>10</v>
      </c>
      <c r="X53" s="34">
        <f>+AA53+AB53+AC53+AD53</f>
        <v>37</v>
      </c>
      <c r="Y53" s="181"/>
      <c r="Z53" s="181">
        <f t="shared" si="10"/>
        <v>47</v>
      </c>
      <c r="AA53" s="191">
        <v>24</v>
      </c>
      <c r="AB53" s="302">
        <v>13</v>
      </c>
      <c r="AC53" s="191"/>
      <c r="AD53" s="4"/>
      <c r="AE53" s="285" t="s">
        <v>581</v>
      </c>
      <c r="AF53" s="284">
        <v>0.2</v>
      </c>
      <c r="AG53" s="285" t="s">
        <v>581</v>
      </c>
      <c r="AH53" s="284">
        <v>1</v>
      </c>
      <c r="AI53" s="191"/>
      <c r="AJ53" s="250"/>
      <c r="AK53" s="250"/>
      <c r="AL53" s="250"/>
      <c r="AM53" s="244" t="s">
        <v>279</v>
      </c>
      <c r="AZ53" s="176" t="s">
        <v>279</v>
      </c>
      <c r="BQ53" s="179"/>
      <c r="BR53" s="179"/>
      <c r="BS53" s="179"/>
      <c r="BT53" s="179"/>
      <c r="BU53" s="179"/>
      <c r="BV53" s="179"/>
      <c r="BW53" s="179"/>
      <c r="BX53" s="179"/>
      <c r="BY53" s="179"/>
      <c r="BZ53" s="179"/>
      <c r="CA53" s="179"/>
      <c r="CB53" s="179"/>
      <c r="CC53" s="179"/>
      <c r="CD53" s="179"/>
      <c r="CE53" s="179"/>
      <c r="CF53" s="179"/>
      <c r="CG53" s="179"/>
      <c r="CH53" s="179"/>
      <c r="CI53" s="179"/>
      <c r="CJ53" s="179"/>
    </row>
    <row r="54" spans="1:88" ht="45" customHeight="1">
      <c r="A54" s="310"/>
      <c r="B54" s="311"/>
      <c r="C54" s="311"/>
      <c r="D54" s="313"/>
      <c r="E54" s="17"/>
      <c r="F54" s="315" t="s">
        <v>599</v>
      </c>
      <c r="G54" s="316"/>
      <c r="H54" s="316"/>
      <c r="I54" s="316"/>
      <c r="J54" s="316"/>
      <c r="K54" s="316"/>
      <c r="L54" s="316"/>
      <c r="M54" s="316"/>
      <c r="N54" s="316"/>
      <c r="O54" s="316"/>
      <c r="P54" s="316"/>
      <c r="Q54" s="316"/>
      <c r="R54" s="316"/>
      <c r="S54" s="316"/>
      <c r="T54" s="316"/>
      <c r="U54" s="316"/>
      <c r="V54" s="316"/>
      <c r="W54" s="316"/>
      <c r="X54" s="316"/>
      <c r="Y54" s="316"/>
      <c r="Z54" s="316"/>
      <c r="AA54" s="316"/>
      <c r="AB54" s="316"/>
      <c r="AC54" s="316"/>
      <c r="AD54" s="316"/>
      <c r="AE54" s="286">
        <f>SUM(AE51:AE53)</f>
        <v>0</v>
      </c>
      <c r="AF54" s="286">
        <f>SUM(AF51:AF53)</f>
        <v>1</v>
      </c>
      <c r="AG54" s="286" t="s">
        <v>581</v>
      </c>
      <c r="AH54" s="286">
        <f>AVERAGE(AH51:AH53)</f>
        <v>1</v>
      </c>
      <c r="AI54" s="191"/>
      <c r="AJ54" s="250"/>
      <c r="AK54" s="250"/>
      <c r="AL54" s="250"/>
      <c r="AM54" s="211"/>
      <c r="AZ54"/>
    </row>
    <row r="55" spans="1:88" ht="45" hidden="1" customHeight="1">
      <c r="A55" s="310"/>
      <c r="B55" s="311"/>
      <c r="C55" s="313"/>
      <c r="D55" s="312" t="s">
        <v>600</v>
      </c>
      <c r="E55" s="312"/>
      <c r="F55" s="312"/>
      <c r="G55" s="312"/>
      <c r="H55" s="312"/>
      <c r="I55" s="312"/>
      <c r="J55" s="312"/>
      <c r="K55" s="312"/>
      <c r="L55" s="312"/>
      <c r="M55" s="312"/>
      <c r="N55" s="312"/>
      <c r="O55" s="312"/>
      <c r="P55" s="312"/>
      <c r="Q55" s="312"/>
      <c r="R55" s="312"/>
      <c r="S55" s="312"/>
      <c r="T55" s="312"/>
      <c r="U55" s="312"/>
      <c r="V55" s="312"/>
      <c r="W55" s="312"/>
      <c r="X55" s="312"/>
      <c r="Y55" s="312"/>
      <c r="Z55" s="312"/>
      <c r="AA55" s="312"/>
      <c r="AB55" s="312"/>
      <c r="AC55" s="312"/>
      <c r="AD55" s="312"/>
      <c r="AE55" s="299">
        <f>AVERAGE(AE54,AE50)</f>
        <v>0.30000000000000004</v>
      </c>
      <c r="AF55" s="299">
        <f t="shared" ref="AF55:AH55" si="29">AVERAGE(AF54,AF50)</f>
        <v>0.97500000000000009</v>
      </c>
      <c r="AG55" s="299">
        <f t="shared" si="29"/>
        <v>0.6</v>
      </c>
      <c r="AH55" s="299">
        <f t="shared" si="29"/>
        <v>0.97499999999999998</v>
      </c>
      <c r="AI55" s="191"/>
      <c r="AJ55" s="250"/>
      <c r="AK55" s="250"/>
      <c r="AL55" s="250"/>
      <c r="AM55" s="211"/>
      <c r="AZ55"/>
    </row>
    <row r="56" spans="1:88" ht="45" customHeight="1">
      <c r="A56" s="34">
        <v>10</v>
      </c>
      <c r="B56" s="34">
        <v>1</v>
      </c>
      <c r="C56" s="34" t="s">
        <v>162</v>
      </c>
      <c r="D56" s="34" t="s">
        <v>314</v>
      </c>
      <c r="E56" s="17"/>
      <c r="F56" s="49" t="s">
        <v>315</v>
      </c>
      <c r="G56" s="17"/>
      <c r="H56" s="19" t="s">
        <v>316</v>
      </c>
      <c r="I56" s="34" t="s">
        <v>169</v>
      </c>
      <c r="J56" s="34" t="s">
        <v>170</v>
      </c>
      <c r="K56" s="34" t="s">
        <v>317</v>
      </c>
      <c r="L56" s="34" t="s">
        <v>318</v>
      </c>
      <c r="M56" s="34" t="s">
        <v>319</v>
      </c>
      <c r="N56" s="194">
        <f>'[2]Plan Indicativo'!CP66</f>
        <v>0.2</v>
      </c>
      <c r="O56" s="36" t="s">
        <v>180</v>
      </c>
      <c r="P56" s="17"/>
      <c r="Q56" s="34">
        <v>7</v>
      </c>
      <c r="R56" s="34"/>
      <c r="S56" s="34">
        <f>'E 2024'!U63</f>
        <v>5</v>
      </c>
      <c r="T56" s="34">
        <v>0</v>
      </c>
      <c r="U56" s="34">
        <v>0</v>
      </c>
      <c r="V56" s="191">
        <v>2</v>
      </c>
      <c r="W56" s="191">
        <v>2</v>
      </c>
      <c r="X56" s="34">
        <f>+AA56+AB56+AC56+AD56</f>
        <v>3</v>
      </c>
      <c r="Y56" s="34"/>
      <c r="Z56" s="34">
        <f t="shared" si="10"/>
        <v>7</v>
      </c>
      <c r="AA56" s="191">
        <v>0</v>
      </c>
      <c r="AB56" s="302">
        <v>3</v>
      </c>
      <c r="AC56" s="191"/>
      <c r="AD56" s="191"/>
      <c r="AE56" s="285" t="s">
        <v>581</v>
      </c>
      <c r="AF56" s="284">
        <f>(Z56/Q56)*N56</f>
        <v>0.2</v>
      </c>
      <c r="AG56" s="285" t="s">
        <v>581</v>
      </c>
      <c r="AH56" s="284">
        <f>Z56/Q56</f>
        <v>1</v>
      </c>
      <c r="AI56" s="191"/>
      <c r="AJ56" s="250"/>
      <c r="AK56" s="250"/>
      <c r="AL56" s="250"/>
      <c r="AM56" s="241" t="s">
        <v>601</v>
      </c>
      <c r="AZ56" s="177" t="s">
        <v>601</v>
      </c>
    </row>
    <row r="57" spans="1:88" ht="45" customHeight="1">
      <c r="A57" s="34">
        <v>10</v>
      </c>
      <c r="B57" s="34">
        <v>1</v>
      </c>
      <c r="C57" s="34" t="s">
        <v>162</v>
      </c>
      <c r="D57" s="34" t="s">
        <v>314</v>
      </c>
      <c r="E57" s="17"/>
      <c r="F57" s="49" t="s">
        <v>315</v>
      </c>
      <c r="G57" s="17"/>
      <c r="H57" s="19" t="s">
        <v>320</v>
      </c>
      <c r="I57" s="34" t="s">
        <v>169</v>
      </c>
      <c r="J57" s="34" t="s">
        <v>170</v>
      </c>
      <c r="K57" s="34" t="s">
        <v>321</v>
      </c>
      <c r="L57" s="34" t="s">
        <v>322</v>
      </c>
      <c r="M57" s="34" t="s">
        <v>323</v>
      </c>
      <c r="N57" s="194">
        <f>'[2]Plan Indicativo'!CP67</f>
        <v>0.2</v>
      </c>
      <c r="O57" s="36" t="s">
        <v>180</v>
      </c>
      <c r="P57" s="17"/>
      <c r="Q57" s="34">
        <v>4</v>
      </c>
      <c r="R57" s="34"/>
      <c r="S57" s="34">
        <f>'E 2024'!U64</f>
        <v>1</v>
      </c>
      <c r="T57" s="34">
        <v>1</v>
      </c>
      <c r="U57" s="34">
        <v>1</v>
      </c>
      <c r="V57" s="191">
        <v>1</v>
      </c>
      <c r="W57" s="191">
        <v>7</v>
      </c>
      <c r="X57" s="34">
        <f>+AA57+AB57+AC57+AD57</f>
        <v>0</v>
      </c>
      <c r="Y57" s="34"/>
      <c r="Z57" s="34">
        <f t="shared" si="10"/>
        <v>8</v>
      </c>
      <c r="AA57" s="191">
        <v>0</v>
      </c>
      <c r="AB57" s="302">
        <v>0</v>
      </c>
      <c r="AC57" s="191"/>
      <c r="AD57" s="191"/>
      <c r="AE57" s="285">
        <f t="shared" ref="AE56:AE60" si="30">(X57/T57)*N57</f>
        <v>0</v>
      </c>
      <c r="AF57" s="284">
        <v>0.2</v>
      </c>
      <c r="AG57" s="285">
        <f t="shared" ref="AG56:AG60" si="31">X57/T57</f>
        <v>0</v>
      </c>
      <c r="AH57" s="284">
        <v>1</v>
      </c>
      <c r="AI57" s="191" t="s">
        <v>602</v>
      </c>
      <c r="AJ57" s="250"/>
      <c r="AK57" s="250"/>
      <c r="AL57" s="250"/>
      <c r="AM57" s="241" t="s">
        <v>601</v>
      </c>
      <c r="AZ57" s="177" t="s">
        <v>601</v>
      </c>
    </row>
    <row r="58" spans="1:88" ht="45" customHeight="1">
      <c r="A58" s="34">
        <v>4</v>
      </c>
      <c r="B58" s="34">
        <v>1</v>
      </c>
      <c r="C58" s="34" t="s">
        <v>162</v>
      </c>
      <c r="D58" s="34" t="s">
        <v>314</v>
      </c>
      <c r="E58" s="17"/>
      <c r="F58" s="49" t="s">
        <v>315</v>
      </c>
      <c r="G58" s="17"/>
      <c r="H58" s="19" t="s">
        <v>324</v>
      </c>
      <c r="I58" s="34" t="s">
        <v>169</v>
      </c>
      <c r="J58" s="34" t="s">
        <v>170</v>
      </c>
      <c r="K58" s="34" t="s">
        <v>325</v>
      </c>
      <c r="L58" s="34" t="s">
        <v>326</v>
      </c>
      <c r="M58" s="34" t="s">
        <v>327</v>
      </c>
      <c r="N58" s="194">
        <f>'[2]Plan Indicativo'!CP68</f>
        <v>0.2</v>
      </c>
      <c r="O58" s="36" t="s">
        <v>174</v>
      </c>
      <c r="P58" s="17"/>
      <c r="Q58" s="34">
        <v>350</v>
      </c>
      <c r="R58" s="34"/>
      <c r="S58" s="34">
        <f>'E 2024'!U65</f>
        <v>0</v>
      </c>
      <c r="T58" s="34">
        <v>148</v>
      </c>
      <c r="U58" s="34">
        <v>200</v>
      </c>
      <c r="V58" s="191">
        <v>2</v>
      </c>
      <c r="W58" s="191">
        <v>0</v>
      </c>
      <c r="X58" s="34">
        <f>+AA58+AB58+AC58+AD58</f>
        <v>0</v>
      </c>
      <c r="Y58" s="34"/>
      <c r="Z58" s="34">
        <f t="shared" si="10"/>
        <v>2</v>
      </c>
      <c r="AA58" s="191">
        <v>0</v>
      </c>
      <c r="AB58" s="302">
        <v>0</v>
      </c>
      <c r="AC58" s="191"/>
      <c r="AD58" s="191"/>
      <c r="AE58" s="285">
        <f t="shared" si="30"/>
        <v>0</v>
      </c>
      <c r="AF58" s="284">
        <f>(Z58/Q58)*N58</f>
        <v>1.1428571428571429E-3</v>
      </c>
      <c r="AG58" s="285">
        <f t="shared" si="31"/>
        <v>0</v>
      </c>
      <c r="AH58" s="284">
        <f>Z58/Q58</f>
        <v>5.7142857142857143E-3</v>
      </c>
      <c r="AI58" s="191" t="s">
        <v>582</v>
      </c>
      <c r="AJ58" s="250"/>
      <c r="AK58" s="250"/>
      <c r="AL58" s="250"/>
      <c r="AM58" s="241" t="s">
        <v>601</v>
      </c>
      <c r="AZ58" s="177" t="s">
        <v>601</v>
      </c>
    </row>
    <row r="59" spans="1:88" ht="45" customHeight="1">
      <c r="A59" s="34">
        <v>10</v>
      </c>
      <c r="B59" s="34">
        <v>1</v>
      </c>
      <c r="C59" s="34" t="s">
        <v>162</v>
      </c>
      <c r="D59" s="34" t="s">
        <v>314</v>
      </c>
      <c r="E59" s="17"/>
      <c r="F59" s="49" t="s">
        <v>315</v>
      </c>
      <c r="G59" s="17"/>
      <c r="H59" s="19" t="s">
        <v>328</v>
      </c>
      <c r="I59" s="34" t="s">
        <v>169</v>
      </c>
      <c r="J59" s="34" t="s">
        <v>170</v>
      </c>
      <c r="K59" s="34" t="s">
        <v>329</v>
      </c>
      <c r="L59" s="34" t="s">
        <v>329</v>
      </c>
      <c r="M59" s="34" t="s">
        <v>330</v>
      </c>
      <c r="N59" s="194">
        <f>'[2]Plan Indicativo'!CP69</f>
        <v>0.2</v>
      </c>
      <c r="O59" s="36" t="s">
        <v>180</v>
      </c>
      <c r="P59" s="17"/>
      <c r="Q59" s="34">
        <v>2</v>
      </c>
      <c r="R59" s="34"/>
      <c r="S59" s="34">
        <f>'E 2024'!U66</f>
        <v>1</v>
      </c>
      <c r="T59" s="34">
        <v>1</v>
      </c>
      <c r="U59" s="34">
        <v>0</v>
      </c>
      <c r="V59" s="191">
        <v>0</v>
      </c>
      <c r="W59" s="191">
        <v>1</v>
      </c>
      <c r="X59" s="34">
        <f>+AA59+AB59+AC59+AD59</f>
        <v>1</v>
      </c>
      <c r="Y59" s="34"/>
      <c r="Z59" s="34">
        <f t="shared" si="10"/>
        <v>2</v>
      </c>
      <c r="AA59" s="191">
        <v>0</v>
      </c>
      <c r="AB59" s="302">
        <v>1</v>
      </c>
      <c r="AC59" s="191"/>
      <c r="AD59" s="191"/>
      <c r="AE59" s="285">
        <f t="shared" si="30"/>
        <v>0.2</v>
      </c>
      <c r="AF59" s="284">
        <f>(Z59/Q59)*N59</f>
        <v>0.2</v>
      </c>
      <c r="AG59" s="285">
        <f t="shared" si="31"/>
        <v>1</v>
      </c>
      <c r="AH59" s="284">
        <f>Z59/Q59</f>
        <v>1</v>
      </c>
      <c r="AI59" s="191" t="s">
        <v>603</v>
      </c>
      <c r="AJ59" s="250"/>
      <c r="AK59" s="250"/>
      <c r="AL59" s="250"/>
      <c r="AM59" s="241" t="s">
        <v>601</v>
      </c>
      <c r="AZ59" s="177" t="s">
        <v>601</v>
      </c>
    </row>
    <row r="60" spans="1:88" ht="45" customHeight="1">
      <c r="A60" s="34">
        <v>10</v>
      </c>
      <c r="B60" s="34">
        <v>1</v>
      </c>
      <c r="C60" s="34" t="s">
        <v>162</v>
      </c>
      <c r="D60" s="34" t="s">
        <v>314</v>
      </c>
      <c r="E60" s="17"/>
      <c r="F60" s="49" t="s">
        <v>315</v>
      </c>
      <c r="G60" s="17"/>
      <c r="H60" s="19" t="s">
        <v>331</v>
      </c>
      <c r="I60" s="34" t="s">
        <v>169</v>
      </c>
      <c r="J60" s="34" t="s">
        <v>170</v>
      </c>
      <c r="K60" s="34" t="s">
        <v>332</v>
      </c>
      <c r="L60" s="34" t="s">
        <v>333</v>
      </c>
      <c r="M60" s="34" t="s">
        <v>334</v>
      </c>
      <c r="N60" s="194">
        <f>'[2]Plan Indicativo'!CP70</f>
        <v>0.2</v>
      </c>
      <c r="O60" s="36" t="s">
        <v>180</v>
      </c>
      <c r="P60" s="17"/>
      <c r="Q60" s="34">
        <v>7</v>
      </c>
      <c r="R60" s="34"/>
      <c r="S60" s="34">
        <f>'E 2024'!U67</f>
        <v>2</v>
      </c>
      <c r="T60" s="34">
        <v>2</v>
      </c>
      <c r="U60" s="34">
        <v>2</v>
      </c>
      <c r="V60" s="191">
        <v>1</v>
      </c>
      <c r="W60" s="191">
        <v>1</v>
      </c>
      <c r="X60" s="34">
        <f>+AA60+AB60+AC60+AD60</f>
        <v>5</v>
      </c>
      <c r="Y60" s="34"/>
      <c r="Z60" s="34">
        <f t="shared" si="10"/>
        <v>7</v>
      </c>
      <c r="AA60" s="191">
        <v>0</v>
      </c>
      <c r="AB60" s="302">
        <v>5</v>
      </c>
      <c r="AC60" s="191"/>
      <c r="AD60" s="191"/>
      <c r="AE60" s="285">
        <v>0.2</v>
      </c>
      <c r="AF60" s="284">
        <f>(Z60/Q60)*N60</f>
        <v>0.2</v>
      </c>
      <c r="AG60" s="285">
        <v>1</v>
      </c>
      <c r="AH60" s="284">
        <f>Z60/Q60</f>
        <v>1</v>
      </c>
      <c r="AI60" s="191" t="s">
        <v>604</v>
      </c>
      <c r="AJ60" s="250"/>
      <c r="AK60" s="250"/>
      <c r="AL60" s="250"/>
      <c r="AM60" s="241" t="s">
        <v>601</v>
      </c>
      <c r="AZ60" s="177" t="s">
        <v>601</v>
      </c>
    </row>
    <row r="61" spans="1:88" ht="45" customHeight="1">
      <c r="A61" s="310"/>
      <c r="B61" s="311"/>
      <c r="C61" s="311"/>
      <c r="D61" s="313"/>
      <c r="E61" s="17"/>
      <c r="F61" s="315" t="s">
        <v>605</v>
      </c>
      <c r="G61" s="316"/>
      <c r="H61" s="316"/>
      <c r="I61" s="316"/>
      <c r="J61" s="316"/>
      <c r="K61" s="316"/>
      <c r="L61" s="316"/>
      <c r="M61" s="316"/>
      <c r="N61" s="316"/>
      <c r="O61" s="316"/>
      <c r="P61" s="316"/>
      <c r="Q61" s="316"/>
      <c r="R61" s="316"/>
      <c r="S61" s="316"/>
      <c r="T61" s="316"/>
      <c r="U61" s="316"/>
      <c r="V61" s="316"/>
      <c r="W61" s="316"/>
      <c r="X61" s="316"/>
      <c r="Y61" s="316"/>
      <c r="Z61" s="316"/>
      <c r="AA61" s="316"/>
      <c r="AB61" s="316"/>
      <c r="AC61" s="316"/>
      <c r="AD61" s="316"/>
      <c r="AE61" s="286">
        <f>SUM(AE56:AE60)</f>
        <v>0.4</v>
      </c>
      <c r="AF61" s="286">
        <f>SUM(AF56:AF60)</f>
        <v>0.80114285714285716</v>
      </c>
      <c r="AG61" s="286">
        <f>AVERAGE(AG56:AG60)</f>
        <v>0.5</v>
      </c>
      <c r="AH61" s="286">
        <f>AVERAGE(AH56:AH60)</f>
        <v>0.80114285714285705</v>
      </c>
      <c r="AI61" s="191"/>
      <c r="AJ61" s="250"/>
      <c r="AK61" s="250"/>
      <c r="AL61" s="250"/>
      <c r="AM61" s="211"/>
      <c r="AZ61"/>
    </row>
    <row r="62" spans="1:88" ht="45" hidden="1" customHeight="1">
      <c r="A62" s="314"/>
      <c r="B62" s="314"/>
      <c r="C62" s="314"/>
      <c r="D62" s="312" t="s">
        <v>606</v>
      </c>
      <c r="E62" s="312"/>
      <c r="F62" s="312"/>
      <c r="G62" s="312"/>
      <c r="H62" s="312"/>
      <c r="I62" s="312"/>
      <c r="J62" s="312"/>
      <c r="K62" s="312"/>
      <c r="L62" s="312"/>
      <c r="M62" s="312"/>
      <c r="N62" s="312"/>
      <c r="O62" s="312"/>
      <c r="P62" s="312"/>
      <c r="Q62" s="312"/>
      <c r="R62" s="312"/>
      <c r="S62" s="312"/>
      <c r="T62" s="312"/>
      <c r="U62" s="312"/>
      <c r="V62" s="312"/>
      <c r="W62" s="312"/>
      <c r="X62" s="312"/>
      <c r="Y62" s="312"/>
      <c r="Z62" s="312"/>
      <c r="AA62" s="312"/>
      <c r="AB62" s="312"/>
      <c r="AC62" s="312"/>
      <c r="AD62" s="312"/>
      <c r="AE62" s="299">
        <f>AE61</f>
        <v>0.4</v>
      </c>
      <c r="AF62" s="299">
        <f t="shared" ref="AF62:AH62" si="32">AF61</f>
        <v>0.80114285714285716</v>
      </c>
      <c r="AG62" s="299">
        <f t="shared" si="32"/>
        <v>0.5</v>
      </c>
      <c r="AH62" s="299">
        <f t="shared" si="32"/>
        <v>0.80114285714285705</v>
      </c>
      <c r="AI62" s="191"/>
      <c r="AJ62" s="250"/>
      <c r="AK62" s="250"/>
      <c r="AL62" s="250"/>
      <c r="AM62" s="211"/>
      <c r="AZ62"/>
    </row>
    <row r="63" spans="1:88" ht="88.5" customHeight="1">
      <c r="A63" s="34">
        <v>3</v>
      </c>
      <c r="B63" s="34">
        <v>1</v>
      </c>
      <c r="C63" s="34" t="s">
        <v>162</v>
      </c>
      <c r="D63" s="44" t="s">
        <v>336</v>
      </c>
      <c r="E63" s="17"/>
      <c r="F63" s="50" t="s">
        <v>337</v>
      </c>
      <c r="G63" s="17"/>
      <c r="H63" s="19" t="s">
        <v>338</v>
      </c>
      <c r="I63" s="34" t="s">
        <v>169</v>
      </c>
      <c r="J63" s="44">
        <v>2882</v>
      </c>
      <c r="K63" s="34" t="s">
        <v>339</v>
      </c>
      <c r="L63" s="34" t="s">
        <v>339</v>
      </c>
      <c r="M63" s="34" t="s">
        <v>340</v>
      </c>
      <c r="N63" s="194">
        <f>'[2]Plan Indicativo'!CP73</f>
        <v>0.5</v>
      </c>
      <c r="O63" s="36" t="s">
        <v>180</v>
      </c>
      <c r="P63" s="17"/>
      <c r="Q63" s="34">
        <v>18</v>
      </c>
      <c r="R63" s="34"/>
      <c r="S63" s="34">
        <f>'E 2024'!U70</f>
        <v>6</v>
      </c>
      <c r="T63" s="34">
        <v>6</v>
      </c>
      <c r="U63" s="34">
        <v>6</v>
      </c>
      <c r="V63" s="191"/>
      <c r="W63" s="191">
        <v>11</v>
      </c>
      <c r="X63" s="34">
        <f>+AA63+AB63+AC63+AD63</f>
        <v>4</v>
      </c>
      <c r="Y63" s="34"/>
      <c r="Z63" s="34">
        <f t="shared" si="10"/>
        <v>15</v>
      </c>
      <c r="AA63" s="191">
        <v>1</v>
      </c>
      <c r="AB63" s="302">
        <v>3</v>
      </c>
      <c r="AC63" s="191"/>
      <c r="AD63" s="191"/>
      <c r="AE63" s="285">
        <f t="shared" ref="AE63:AE64" si="33">(X63/T63)*N63</f>
        <v>0.33333333333333331</v>
      </c>
      <c r="AF63" s="284">
        <f>(Z63/Q63)*N63</f>
        <v>0.41666666666666669</v>
      </c>
      <c r="AG63" s="285">
        <f t="shared" ref="AG63:AG64" si="34">X63/T63</f>
        <v>0.66666666666666663</v>
      </c>
      <c r="AH63" s="284">
        <f>Z63/Q63</f>
        <v>0.83333333333333337</v>
      </c>
      <c r="AI63" s="191"/>
      <c r="AJ63" s="250"/>
      <c r="AK63" s="250"/>
      <c r="AL63" s="250"/>
      <c r="AM63" s="239" t="s">
        <v>607</v>
      </c>
      <c r="AZ63" s="176" t="s">
        <v>607</v>
      </c>
    </row>
    <row r="64" spans="1:88" ht="45" customHeight="1">
      <c r="A64" s="34">
        <v>3</v>
      </c>
      <c r="B64" s="34">
        <v>1</v>
      </c>
      <c r="C64" s="34" t="s">
        <v>162</v>
      </c>
      <c r="D64" s="44" t="s">
        <v>336</v>
      </c>
      <c r="E64" s="17"/>
      <c r="F64" s="50" t="s">
        <v>337</v>
      </c>
      <c r="G64" s="17"/>
      <c r="H64" s="19" t="s">
        <v>341</v>
      </c>
      <c r="I64" s="34" t="s">
        <v>169</v>
      </c>
      <c r="J64" s="44">
        <v>2882</v>
      </c>
      <c r="K64" s="34" t="s">
        <v>342</v>
      </c>
      <c r="L64" s="34" t="s">
        <v>343</v>
      </c>
      <c r="M64" s="34" t="s">
        <v>344</v>
      </c>
      <c r="N64" s="194">
        <f>'[2]Plan Indicativo'!CP74</f>
        <v>0.5</v>
      </c>
      <c r="O64" s="36" t="s">
        <v>180</v>
      </c>
      <c r="P64" s="17"/>
      <c r="Q64" s="34">
        <v>12</v>
      </c>
      <c r="R64" s="34"/>
      <c r="S64" s="34">
        <f>'E 2024'!U71</f>
        <v>4</v>
      </c>
      <c r="T64" s="34">
        <v>4</v>
      </c>
      <c r="U64" s="34">
        <v>3</v>
      </c>
      <c r="V64" s="191">
        <v>1</v>
      </c>
      <c r="W64" s="191">
        <v>17</v>
      </c>
      <c r="X64" s="34">
        <f>+AA64+AB64+AC64+AD64</f>
        <v>2</v>
      </c>
      <c r="Y64" s="34"/>
      <c r="Z64" s="34">
        <f t="shared" si="10"/>
        <v>20</v>
      </c>
      <c r="AA64" s="191">
        <v>1</v>
      </c>
      <c r="AB64" s="302">
        <v>1</v>
      </c>
      <c r="AC64" s="191"/>
      <c r="AD64" s="191"/>
      <c r="AE64" s="285">
        <f t="shared" si="33"/>
        <v>0.25</v>
      </c>
      <c r="AF64" s="284">
        <v>0.5</v>
      </c>
      <c r="AG64" s="285">
        <f t="shared" si="34"/>
        <v>0.5</v>
      </c>
      <c r="AH64" s="284">
        <v>1</v>
      </c>
      <c r="AI64" s="191"/>
      <c r="AJ64" s="250"/>
      <c r="AK64" s="250"/>
      <c r="AL64" s="250"/>
      <c r="AM64" s="239" t="s">
        <v>607</v>
      </c>
      <c r="AZ64" s="176" t="s">
        <v>607</v>
      </c>
    </row>
    <row r="65" spans="1:88" ht="45" customHeight="1">
      <c r="A65" s="310"/>
      <c r="B65" s="311"/>
      <c r="C65" s="311"/>
      <c r="D65" s="313"/>
      <c r="E65" s="17"/>
      <c r="F65" s="315" t="s">
        <v>608</v>
      </c>
      <c r="G65" s="316"/>
      <c r="H65" s="316"/>
      <c r="I65" s="316"/>
      <c r="J65" s="316"/>
      <c r="K65" s="316"/>
      <c r="L65" s="316"/>
      <c r="M65" s="316"/>
      <c r="N65" s="316"/>
      <c r="O65" s="316"/>
      <c r="P65" s="316"/>
      <c r="Q65" s="316"/>
      <c r="R65" s="316"/>
      <c r="S65" s="316"/>
      <c r="T65" s="316"/>
      <c r="U65" s="316"/>
      <c r="V65" s="316"/>
      <c r="W65" s="316"/>
      <c r="X65" s="316"/>
      <c r="Y65" s="316"/>
      <c r="Z65" s="316"/>
      <c r="AA65" s="316"/>
      <c r="AB65" s="316"/>
      <c r="AC65" s="316"/>
      <c r="AD65" s="316"/>
      <c r="AE65" s="298">
        <f>SUM(AE63:AE64)</f>
        <v>0.58333333333333326</v>
      </c>
      <c r="AF65" s="286">
        <f>SUM(AF63:AF64)</f>
        <v>0.91666666666666674</v>
      </c>
      <c r="AG65" s="298">
        <f>AVERAGE(AG63:AG64)</f>
        <v>0.58333333333333326</v>
      </c>
      <c r="AH65" s="286">
        <f>AVERAGE(AH63:AH64)</f>
        <v>0.91666666666666674</v>
      </c>
      <c r="AI65" s="191"/>
      <c r="AJ65" s="250"/>
      <c r="AK65" s="250"/>
      <c r="AL65" s="250"/>
      <c r="AM65" s="211"/>
      <c r="AZ65"/>
    </row>
    <row r="66" spans="1:88" ht="45" hidden="1" customHeight="1">
      <c r="A66" s="310"/>
      <c r="B66" s="311"/>
      <c r="C66" s="311"/>
      <c r="D66" s="312" t="s">
        <v>609</v>
      </c>
      <c r="E66" s="312"/>
      <c r="F66" s="312"/>
      <c r="G66" s="312"/>
      <c r="H66" s="312"/>
      <c r="I66" s="312"/>
      <c r="J66" s="312"/>
      <c r="K66" s="312"/>
      <c r="L66" s="312"/>
      <c r="M66" s="312"/>
      <c r="N66" s="312"/>
      <c r="O66" s="312"/>
      <c r="P66" s="312"/>
      <c r="Q66" s="312"/>
      <c r="R66" s="312"/>
      <c r="S66" s="312"/>
      <c r="T66" s="312"/>
      <c r="U66" s="312"/>
      <c r="V66" s="312"/>
      <c r="W66" s="312"/>
      <c r="X66" s="312"/>
      <c r="Y66" s="312"/>
      <c r="Z66" s="312"/>
      <c r="AA66" s="312"/>
      <c r="AB66" s="312"/>
      <c r="AC66" s="312"/>
      <c r="AD66" s="312"/>
      <c r="AE66" s="300">
        <f>AE65</f>
        <v>0.58333333333333326</v>
      </c>
      <c r="AF66" s="299">
        <f t="shared" ref="AF66:AH66" si="35">AF65</f>
        <v>0.91666666666666674</v>
      </c>
      <c r="AG66" s="300">
        <f t="shared" si="35"/>
        <v>0.58333333333333326</v>
      </c>
      <c r="AH66" s="299">
        <f t="shared" si="35"/>
        <v>0.91666666666666674</v>
      </c>
      <c r="AI66" s="191"/>
      <c r="AJ66" s="250"/>
      <c r="AK66" s="250"/>
      <c r="AL66" s="250"/>
      <c r="AM66" s="211"/>
      <c r="AZ66"/>
    </row>
    <row r="67" spans="1:88" ht="45" hidden="1" customHeight="1">
      <c r="A67" s="310"/>
      <c r="B67" s="313"/>
      <c r="C67" s="312" t="s">
        <v>610</v>
      </c>
      <c r="D67" s="312"/>
      <c r="E67" s="312"/>
      <c r="F67" s="312"/>
      <c r="G67" s="312"/>
      <c r="H67" s="312"/>
      <c r="I67" s="312"/>
      <c r="J67" s="312"/>
      <c r="K67" s="312"/>
      <c r="L67" s="312"/>
      <c r="M67" s="312"/>
      <c r="N67" s="312"/>
      <c r="O67" s="312"/>
      <c r="P67" s="312"/>
      <c r="Q67" s="312"/>
      <c r="R67" s="312"/>
      <c r="S67" s="312"/>
      <c r="T67" s="312"/>
      <c r="U67" s="312"/>
      <c r="V67" s="312"/>
      <c r="W67" s="312"/>
      <c r="X67" s="312"/>
      <c r="Y67" s="312"/>
      <c r="Z67" s="312"/>
      <c r="AA67" s="312"/>
      <c r="AB67" s="312"/>
      <c r="AC67" s="312"/>
      <c r="AD67" s="312"/>
      <c r="AE67" s="301">
        <f>AVERAGE(AE66,AE62,AE55,AE44,AE31,AE25,AE16,)</f>
        <v>0.26919791666666665</v>
      </c>
      <c r="AF67" s="301">
        <f t="shared" ref="AF67:AH67" si="36">AVERAGE(AF66,AF62,AF55,AF44,AF31,AF25,AF16,)</f>
        <v>0.45646428571428577</v>
      </c>
      <c r="AG67" s="301">
        <f t="shared" si="36"/>
        <v>0.35511904761904756</v>
      </c>
      <c r="AH67" s="301">
        <f t="shared" si="36"/>
        <v>0.451889951814059</v>
      </c>
      <c r="AI67" s="191"/>
      <c r="AJ67" s="250"/>
      <c r="AK67" s="250"/>
      <c r="AL67" s="250"/>
      <c r="AM67" s="211"/>
      <c r="AZ67"/>
    </row>
    <row r="68" spans="1:88" ht="45" customHeight="1">
      <c r="A68" s="34">
        <v>16</v>
      </c>
      <c r="B68" s="34">
        <v>2</v>
      </c>
      <c r="C68" s="34" t="s">
        <v>345</v>
      </c>
      <c r="D68" s="34" t="s">
        <v>346</v>
      </c>
      <c r="E68" s="17"/>
      <c r="F68" s="55" t="s">
        <v>347</v>
      </c>
      <c r="G68" s="17"/>
      <c r="H68" s="19" t="s">
        <v>348</v>
      </c>
      <c r="I68" s="34" t="s">
        <v>169</v>
      </c>
      <c r="J68" s="34" t="s">
        <v>170</v>
      </c>
      <c r="K68" s="34" t="s">
        <v>349</v>
      </c>
      <c r="L68" s="34" t="s">
        <v>350</v>
      </c>
      <c r="M68" s="34" t="s">
        <v>351</v>
      </c>
      <c r="N68" s="194">
        <f>'[2]Plan Indicativo'!CP78</f>
        <v>0.5</v>
      </c>
      <c r="O68" s="36" t="s">
        <v>174</v>
      </c>
      <c r="P68" s="17"/>
      <c r="Q68" s="34">
        <v>150</v>
      </c>
      <c r="R68" s="34"/>
      <c r="S68" s="34">
        <f>'E 2024'!U75</f>
        <v>0</v>
      </c>
      <c r="T68" s="34">
        <v>0</v>
      </c>
      <c r="U68" s="34">
        <v>150</v>
      </c>
      <c r="V68" s="191">
        <v>0</v>
      </c>
      <c r="W68" s="191">
        <v>0</v>
      </c>
      <c r="X68" s="34">
        <f>+AA68+AB68+AC68+AD68</f>
        <v>0</v>
      </c>
      <c r="Y68" s="34"/>
      <c r="Z68" s="34">
        <f t="shared" si="10"/>
        <v>0</v>
      </c>
      <c r="AA68" s="191">
        <v>0</v>
      </c>
      <c r="AB68" s="302">
        <v>0</v>
      </c>
      <c r="AC68" s="191"/>
      <c r="AD68" s="191"/>
      <c r="AE68" s="284" t="s">
        <v>581</v>
      </c>
      <c r="AF68" s="284">
        <f>(Z68/Q68)*N68</f>
        <v>0</v>
      </c>
      <c r="AG68" s="284" t="s">
        <v>581</v>
      </c>
      <c r="AH68" s="284">
        <f>Z68/Q68</f>
        <v>0</v>
      </c>
      <c r="AI68" s="191"/>
      <c r="AJ68" s="250"/>
      <c r="AK68" s="250"/>
      <c r="AL68" s="250"/>
      <c r="AM68" s="241" t="s">
        <v>352</v>
      </c>
      <c r="AZ68" s="177" t="s">
        <v>352</v>
      </c>
    </row>
    <row r="69" spans="1:88" ht="45" customHeight="1">
      <c r="A69" s="34">
        <v>16</v>
      </c>
      <c r="B69" s="34">
        <v>2</v>
      </c>
      <c r="C69" s="34" t="s">
        <v>345</v>
      </c>
      <c r="D69" s="34" t="s">
        <v>346</v>
      </c>
      <c r="E69" s="17"/>
      <c r="F69" s="55" t="s">
        <v>347</v>
      </c>
      <c r="G69" s="17"/>
      <c r="H69" s="19" t="s">
        <v>353</v>
      </c>
      <c r="I69" s="34" t="s">
        <v>169</v>
      </c>
      <c r="J69" s="34" t="s">
        <v>170</v>
      </c>
      <c r="K69" s="34" t="s">
        <v>354</v>
      </c>
      <c r="L69" s="34" t="s">
        <v>354</v>
      </c>
      <c r="M69" s="34" t="s">
        <v>355</v>
      </c>
      <c r="N69" s="194">
        <f>'[2]Plan Indicativo'!CP79</f>
        <v>0.5</v>
      </c>
      <c r="O69" s="36" t="s">
        <v>180</v>
      </c>
      <c r="P69" s="17"/>
      <c r="Q69" s="34">
        <v>12</v>
      </c>
      <c r="R69" s="34"/>
      <c r="S69" s="34">
        <f>'E 2024'!U76</f>
        <v>4</v>
      </c>
      <c r="T69" s="34">
        <v>4</v>
      </c>
      <c r="U69" s="34">
        <v>4</v>
      </c>
      <c r="V69" s="191">
        <v>0</v>
      </c>
      <c r="W69" s="191">
        <v>0</v>
      </c>
      <c r="X69" s="34">
        <f>+AA69+AB69+AC69+AD69</f>
        <v>2</v>
      </c>
      <c r="Y69" s="34"/>
      <c r="Z69" s="34">
        <f t="shared" si="10"/>
        <v>2</v>
      </c>
      <c r="AA69" s="191">
        <v>2</v>
      </c>
      <c r="AB69" s="302">
        <v>0</v>
      </c>
      <c r="AC69" s="191"/>
      <c r="AD69" s="191"/>
      <c r="AE69" s="285">
        <f t="shared" ref="AE69" si="37">(X69/T69)*N69</f>
        <v>0.25</v>
      </c>
      <c r="AF69" s="284">
        <f>(Z69/Q69)*N69</f>
        <v>8.3333333333333329E-2</v>
      </c>
      <c r="AG69" s="285">
        <f t="shared" ref="AG69" si="38">X69/T69</f>
        <v>0.5</v>
      </c>
      <c r="AH69" s="284">
        <f>Z69/Q69</f>
        <v>0.16666666666666666</v>
      </c>
      <c r="AI69" s="191"/>
      <c r="AJ69" s="250"/>
      <c r="AK69" s="250"/>
      <c r="AL69" s="250"/>
      <c r="AM69" s="241" t="s">
        <v>352</v>
      </c>
      <c r="AZ69" s="177" t="s">
        <v>352</v>
      </c>
    </row>
    <row r="70" spans="1:88" ht="45" customHeight="1">
      <c r="A70" s="310"/>
      <c r="B70" s="311"/>
      <c r="C70" s="311"/>
      <c r="D70" s="313"/>
      <c r="E70" s="17"/>
      <c r="F70" s="315" t="s">
        <v>611</v>
      </c>
      <c r="G70" s="316"/>
      <c r="H70" s="316"/>
      <c r="I70" s="316"/>
      <c r="J70" s="316"/>
      <c r="K70" s="316"/>
      <c r="L70" s="316"/>
      <c r="M70" s="316"/>
      <c r="N70" s="316"/>
      <c r="O70" s="316"/>
      <c r="P70" s="316"/>
      <c r="Q70" s="316"/>
      <c r="R70" s="316"/>
      <c r="S70" s="316"/>
      <c r="T70" s="316"/>
      <c r="U70" s="316"/>
      <c r="V70" s="316"/>
      <c r="W70" s="316"/>
      <c r="X70" s="316"/>
      <c r="Y70" s="316"/>
      <c r="Z70" s="316"/>
      <c r="AA70" s="316"/>
      <c r="AB70" s="316"/>
      <c r="AC70" s="316"/>
      <c r="AD70" s="316"/>
      <c r="AE70" s="286">
        <f>SUM(AE68:AE69)</f>
        <v>0.25</v>
      </c>
      <c r="AF70" s="286">
        <f>SUM(AF68:AF69)</f>
        <v>8.3333333333333329E-2</v>
      </c>
      <c r="AG70" s="286">
        <f>AVERAGE(AG68:AG69)</f>
        <v>0.5</v>
      </c>
      <c r="AH70" s="286">
        <f>AVERAGE(AH68:AH69)</f>
        <v>8.3333333333333329E-2</v>
      </c>
      <c r="AI70" s="191"/>
      <c r="AJ70" s="250"/>
      <c r="AK70" s="250"/>
      <c r="AL70" s="250"/>
      <c r="AM70" s="211"/>
      <c r="AZ70"/>
    </row>
    <row r="71" spans="1:88" ht="45" hidden="1" customHeight="1">
      <c r="A71" s="310"/>
      <c r="B71" s="311"/>
      <c r="C71" s="311"/>
      <c r="D71" s="312" t="s">
        <v>612</v>
      </c>
      <c r="E71" s="312"/>
      <c r="F71" s="312"/>
      <c r="G71" s="312"/>
      <c r="H71" s="312"/>
      <c r="I71" s="312"/>
      <c r="J71" s="312"/>
      <c r="K71" s="312"/>
      <c r="L71" s="312"/>
      <c r="M71" s="312"/>
      <c r="N71" s="312"/>
      <c r="O71" s="312"/>
      <c r="P71" s="312"/>
      <c r="Q71" s="312"/>
      <c r="R71" s="312"/>
      <c r="S71" s="312"/>
      <c r="T71" s="312"/>
      <c r="U71" s="312"/>
      <c r="V71" s="312"/>
      <c r="W71" s="312"/>
      <c r="X71" s="312"/>
      <c r="Y71" s="312"/>
      <c r="Z71" s="312"/>
      <c r="AA71" s="312"/>
      <c r="AB71" s="312"/>
      <c r="AC71" s="312"/>
      <c r="AD71" s="312"/>
      <c r="AE71" s="299">
        <f>AE70</f>
        <v>0.25</v>
      </c>
      <c r="AF71" s="299">
        <f t="shared" ref="AF71:AH71" si="39">AF70</f>
        <v>8.3333333333333329E-2</v>
      </c>
      <c r="AG71" s="299">
        <f t="shared" si="39"/>
        <v>0.5</v>
      </c>
      <c r="AH71" s="299">
        <f t="shared" si="39"/>
        <v>8.3333333333333329E-2</v>
      </c>
      <c r="AI71" s="191"/>
      <c r="AJ71" s="250"/>
      <c r="AK71" s="250"/>
      <c r="AL71" s="250"/>
      <c r="AM71" s="211"/>
      <c r="AZ71"/>
    </row>
    <row r="72" spans="1:88" s="190" customFormat="1" ht="45" customHeight="1">
      <c r="A72" s="186">
        <v>3</v>
      </c>
      <c r="B72" s="186">
        <v>2</v>
      </c>
      <c r="C72" s="186" t="s">
        <v>345</v>
      </c>
      <c r="D72" s="186" t="s">
        <v>356</v>
      </c>
      <c r="E72" s="187"/>
      <c r="F72" s="186" t="s">
        <v>357</v>
      </c>
      <c r="G72" s="187"/>
      <c r="H72" s="188" t="s">
        <v>358</v>
      </c>
      <c r="I72" s="186" t="s">
        <v>169</v>
      </c>
      <c r="J72" s="186" t="s">
        <v>170</v>
      </c>
      <c r="K72" s="188" t="s">
        <v>359</v>
      </c>
      <c r="L72" s="188" t="s">
        <v>360</v>
      </c>
      <c r="M72" s="188" t="s">
        <v>361</v>
      </c>
      <c r="N72" s="194">
        <f>'[2]Plan Indicativo'!CP82</f>
        <v>0.1</v>
      </c>
      <c r="O72" s="189" t="s">
        <v>180</v>
      </c>
      <c r="P72" s="187"/>
      <c r="Q72" s="186">
        <v>8</v>
      </c>
      <c r="R72" s="186"/>
      <c r="S72" s="186">
        <f>'E 2024'!U79</f>
        <v>2</v>
      </c>
      <c r="T72" s="186">
        <v>2</v>
      </c>
      <c r="U72" s="186">
        <v>2</v>
      </c>
      <c r="V72" s="191">
        <v>2</v>
      </c>
      <c r="W72" s="191">
        <v>14</v>
      </c>
      <c r="X72" s="34">
        <f>+AA72+AB72+AC72+AD72</f>
        <v>3</v>
      </c>
      <c r="Y72" s="186"/>
      <c r="Z72" s="34">
        <f t="shared" si="10"/>
        <v>19</v>
      </c>
      <c r="AA72" s="191">
        <v>2</v>
      </c>
      <c r="AB72" s="302">
        <v>1</v>
      </c>
      <c r="AC72" s="191"/>
      <c r="AD72" s="191"/>
      <c r="AE72" s="285">
        <v>0.1</v>
      </c>
      <c r="AF72" s="284">
        <v>0.1</v>
      </c>
      <c r="AG72" s="285">
        <v>1</v>
      </c>
      <c r="AH72" s="287">
        <v>1</v>
      </c>
      <c r="AI72" s="191"/>
      <c r="AJ72" s="250"/>
      <c r="AK72" s="250"/>
      <c r="AL72" s="250"/>
      <c r="AM72" s="245" t="s">
        <v>592</v>
      </c>
      <c r="AZ72" s="176" t="s">
        <v>592</v>
      </c>
      <c r="BQ72" s="179"/>
      <c r="BR72" s="179"/>
      <c r="BS72" s="179"/>
      <c r="BT72" s="179"/>
      <c r="BU72" s="179"/>
      <c r="BV72" s="179"/>
      <c r="BW72" s="179"/>
      <c r="BX72" s="179"/>
      <c r="BY72" s="179"/>
      <c r="BZ72" s="179"/>
      <c r="CA72" s="179"/>
      <c r="CB72" s="179"/>
      <c r="CC72" s="179"/>
      <c r="CD72" s="179"/>
      <c r="CE72" s="179"/>
      <c r="CF72" s="179"/>
      <c r="CG72" s="179"/>
      <c r="CH72" s="179"/>
      <c r="CI72" s="179"/>
      <c r="CJ72" s="179"/>
    </row>
    <row r="73" spans="1:88" s="185" customFormat="1" ht="45" customHeight="1">
      <c r="A73" s="181">
        <v>3</v>
      </c>
      <c r="B73" s="181">
        <v>2</v>
      </c>
      <c r="C73" s="181" t="s">
        <v>345</v>
      </c>
      <c r="D73" s="181" t="s">
        <v>356</v>
      </c>
      <c r="E73" s="182"/>
      <c r="F73" s="181" t="s">
        <v>357</v>
      </c>
      <c r="G73" s="182"/>
      <c r="H73" s="183" t="s">
        <v>362</v>
      </c>
      <c r="I73" s="181" t="s">
        <v>169</v>
      </c>
      <c r="J73" s="181" t="s">
        <v>170</v>
      </c>
      <c r="K73" s="183" t="s">
        <v>363</v>
      </c>
      <c r="L73" s="183" t="s">
        <v>363</v>
      </c>
      <c r="M73" s="183" t="s">
        <v>364</v>
      </c>
      <c r="N73" s="194">
        <f>'[2]Plan Indicativo'!CP83</f>
        <v>0.1</v>
      </c>
      <c r="O73" s="184" t="s">
        <v>180</v>
      </c>
      <c r="P73" s="182"/>
      <c r="Q73" s="181">
        <v>16</v>
      </c>
      <c r="R73" s="181"/>
      <c r="S73" s="181">
        <f>'E 2024'!U80</f>
        <v>8</v>
      </c>
      <c r="T73" s="181">
        <v>3</v>
      </c>
      <c r="U73" s="181">
        <v>3</v>
      </c>
      <c r="V73" s="181">
        <v>2</v>
      </c>
      <c r="W73" s="181">
        <v>10</v>
      </c>
      <c r="X73" s="34">
        <f>+AA73+AB73+AC73+AD73</f>
        <v>4</v>
      </c>
      <c r="Y73" s="181"/>
      <c r="Z73" s="181">
        <f t="shared" si="10"/>
        <v>16</v>
      </c>
      <c r="AA73" s="191">
        <v>1</v>
      </c>
      <c r="AB73" s="302">
        <v>3</v>
      </c>
      <c r="AC73" s="191"/>
      <c r="AD73" s="4"/>
      <c r="AE73" s="285">
        <v>0.1</v>
      </c>
      <c r="AF73" s="284">
        <f>(Z73/Q73)*N73</f>
        <v>0.1</v>
      </c>
      <c r="AG73" s="285">
        <v>1</v>
      </c>
      <c r="AH73" s="284">
        <f>Z73/Q73</f>
        <v>1</v>
      </c>
      <c r="AI73" s="191"/>
      <c r="AJ73" s="250"/>
      <c r="AK73" s="250"/>
      <c r="AL73" s="250"/>
      <c r="AM73" s="244" t="s">
        <v>593</v>
      </c>
      <c r="AZ73" s="176" t="s">
        <v>594</v>
      </c>
      <c r="BQ73" s="179"/>
      <c r="BR73" s="179"/>
      <c r="BS73" s="179"/>
      <c r="BT73" s="179"/>
      <c r="BU73" s="179"/>
      <c r="BV73" s="179"/>
      <c r="BW73" s="179"/>
      <c r="BX73" s="179"/>
      <c r="BY73" s="179"/>
      <c r="BZ73" s="179"/>
      <c r="CA73" s="179"/>
      <c r="CB73" s="179"/>
      <c r="CC73" s="179"/>
      <c r="CD73" s="179"/>
      <c r="CE73" s="179"/>
      <c r="CF73" s="179"/>
      <c r="CG73" s="179"/>
      <c r="CH73" s="179"/>
      <c r="CI73" s="179"/>
      <c r="CJ73" s="179"/>
    </row>
    <row r="74" spans="1:88" s="185" customFormat="1" ht="99.75" customHeight="1">
      <c r="A74" s="181">
        <v>3</v>
      </c>
      <c r="B74" s="181">
        <v>2</v>
      </c>
      <c r="C74" s="181" t="s">
        <v>345</v>
      </c>
      <c r="D74" s="181" t="s">
        <v>356</v>
      </c>
      <c r="E74" s="182"/>
      <c r="F74" s="181" t="s">
        <v>357</v>
      </c>
      <c r="G74" s="182"/>
      <c r="H74" s="183" t="s">
        <v>365</v>
      </c>
      <c r="I74" s="181" t="s">
        <v>169</v>
      </c>
      <c r="J74" s="181" t="s">
        <v>170</v>
      </c>
      <c r="K74" s="183" t="s">
        <v>366</v>
      </c>
      <c r="L74" s="183" t="s">
        <v>367</v>
      </c>
      <c r="M74" s="183" t="s">
        <v>368</v>
      </c>
      <c r="N74" s="194">
        <f>'[2]Plan Indicativo'!CP84</f>
        <v>0.1</v>
      </c>
      <c r="O74" s="184" t="s">
        <v>180</v>
      </c>
      <c r="P74" s="182"/>
      <c r="Q74" s="181">
        <v>40</v>
      </c>
      <c r="R74" s="181"/>
      <c r="S74" s="181">
        <f>'E 2024'!U81</f>
        <v>20</v>
      </c>
      <c r="T74" s="181">
        <v>10</v>
      </c>
      <c r="U74" s="181">
        <v>5</v>
      </c>
      <c r="V74" s="181">
        <v>5</v>
      </c>
      <c r="W74" s="181">
        <v>23</v>
      </c>
      <c r="X74" s="34">
        <f>+AA74+AB74+AC74+AD74</f>
        <v>5</v>
      </c>
      <c r="Y74" s="181"/>
      <c r="Z74" s="181">
        <f t="shared" si="10"/>
        <v>33</v>
      </c>
      <c r="AA74" s="191">
        <v>2</v>
      </c>
      <c r="AB74" s="302">
        <v>3</v>
      </c>
      <c r="AC74" s="191"/>
      <c r="AD74" s="4"/>
      <c r="AE74" s="285">
        <f t="shared" ref="AE72:AE75" si="40">(X74/T74)*N74</f>
        <v>0.05</v>
      </c>
      <c r="AF74" s="284">
        <f>(Z74/Q74)*N74</f>
        <v>8.2500000000000004E-2</v>
      </c>
      <c r="AG74" s="285">
        <f t="shared" ref="AG72:AG76" si="41">X74/T74</f>
        <v>0.5</v>
      </c>
      <c r="AH74" s="284">
        <f>Z74/Q74</f>
        <v>0.82499999999999996</v>
      </c>
      <c r="AI74" s="191"/>
      <c r="AJ74" s="250"/>
      <c r="AK74" s="250"/>
      <c r="AL74" s="250"/>
      <c r="AM74" s="244" t="s">
        <v>279</v>
      </c>
      <c r="AZ74" s="176" t="s">
        <v>279</v>
      </c>
      <c r="BQ74" s="179"/>
      <c r="BR74" s="179"/>
      <c r="BS74" s="179"/>
      <c r="BT74" s="179"/>
      <c r="BU74" s="179"/>
      <c r="BV74" s="179"/>
      <c r="BW74" s="179"/>
      <c r="BX74" s="179"/>
      <c r="BY74" s="179"/>
      <c r="BZ74" s="179"/>
      <c r="CA74" s="179"/>
      <c r="CB74" s="179"/>
      <c r="CC74" s="179"/>
      <c r="CD74" s="179"/>
      <c r="CE74" s="179"/>
      <c r="CF74" s="179"/>
      <c r="CG74" s="179"/>
      <c r="CH74" s="179"/>
      <c r="CI74" s="179"/>
      <c r="CJ74" s="179"/>
    </row>
    <row r="75" spans="1:88" ht="45" customHeight="1">
      <c r="A75" s="34">
        <v>3</v>
      </c>
      <c r="B75" s="34">
        <v>2</v>
      </c>
      <c r="C75" s="34" t="s">
        <v>345</v>
      </c>
      <c r="D75" s="34" t="s">
        <v>356</v>
      </c>
      <c r="E75" s="17"/>
      <c r="F75" s="56" t="s">
        <v>357</v>
      </c>
      <c r="G75" s="17"/>
      <c r="H75" s="19" t="s">
        <v>369</v>
      </c>
      <c r="I75" s="34" t="s">
        <v>169</v>
      </c>
      <c r="J75" s="34" t="s">
        <v>170</v>
      </c>
      <c r="K75" s="19"/>
      <c r="L75" s="19" t="s">
        <v>370</v>
      </c>
      <c r="M75" s="19" t="s">
        <v>370</v>
      </c>
      <c r="N75" s="194">
        <f>'[2]Plan Indicativo'!CP85</f>
        <v>0.5</v>
      </c>
      <c r="O75" s="36" t="s">
        <v>174</v>
      </c>
      <c r="P75" s="17"/>
      <c r="Q75" s="34">
        <v>100</v>
      </c>
      <c r="R75" s="34"/>
      <c r="S75" s="34">
        <v>50</v>
      </c>
      <c r="T75" s="34">
        <v>50</v>
      </c>
      <c r="U75" s="34">
        <v>0</v>
      </c>
      <c r="V75" s="191">
        <v>0</v>
      </c>
      <c r="W75" s="191">
        <v>0</v>
      </c>
      <c r="X75" s="34">
        <f>+AA75+AB75+AC75+AD75</f>
        <v>0</v>
      </c>
      <c r="Y75" s="34"/>
      <c r="Z75" s="34">
        <f t="shared" si="10"/>
        <v>0</v>
      </c>
      <c r="AA75" s="191">
        <v>0</v>
      </c>
      <c r="AB75" s="302">
        <v>0</v>
      </c>
      <c r="AC75" s="191"/>
      <c r="AD75" s="191"/>
      <c r="AE75" s="285">
        <f t="shared" si="40"/>
        <v>0</v>
      </c>
      <c r="AF75" s="284">
        <f>(Z75/Q75)*N75</f>
        <v>0</v>
      </c>
      <c r="AG75" s="285">
        <f t="shared" si="41"/>
        <v>0</v>
      </c>
      <c r="AH75" s="284">
        <f>Z75/Q75</f>
        <v>0</v>
      </c>
      <c r="AI75" s="191"/>
      <c r="AJ75" s="250"/>
      <c r="AK75" s="250"/>
      <c r="AL75" s="250"/>
      <c r="AM75" s="241" t="s">
        <v>157</v>
      </c>
      <c r="AZ75" s="177" t="s">
        <v>157</v>
      </c>
    </row>
    <row r="76" spans="1:88" ht="45" customHeight="1">
      <c r="A76" s="34">
        <v>6</v>
      </c>
      <c r="B76" s="34">
        <v>2</v>
      </c>
      <c r="C76" s="34" t="s">
        <v>345</v>
      </c>
      <c r="D76" s="34" t="s">
        <v>356</v>
      </c>
      <c r="E76" s="17"/>
      <c r="F76" s="56" t="s">
        <v>357</v>
      </c>
      <c r="G76" s="17"/>
      <c r="H76" s="19" t="s">
        <v>371</v>
      </c>
      <c r="I76" s="34"/>
      <c r="J76" s="34" t="s">
        <v>170</v>
      </c>
      <c r="K76" s="19"/>
      <c r="L76" s="19" t="s">
        <v>372</v>
      </c>
      <c r="M76" s="19" t="s">
        <v>372</v>
      </c>
      <c r="N76" s="194">
        <f>'[2]Plan Indicativo'!CP86</f>
        <v>0.2</v>
      </c>
      <c r="O76" s="36" t="s">
        <v>174</v>
      </c>
      <c r="P76" s="17"/>
      <c r="Q76" s="34">
        <v>5</v>
      </c>
      <c r="R76" s="34"/>
      <c r="S76" s="34">
        <f>'E 2024'!U83</f>
        <v>0</v>
      </c>
      <c r="T76" s="34">
        <v>0</v>
      </c>
      <c r="U76" s="34">
        <v>5</v>
      </c>
      <c r="V76" s="191">
        <v>0</v>
      </c>
      <c r="W76" s="191">
        <v>0</v>
      </c>
      <c r="X76" s="34">
        <f>+AA76+AB76+AC76+AD76</f>
        <v>0</v>
      </c>
      <c r="Y76" s="34"/>
      <c r="Z76" s="34">
        <f t="shared" si="10"/>
        <v>0</v>
      </c>
      <c r="AA76" s="191">
        <v>0</v>
      </c>
      <c r="AB76" s="302">
        <v>0</v>
      </c>
      <c r="AC76" s="191"/>
      <c r="AD76" s="191"/>
      <c r="AE76" s="284" t="s">
        <v>581</v>
      </c>
      <c r="AF76" s="284">
        <f>(Z76/Q76)*N76</f>
        <v>0</v>
      </c>
      <c r="AG76" s="285" t="s">
        <v>581</v>
      </c>
      <c r="AH76" s="284">
        <f>Z76/Q76</f>
        <v>0</v>
      </c>
      <c r="AI76" s="191"/>
      <c r="AJ76" s="250"/>
      <c r="AK76" s="250"/>
      <c r="AL76" s="250"/>
      <c r="AM76" s="241" t="s">
        <v>157</v>
      </c>
      <c r="AZ76" s="177" t="s">
        <v>157</v>
      </c>
    </row>
    <row r="77" spans="1:88" ht="45" customHeight="1">
      <c r="A77" s="310"/>
      <c r="B77" s="311"/>
      <c r="C77" s="311"/>
      <c r="D77" s="313"/>
      <c r="E77" s="17"/>
      <c r="F77" s="315" t="s">
        <v>613</v>
      </c>
      <c r="G77" s="316"/>
      <c r="H77" s="316"/>
      <c r="I77" s="316"/>
      <c r="J77" s="316"/>
      <c r="K77" s="316"/>
      <c r="L77" s="316"/>
      <c r="M77" s="316"/>
      <c r="N77" s="316"/>
      <c r="O77" s="316"/>
      <c r="P77" s="316"/>
      <c r="Q77" s="316"/>
      <c r="R77" s="316"/>
      <c r="S77" s="316"/>
      <c r="T77" s="316"/>
      <c r="U77" s="316"/>
      <c r="V77" s="316"/>
      <c r="W77" s="316"/>
      <c r="X77" s="316"/>
      <c r="Y77" s="316"/>
      <c r="Z77" s="316"/>
      <c r="AA77" s="316"/>
      <c r="AB77" s="316"/>
      <c r="AC77" s="316"/>
      <c r="AD77" s="316"/>
      <c r="AE77" s="286">
        <f>SUM(AE72:AE76)</f>
        <v>0.25</v>
      </c>
      <c r="AF77" s="286">
        <f>SUM(AF72:AF76)</f>
        <v>0.28250000000000003</v>
      </c>
      <c r="AG77" s="286">
        <f>AVERAGE(AG72:AG76)</f>
        <v>0.625</v>
      </c>
      <c r="AH77" s="286">
        <f>AVERAGE(AH72:AH76)</f>
        <v>0.56500000000000006</v>
      </c>
      <c r="AI77" s="191"/>
      <c r="AJ77" s="250"/>
      <c r="AK77" s="250"/>
      <c r="AL77" s="250"/>
      <c r="AM77" s="211"/>
      <c r="AZ77"/>
    </row>
    <row r="78" spans="1:88" ht="45" hidden="1" customHeight="1">
      <c r="A78" s="310"/>
      <c r="B78" s="311"/>
      <c r="C78" s="311"/>
      <c r="D78" s="312" t="s">
        <v>614</v>
      </c>
      <c r="E78" s="312"/>
      <c r="F78" s="312"/>
      <c r="G78" s="312"/>
      <c r="H78" s="312"/>
      <c r="I78" s="312"/>
      <c r="J78" s="312"/>
      <c r="K78" s="312"/>
      <c r="L78" s="312"/>
      <c r="M78" s="312"/>
      <c r="N78" s="312"/>
      <c r="O78" s="312"/>
      <c r="P78" s="312"/>
      <c r="Q78" s="312"/>
      <c r="R78" s="312"/>
      <c r="S78" s="312"/>
      <c r="T78" s="312"/>
      <c r="U78" s="312"/>
      <c r="V78" s="312"/>
      <c r="W78" s="312"/>
      <c r="X78" s="312"/>
      <c r="Y78" s="312"/>
      <c r="Z78" s="312"/>
      <c r="AA78" s="312"/>
      <c r="AB78" s="312"/>
      <c r="AC78" s="312"/>
      <c r="AD78" s="312"/>
      <c r="AE78" s="299">
        <f>AE77</f>
        <v>0.25</v>
      </c>
      <c r="AF78" s="299">
        <f t="shared" ref="AF78:AH78" si="42">AF77</f>
        <v>0.28250000000000003</v>
      </c>
      <c r="AG78" s="299">
        <f t="shared" si="42"/>
        <v>0.625</v>
      </c>
      <c r="AH78" s="299">
        <f t="shared" si="42"/>
        <v>0.56500000000000006</v>
      </c>
      <c r="AI78" s="191"/>
      <c r="AJ78" s="250"/>
      <c r="AK78" s="250"/>
      <c r="AL78" s="250"/>
      <c r="AM78" s="211"/>
      <c r="AZ78"/>
    </row>
    <row r="79" spans="1:88" ht="45" customHeight="1">
      <c r="A79" s="34">
        <v>1</v>
      </c>
      <c r="B79" s="34">
        <v>2</v>
      </c>
      <c r="C79" s="34" t="s">
        <v>345</v>
      </c>
      <c r="D79" s="34" t="s">
        <v>373</v>
      </c>
      <c r="E79" s="17"/>
      <c r="F79" s="57" t="s">
        <v>374</v>
      </c>
      <c r="G79" s="17"/>
      <c r="H79" s="19" t="s">
        <v>375</v>
      </c>
      <c r="I79" s="34" t="s">
        <v>169</v>
      </c>
      <c r="J79" s="34" t="s">
        <v>170</v>
      </c>
      <c r="K79" s="34" t="s">
        <v>376</v>
      </c>
      <c r="L79" s="34" t="s">
        <v>377</v>
      </c>
      <c r="M79" s="34" t="s">
        <v>378</v>
      </c>
      <c r="N79" s="194">
        <f>'[2]Plan Indicativo'!CP89</f>
        <v>0.2</v>
      </c>
      <c r="O79" s="36" t="s">
        <v>180</v>
      </c>
      <c r="P79" s="17"/>
      <c r="Q79" s="44">
        <v>2700</v>
      </c>
      <c r="R79" s="44"/>
      <c r="S79" s="34">
        <f>'E 2024'!U86</f>
        <v>0</v>
      </c>
      <c r="T79" s="34">
        <v>0</v>
      </c>
      <c r="U79" s="44">
        <v>2700</v>
      </c>
      <c r="V79" s="191">
        <v>0</v>
      </c>
      <c r="W79" s="191">
        <v>0</v>
      </c>
      <c r="X79" s="34">
        <f>+AA79+AB79+AC79+AD79</f>
        <v>0</v>
      </c>
      <c r="Y79" s="34"/>
      <c r="Z79" s="34">
        <f t="shared" si="10"/>
        <v>0</v>
      </c>
      <c r="AA79" s="191">
        <v>0</v>
      </c>
      <c r="AB79" s="302">
        <v>0</v>
      </c>
      <c r="AC79" s="191"/>
      <c r="AD79" s="191"/>
      <c r="AE79" s="284" t="s">
        <v>581</v>
      </c>
      <c r="AF79" s="284">
        <f>(Z79/Q79)*N79</f>
        <v>0</v>
      </c>
      <c r="AG79" s="34" t="s">
        <v>581</v>
      </c>
      <c r="AH79" s="284">
        <f>Z79/Q79</f>
        <v>0</v>
      </c>
      <c r="AI79" s="201"/>
      <c r="AJ79" s="251"/>
      <c r="AK79" s="251"/>
      <c r="AL79" s="251"/>
      <c r="AM79" s="239" t="s">
        <v>157</v>
      </c>
      <c r="AZ79" s="176" t="s">
        <v>157</v>
      </c>
    </row>
    <row r="80" spans="1:88" ht="45" customHeight="1">
      <c r="A80" s="34">
        <v>1</v>
      </c>
      <c r="B80" s="34">
        <v>2</v>
      </c>
      <c r="C80" s="34" t="s">
        <v>345</v>
      </c>
      <c r="D80" s="34" t="s">
        <v>373</v>
      </c>
      <c r="E80" s="17"/>
      <c r="F80" s="57" t="s">
        <v>374</v>
      </c>
      <c r="G80" s="17"/>
      <c r="H80" s="19" t="s">
        <v>379</v>
      </c>
      <c r="I80" s="34" t="s">
        <v>169</v>
      </c>
      <c r="J80" s="34" t="s">
        <v>170</v>
      </c>
      <c r="K80" s="34" t="s">
        <v>380</v>
      </c>
      <c r="L80" s="34" t="s">
        <v>381</v>
      </c>
      <c r="M80" s="34" t="s">
        <v>382</v>
      </c>
      <c r="N80" s="194">
        <f>'[2]Plan Indicativo'!CP90</f>
        <v>0.6</v>
      </c>
      <c r="O80" s="36" t="s">
        <v>180</v>
      </c>
      <c r="P80" s="17"/>
      <c r="Q80" s="34">
        <v>500</v>
      </c>
      <c r="R80" s="34"/>
      <c r="S80" s="34">
        <f>'E 2024'!U87</f>
        <v>0</v>
      </c>
      <c r="T80" s="34">
        <v>0</v>
      </c>
      <c r="U80" s="34">
        <v>500</v>
      </c>
      <c r="V80" s="191">
        <v>0</v>
      </c>
      <c r="W80" s="191">
        <v>0</v>
      </c>
      <c r="X80" s="34">
        <f>+AA80+AB80+AC80+AD80</f>
        <v>0</v>
      </c>
      <c r="Y80" s="34"/>
      <c r="Z80" s="34">
        <f t="shared" si="10"/>
        <v>0</v>
      </c>
      <c r="AA80" s="191">
        <v>0</v>
      </c>
      <c r="AB80" s="302">
        <v>0</v>
      </c>
      <c r="AC80" s="191"/>
      <c r="AD80" s="191"/>
      <c r="AE80" s="284" t="s">
        <v>581</v>
      </c>
      <c r="AF80" s="284">
        <f>(Z80/Q80)*N80</f>
        <v>0</v>
      </c>
      <c r="AG80" s="34" t="s">
        <v>581</v>
      </c>
      <c r="AH80" s="284">
        <f>Z80/Q80</f>
        <v>0</v>
      </c>
      <c r="AI80" s="191"/>
      <c r="AJ80" s="250"/>
      <c r="AK80" s="250"/>
      <c r="AL80" s="250"/>
      <c r="AM80" s="239" t="s">
        <v>157</v>
      </c>
      <c r="AZ80" s="176" t="s">
        <v>157</v>
      </c>
    </row>
    <row r="81" spans="1:88" ht="45" customHeight="1">
      <c r="A81" s="34">
        <v>1</v>
      </c>
      <c r="B81" s="34">
        <v>2</v>
      </c>
      <c r="C81" s="34" t="s">
        <v>345</v>
      </c>
      <c r="D81" s="34" t="s">
        <v>373</v>
      </c>
      <c r="E81" s="17"/>
      <c r="F81" s="57" t="s">
        <v>374</v>
      </c>
      <c r="G81" s="17"/>
      <c r="H81" s="19" t="s">
        <v>383</v>
      </c>
      <c r="I81" s="34" t="s">
        <v>169</v>
      </c>
      <c r="J81" s="34" t="s">
        <v>170</v>
      </c>
      <c r="K81" s="34" t="s">
        <v>384</v>
      </c>
      <c r="L81" s="34" t="s">
        <v>385</v>
      </c>
      <c r="M81" s="34" t="s">
        <v>386</v>
      </c>
      <c r="N81" s="194">
        <f>'[2]Plan Indicativo'!CP91</f>
        <v>0.2</v>
      </c>
      <c r="O81" s="36" t="s">
        <v>180</v>
      </c>
      <c r="P81" s="17"/>
      <c r="Q81" s="34">
        <v>600</v>
      </c>
      <c r="R81" s="34"/>
      <c r="S81" s="34">
        <f>'E 2024'!U88</f>
        <v>0</v>
      </c>
      <c r="T81" s="34">
        <v>0</v>
      </c>
      <c r="U81" s="34">
        <v>200</v>
      </c>
      <c r="V81" s="191">
        <v>0</v>
      </c>
      <c r="W81" s="191">
        <v>0</v>
      </c>
      <c r="X81" s="34">
        <f>+AA81+AB81+AC81+AD81</f>
        <v>0</v>
      </c>
      <c r="Y81" s="34"/>
      <c r="Z81" s="34">
        <f t="shared" si="10"/>
        <v>0</v>
      </c>
      <c r="AA81" s="191">
        <v>0</v>
      </c>
      <c r="AB81" s="302">
        <v>0</v>
      </c>
      <c r="AC81" s="191"/>
      <c r="AD81" s="191"/>
      <c r="AE81" s="284" t="s">
        <v>581</v>
      </c>
      <c r="AF81" s="284">
        <f>(Z81/Q81)*N81</f>
        <v>0</v>
      </c>
      <c r="AG81" s="34" t="s">
        <v>581</v>
      </c>
      <c r="AH81" s="284">
        <f>Z81/Q81</f>
        <v>0</v>
      </c>
      <c r="AI81" s="191"/>
      <c r="AJ81" s="250"/>
      <c r="AK81" s="250"/>
      <c r="AL81" s="250"/>
      <c r="AM81" s="239" t="s">
        <v>157</v>
      </c>
      <c r="AZ81" s="176" t="s">
        <v>157</v>
      </c>
    </row>
    <row r="82" spans="1:88" ht="45" customHeight="1">
      <c r="A82" s="310"/>
      <c r="B82" s="311"/>
      <c r="C82" s="311"/>
      <c r="D82" s="313"/>
      <c r="E82" s="17"/>
      <c r="F82" s="315" t="s">
        <v>615</v>
      </c>
      <c r="G82" s="316"/>
      <c r="H82" s="316"/>
      <c r="I82" s="316"/>
      <c r="J82" s="316"/>
      <c r="K82" s="316"/>
      <c r="L82" s="316"/>
      <c r="M82" s="316"/>
      <c r="N82" s="316"/>
      <c r="O82" s="316"/>
      <c r="P82" s="316"/>
      <c r="Q82" s="316"/>
      <c r="R82" s="316"/>
      <c r="S82" s="316"/>
      <c r="T82" s="316"/>
      <c r="U82" s="316"/>
      <c r="V82" s="316"/>
      <c r="W82" s="316"/>
      <c r="X82" s="316"/>
      <c r="Y82" s="316"/>
      <c r="Z82" s="316"/>
      <c r="AA82" s="316"/>
      <c r="AB82" s="316"/>
      <c r="AC82" s="316"/>
      <c r="AD82" s="316"/>
      <c r="AE82" s="286" t="s">
        <v>581</v>
      </c>
      <c r="AF82" s="286">
        <f>SUM(AF79:AF81)</f>
        <v>0</v>
      </c>
      <c r="AG82" s="286" t="s">
        <v>581</v>
      </c>
      <c r="AH82" s="286">
        <f>AVERAGE(AH79:AH81)</f>
        <v>0</v>
      </c>
      <c r="AI82" s="191"/>
      <c r="AJ82" s="250"/>
      <c r="AK82" s="250"/>
      <c r="AL82" s="250"/>
      <c r="AM82" s="211"/>
      <c r="AZ82"/>
    </row>
    <row r="83" spans="1:88" ht="45" hidden="1" customHeight="1">
      <c r="A83" s="310"/>
      <c r="B83" s="311"/>
      <c r="C83" s="311"/>
      <c r="D83" s="312" t="s">
        <v>616</v>
      </c>
      <c r="E83" s="312"/>
      <c r="F83" s="312"/>
      <c r="G83" s="312"/>
      <c r="H83" s="312"/>
      <c r="I83" s="312"/>
      <c r="J83" s="312"/>
      <c r="K83" s="312"/>
      <c r="L83" s="312"/>
      <c r="M83" s="312"/>
      <c r="N83" s="312"/>
      <c r="O83" s="312"/>
      <c r="P83" s="312"/>
      <c r="Q83" s="312"/>
      <c r="R83" s="312"/>
      <c r="S83" s="312"/>
      <c r="T83" s="312"/>
      <c r="U83" s="312"/>
      <c r="V83" s="312"/>
      <c r="W83" s="312"/>
      <c r="X83" s="312"/>
      <c r="Y83" s="312"/>
      <c r="Z83" s="312"/>
      <c r="AA83" s="312"/>
      <c r="AB83" s="312"/>
      <c r="AC83" s="312"/>
      <c r="AD83" s="312"/>
      <c r="AE83" s="299" t="s">
        <v>581</v>
      </c>
      <c r="AF83" s="299">
        <f>+AF82</f>
        <v>0</v>
      </c>
      <c r="AG83" s="299" t="s">
        <v>581</v>
      </c>
      <c r="AH83" s="299">
        <f>+AH82</f>
        <v>0</v>
      </c>
      <c r="AI83" s="191"/>
      <c r="AJ83" s="250"/>
      <c r="AK83" s="250"/>
      <c r="AL83" s="250"/>
      <c r="AM83" s="211"/>
      <c r="AZ83"/>
    </row>
    <row r="84" spans="1:88" ht="45" hidden="1" customHeight="1">
      <c r="A84" s="310"/>
      <c r="B84" s="311"/>
      <c r="C84" s="312" t="s">
        <v>617</v>
      </c>
      <c r="D84" s="312"/>
      <c r="E84" s="312"/>
      <c r="F84" s="312"/>
      <c r="G84" s="312"/>
      <c r="H84" s="312"/>
      <c r="I84" s="312"/>
      <c r="J84" s="312"/>
      <c r="K84" s="312"/>
      <c r="L84" s="312"/>
      <c r="M84" s="312"/>
      <c r="N84" s="312"/>
      <c r="O84" s="312"/>
      <c r="P84" s="312"/>
      <c r="Q84" s="312"/>
      <c r="R84" s="312"/>
      <c r="S84" s="312"/>
      <c r="T84" s="312"/>
      <c r="U84" s="312"/>
      <c r="V84" s="312"/>
      <c r="W84" s="312"/>
      <c r="X84" s="312"/>
      <c r="Y84" s="312"/>
      <c r="Z84" s="312"/>
      <c r="AA84" s="312"/>
      <c r="AB84" s="312"/>
      <c r="AC84" s="312"/>
      <c r="AD84" s="312"/>
      <c r="AE84" s="301">
        <f>AVERAGE(AE83,AE78,AE71)</f>
        <v>0.25</v>
      </c>
      <c r="AF84" s="301">
        <f t="shared" ref="AF84:AH84" si="43">AVERAGE(AF83,AF78,AF71)</f>
        <v>0.12194444444444445</v>
      </c>
      <c r="AG84" s="301">
        <f t="shared" si="43"/>
        <v>0.5625</v>
      </c>
      <c r="AH84" s="301">
        <f t="shared" si="43"/>
        <v>0.21611111111111114</v>
      </c>
      <c r="AI84" s="191"/>
      <c r="AJ84" s="250"/>
      <c r="AK84" s="250"/>
      <c r="AL84" s="250"/>
      <c r="AM84" s="211"/>
      <c r="AZ84"/>
    </row>
    <row r="85" spans="1:88" ht="45" customHeight="1">
      <c r="A85" s="34">
        <v>8</v>
      </c>
      <c r="B85" s="34">
        <v>3</v>
      </c>
      <c r="C85" s="34" t="s">
        <v>387</v>
      </c>
      <c r="D85" s="34" t="s">
        <v>388</v>
      </c>
      <c r="E85" s="17"/>
      <c r="F85" s="58" t="s">
        <v>389</v>
      </c>
      <c r="G85" s="17"/>
      <c r="H85" s="19" t="s">
        <v>390</v>
      </c>
      <c r="I85" s="34" t="s">
        <v>169</v>
      </c>
      <c r="J85" s="34" t="s">
        <v>170</v>
      </c>
      <c r="K85" s="44">
        <v>25</v>
      </c>
      <c r="L85" s="44">
        <v>20</v>
      </c>
      <c r="M85" s="44">
        <f t="shared" ref="M85:M93" si="44">K85+L85</f>
        <v>45</v>
      </c>
      <c r="N85" s="194">
        <f>'[2]Plan Indicativo'!CP95</f>
        <v>0.15</v>
      </c>
      <c r="O85" s="36" t="s">
        <v>180</v>
      </c>
      <c r="P85" s="17"/>
      <c r="Q85" s="44">
        <v>45</v>
      </c>
      <c r="R85" s="44"/>
      <c r="S85" s="34">
        <f>'E 2024'!U92</f>
        <v>0</v>
      </c>
      <c r="T85" s="44">
        <v>0</v>
      </c>
      <c r="U85" s="44">
        <v>45</v>
      </c>
      <c r="V85" s="191">
        <v>0</v>
      </c>
      <c r="W85" s="191">
        <v>0</v>
      </c>
      <c r="X85" s="34">
        <f t="shared" ref="X85:X96" si="45">+AA85+AB85+AC85+AD85</f>
        <v>0</v>
      </c>
      <c r="Y85" s="34"/>
      <c r="Z85" s="34">
        <f t="shared" si="10"/>
        <v>0</v>
      </c>
      <c r="AA85" s="201">
        <v>0</v>
      </c>
      <c r="AB85" s="303">
        <v>0</v>
      </c>
      <c r="AC85" s="201"/>
      <c r="AD85" s="201"/>
      <c r="AE85" s="284" t="s">
        <v>581</v>
      </c>
      <c r="AF85" s="284">
        <f t="shared" ref="AF85:AF96" si="46">(Z85/Q85)*N85</f>
        <v>0</v>
      </c>
      <c r="AG85" s="34" t="s">
        <v>581</v>
      </c>
      <c r="AH85" s="284">
        <f t="shared" ref="AH85:AH96" si="47">Z85/Q85</f>
        <v>0</v>
      </c>
      <c r="AI85" s="201"/>
      <c r="AJ85" s="251"/>
      <c r="AK85" s="251"/>
      <c r="AL85" s="251"/>
      <c r="AM85" s="239" t="s">
        <v>157</v>
      </c>
      <c r="AZ85" s="176" t="s">
        <v>157</v>
      </c>
    </row>
    <row r="86" spans="1:88" ht="45" customHeight="1">
      <c r="A86" s="34">
        <v>8</v>
      </c>
      <c r="B86" s="34">
        <v>3</v>
      </c>
      <c r="C86" s="34" t="s">
        <v>387</v>
      </c>
      <c r="D86" s="34" t="s">
        <v>388</v>
      </c>
      <c r="E86" s="17"/>
      <c r="F86" s="58" t="s">
        <v>389</v>
      </c>
      <c r="G86" s="17"/>
      <c r="H86" s="19" t="s">
        <v>391</v>
      </c>
      <c r="I86" s="34" t="s">
        <v>169</v>
      </c>
      <c r="J86" s="34" t="s">
        <v>170</v>
      </c>
      <c r="K86" s="44">
        <v>25</v>
      </c>
      <c r="L86" s="44">
        <v>50</v>
      </c>
      <c r="M86" s="44">
        <f t="shared" si="44"/>
        <v>75</v>
      </c>
      <c r="N86" s="194">
        <f>'[2]Plan Indicativo'!CP96</f>
        <v>0.1</v>
      </c>
      <c r="O86" s="36" t="s">
        <v>180</v>
      </c>
      <c r="P86" s="17"/>
      <c r="Q86" s="44">
        <v>75</v>
      </c>
      <c r="R86" s="44"/>
      <c r="S86" s="34">
        <f>'E 2024'!U93</f>
        <v>0</v>
      </c>
      <c r="T86" s="44">
        <v>0</v>
      </c>
      <c r="U86" s="44">
        <v>75</v>
      </c>
      <c r="V86" s="191">
        <v>0</v>
      </c>
      <c r="W86" s="191">
        <v>0</v>
      </c>
      <c r="X86" s="34">
        <f t="shared" si="45"/>
        <v>0</v>
      </c>
      <c r="Y86" s="34"/>
      <c r="Z86" s="34">
        <f t="shared" si="10"/>
        <v>0</v>
      </c>
      <c r="AA86" s="201">
        <v>0</v>
      </c>
      <c r="AB86" s="303">
        <v>0</v>
      </c>
      <c r="AC86" s="201"/>
      <c r="AD86" s="201"/>
      <c r="AE86" s="284" t="s">
        <v>581</v>
      </c>
      <c r="AF86" s="284">
        <f t="shared" si="46"/>
        <v>0</v>
      </c>
      <c r="AG86" s="34" t="s">
        <v>581</v>
      </c>
      <c r="AH86" s="284">
        <f t="shared" si="47"/>
        <v>0</v>
      </c>
      <c r="AI86" s="201"/>
      <c r="AJ86" s="251"/>
      <c r="AK86" s="251"/>
      <c r="AL86" s="251"/>
      <c r="AM86" s="239" t="s">
        <v>157</v>
      </c>
      <c r="AZ86" s="176" t="s">
        <v>157</v>
      </c>
    </row>
    <row r="87" spans="1:88" ht="45" customHeight="1">
      <c r="A87" s="34">
        <v>8</v>
      </c>
      <c r="B87" s="34">
        <v>3</v>
      </c>
      <c r="C87" s="34" t="s">
        <v>387</v>
      </c>
      <c r="D87" s="34" t="s">
        <v>388</v>
      </c>
      <c r="E87" s="17"/>
      <c r="F87" s="58" t="s">
        <v>389</v>
      </c>
      <c r="G87" s="17"/>
      <c r="H87" s="19" t="s">
        <v>392</v>
      </c>
      <c r="I87" s="34" t="s">
        <v>169</v>
      </c>
      <c r="J87" s="34" t="s">
        <v>170</v>
      </c>
      <c r="K87" s="44">
        <v>50</v>
      </c>
      <c r="L87" s="44">
        <v>100</v>
      </c>
      <c r="M87" s="44">
        <f t="shared" si="44"/>
        <v>150</v>
      </c>
      <c r="N87" s="194">
        <f>'[2]Plan Indicativo'!CP97</f>
        <v>0.2</v>
      </c>
      <c r="O87" s="36" t="s">
        <v>180</v>
      </c>
      <c r="P87" s="17"/>
      <c r="Q87" s="44">
        <v>150</v>
      </c>
      <c r="R87" s="44"/>
      <c r="S87" s="34">
        <f>'E 2024'!U94</f>
        <v>0</v>
      </c>
      <c r="T87" s="44">
        <v>0</v>
      </c>
      <c r="U87" s="44">
        <v>150</v>
      </c>
      <c r="V87" s="191">
        <v>0</v>
      </c>
      <c r="W87" s="191">
        <v>0</v>
      </c>
      <c r="X87" s="34">
        <f t="shared" si="45"/>
        <v>0</v>
      </c>
      <c r="Y87" s="34"/>
      <c r="Z87" s="34">
        <f t="shared" si="10"/>
        <v>0</v>
      </c>
      <c r="AA87" s="201">
        <v>0</v>
      </c>
      <c r="AB87" s="303">
        <v>0</v>
      </c>
      <c r="AC87" s="201"/>
      <c r="AD87" s="201"/>
      <c r="AE87" s="284" t="s">
        <v>581</v>
      </c>
      <c r="AF87" s="284">
        <f t="shared" si="46"/>
        <v>0</v>
      </c>
      <c r="AG87" s="34" t="s">
        <v>581</v>
      </c>
      <c r="AH87" s="284">
        <f t="shared" si="47"/>
        <v>0</v>
      </c>
      <c r="AI87" s="201"/>
      <c r="AJ87" s="251"/>
      <c r="AK87" s="251"/>
      <c r="AL87" s="251"/>
      <c r="AM87" s="239" t="s">
        <v>157</v>
      </c>
      <c r="AZ87" s="176" t="s">
        <v>157</v>
      </c>
    </row>
    <row r="88" spans="1:88" ht="45" customHeight="1">
      <c r="A88" s="34">
        <v>8</v>
      </c>
      <c r="B88" s="34">
        <v>3</v>
      </c>
      <c r="C88" s="34" t="s">
        <v>387</v>
      </c>
      <c r="D88" s="34" t="s">
        <v>388</v>
      </c>
      <c r="E88" s="17"/>
      <c r="F88" s="58" t="s">
        <v>389</v>
      </c>
      <c r="G88" s="17"/>
      <c r="H88" s="19" t="s">
        <v>393</v>
      </c>
      <c r="I88" s="34" t="s">
        <v>169</v>
      </c>
      <c r="J88" s="34" t="s">
        <v>170</v>
      </c>
      <c r="K88" s="44">
        <v>25</v>
      </c>
      <c r="L88" s="44">
        <v>25</v>
      </c>
      <c r="M88" s="44">
        <f t="shared" si="44"/>
        <v>50</v>
      </c>
      <c r="N88" s="194">
        <f>'[2]Plan Indicativo'!CP98</f>
        <v>0.05</v>
      </c>
      <c r="O88" s="36" t="s">
        <v>180</v>
      </c>
      <c r="P88" s="17"/>
      <c r="Q88" s="44">
        <v>50</v>
      </c>
      <c r="R88" s="44"/>
      <c r="S88" s="34">
        <f>'E 2024'!U95</f>
        <v>0</v>
      </c>
      <c r="T88" s="44">
        <v>0</v>
      </c>
      <c r="U88" s="44">
        <v>50</v>
      </c>
      <c r="V88" s="191">
        <v>0</v>
      </c>
      <c r="W88" s="191">
        <v>0</v>
      </c>
      <c r="X88" s="34">
        <f t="shared" si="45"/>
        <v>0</v>
      </c>
      <c r="Y88" s="34"/>
      <c r="Z88" s="34">
        <f t="shared" si="10"/>
        <v>0</v>
      </c>
      <c r="AA88" s="201">
        <v>0</v>
      </c>
      <c r="AB88" s="303">
        <v>0</v>
      </c>
      <c r="AC88" s="201"/>
      <c r="AD88" s="201"/>
      <c r="AE88" s="284" t="s">
        <v>581</v>
      </c>
      <c r="AF88" s="284">
        <f t="shared" si="46"/>
        <v>0</v>
      </c>
      <c r="AG88" s="34" t="s">
        <v>581</v>
      </c>
      <c r="AH88" s="284">
        <f t="shared" si="47"/>
        <v>0</v>
      </c>
      <c r="AI88" s="201"/>
      <c r="AJ88" s="251"/>
      <c r="AK88" s="251"/>
      <c r="AL88" s="251"/>
      <c r="AM88" s="239" t="s">
        <v>157</v>
      </c>
      <c r="AZ88" s="176" t="s">
        <v>157</v>
      </c>
    </row>
    <row r="89" spans="1:88" ht="45" customHeight="1">
      <c r="A89" s="34">
        <v>8</v>
      </c>
      <c r="B89" s="34">
        <v>3</v>
      </c>
      <c r="C89" s="34" t="s">
        <v>387</v>
      </c>
      <c r="D89" s="34" t="s">
        <v>388</v>
      </c>
      <c r="E89" s="17"/>
      <c r="F89" s="58" t="s">
        <v>389</v>
      </c>
      <c r="G89" s="17"/>
      <c r="H89" s="19" t="s">
        <v>394</v>
      </c>
      <c r="I89" s="34" t="s">
        <v>169</v>
      </c>
      <c r="J89" s="34" t="s">
        <v>170</v>
      </c>
      <c r="K89" s="44">
        <v>15</v>
      </c>
      <c r="L89" s="44">
        <v>15</v>
      </c>
      <c r="M89" s="44">
        <f t="shared" si="44"/>
        <v>30</v>
      </c>
      <c r="N89" s="194">
        <f>'[2]Plan Indicativo'!CP99</f>
        <v>0.05</v>
      </c>
      <c r="O89" s="36" t="s">
        <v>180</v>
      </c>
      <c r="P89" s="17"/>
      <c r="Q89" s="44">
        <v>30</v>
      </c>
      <c r="R89" s="44"/>
      <c r="S89" s="34">
        <f>'E 2024'!U96</f>
        <v>0</v>
      </c>
      <c r="T89" s="44">
        <v>0</v>
      </c>
      <c r="U89" s="44">
        <v>30</v>
      </c>
      <c r="V89" s="191">
        <v>0</v>
      </c>
      <c r="W89" s="191">
        <v>0</v>
      </c>
      <c r="X89" s="34">
        <f t="shared" si="45"/>
        <v>0</v>
      </c>
      <c r="Y89" s="34"/>
      <c r="Z89" s="34">
        <f t="shared" si="10"/>
        <v>0</v>
      </c>
      <c r="AA89" s="201">
        <v>0</v>
      </c>
      <c r="AB89" s="303">
        <v>0</v>
      </c>
      <c r="AC89" s="201"/>
      <c r="AD89" s="201"/>
      <c r="AE89" s="284" t="s">
        <v>581</v>
      </c>
      <c r="AF89" s="284">
        <f t="shared" si="46"/>
        <v>0</v>
      </c>
      <c r="AG89" s="34" t="s">
        <v>581</v>
      </c>
      <c r="AH89" s="284">
        <f t="shared" si="47"/>
        <v>0</v>
      </c>
      <c r="AI89" s="201"/>
      <c r="AJ89" s="251"/>
      <c r="AK89" s="251"/>
      <c r="AL89" s="251"/>
      <c r="AM89" s="239" t="s">
        <v>157</v>
      </c>
      <c r="AZ89" s="176" t="s">
        <v>157</v>
      </c>
    </row>
    <row r="90" spans="1:88" ht="45" customHeight="1">
      <c r="A90" s="34">
        <v>8</v>
      </c>
      <c r="B90" s="34">
        <v>3</v>
      </c>
      <c r="C90" s="34" t="s">
        <v>387</v>
      </c>
      <c r="D90" s="34" t="s">
        <v>388</v>
      </c>
      <c r="E90" s="17"/>
      <c r="F90" s="58" t="s">
        <v>389</v>
      </c>
      <c r="G90" s="17"/>
      <c r="H90" s="19" t="s">
        <v>395</v>
      </c>
      <c r="I90" s="34" t="s">
        <v>169</v>
      </c>
      <c r="J90" s="34" t="s">
        <v>170</v>
      </c>
      <c r="K90" s="44">
        <v>10</v>
      </c>
      <c r="L90" s="44">
        <v>10</v>
      </c>
      <c r="M90" s="44">
        <f t="shared" si="44"/>
        <v>20</v>
      </c>
      <c r="N90" s="194">
        <f>'[2]Plan Indicativo'!CP100</f>
        <v>0.05</v>
      </c>
      <c r="O90" s="36" t="s">
        <v>180</v>
      </c>
      <c r="P90" s="17"/>
      <c r="Q90" s="44">
        <v>20</v>
      </c>
      <c r="R90" s="44"/>
      <c r="S90" s="34">
        <f>'E 2024'!U97</f>
        <v>0</v>
      </c>
      <c r="T90" s="44">
        <v>0</v>
      </c>
      <c r="U90" s="44">
        <v>20</v>
      </c>
      <c r="V90" s="191">
        <v>0</v>
      </c>
      <c r="W90" s="191">
        <v>0</v>
      </c>
      <c r="X90" s="34">
        <f t="shared" si="45"/>
        <v>0</v>
      </c>
      <c r="Y90" s="34"/>
      <c r="Z90" s="34">
        <f t="shared" si="10"/>
        <v>0</v>
      </c>
      <c r="AA90" s="201">
        <v>0</v>
      </c>
      <c r="AB90" s="303">
        <v>0</v>
      </c>
      <c r="AC90" s="201"/>
      <c r="AD90" s="201"/>
      <c r="AE90" s="284" t="s">
        <v>581</v>
      </c>
      <c r="AF90" s="284">
        <f t="shared" si="46"/>
        <v>0</v>
      </c>
      <c r="AG90" s="34" t="s">
        <v>581</v>
      </c>
      <c r="AH90" s="284">
        <f t="shared" si="47"/>
        <v>0</v>
      </c>
      <c r="AI90" s="201"/>
      <c r="AJ90" s="251"/>
      <c r="AK90" s="251"/>
      <c r="AL90" s="251"/>
      <c r="AM90" s="239" t="s">
        <v>157</v>
      </c>
      <c r="AZ90" s="176" t="s">
        <v>157</v>
      </c>
    </row>
    <row r="91" spans="1:88" ht="45" customHeight="1">
      <c r="A91" s="34">
        <v>8</v>
      </c>
      <c r="B91" s="34">
        <v>3</v>
      </c>
      <c r="C91" s="34" t="s">
        <v>387</v>
      </c>
      <c r="D91" s="34" t="s">
        <v>388</v>
      </c>
      <c r="E91" s="17"/>
      <c r="F91" s="58" t="s">
        <v>389</v>
      </c>
      <c r="G91" s="17"/>
      <c r="H91" s="19" t="s">
        <v>396</v>
      </c>
      <c r="I91" s="34" t="s">
        <v>169</v>
      </c>
      <c r="J91" s="34" t="s">
        <v>170</v>
      </c>
      <c r="K91" s="44">
        <v>15</v>
      </c>
      <c r="L91" s="44">
        <v>15</v>
      </c>
      <c r="M91" s="44">
        <f t="shared" si="44"/>
        <v>30</v>
      </c>
      <c r="N91" s="194">
        <f>'[2]Plan Indicativo'!CP101</f>
        <v>0.05</v>
      </c>
      <c r="O91" s="36" t="s">
        <v>180</v>
      </c>
      <c r="P91" s="17"/>
      <c r="Q91" s="44">
        <v>30</v>
      </c>
      <c r="R91" s="44"/>
      <c r="S91" s="34">
        <f>'E 2024'!U98</f>
        <v>0</v>
      </c>
      <c r="T91" s="44">
        <v>0</v>
      </c>
      <c r="U91" s="44">
        <v>30</v>
      </c>
      <c r="V91" s="191">
        <v>0</v>
      </c>
      <c r="W91" s="191">
        <v>0</v>
      </c>
      <c r="X91" s="34">
        <f t="shared" si="45"/>
        <v>0</v>
      </c>
      <c r="Y91" s="34"/>
      <c r="Z91" s="34">
        <f t="shared" si="10"/>
        <v>0</v>
      </c>
      <c r="AA91" s="201">
        <v>0</v>
      </c>
      <c r="AB91" s="303">
        <v>0</v>
      </c>
      <c r="AC91" s="201"/>
      <c r="AD91" s="201"/>
      <c r="AE91" s="284" t="s">
        <v>581</v>
      </c>
      <c r="AF91" s="284">
        <f t="shared" si="46"/>
        <v>0</v>
      </c>
      <c r="AG91" s="34" t="s">
        <v>581</v>
      </c>
      <c r="AH91" s="284">
        <f t="shared" si="47"/>
        <v>0</v>
      </c>
      <c r="AI91" s="201"/>
      <c r="AJ91" s="251"/>
      <c r="AK91" s="251"/>
      <c r="AL91" s="251"/>
      <c r="AM91" s="239" t="s">
        <v>157</v>
      </c>
      <c r="AZ91" s="176" t="s">
        <v>157</v>
      </c>
    </row>
    <row r="92" spans="1:88" ht="45" customHeight="1">
      <c r="A92" s="34">
        <v>8</v>
      </c>
      <c r="B92" s="34">
        <v>3</v>
      </c>
      <c r="C92" s="34" t="s">
        <v>387</v>
      </c>
      <c r="D92" s="34" t="s">
        <v>388</v>
      </c>
      <c r="E92" s="17"/>
      <c r="F92" s="58" t="s">
        <v>389</v>
      </c>
      <c r="G92" s="17"/>
      <c r="H92" s="19" t="s">
        <v>397</v>
      </c>
      <c r="I92" s="34" t="s">
        <v>169</v>
      </c>
      <c r="J92" s="34" t="s">
        <v>170</v>
      </c>
      <c r="K92" s="44">
        <v>10</v>
      </c>
      <c r="L92" s="44">
        <v>10</v>
      </c>
      <c r="M92" s="44">
        <f t="shared" si="44"/>
        <v>20</v>
      </c>
      <c r="N92" s="194">
        <f>'[2]Plan Indicativo'!CP102</f>
        <v>0.05</v>
      </c>
      <c r="O92" s="36" t="s">
        <v>180</v>
      </c>
      <c r="P92" s="17"/>
      <c r="Q92" s="44">
        <v>20</v>
      </c>
      <c r="R92" s="44"/>
      <c r="S92" s="34">
        <f>'E 2024'!U99</f>
        <v>0</v>
      </c>
      <c r="T92" s="44">
        <v>0</v>
      </c>
      <c r="U92" s="44">
        <v>20</v>
      </c>
      <c r="V92" s="191">
        <v>0</v>
      </c>
      <c r="W92" s="191">
        <v>0</v>
      </c>
      <c r="X92" s="34">
        <f t="shared" si="45"/>
        <v>0</v>
      </c>
      <c r="Y92" s="34"/>
      <c r="Z92" s="34">
        <f t="shared" si="10"/>
        <v>0</v>
      </c>
      <c r="AA92" s="201">
        <v>0</v>
      </c>
      <c r="AB92" s="303">
        <v>0</v>
      </c>
      <c r="AC92" s="201"/>
      <c r="AD92" s="201"/>
      <c r="AE92" s="284" t="s">
        <v>581</v>
      </c>
      <c r="AF92" s="284">
        <f t="shared" si="46"/>
        <v>0</v>
      </c>
      <c r="AG92" s="34" t="s">
        <v>581</v>
      </c>
      <c r="AH92" s="284">
        <f t="shared" si="47"/>
        <v>0</v>
      </c>
      <c r="AI92" s="201"/>
      <c r="AJ92" s="251"/>
      <c r="AK92" s="251"/>
      <c r="AL92" s="251"/>
      <c r="AM92" s="239" t="s">
        <v>157</v>
      </c>
      <c r="AZ92" s="176" t="s">
        <v>157</v>
      </c>
    </row>
    <row r="93" spans="1:88" ht="45" customHeight="1">
      <c r="A93" s="34">
        <v>8</v>
      </c>
      <c r="B93" s="34">
        <v>3</v>
      </c>
      <c r="C93" s="34" t="s">
        <v>387</v>
      </c>
      <c r="D93" s="34" t="s">
        <v>388</v>
      </c>
      <c r="E93" s="17"/>
      <c r="F93" s="58" t="s">
        <v>389</v>
      </c>
      <c r="G93" s="17"/>
      <c r="H93" s="19" t="s">
        <v>398</v>
      </c>
      <c r="I93" s="34" t="s">
        <v>169</v>
      </c>
      <c r="J93" s="34" t="s">
        <v>170</v>
      </c>
      <c r="K93" s="44">
        <v>50</v>
      </c>
      <c r="L93" s="44">
        <v>50</v>
      </c>
      <c r="M93" s="44">
        <f t="shared" si="44"/>
        <v>100</v>
      </c>
      <c r="N93" s="194">
        <f>'[2]Plan Indicativo'!CP103</f>
        <v>0.1</v>
      </c>
      <c r="O93" s="36" t="s">
        <v>180</v>
      </c>
      <c r="P93" s="17"/>
      <c r="Q93" s="44">
        <v>100</v>
      </c>
      <c r="R93" s="44"/>
      <c r="S93" s="34">
        <f>'E 2024'!U100</f>
        <v>0</v>
      </c>
      <c r="T93" s="44">
        <v>0</v>
      </c>
      <c r="U93" s="44">
        <v>100</v>
      </c>
      <c r="V93" s="191">
        <v>0</v>
      </c>
      <c r="W93" s="191">
        <v>0</v>
      </c>
      <c r="X93" s="34">
        <f t="shared" si="45"/>
        <v>0</v>
      </c>
      <c r="Y93" s="34"/>
      <c r="Z93" s="34">
        <f t="shared" ref="Z93:Z152" si="48">+V93+W93+X93+Y93</f>
        <v>0</v>
      </c>
      <c r="AA93" s="201">
        <v>0</v>
      </c>
      <c r="AB93" s="303">
        <v>0</v>
      </c>
      <c r="AC93" s="201"/>
      <c r="AD93" s="201"/>
      <c r="AE93" s="284" t="s">
        <v>581</v>
      </c>
      <c r="AF93" s="284">
        <f t="shared" si="46"/>
        <v>0</v>
      </c>
      <c r="AG93" s="34" t="s">
        <v>581</v>
      </c>
      <c r="AH93" s="284">
        <f t="shared" si="47"/>
        <v>0</v>
      </c>
      <c r="AI93" s="201"/>
      <c r="AJ93" s="251"/>
      <c r="AK93" s="251"/>
      <c r="AL93" s="251"/>
      <c r="AM93" s="239" t="s">
        <v>157</v>
      </c>
      <c r="AZ93" s="176" t="s">
        <v>157</v>
      </c>
    </row>
    <row r="94" spans="1:88" s="200" customFormat="1" ht="45" customHeight="1">
      <c r="A94" s="196">
        <v>8</v>
      </c>
      <c r="B94" s="196">
        <v>3</v>
      </c>
      <c r="C94" s="196" t="s">
        <v>387</v>
      </c>
      <c r="D94" s="196" t="s">
        <v>388</v>
      </c>
      <c r="E94" s="197"/>
      <c r="F94" s="196" t="s">
        <v>389</v>
      </c>
      <c r="G94" s="197"/>
      <c r="H94" s="198" t="s">
        <v>400</v>
      </c>
      <c r="I94" s="196" t="s">
        <v>169</v>
      </c>
      <c r="J94" s="196" t="s">
        <v>170</v>
      </c>
      <c r="K94" s="198" t="s">
        <v>401</v>
      </c>
      <c r="L94" s="198" t="s">
        <v>402</v>
      </c>
      <c r="M94" s="198" t="s">
        <v>403</v>
      </c>
      <c r="N94" s="194">
        <f>'[2]Plan Indicativo'!CP104</f>
        <v>0.05</v>
      </c>
      <c r="O94" s="199" t="s">
        <v>180</v>
      </c>
      <c r="P94" s="197"/>
      <c r="Q94" s="196">
        <v>640</v>
      </c>
      <c r="R94" s="196"/>
      <c r="S94" s="196">
        <f>'E 2024'!U101</f>
        <v>150</v>
      </c>
      <c r="T94" s="196">
        <v>190</v>
      </c>
      <c r="U94" s="196">
        <v>180</v>
      </c>
      <c r="V94" s="191">
        <v>120</v>
      </c>
      <c r="W94" s="191">
        <v>373</v>
      </c>
      <c r="X94" s="34">
        <f t="shared" si="45"/>
        <v>349</v>
      </c>
      <c r="Y94" s="196"/>
      <c r="Z94" s="34">
        <f t="shared" si="48"/>
        <v>842</v>
      </c>
      <c r="AA94" s="191">
        <v>0</v>
      </c>
      <c r="AB94" s="302">
        <v>349</v>
      </c>
      <c r="AC94" s="191"/>
      <c r="AD94" s="191"/>
      <c r="AE94" s="285">
        <v>0.05</v>
      </c>
      <c r="AF94" s="284">
        <f t="shared" si="46"/>
        <v>6.5781249999999999E-2</v>
      </c>
      <c r="AG94" s="285">
        <v>1</v>
      </c>
      <c r="AH94" s="284">
        <f t="shared" si="47"/>
        <v>1.315625</v>
      </c>
      <c r="AI94" s="191"/>
      <c r="AJ94" s="250"/>
      <c r="AK94" s="250"/>
      <c r="AL94" s="250"/>
      <c r="AM94" s="246" t="s">
        <v>618</v>
      </c>
      <c r="AZ94" s="176" t="s">
        <v>619</v>
      </c>
      <c r="BQ94" s="179"/>
      <c r="BR94" s="179"/>
      <c r="BS94" s="179"/>
      <c r="BT94" s="179"/>
      <c r="BU94" s="179"/>
      <c r="BV94" s="179"/>
      <c r="BW94" s="179"/>
      <c r="BX94" s="179"/>
      <c r="BY94" s="179"/>
      <c r="BZ94" s="179"/>
      <c r="CA94" s="179"/>
      <c r="CB94" s="179"/>
      <c r="CC94" s="179"/>
      <c r="CD94" s="179"/>
      <c r="CE94" s="179"/>
      <c r="CF94" s="179"/>
      <c r="CG94" s="179"/>
      <c r="CH94" s="179"/>
      <c r="CI94" s="179"/>
      <c r="CJ94" s="179"/>
    </row>
    <row r="95" spans="1:88" s="200" customFormat="1" ht="45" customHeight="1">
      <c r="A95" s="196">
        <v>8</v>
      </c>
      <c r="B95" s="196">
        <v>3</v>
      </c>
      <c r="C95" s="196" t="s">
        <v>387</v>
      </c>
      <c r="D95" s="196" t="s">
        <v>388</v>
      </c>
      <c r="E95" s="197"/>
      <c r="F95" s="196" t="s">
        <v>389</v>
      </c>
      <c r="G95" s="197"/>
      <c r="H95" s="198" t="s">
        <v>404</v>
      </c>
      <c r="I95" s="196" t="s">
        <v>169</v>
      </c>
      <c r="J95" s="196" t="s">
        <v>170</v>
      </c>
      <c r="K95" s="198" t="s">
        <v>405</v>
      </c>
      <c r="L95" s="198" t="s">
        <v>406</v>
      </c>
      <c r="M95" s="198" t="s">
        <v>407</v>
      </c>
      <c r="N95" s="194">
        <f>'[2]Plan Indicativo'!CP105</f>
        <v>0.05</v>
      </c>
      <c r="O95" s="199" t="s">
        <v>180</v>
      </c>
      <c r="P95" s="197"/>
      <c r="Q95" s="196">
        <v>640</v>
      </c>
      <c r="R95" s="196"/>
      <c r="S95" s="196">
        <f>'E 2024'!U102</f>
        <v>150</v>
      </c>
      <c r="T95" s="196">
        <v>100</v>
      </c>
      <c r="U95" s="196">
        <v>100</v>
      </c>
      <c r="V95" s="191">
        <v>240</v>
      </c>
      <c r="W95" s="191">
        <v>175</v>
      </c>
      <c r="X95" s="34">
        <f t="shared" si="45"/>
        <v>74</v>
      </c>
      <c r="Y95" s="196"/>
      <c r="Z95" s="34">
        <f t="shared" si="48"/>
        <v>489</v>
      </c>
      <c r="AA95" s="191">
        <v>0</v>
      </c>
      <c r="AB95" s="302">
        <v>74</v>
      </c>
      <c r="AC95" s="191"/>
      <c r="AD95" s="191"/>
      <c r="AE95" s="285">
        <f t="shared" ref="AE94:AE102" si="49">(X95/T95)*N95</f>
        <v>3.6999999999999998E-2</v>
      </c>
      <c r="AF95" s="284">
        <f t="shared" si="46"/>
        <v>3.8203125000000004E-2</v>
      </c>
      <c r="AG95" s="285">
        <f t="shared" ref="AG94:AG102" si="50">X95/T95</f>
        <v>0.74</v>
      </c>
      <c r="AH95" s="284">
        <f t="shared" si="47"/>
        <v>0.76406249999999998</v>
      </c>
      <c r="AI95" s="191"/>
      <c r="AJ95" s="250"/>
      <c r="AK95" s="250"/>
      <c r="AL95" s="250"/>
      <c r="AM95" s="240" t="s">
        <v>583</v>
      </c>
      <c r="AZ95" s="177" t="s">
        <v>583</v>
      </c>
      <c r="BQ95" s="179"/>
      <c r="BR95" s="179"/>
      <c r="BS95" s="179"/>
      <c r="BT95" s="179"/>
      <c r="BU95" s="179"/>
      <c r="BV95" s="179"/>
      <c r="BW95" s="179"/>
      <c r="BX95" s="179"/>
      <c r="BY95" s="179"/>
      <c r="BZ95" s="179"/>
      <c r="CA95" s="179"/>
      <c r="CB95" s="179"/>
      <c r="CC95" s="179"/>
      <c r="CD95" s="179"/>
      <c r="CE95" s="179"/>
      <c r="CF95" s="179"/>
      <c r="CG95" s="179"/>
      <c r="CH95" s="179"/>
      <c r="CI95" s="179"/>
      <c r="CJ95" s="179"/>
    </row>
    <row r="96" spans="1:88" s="200" customFormat="1" ht="45" customHeight="1">
      <c r="A96" s="196">
        <v>8</v>
      </c>
      <c r="B96" s="196">
        <v>3</v>
      </c>
      <c r="C96" s="196" t="s">
        <v>387</v>
      </c>
      <c r="D96" s="196" t="s">
        <v>388</v>
      </c>
      <c r="E96" s="197"/>
      <c r="F96" s="196" t="s">
        <v>389</v>
      </c>
      <c r="G96" s="197"/>
      <c r="H96" s="198" t="s">
        <v>409</v>
      </c>
      <c r="I96" s="196" t="s">
        <v>169</v>
      </c>
      <c r="J96" s="196" t="s">
        <v>170</v>
      </c>
      <c r="K96" s="198" t="s">
        <v>410</v>
      </c>
      <c r="L96" s="198" t="s">
        <v>411</v>
      </c>
      <c r="M96" s="198" t="s">
        <v>412</v>
      </c>
      <c r="N96" s="194">
        <f>'[2]Plan Indicativo'!CP106</f>
        <v>0.1</v>
      </c>
      <c r="O96" s="199" t="s">
        <v>180</v>
      </c>
      <c r="P96" s="197"/>
      <c r="Q96" s="196">
        <v>3</v>
      </c>
      <c r="R96" s="196"/>
      <c r="S96" s="196">
        <f>'E 2024'!U103</f>
        <v>0</v>
      </c>
      <c r="T96" s="196">
        <v>1</v>
      </c>
      <c r="U96" s="196">
        <v>2</v>
      </c>
      <c r="V96" s="191">
        <v>0</v>
      </c>
      <c r="W96" s="191">
        <v>2</v>
      </c>
      <c r="X96" s="34">
        <f t="shared" si="45"/>
        <v>0</v>
      </c>
      <c r="Y96" s="196"/>
      <c r="Z96" s="34">
        <f t="shared" si="48"/>
        <v>2</v>
      </c>
      <c r="AA96" s="191">
        <v>0</v>
      </c>
      <c r="AB96" s="302">
        <v>0</v>
      </c>
      <c r="AC96" s="191"/>
      <c r="AD96" s="191"/>
      <c r="AE96" s="285">
        <f t="shared" si="49"/>
        <v>0</v>
      </c>
      <c r="AF96" s="284">
        <f t="shared" si="46"/>
        <v>6.6666666666666666E-2</v>
      </c>
      <c r="AG96" s="285">
        <f t="shared" si="50"/>
        <v>0</v>
      </c>
      <c r="AH96" s="284">
        <f t="shared" si="47"/>
        <v>0.66666666666666663</v>
      </c>
      <c r="AI96" s="191"/>
      <c r="AJ96" s="250"/>
      <c r="AK96" s="250"/>
      <c r="AL96" s="250"/>
      <c r="AM96" s="240" t="s">
        <v>583</v>
      </c>
      <c r="AZ96" s="177" t="s">
        <v>583</v>
      </c>
      <c r="BQ96" s="179"/>
      <c r="BR96" s="179"/>
      <c r="BS96" s="179"/>
      <c r="BT96" s="179"/>
      <c r="BU96" s="179"/>
      <c r="BV96" s="179"/>
      <c r="BW96" s="179"/>
      <c r="BX96" s="179"/>
      <c r="BY96" s="179"/>
      <c r="BZ96" s="179"/>
      <c r="CA96" s="179"/>
      <c r="CB96" s="179"/>
      <c r="CC96" s="179"/>
      <c r="CD96" s="179"/>
      <c r="CE96" s="179"/>
      <c r="CF96" s="179"/>
      <c r="CG96" s="179"/>
      <c r="CH96" s="179"/>
      <c r="CI96" s="179"/>
      <c r="CJ96" s="179"/>
    </row>
    <row r="97" spans="1:88" ht="45" customHeight="1">
      <c r="A97" s="310"/>
      <c r="B97" s="311"/>
      <c r="C97" s="311"/>
      <c r="D97" s="313"/>
      <c r="E97" s="17"/>
      <c r="F97" s="315" t="s">
        <v>620</v>
      </c>
      <c r="G97" s="316"/>
      <c r="H97" s="316"/>
      <c r="I97" s="316"/>
      <c r="J97" s="316"/>
      <c r="K97" s="316"/>
      <c r="L97" s="316"/>
      <c r="M97" s="316"/>
      <c r="N97" s="316"/>
      <c r="O97" s="316"/>
      <c r="P97" s="316"/>
      <c r="Q97" s="316"/>
      <c r="R97" s="316"/>
      <c r="S97" s="316"/>
      <c r="T97" s="316"/>
      <c r="U97" s="316"/>
      <c r="V97" s="316"/>
      <c r="W97" s="316"/>
      <c r="X97" s="316"/>
      <c r="Y97" s="316"/>
      <c r="Z97" s="316"/>
      <c r="AA97" s="316"/>
      <c r="AB97" s="316"/>
      <c r="AC97" s="316"/>
      <c r="AD97" s="316"/>
      <c r="AE97" s="286">
        <f>SUM(AE93:AE96)</f>
        <v>8.6999999999999994E-2</v>
      </c>
      <c r="AF97" s="286">
        <f>SUM(AF85:AF96)</f>
        <v>0.17065104166666667</v>
      </c>
      <c r="AG97" s="286">
        <f>AVERAGE(AG93:AG96)</f>
        <v>0.57999999999999996</v>
      </c>
      <c r="AH97" s="286">
        <f>AVERAGE(AH85:AH96)</f>
        <v>0.22886284722222219</v>
      </c>
      <c r="AI97" s="191"/>
      <c r="AJ97" s="250"/>
      <c r="AK97" s="250"/>
      <c r="AL97" s="250"/>
      <c r="AM97" s="211"/>
      <c r="AZ97"/>
    </row>
    <row r="98" spans="1:88" ht="45" customHeight="1">
      <c r="A98" s="34">
        <v>8</v>
      </c>
      <c r="B98" s="34">
        <v>3</v>
      </c>
      <c r="C98" s="34" t="s">
        <v>387</v>
      </c>
      <c r="D98" s="34" t="s">
        <v>388</v>
      </c>
      <c r="E98" s="17"/>
      <c r="F98" s="59" t="s">
        <v>414</v>
      </c>
      <c r="G98" s="17"/>
      <c r="H98" s="19" t="s">
        <v>415</v>
      </c>
      <c r="I98" s="34" t="s">
        <v>169</v>
      </c>
      <c r="J98" s="34" t="s">
        <v>170</v>
      </c>
      <c r="K98" s="19" t="s">
        <v>416</v>
      </c>
      <c r="L98" s="19" t="s">
        <v>417</v>
      </c>
      <c r="M98" s="19" t="s">
        <v>418</v>
      </c>
      <c r="N98" s="194">
        <f>'[2]Plan Indicativo'!CP108</f>
        <v>0.15</v>
      </c>
      <c r="O98" s="36" t="s">
        <v>180</v>
      </c>
      <c r="P98" s="36"/>
      <c r="Q98" s="34">
        <v>420</v>
      </c>
      <c r="R98" s="34"/>
      <c r="S98" s="34">
        <f>'E 2024'!U105</f>
        <v>140</v>
      </c>
      <c r="T98" s="34">
        <v>140</v>
      </c>
      <c r="U98" s="34">
        <v>140</v>
      </c>
      <c r="V98" s="191">
        <v>0</v>
      </c>
      <c r="W98" s="191">
        <v>109</v>
      </c>
      <c r="X98" s="34">
        <f>+AA98+AB98+AC98+AD98</f>
        <v>73</v>
      </c>
      <c r="Y98" s="34"/>
      <c r="Z98" s="34">
        <f t="shared" si="48"/>
        <v>182</v>
      </c>
      <c r="AA98" s="191">
        <v>29</v>
      </c>
      <c r="AB98" s="302">
        <v>44</v>
      </c>
      <c r="AC98" s="191"/>
      <c r="AD98" s="191"/>
      <c r="AE98" s="285">
        <f t="shared" si="49"/>
        <v>7.8214285714285722E-2</v>
      </c>
      <c r="AF98" s="284">
        <f>(Z98/Q98)*N98</f>
        <v>6.5000000000000002E-2</v>
      </c>
      <c r="AG98" s="285">
        <f t="shared" si="50"/>
        <v>0.52142857142857146</v>
      </c>
      <c r="AH98" s="284">
        <f>Z98/Q98</f>
        <v>0.43333333333333335</v>
      </c>
      <c r="AI98" s="191"/>
      <c r="AJ98" s="250"/>
      <c r="AK98" s="250"/>
      <c r="AL98" s="250"/>
      <c r="AM98" s="239" t="s">
        <v>621</v>
      </c>
      <c r="AZ98" s="176" t="s">
        <v>621</v>
      </c>
    </row>
    <row r="99" spans="1:88" ht="45" customHeight="1">
      <c r="A99" s="34">
        <v>8</v>
      </c>
      <c r="B99" s="34">
        <v>3</v>
      </c>
      <c r="C99" s="34" t="s">
        <v>387</v>
      </c>
      <c r="D99" s="34" t="s">
        <v>388</v>
      </c>
      <c r="E99" s="17"/>
      <c r="F99" s="59" t="s">
        <v>414</v>
      </c>
      <c r="G99" s="17"/>
      <c r="H99" s="19" t="s">
        <v>419</v>
      </c>
      <c r="I99" s="34" t="s">
        <v>169</v>
      </c>
      <c r="J99" s="34" t="s">
        <v>170</v>
      </c>
      <c r="K99" s="19" t="s">
        <v>420</v>
      </c>
      <c r="L99" s="19" t="s">
        <v>421</v>
      </c>
      <c r="M99" s="19" t="s">
        <v>422</v>
      </c>
      <c r="N99" s="194">
        <f>'[2]Plan Indicativo'!CP109</f>
        <v>0.3</v>
      </c>
      <c r="O99" s="36" t="s">
        <v>180</v>
      </c>
      <c r="P99" s="36"/>
      <c r="Q99" s="34">
        <v>100</v>
      </c>
      <c r="R99" s="34"/>
      <c r="S99" s="34">
        <f>'E 2024'!U106</f>
        <v>25</v>
      </c>
      <c r="T99" s="34">
        <v>25</v>
      </c>
      <c r="U99" s="34">
        <v>50</v>
      </c>
      <c r="V99" s="191">
        <v>0</v>
      </c>
      <c r="W99" s="191">
        <v>0</v>
      </c>
      <c r="X99" s="34">
        <f>+AA99+AB99+AC99+AD99</f>
        <v>0</v>
      </c>
      <c r="Y99" s="34"/>
      <c r="Z99" s="34">
        <f t="shared" si="48"/>
        <v>0</v>
      </c>
      <c r="AA99" s="191">
        <v>0</v>
      </c>
      <c r="AB99" s="302">
        <v>0</v>
      </c>
      <c r="AC99" s="191"/>
      <c r="AD99" s="191"/>
      <c r="AE99" s="285">
        <f t="shared" si="49"/>
        <v>0</v>
      </c>
      <c r="AF99" s="284">
        <f>(Z99/Q99)*N99</f>
        <v>0</v>
      </c>
      <c r="AG99" s="285">
        <f t="shared" si="50"/>
        <v>0</v>
      </c>
      <c r="AH99" s="284">
        <f>Z99/Q99</f>
        <v>0</v>
      </c>
      <c r="AI99" s="191"/>
      <c r="AJ99" s="250"/>
      <c r="AK99" s="250"/>
      <c r="AL99" s="250"/>
      <c r="AM99" s="241" t="s">
        <v>586</v>
      </c>
      <c r="AZ99" s="177" t="s">
        <v>586</v>
      </c>
    </row>
    <row r="100" spans="1:88" ht="45" customHeight="1">
      <c r="A100" s="34">
        <v>8</v>
      </c>
      <c r="B100" s="34">
        <v>3</v>
      </c>
      <c r="C100" s="34" t="s">
        <v>387</v>
      </c>
      <c r="D100" s="34" t="s">
        <v>388</v>
      </c>
      <c r="E100" s="17"/>
      <c r="F100" s="59" t="s">
        <v>414</v>
      </c>
      <c r="G100" s="17"/>
      <c r="H100" s="19" t="s">
        <v>423</v>
      </c>
      <c r="I100" s="34" t="s">
        <v>169</v>
      </c>
      <c r="J100" s="34" t="s">
        <v>170</v>
      </c>
      <c r="K100" s="19" t="s">
        <v>424</v>
      </c>
      <c r="L100" s="19" t="s">
        <v>424</v>
      </c>
      <c r="M100" s="19" t="s">
        <v>425</v>
      </c>
      <c r="N100" s="194">
        <f>'[2]Plan Indicativo'!CP110</f>
        <v>0.2</v>
      </c>
      <c r="O100" s="36" t="s">
        <v>180</v>
      </c>
      <c r="P100" s="36"/>
      <c r="Q100" s="34">
        <v>2</v>
      </c>
      <c r="R100" s="34"/>
      <c r="S100" s="34">
        <f>'E 2024'!U107</f>
        <v>0</v>
      </c>
      <c r="T100" s="34">
        <v>1</v>
      </c>
      <c r="U100" s="34">
        <v>1</v>
      </c>
      <c r="V100" s="191">
        <v>0</v>
      </c>
      <c r="W100" s="191">
        <v>0</v>
      </c>
      <c r="X100" s="34">
        <f>+AA100+AB100+AC100+AD100</f>
        <v>0</v>
      </c>
      <c r="Y100" s="34"/>
      <c r="Z100" s="34">
        <f t="shared" si="48"/>
        <v>0</v>
      </c>
      <c r="AA100" s="191">
        <v>0</v>
      </c>
      <c r="AB100" s="302">
        <v>0</v>
      </c>
      <c r="AC100" s="191"/>
      <c r="AD100" s="191"/>
      <c r="AE100" s="285">
        <f t="shared" si="49"/>
        <v>0</v>
      </c>
      <c r="AF100" s="284">
        <f>(Z100/Q100)*N100</f>
        <v>0</v>
      </c>
      <c r="AG100" s="285">
        <f t="shared" si="50"/>
        <v>0</v>
      </c>
      <c r="AH100" s="284">
        <f>Z100/Q100</f>
        <v>0</v>
      </c>
      <c r="AI100" s="191"/>
      <c r="AJ100" s="250"/>
      <c r="AK100" s="250"/>
      <c r="AL100" s="250"/>
      <c r="AM100" s="241" t="s">
        <v>586</v>
      </c>
      <c r="AZ100" s="177" t="s">
        <v>586</v>
      </c>
    </row>
    <row r="101" spans="1:88" ht="45" customHeight="1">
      <c r="A101" s="34">
        <v>8</v>
      </c>
      <c r="B101" s="34">
        <v>3</v>
      </c>
      <c r="C101" s="34" t="s">
        <v>387</v>
      </c>
      <c r="D101" s="34" t="s">
        <v>388</v>
      </c>
      <c r="E101" s="17"/>
      <c r="F101" s="59" t="s">
        <v>414</v>
      </c>
      <c r="G101" s="17"/>
      <c r="H101" s="19" t="s">
        <v>426</v>
      </c>
      <c r="I101" s="34" t="s">
        <v>169</v>
      </c>
      <c r="J101" s="44">
        <v>0</v>
      </c>
      <c r="K101" s="19" t="s">
        <v>427</v>
      </c>
      <c r="L101" s="19" t="s">
        <v>427</v>
      </c>
      <c r="M101" s="19" t="s">
        <v>428</v>
      </c>
      <c r="N101" s="194">
        <f>'[2]Plan Indicativo'!CP111</f>
        <v>0.15</v>
      </c>
      <c r="O101" s="36" t="s">
        <v>180</v>
      </c>
      <c r="P101" s="36"/>
      <c r="Q101" s="34">
        <v>2</v>
      </c>
      <c r="R101" s="34"/>
      <c r="S101" s="34">
        <f>'E 2024'!U108</f>
        <v>1</v>
      </c>
      <c r="T101" s="34">
        <v>1</v>
      </c>
      <c r="U101" s="34">
        <v>0</v>
      </c>
      <c r="V101" s="191">
        <v>0</v>
      </c>
      <c r="W101" s="191">
        <v>0</v>
      </c>
      <c r="X101" s="34">
        <f>+AA101+AB101+AC101+AD101</f>
        <v>0</v>
      </c>
      <c r="Y101" s="34"/>
      <c r="Z101" s="34">
        <f t="shared" si="48"/>
        <v>0</v>
      </c>
      <c r="AA101" s="191">
        <v>0</v>
      </c>
      <c r="AB101" s="302">
        <v>0</v>
      </c>
      <c r="AC101" s="191"/>
      <c r="AD101" s="191"/>
      <c r="AE101" s="285">
        <f t="shared" si="49"/>
        <v>0</v>
      </c>
      <c r="AF101" s="284">
        <f>(Z101/Q101)*N101</f>
        <v>0</v>
      </c>
      <c r="AG101" s="285">
        <f t="shared" si="50"/>
        <v>0</v>
      </c>
      <c r="AH101" s="284">
        <f>Z101/Q101</f>
        <v>0</v>
      </c>
      <c r="AI101" s="191"/>
      <c r="AJ101" s="250"/>
      <c r="AK101" s="250"/>
      <c r="AL101" s="250"/>
      <c r="AM101" s="239" t="s">
        <v>621</v>
      </c>
      <c r="AZ101" s="176" t="s">
        <v>621</v>
      </c>
    </row>
    <row r="102" spans="1:88" ht="75" customHeight="1">
      <c r="A102" s="34">
        <v>8</v>
      </c>
      <c r="B102" s="34">
        <v>3</v>
      </c>
      <c r="C102" s="34" t="s">
        <v>387</v>
      </c>
      <c r="D102" s="34" t="s">
        <v>388</v>
      </c>
      <c r="E102" s="17"/>
      <c r="F102" s="59" t="s">
        <v>414</v>
      </c>
      <c r="G102" s="17"/>
      <c r="H102" s="19" t="s">
        <v>622</v>
      </c>
      <c r="I102" s="34" t="s">
        <v>169</v>
      </c>
      <c r="J102" s="44">
        <v>6</v>
      </c>
      <c r="K102" s="19" t="s">
        <v>430</v>
      </c>
      <c r="L102" s="19" t="s">
        <v>430</v>
      </c>
      <c r="M102" s="19" t="s">
        <v>431</v>
      </c>
      <c r="N102" s="194">
        <f>'[2]Plan Indicativo'!CP112</f>
        <v>0.2</v>
      </c>
      <c r="O102" s="36" t="s">
        <v>180</v>
      </c>
      <c r="P102" s="36"/>
      <c r="Q102" s="34">
        <v>24</v>
      </c>
      <c r="R102" s="34"/>
      <c r="S102" s="34">
        <f>'E 2024'!U109</f>
        <v>10</v>
      </c>
      <c r="T102" s="34">
        <v>6</v>
      </c>
      <c r="U102" s="34">
        <v>6</v>
      </c>
      <c r="V102" s="191">
        <v>14</v>
      </c>
      <c r="W102" s="191">
        <v>19</v>
      </c>
      <c r="X102" s="34">
        <f>+AA102+AB102+AC102+AD102</f>
        <v>2</v>
      </c>
      <c r="Y102" s="34"/>
      <c r="Z102" s="34">
        <f t="shared" si="48"/>
        <v>35</v>
      </c>
      <c r="AA102" s="191">
        <v>2</v>
      </c>
      <c r="AB102" s="302">
        <v>0</v>
      </c>
      <c r="AC102" s="191"/>
      <c r="AD102" s="191"/>
      <c r="AE102" s="285">
        <f t="shared" si="49"/>
        <v>6.6666666666666666E-2</v>
      </c>
      <c r="AF102" s="284">
        <v>0.2</v>
      </c>
      <c r="AG102" s="285">
        <f t="shared" si="50"/>
        <v>0.33333333333333331</v>
      </c>
      <c r="AH102" s="284">
        <v>1</v>
      </c>
      <c r="AI102" s="191"/>
      <c r="AJ102" s="250"/>
      <c r="AK102" s="250"/>
      <c r="AL102" s="250"/>
      <c r="AM102" s="239" t="s">
        <v>621</v>
      </c>
      <c r="AZ102" s="176" t="s">
        <v>621</v>
      </c>
    </row>
    <row r="103" spans="1:88" ht="45" customHeight="1">
      <c r="A103" s="310"/>
      <c r="B103" s="311"/>
      <c r="C103" s="311"/>
      <c r="D103" s="313"/>
      <c r="E103" s="17"/>
      <c r="F103" s="315" t="s">
        <v>623</v>
      </c>
      <c r="G103" s="316"/>
      <c r="H103" s="316"/>
      <c r="I103" s="316"/>
      <c r="J103" s="316"/>
      <c r="K103" s="316"/>
      <c r="L103" s="316"/>
      <c r="M103" s="316"/>
      <c r="N103" s="316"/>
      <c r="O103" s="316"/>
      <c r="P103" s="316"/>
      <c r="Q103" s="316"/>
      <c r="R103" s="316"/>
      <c r="S103" s="316"/>
      <c r="T103" s="316"/>
      <c r="U103" s="316"/>
      <c r="V103" s="316"/>
      <c r="W103" s="316"/>
      <c r="X103" s="316"/>
      <c r="Y103" s="316"/>
      <c r="Z103" s="316"/>
      <c r="AA103" s="316"/>
      <c r="AB103" s="316"/>
      <c r="AC103" s="316"/>
      <c r="AD103" s="316"/>
      <c r="AE103" s="286">
        <f>SUM(AE98:AE102)</f>
        <v>0.14488095238095239</v>
      </c>
      <c r="AF103" s="286">
        <f>SUM(AF98:AF102)</f>
        <v>0.26500000000000001</v>
      </c>
      <c r="AG103" s="286">
        <f>AVERAGE(AG98:AG102)</f>
        <v>0.17095238095238097</v>
      </c>
      <c r="AH103" s="286">
        <f>AVERAGE(AH98:AH102)</f>
        <v>0.28666666666666668</v>
      </c>
      <c r="AI103" s="191"/>
      <c r="AJ103" s="250"/>
      <c r="AK103" s="250"/>
      <c r="AL103" s="250"/>
      <c r="AM103" s="211"/>
      <c r="AZ103"/>
    </row>
    <row r="104" spans="1:88" ht="45" hidden="1" customHeight="1">
      <c r="A104" s="310"/>
      <c r="B104" s="311"/>
      <c r="C104" s="311"/>
      <c r="D104" s="312" t="s">
        <v>624</v>
      </c>
      <c r="E104" s="312"/>
      <c r="F104" s="312"/>
      <c r="G104" s="312"/>
      <c r="H104" s="312"/>
      <c r="I104" s="312"/>
      <c r="J104" s="312"/>
      <c r="K104" s="312"/>
      <c r="L104" s="312"/>
      <c r="M104" s="312"/>
      <c r="N104" s="312"/>
      <c r="O104" s="312"/>
      <c r="P104" s="312"/>
      <c r="Q104" s="312"/>
      <c r="R104" s="312"/>
      <c r="S104" s="312"/>
      <c r="T104" s="312"/>
      <c r="U104" s="312"/>
      <c r="V104" s="312"/>
      <c r="W104" s="312"/>
      <c r="X104" s="312"/>
      <c r="Y104" s="312"/>
      <c r="Z104" s="312"/>
      <c r="AA104" s="312"/>
      <c r="AB104" s="312"/>
      <c r="AC104" s="312"/>
      <c r="AD104" s="312"/>
      <c r="AE104" s="299">
        <f>AVERAGE(AE103,AE97)</f>
        <v>0.11594047619047619</v>
      </c>
      <c r="AF104" s="299">
        <f t="shared" ref="AF104:AH104" si="51">AVERAGE(AF103,AF97)</f>
        <v>0.21782552083333334</v>
      </c>
      <c r="AG104" s="299">
        <f t="shared" si="51"/>
        <v>0.37547619047619046</v>
      </c>
      <c r="AH104" s="299">
        <f t="shared" si="51"/>
        <v>0.25776475694444445</v>
      </c>
      <c r="AI104" s="191"/>
      <c r="AJ104" s="250"/>
      <c r="AK104" s="250"/>
      <c r="AL104" s="250"/>
      <c r="AM104" s="211"/>
      <c r="AZ104"/>
    </row>
    <row r="105" spans="1:88" ht="45" hidden="1" customHeight="1">
      <c r="A105" s="314"/>
      <c r="B105" s="314"/>
      <c r="C105" s="312" t="s">
        <v>625</v>
      </c>
      <c r="D105" s="312"/>
      <c r="E105" s="312"/>
      <c r="F105" s="312"/>
      <c r="G105" s="312"/>
      <c r="H105" s="312"/>
      <c r="I105" s="312"/>
      <c r="J105" s="312"/>
      <c r="K105" s="312"/>
      <c r="L105" s="312"/>
      <c r="M105" s="312"/>
      <c r="N105" s="312"/>
      <c r="O105" s="312"/>
      <c r="P105" s="312"/>
      <c r="Q105" s="312"/>
      <c r="R105" s="312"/>
      <c r="S105" s="312"/>
      <c r="T105" s="312"/>
      <c r="U105" s="312"/>
      <c r="V105" s="312"/>
      <c r="W105" s="312"/>
      <c r="X105" s="312"/>
      <c r="Y105" s="312"/>
      <c r="Z105" s="312"/>
      <c r="AA105" s="312"/>
      <c r="AB105" s="312"/>
      <c r="AC105" s="312"/>
      <c r="AD105" s="312"/>
      <c r="AE105" s="301">
        <f>AVERAGE(AE104)</f>
        <v>0.11594047619047619</v>
      </c>
      <c r="AF105" s="301">
        <f t="shared" ref="AF105:AH105" si="52">AVERAGE(AF104)</f>
        <v>0.21782552083333334</v>
      </c>
      <c r="AG105" s="301">
        <f t="shared" si="52"/>
        <v>0.37547619047619046</v>
      </c>
      <c r="AH105" s="301">
        <f t="shared" si="52"/>
        <v>0.25776475694444445</v>
      </c>
      <c r="AI105" s="191"/>
      <c r="AJ105" s="250"/>
      <c r="AK105" s="250"/>
      <c r="AL105" s="250"/>
      <c r="AM105" s="211"/>
      <c r="AZ105"/>
    </row>
    <row r="106" spans="1:88" s="190" customFormat="1" ht="45" customHeight="1">
      <c r="A106" s="191">
        <v>11</v>
      </c>
      <c r="B106" s="191">
        <v>4</v>
      </c>
      <c r="C106" s="191" t="s">
        <v>433</v>
      </c>
      <c r="D106" s="191" t="s">
        <v>434</v>
      </c>
      <c r="E106" s="192"/>
      <c r="F106" s="191" t="s">
        <v>435</v>
      </c>
      <c r="G106" s="192"/>
      <c r="H106" s="193" t="s">
        <v>436</v>
      </c>
      <c r="I106" s="191" t="s">
        <v>169</v>
      </c>
      <c r="J106" s="191" t="s">
        <v>170</v>
      </c>
      <c r="K106" s="193" t="s">
        <v>437</v>
      </c>
      <c r="L106" s="193" t="s">
        <v>438</v>
      </c>
      <c r="M106" s="193" t="s">
        <v>439</v>
      </c>
      <c r="N106" s="194">
        <f>'[2]Plan Indicativo'!CP116</f>
        <v>0.1</v>
      </c>
      <c r="O106" s="195" t="s">
        <v>180</v>
      </c>
      <c r="P106" s="195"/>
      <c r="Q106" s="201">
        <v>1000</v>
      </c>
      <c r="R106" s="201"/>
      <c r="S106" s="191">
        <f>'E 2024'!U113</f>
        <v>250</v>
      </c>
      <c r="T106" s="191">
        <v>250</v>
      </c>
      <c r="U106" s="191">
        <v>250</v>
      </c>
      <c r="V106" s="191">
        <v>250</v>
      </c>
      <c r="W106" s="191">
        <v>576</v>
      </c>
      <c r="X106" s="34">
        <f t="shared" ref="X106:X112" si="53">+AA106+AB106+AC106+AD106</f>
        <v>217</v>
      </c>
      <c r="Y106" s="191"/>
      <c r="Z106" s="191">
        <f t="shared" si="48"/>
        <v>1043</v>
      </c>
      <c r="AA106" s="191">
        <v>0</v>
      </c>
      <c r="AB106" s="302">
        <v>217</v>
      </c>
      <c r="AC106" s="191"/>
      <c r="AD106" s="191"/>
      <c r="AE106" s="285">
        <f t="shared" ref="AE106:AE115" si="54">(X106/T106)*N106</f>
        <v>8.6800000000000002E-2</v>
      </c>
      <c r="AF106" s="285">
        <v>0.1</v>
      </c>
      <c r="AG106" s="285">
        <f t="shared" ref="AG106:AG115" si="55">X106/T106</f>
        <v>0.86799999999999999</v>
      </c>
      <c r="AH106" s="285">
        <v>1</v>
      </c>
      <c r="AI106" s="191"/>
      <c r="AJ106" s="250"/>
      <c r="AK106" s="250"/>
      <c r="AL106" s="250"/>
      <c r="AM106" s="245" t="s">
        <v>626</v>
      </c>
      <c r="AZ106" s="176" t="s">
        <v>626</v>
      </c>
      <c r="BQ106" s="179"/>
      <c r="BR106" s="179"/>
      <c r="BS106" s="179"/>
      <c r="BT106" s="179"/>
      <c r="BU106" s="179"/>
      <c r="BV106" s="179"/>
      <c r="BW106" s="179"/>
      <c r="BX106" s="179"/>
      <c r="BY106" s="179"/>
      <c r="BZ106" s="179"/>
      <c r="CA106" s="179"/>
      <c r="CB106" s="179"/>
      <c r="CC106" s="179"/>
      <c r="CD106" s="179"/>
      <c r="CE106" s="179"/>
      <c r="CF106" s="179"/>
      <c r="CG106" s="179"/>
      <c r="CH106" s="179"/>
      <c r="CI106" s="179"/>
      <c r="CJ106" s="179"/>
    </row>
    <row r="107" spans="1:88" s="190" customFormat="1" ht="45" customHeight="1">
      <c r="A107" s="191">
        <v>11</v>
      </c>
      <c r="B107" s="191">
        <v>4</v>
      </c>
      <c r="C107" s="191" t="s">
        <v>433</v>
      </c>
      <c r="D107" s="201" t="s">
        <v>434</v>
      </c>
      <c r="E107" s="192"/>
      <c r="F107" s="201" t="s">
        <v>435</v>
      </c>
      <c r="G107" s="192"/>
      <c r="H107" s="193" t="s">
        <v>440</v>
      </c>
      <c r="I107" s="191" t="s">
        <v>169</v>
      </c>
      <c r="J107" s="201">
        <v>13</v>
      </c>
      <c r="K107" s="193" t="s">
        <v>441</v>
      </c>
      <c r="L107" s="193" t="s">
        <v>441</v>
      </c>
      <c r="M107" s="193" t="s">
        <v>442</v>
      </c>
      <c r="N107" s="194">
        <f>'[2]Plan Indicativo'!CP117</f>
        <v>0.1</v>
      </c>
      <c r="O107" s="195" t="s">
        <v>180</v>
      </c>
      <c r="P107" s="195"/>
      <c r="Q107" s="191">
        <v>12</v>
      </c>
      <c r="R107" s="191"/>
      <c r="S107" s="191">
        <v>6</v>
      </c>
      <c r="T107" s="191">
        <v>0</v>
      </c>
      <c r="U107" s="191">
        <v>0</v>
      </c>
      <c r="V107" s="191">
        <v>23</v>
      </c>
      <c r="W107" s="191">
        <v>13</v>
      </c>
      <c r="X107" s="34">
        <f t="shared" si="53"/>
        <v>1</v>
      </c>
      <c r="Y107" s="191"/>
      <c r="Z107" s="191">
        <f t="shared" si="48"/>
        <v>37</v>
      </c>
      <c r="AA107" s="191">
        <v>0</v>
      </c>
      <c r="AB107" s="302">
        <v>1</v>
      </c>
      <c r="AC107" s="191"/>
      <c r="AD107" s="191"/>
      <c r="AE107" s="285" t="s">
        <v>581</v>
      </c>
      <c r="AF107" s="285">
        <v>0.1</v>
      </c>
      <c r="AG107" s="285" t="s">
        <v>581</v>
      </c>
      <c r="AH107" s="285">
        <v>1</v>
      </c>
      <c r="AI107" s="191"/>
      <c r="AJ107" s="250"/>
      <c r="AK107" s="250"/>
      <c r="AL107" s="250"/>
      <c r="AM107" s="245" t="s">
        <v>626</v>
      </c>
      <c r="AZ107" s="176" t="s">
        <v>626</v>
      </c>
      <c r="BQ107" s="179"/>
      <c r="BR107" s="179"/>
      <c r="BS107" s="179"/>
      <c r="BT107" s="179"/>
      <c r="BU107" s="179"/>
      <c r="BV107" s="179"/>
      <c r="BW107" s="179"/>
      <c r="BX107" s="179"/>
      <c r="BY107" s="179"/>
      <c r="BZ107" s="179"/>
      <c r="CA107" s="179"/>
      <c r="CB107" s="179"/>
      <c r="CC107" s="179"/>
      <c r="CD107" s="179"/>
      <c r="CE107" s="179"/>
      <c r="CF107" s="179"/>
      <c r="CG107" s="179"/>
      <c r="CH107" s="179"/>
      <c r="CI107" s="179"/>
      <c r="CJ107" s="179"/>
    </row>
    <row r="108" spans="1:88" s="190" customFormat="1" ht="45" customHeight="1">
      <c r="A108" s="191">
        <v>11</v>
      </c>
      <c r="B108" s="191">
        <v>4</v>
      </c>
      <c r="C108" s="191" t="s">
        <v>433</v>
      </c>
      <c r="D108" s="191" t="s">
        <v>434</v>
      </c>
      <c r="E108" s="192"/>
      <c r="F108" s="191" t="s">
        <v>435</v>
      </c>
      <c r="G108" s="192"/>
      <c r="H108" s="193" t="s">
        <v>443</v>
      </c>
      <c r="I108" s="191" t="s">
        <v>169</v>
      </c>
      <c r="J108" s="191" t="s">
        <v>170</v>
      </c>
      <c r="K108" s="193" t="s">
        <v>444</v>
      </c>
      <c r="L108" s="193" t="s">
        <v>445</v>
      </c>
      <c r="M108" s="193" t="s">
        <v>446</v>
      </c>
      <c r="N108" s="194">
        <f>'[2]Plan Indicativo'!CP118</f>
        <v>0.1</v>
      </c>
      <c r="O108" s="195" t="s">
        <v>180</v>
      </c>
      <c r="P108" s="195"/>
      <c r="Q108" s="191">
        <v>15</v>
      </c>
      <c r="R108" s="191"/>
      <c r="S108" s="191">
        <f>'E 2024'!U115</f>
        <v>0</v>
      </c>
      <c r="T108" s="191">
        <v>7</v>
      </c>
      <c r="U108" s="191">
        <v>8</v>
      </c>
      <c r="V108" s="191">
        <v>0</v>
      </c>
      <c r="W108" s="191">
        <v>0</v>
      </c>
      <c r="X108" s="34">
        <f t="shared" si="53"/>
        <v>0</v>
      </c>
      <c r="Y108" s="191"/>
      <c r="Z108" s="191">
        <f t="shared" si="48"/>
        <v>0</v>
      </c>
      <c r="AA108" s="191">
        <v>0</v>
      </c>
      <c r="AB108" s="302">
        <v>0</v>
      </c>
      <c r="AC108" s="191"/>
      <c r="AD108" s="191"/>
      <c r="AE108" s="285">
        <f t="shared" si="54"/>
        <v>0</v>
      </c>
      <c r="AF108" s="285">
        <f>(Z108/Q108)*N108</f>
        <v>0</v>
      </c>
      <c r="AG108" s="285">
        <f t="shared" si="55"/>
        <v>0</v>
      </c>
      <c r="AH108" s="285">
        <f>Z108/Q108</f>
        <v>0</v>
      </c>
      <c r="AI108" s="191"/>
      <c r="AJ108" s="250"/>
      <c r="AK108" s="250"/>
      <c r="AL108" s="250"/>
      <c r="AM108" s="245" t="s">
        <v>626</v>
      </c>
      <c r="AZ108" s="176" t="s">
        <v>626</v>
      </c>
      <c r="BQ108" s="179"/>
      <c r="BR108" s="179"/>
      <c r="BS108" s="179"/>
      <c r="BT108" s="179"/>
      <c r="BU108" s="179"/>
      <c r="BV108" s="179"/>
      <c r="BW108" s="179"/>
      <c r="BX108" s="179"/>
      <c r="BY108" s="179"/>
      <c r="BZ108" s="179"/>
      <c r="CA108" s="179"/>
      <c r="CB108" s="179"/>
      <c r="CC108" s="179"/>
      <c r="CD108" s="179"/>
      <c r="CE108" s="179"/>
      <c r="CF108" s="179"/>
      <c r="CG108" s="179"/>
      <c r="CH108" s="179"/>
      <c r="CI108" s="179"/>
      <c r="CJ108" s="179"/>
    </row>
    <row r="109" spans="1:88" s="190" customFormat="1" ht="45" customHeight="1">
      <c r="A109" s="191">
        <v>11</v>
      </c>
      <c r="B109" s="191">
        <v>4</v>
      </c>
      <c r="C109" s="191" t="s">
        <v>433</v>
      </c>
      <c r="D109" s="191" t="s">
        <v>434</v>
      </c>
      <c r="E109" s="192"/>
      <c r="F109" s="191" t="s">
        <v>435</v>
      </c>
      <c r="G109" s="192"/>
      <c r="H109" s="193" t="s">
        <v>447</v>
      </c>
      <c r="I109" s="191" t="s">
        <v>169</v>
      </c>
      <c r="J109" s="191" t="s">
        <v>170</v>
      </c>
      <c r="K109" s="193" t="s">
        <v>448</v>
      </c>
      <c r="L109" s="193"/>
      <c r="M109" s="193" t="s">
        <v>448</v>
      </c>
      <c r="N109" s="194">
        <f>'[2]Plan Indicativo'!CP119</f>
        <v>0.3</v>
      </c>
      <c r="O109" s="195" t="s">
        <v>174</v>
      </c>
      <c r="P109" s="195"/>
      <c r="Q109" s="191">
        <v>10</v>
      </c>
      <c r="R109" s="191"/>
      <c r="S109" s="191">
        <f>'E 2024'!U116</f>
        <v>2</v>
      </c>
      <c r="T109" s="191">
        <v>2</v>
      </c>
      <c r="U109" s="191">
        <v>3</v>
      </c>
      <c r="V109" s="191">
        <v>3</v>
      </c>
      <c r="W109" s="191">
        <v>4</v>
      </c>
      <c r="X109" s="34">
        <f t="shared" si="53"/>
        <v>1</v>
      </c>
      <c r="Y109" s="191"/>
      <c r="Z109" s="191">
        <f t="shared" si="48"/>
        <v>8</v>
      </c>
      <c r="AA109" s="191">
        <v>0</v>
      </c>
      <c r="AB109" s="302">
        <v>1</v>
      </c>
      <c r="AC109" s="191"/>
      <c r="AD109" s="191"/>
      <c r="AE109" s="285">
        <f t="shared" si="54"/>
        <v>0.15</v>
      </c>
      <c r="AF109" s="285">
        <f>(Z109/Q109)*N109</f>
        <v>0.24</v>
      </c>
      <c r="AG109" s="285">
        <f t="shared" si="55"/>
        <v>0.5</v>
      </c>
      <c r="AH109" s="285">
        <f>Z109/Q109</f>
        <v>0.8</v>
      </c>
      <c r="AI109" s="191"/>
      <c r="AJ109" s="250"/>
      <c r="AK109" s="250"/>
      <c r="AL109" s="250"/>
      <c r="AM109" s="245" t="s">
        <v>626</v>
      </c>
      <c r="AZ109" s="176" t="s">
        <v>626</v>
      </c>
      <c r="BQ109" s="179"/>
      <c r="BR109" s="179"/>
      <c r="BS109" s="179"/>
      <c r="BT109" s="179"/>
      <c r="BU109" s="179"/>
      <c r="BV109" s="179"/>
      <c r="BW109" s="179"/>
      <c r="BX109" s="179"/>
      <c r="BY109" s="179"/>
      <c r="BZ109" s="179"/>
      <c r="CA109" s="179"/>
      <c r="CB109" s="179"/>
      <c r="CC109" s="179"/>
      <c r="CD109" s="179"/>
      <c r="CE109" s="179"/>
      <c r="CF109" s="179"/>
      <c r="CG109" s="179"/>
      <c r="CH109" s="179"/>
      <c r="CI109" s="179"/>
      <c r="CJ109" s="179"/>
    </row>
    <row r="110" spans="1:88" s="190" customFormat="1" ht="45" customHeight="1">
      <c r="A110" s="191">
        <v>11</v>
      </c>
      <c r="B110" s="191">
        <v>4</v>
      </c>
      <c r="C110" s="191" t="s">
        <v>433</v>
      </c>
      <c r="D110" s="191" t="s">
        <v>434</v>
      </c>
      <c r="E110" s="192"/>
      <c r="F110" s="191" t="s">
        <v>435</v>
      </c>
      <c r="G110" s="192"/>
      <c r="H110" s="193" t="s">
        <v>449</v>
      </c>
      <c r="I110" s="191" t="s">
        <v>169</v>
      </c>
      <c r="J110" s="191" t="s">
        <v>170</v>
      </c>
      <c r="K110" s="193" t="s">
        <v>450</v>
      </c>
      <c r="L110" s="193" t="s">
        <v>451</v>
      </c>
      <c r="M110" s="193" t="s">
        <v>452</v>
      </c>
      <c r="N110" s="194">
        <f>'[2]Plan Indicativo'!CP120</f>
        <v>0.1</v>
      </c>
      <c r="O110" s="195" t="s">
        <v>174</v>
      </c>
      <c r="P110" s="195"/>
      <c r="Q110" s="191">
        <v>3</v>
      </c>
      <c r="R110" s="191"/>
      <c r="S110" s="191">
        <f>'E 2024'!U117</f>
        <v>0</v>
      </c>
      <c r="T110" s="191">
        <v>1</v>
      </c>
      <c r="U110" s="191">
        <v>2</v>
      </c>
      <c r="V110" s="191">
        <v>0</v>
      </c>
      <c r="W110" s="191">
        <v>0</v>
      </c>
      <c r="X110" s="34">
        <f t="shared" si="53"/>
        <v>1</v>
      </c>
      <c r="Y110" s="191"/>
      <c r="Z110" s="191">
        <f t="shared" si="48"/>
        <v>1</v>
      </c>
      <c r="AA110" s="191">
        <v>1</v>
      </c>
      <c r="AB110" s="302">
        <v>0</v>
      </c>
      <c r="AC110" s="191"/>
      <c r="AD110" s="191"/>
      <c r="AE110" s="285">
        <f t="shared" si="54"/>
        <v>0.1</v>
      </c>
      <c r="AF110" s="285">
        <f>(Z110/Q110)*N110</f>
        <v>3.3333333333333333E-2</v>
      </c>
      <c r="AG110" s="285">
        <f t="shared" si="55"/>
        <v>1</v>
      </c>
      <c r="AH110" s="285">
        <f>Z110/Q110</f>
        <v>0.33333333333333331</v>
      </c>
      <c r="AI110" s="191"/>
      <c r="AJ110" s="250"/>
      <c r="AK110" s="250"/>
      <c r="AL110" s="250"/>
      <c r="AM110" s="245" t="s">
        <v>626</v>
      </c>
      <c r="AZ110" s="176" t="s">
        <v>626</v>
      </c>
      <c r="BQ110" s="179"/>
      <c r="BR110" s="179"/>
      <c r="BS110" s="179"/>
      <c r="BT110" s="179"/>
      <c r="BU110" s="179"/>
      <c r="BV110" s="179"/>
      <c r="BW110" s="179"/>
      <c r="BX110" s="179"/>
      <c r="BY110" s="179"/>
      <c r="BZ110" s="179"/>
      <c r="CA110" s="179"/>
      <c r="CB110" s="179"/>
      <c r="CC110" s="179"/>
      <c r="CD110" s="179"/>
      <c r="CE110" s="179"/>
      <c r="CF110" s="179"/>
      <c r="CG110" s="179"/>
      <c r="CH110" s="179"/>
      <c r="CI110" s="179"/>
      <c r="CJ110" s="179"/>
    </row>
    <row r="111" spans="1:88" s="190" customFormat="1" ht="45" customHeight="1">
      <c r="A111" s="191">
        <v>11</v>
      </c>
      <c r="B111" s="191">
        <v>4</v>
      </c>
      <c r="C111" s="191" t="s">
        <v>433</v>
      </c>
      <c r="D111" s="191" t="s">
        <v>434</v>
      </c>
      <c r="E111" s="192"/>
      <c r="F111" s="191" t="s">
        <v>435</v>
      </c>
      <c r="G111" s="192"/>
      <c r="H111" s="193" t="s">
        <v>453</v>
      </c>
      <c r="I111" s="191" t="s">
        <v>169</v>
      </c>
      <c r="J111" s="191" t="s">
        <v>170</v>
      </c>
      <c r="K111" s="193"/>
      <c r="L111" s="193" t="s">
        <v>454</v>
      </c>
      <c r="M111" s="193" t="s">
        <v>454</v>
      </c>
      <c r="N111" s="194">
        <f>'[2]Plan Indicativo'!CP121</f>
        <v>0.2</v>
      </c>
      <c r="O111" s="195" t="s">
        <v>174</v>
      </c>
      <c r="P111" s="195"/>
      <c r="Q111" s="191">
        <v>1</v>
      </c>
      <c r="R111" s="191"/>
      <c r="S111" s="191">
        <f>'E 2024'!U118</f>
        <v>0</v>
      </c>
      <c r="T111" s="191">
        <v>0</v>
      </c>
      <c r="U111" s="191">
        <v>1</v>
      </c>
      <c r="V111" s="191">
        <v>0</v>
      </c>
      <c r="W111" s="191">
        <v>0</v>
      </c>
      <c r="X111" s="34">
        <f t="shared" si="53"/>
        <v>0</v>
      </c>
      <c r="Y111" s="191"/>
      <c r="Z111" s="191">
        <f t="shared" si="48"/>
        <v>0</v>
      </c>
      <c r="AA111" s="191">
        <v>0</v>
      </c>
      <c r="AB111" s="302">
        <v>0</v>
      </c>
      <c r="AC111" s="191"/>
      <c r="AD111" s="191"/>
      <c r="AE111" s="285" t="s">
        <v>581</v>
      </c>
      <c r="AF111" s="285">
        <f>(Z111/Q111)*N111</f>
        <v>0</v>
      </c>
      <c r="AG111" s="285" t="s">
        <v>581</v>
      </c>
      <c r="AH111" s="285">
        <f>Z111/Q111</f>
        <v>0</v>
      </c>
      <c r="AI111" s="191"/>
      <c r="AJ111" s="250"/>
      <c r="AK111" s="250"/>
      <c r="AL111" s="250"/>
      <c r="AM111" s="245" t="s">
        <v>626</v>
      </c>
      <c r="AZ111" s="176" t="s">
        <v>626</v>
      </c>
      <c r="BQ111" s="179"/>
      <c r="BR111" s="179"/>
      <c r="BS111" s="179"/>
      <c r="BT111" s="179"/>
      <c r="BU111" s="179"/>
      <c r="BV111" s="179"/>
      <c r="BW111" s="179"/>
      <c r="BX111" s="179"/>
      <c r="BY111" s="179"/>
      <c r="BZ111" s="179"/>
      <c r="CA111" s="179"/>
      <c r="CB111" s="179"/>
      <c r="CC111" s="179"/>
      <c r="CD111" s="179"/>
      <c r="CE111" s="179"/>
      <c r="CF111" s="179"/>
      <c r="CG111" s="179"/>
      <c r="CH111" s="179"/>
      <c r="CI111" s="179"/>
      <c r="CJ111" s="179"/>
    </row>
    <row r="112" spans="1:88" s="190" customFormat="1" ht="45" customHeight="1">
      <c r="A112" s="191">
        <v>11</v>
      </c>
      <c r="B112" s="191">
        <v>4</v>
      </c>
      <c r="C112" s="191" t="s">
        <v>433</v>
      </c>
      <c r="D112" s="191" t="s">
        <v>434</v>
      </c>
      <c r="E112" s="192"/>
      <c r="F112" s="191" t="s">
        <v>435</v>
      </c>
      <c r="G112" s="192"/>
      <c r="H112" s="193" t="s">
        <v>455</v>
      </c>
      <c r="I112" s="191" t="s">
        <v>169</v>
      </c>
      <c r="J112" s="191" t="s">
        <v>170</v>
      </c>
      <c r="K112" s="193" t="s">
        <v>456</v>
      </c>
      <c r="L112" s="193" t="s">
        <v>457</v>
      </c>
      <c r="M112" s="193" t="s">
        <v>458</v>
      </c>
      <c r="N112" s="194">
        <f>'[2]Plan Indicativo'!CP122</f>
        <v>0.1</v>
      </c>
      <c r="O112" s="195" t="s">
        <v>180</v>
      </c>
      <c r="P112" s="195"/>
      <c r="Q112" s="191">
        <v>9</v>
      </c>
      <c r="R112" s="191"/>
      <c r="S112" s="191">
        <f>'E 2024'!U119</f>
        <v>3</v>
      </c>
      <c r="T112" s="191">
        <v>2</v>
      </c>
      <c r="U112" s="191">
        <v>2</v>
      </c>
      <c r="V112" s="191">
        <v>2</v>
      </c>
      <c r="W112" s="191">
        <v>6</v>
      </c>
      <c r="X112" s="34">
        <f t="shared" si="53"/>
        <v>4</v>
      </c>
      <c r="Y112" s="191"/>
      <c r="Z112" s="191">
        <f t="shared" si="48"/>
        <v>12</v>
      </c>
      <c r="AA112" s="191">
        <v>2</v>
      </c>
      <c r="AB112" s="302">
        <v>2</v>
      </c>
      <c r="AC112" s="191"/>
      <c r="AD112" s="191"/>
      <c r="AE112" s="285">
        <v>0.1</v>
      </c>
      <c r="AF112" s="285">
        <f>(Z112/Q112)*N112</f>
        <v>0.13333333333333333</v>
      </c>
      <c r="AG112" s="285">
        <v>1</v>
      </c>
      <c r="AH112" s="285">
        <v>1</v>
      </c>
      <c r="AI112" s="191"/>
      <c r="AJ112" s="250"/>
      <c r="AK112" s="250"/>
      <c r="AL112" s="250"/>
      <c r="AM112" s="245" t="s">
        <v>626</v>
      </c>
      <c r="AZ112" s="176" t="s">
        <v>626</v>
      </c>
      <c r="BQ112" s="179"/>
      <c r="BR112" s="179"/>
      <c r="BS112" s="179"/>
      <c r="BT112" s="179"/>
      <c r="BU112" s="179"/>
      <c r="BV112" s="179"/>
      <c r="BW112" s="179"/>
      <c r="BX112" s="179"/>
      <c r="BY112" s="179"/>
      <c r="BZ112" s="179"/>
      <c r="CA112" s="179"/>
      <c r="CB112" s="179"/>
      <c r="CC112" s="179"/>
      <c r="CD112" s="179"/>
      <c r="CE112" s="179"/>
      <c r="CF112" s="179"/>
      <c r="CG112" s="179"/>
      <c r="CH112" s="179"/>
      <c r="CI112" s="179"/>
      <c r="CJ112" s="179"/>
    </row>
    <row r="113" spans="1:88" ht="45" customHeight="1">
      <c r="A113" s="319"/>
      <c r="B113" s="320"/>
      <c r="C113" s="320"/>
      <c r="D113" s="321"/>
      <c r="E113" s="192"/>
      <c r="F113" s="315" t="s">
        <v>627</v>
      </c>
      <c r="G113" s="316"/>
      <c r="H113" s="316"/>
      <c r="I113" s="316"/>
      <c r="J113" s="316"/>
      <c r="K113" s="316"/>
      <c r="L113" s="316"/>
      <c r="M113" s="316"/>
      <c r="N113" s="316"/>
      <c r="O113" s="316"/>
      <c r="P113" s="316"/>
      <c r="Q113" s="316"/>
      <c r="R113" s="316"/>
      <c r="S113" s="316"/>
      <c r="T113" s="316"/>
      <c r="U113" s="316"/>
      <c r="V113" s="316"/>
      <c r="W113" s="316"/>
      <c r="X113" s="316"/>
      <c r="Y113" s="316"/>
      <c r="Z113" s="316"/>
      <c r="AA113" s="316"/>
      <c r="AB113" s="316"/>
      <c r="AC113" s="316"/>
      <c r="AD113" s="316"/>
      <c r="AE113" s="289">
        <f>SUM(AE106:AE112)</f>
        <v>0.43679999999999997</v>
      </c>
      <c r="AF113" s="289">
        <f>SUM(AF106:AF112)</f>
        <v>0.60666666666666669</v>
      </c>
      <c r="AG113" s="289">
        <f>AVERAGE(AG106:AG112)</f>
        <v>0.67359999999999998</v>
      </c>
      <c r="AH113" s="289">
        <f>AVERAGE(AH106:AH112)</f>
        <v>0.59047619047619038</v>
      </c>
      <c r="AI113" s="191"/>
      <c r="AJ113" s="250"/>
      <c r="AK113" s="250"/>
      <c r="AL113" s="250"/>
      <c r="AM113" s="211"/>
      <c r="AZ113"/>
    </row>
    <row r="114" spans="1:88" s="190" customFormat="1" ht="45" customHeight="1">
      <c r="A114" s="191">
        <v>11</v>
      </c>
      <c r="B114" s="191">
        <v>4</v>
      </c>
      <c r="C114" s="191" t="s">
        <v>433</v>
      </c>
      <c r="D114" s="191" t="s">
        <v>434</v>
      </c>
      <c r="E114" s="192"/>
      <c r="F114" s="191" t="s">
        <v>459</v>
      </c>
      <c r="G114" s="192"/>
      <c r="H114" s="193" t="s">
        <v>460</v>
      </c>
      <c r="I114" s="191" t="s">
        <v>169</v>
      </c>
      <c r="J114" s="191" t="s">
        <v>170</v>
      </c>
      <c r="K114" s="193" t="s">
        <v>461</v>
      </c>
      <c r="L114" s="193" t="s">
        <v>462</v>
      </c>
      <c r="M114" s="193" t="s">
        <v>463</v>
      </c>
      <c r="N114" s="194">
        <f>'[2]Plan Indicativo'!CP124</f>
        <v>0.7</v>
      </c>
      <c r="O114" s="195" t="s">
        <v>180</v>
      </c>
      <c r="P114" s="195"/>
      <c r="Q114" s="191">
        <v>18</v>
      </c>
      <c r="R114" s="191"/>
      <c r="S114" s="191">
        <f>'E 2024'!U121</f>
        <v>4</v>
      </c>
      <c r="T114" s="191">
        <v>4</v>
      </c>
      <c r="U114" s="191">
        <v>4</v>
      </c>
      <c r="V114" s="191">
        <v>6</v>
      </c>
      <c r="W114" s="191">
        <v>13</v>
      </c>
      <c r="X114" s="34">
        <f>+AA114+AB114+AC114+AD114</f>
        <v>7</v>
      </c>
      <c r="Y114" s="191"/>
      <c r="Z114" s="191">
        <f t="shared" si="48"/>
        <v>26</v>
      </c>
      <c r="AA114" s="191">
        <v>3</v>
      </c>
      <c r="AB114" s="302">
        <v>4</v>
      </c>
      <c r="AC114" s="191"/>
      <c r="AD114" s="191"/>
      <c r="AE114" s="285">
        <v>0.7</v>
      </c>
      <c r="AF114" s="285">
        <v>0.7</v>
      </c>
      <c r="AG114" s="285">
        <v>1</v>
      </c>
      <c r="AH114" s="285">
        <v>1</v>
      </c>
      <c r="AI114" s="191"/>
      <c r="AJ114" s="250"/>
      <c r="AK114" s="250"/>
      <c r="AL114" s="250"/>
      <c r="AM114" s="247" t="s">
        <v>432</v>
      </c>
      <c r="AZ114" s="177" t="s">
        <v>432</v>
      </c>
      <c r="BQ114" s="179"/>
      <c r="BR114" s="179"/>
      <c r="BS114" s="179"/>
      <c r="BT114" s="179"/>
      <c r="BU114" s="179"/>
      <c r="BV114" s="179"/>
      <c r="BW114" s="179"/>
      <c r="BX114" s="179"/>
      <c r="BY114" s="179"/>
      <c r="BZ114" s="179"/>
      <c r="CA114" s="179"/>
      <c r="CB114" s="179"/>
      <c r="CC114" s="179"/>
      <c r="CD114" s="179"/>
      <c r="CE114" s="179"/>
      <c r="CF114" s="179"/>
      <c r="CG114" s="179"/>
      <c r="CH114" s="179"/>
      <c r="CI114" s="179"/>
      <c r="CJ114" s="179"/>
    </row>
    <row r="115" spans="1:88" s="190" customFormat="1" ht="45" customHeight="1">
      <c r="A115" s="191">
        <v>11</v>
      </c>
      <c r="B115" s="191">
        <v>4</v>
      </c>
      <c r="C115" s="191" t="s">
        <v>433</v>
      </c>
      <c r="D115" s="191" t="s">
        <v>434</v>
      </c>
      <c r="E115" s="192"/>
      <c r="F115" s="191" t="s">
        <v>459</v>
      </c>
      <c r="G115" s="192"/>
      <c r="H115" s="193" t="s">
        <v>464</v>
      </c>
      <c r="I115" s="191" t="s">
        <v>169</v>
      </c>
      <c r="J115" s="191" t="s">
        <v>170</v>
      </c>
      <c r="K115" s="193" t="s">
        <v>465</v>
      </c>
      <c r="L115" s="193" t="s">
        <v>466</v>
      </c>
      <c r="M115" s="193" t="s">
        <v>467</v>
      </c>
      <c r="N115" s="194">
        <f>'[2]Plan Indicativo'!CP125</f>
        <v>0.3</v>
      </c>
      <c r="O115" s="195" t="s">
        <v>180</v>
      </c>
      <c r="P115" s="195"/>
      <c r="Q115" s="191">
        <v>6</v>
      </c>
      <c r="R115" s="191"/>
      <c r="S115" s="191">
        <f>'E 2024'!U122</f>
        <v>1</v>
      </c>
      <c r="T115" s="191">
        <v>0</v>
      </c>
      <c r="U115" s="191">
        <v>0</v>
      </c>
      <c r="V115" s="191">
        <v>5</v>
      </c>
      <c r="W115" s="191">
        <v>13</v>
      </c>
      <c r="X115" s="34">
        <f>+AA115+AB115+AC115+AD115</f>
        <v>7</v>
      </c>
      <c r="Y115" s="191"/>
      <c r="Z115" s="191">
        <f t="shared" si="48"/>
        <v>25</v>
      </c>
      <c r="AA115" s="191">
        <v>3</v>
      </c>
      <c r="AB115" s="302">
        <v>4</v>
      </c>
      <c r="AC115" s="191"/>
      <c r="AD115" s="191"/>
      <c r="AE115" s="285" t="s">
        <v>581</v>
      </c>
      <c r="AF115" s="285">
        <v>0.3</v>
      </c>
      <c r="AG115" s="285" t="s">
        <v>581</v>
      </c>
      <c r="AH115" s="285">
        <v>1</v>
      </c>
      <c r="AI115" s="191"/>
      <c r="AJ115" s="250"/>
      <c r="AK115" s="250"/>
      <c r="AL115" s="250"/>
      <c r="AM115" s="247" t="s">
        <v>432</v>
      </c>
      <c r="AZ115" s="177" t="s">
        <v>432</v>
      </c>
      <c r="BQ115" s="179"/>
      <c r="BR115" s="179"/>
      <c r="BS115" s="179"/>
      <c r="BT115" s="179"/>
      <c r="BU115" s="179"/>
      <c r="BV115" s="179"/>
      <c r="BW115" s="179"/>
      <c r="BX115" s="179"/>
      <c r="BY115" s="179"/>
      <c r="BZ115" s="179"/>
      <c r="CA115" s="179"/>
      <c r="CB115" s="179"/>
      <c r="CC115" s="179"/>
      <c r="CD115" s="179"/>
      <c r="CE115" s="179"/>
      <c r="CF115" s="179"/>
      <c r="CG115" s="179"/>
      <c r="CH115" s="179"/>
      <c r="CI115" s="179"/>
      <c r="CJ115" s="179"/>
    </row>
    <row r="116" spans="1:88" ht="45" customHeight="1">
      <c r="A116" s="310"/>
      <c r="B116" s="311"/>
      <c r="C116" s="311"/>
      <c r="D116" s="313"/>
      <c r="E116" s="17"/>
      <c r="F116" s="315" t="s">
        <v>628</v>
      </c>
      <c r="G116" s="316"/>
      <c r="H116" s="316"/>
      <c r="I116" s="316"/>
      <c r="J116" s="316"/>
      <c r="K116" s="316"/>
      <c r="L116" s="316"/>
      <c r="M116" s="316"/>
      <c r="N116" s="316"/>
      <c r="O116" s="316"/>
      <c r="P116" s="316"/>
      <c r="Q116" s="316"/>
      <c r="R116" s="316"/>
      <c r="S116" s="316"/>
      <c r="T116" s="316"/>
      <c r="U116" s="316"/>
      <c r="V116" s="316"/>
      <c r="W116" s="316"/>
      <c r="X116" s="316"/>
      <c r="Y116" s="316"/>
      <c r="Z116" s="316"/>
      <c r="AA116" s="316"/>
      <c r="AB116" s="316"/>
      <c r="AC116" s="316"/>
      <c r="AD116" s="316"/>
      <c r="AE116" s="286">
        <f>SUM(AE114:AE115)</f>
        <v>0.7</v>
      </c>
      <c r="AF116" s="286">
        <f>SUM(AF114:AF115)</f>
        <v>1</v>
      </c>
      <c r="AG116" s="286">
        <f>AVERAGE(AG114:AG115)</f>
        <v>1</v>
      </c>
      <c r="AH116" s="286">
        <f>AVERAGE(AH114:AH115)</f>
        <v>1</v>
      </c>
      <c r="AI116" s="191"/>
      <c r="AJ116" s="250"/>
      <c r="AK116" s="250"/>
      <c r="AL116" s="250"/>
      <c r="AM116" s="211"/>
      <c r="AZ116"/>
    </row>
    <row r="117" spans="1:88" ht="45" hidden="1" customHeight="1">
      <c r="A117" s="310"/>
      <c r="B117" s="311"/>
      <c r="C117" s="313"/>
      <c r="D117" s="312" t="s">
        <v>629</v>
      </c>
      <c r="E117" s="312"/>
      <c r="F117" s="312"/>
      <c r="G117" s="312"/>
      <c r="H117" s="312"/>
      <c r="I117" s="312"/>
      <c r="J117" s="312"/>
      <c r="K117" s="312"/>
      <c r="L117" s="312"/>
      <c r="M117" s="312"/>
      <c r="N117" s="312"/>
      <c r="O117" s="312"/>
      <c r="P117" s="312"/>
      <c r="Q117" s="312"/>
      <c r="R117" s="312"/>
      <c r="S117" s="312"/>
      <c r="T117" s="312"/>
      <c r="U117" s="312"/>
      <c r="V117" s="312"/>
      <c r="W117" s="312"/>
      <c r="X117" s="312"/>
      <c r="Y117" s="312"/>
      <c r="Z117" s="312"/>
      <c r="AA117" s="312"/>
      <c r="AB117" s="312"/>
      <c r="AC117" s="312"/>
      <c r="AD117" s="312"/>
      <c r="AE117" s="299">
        <f>AVERAGE(AE116,AE113)</f>
        <v>0.56840000000000002</v>
      </c>
      <c r="AF117" s="299">
        <f t="shared" ref="AF117:AH117" si="56">AVERAGE(AF116,AF113)</f>
        <v>0.80333333333333334</v>
      </c>
      <c r="AG117" s="299">
        <f t="shared" si="56"/>
        <v>0.83679999999999999</v>
      </c>
      <c r="AH117" s="299">
        <f t="shared" si="56"/>
        <v>0.79523809523809519</v>
      </c>
      <c r="AI117" s="191"/>
      <c r="AJ117" s="250"/>
      <c r="AK117" s="250"/>
      <c r="AL117" s="250"/>
      <c r="AM117" s="211"/>
      <c r="AZ117"/>
    </row>
    <row r="118" spans="1:88" ht="45" customHeight="1">
      <c r="A118" s="34">
        <v>11</v>
      </c>
      <c r="B118" s="34">
        <v>4</v>
      </c>
      <c r="C118" s="34" t="s">
        <v>433</v>
      </c>
      <c r="D118" s="34" t="s">
        <v>468</v>
      </c>
      <c r="E118" s="17"/>
      <c r="F118" s="63" t="s">
        <v>469</v>
      </c>
      <c r="G118" s="17"/>
      <c r="H118" s="19" t="s">
        <v>470</v>
      </c>
      <c r="I118" s="34" t="s">
        <v>471</v>
      </c>
      <c r="J118" s="34" t="s">
        <v>170</v>
      </c>
      <c r="K118" s="19" t="s">
        <v>472</v>
      </c>
      <c r="L118" s="19" t="s">
        <v>473</v>
      </c>
      <c r="M118" s="19" t="s">
        <v>474</v>
      </c>
      <c r="N118" s="194">
        <f>'[2]Plan Indicativo'!CP128</f>
        <v>0.7</v>
      </c>
      <c r="O118" s="36" t="s">
        <v>174</v>
      </c>
      <c r="P118" s="19" t="s">
        <v>475</v>
      </c>
      <c r="Q118" s="143">
        <v>5.3</v>
      </c>
      <c r="R118" s="143"/>
      <c r="S118" s="143">
        <f>'E 2024'!U125</f>
        <v>0.26100000000000001</v>
      </c>
      <c r="T118" s="142">
        <v>2</v>
      </c>
      <c r="U118" s="142">
        <v>2.774</v>
      </c>
      <c r="V118" s="191">
        <v>0.26500000000000001</v>
      </c>
      <c r="W118" s="191">
        <v>0</v>
      </c>
      <c r="X118" s="34">
        <f>+AA118+AB118+AC118+AD118</f>
        <v>0</v>
      </c>
      <c r="Y118" s="143"/>
      <c r="Z118" s="34">
        <f t="shared" si="48"/>
        <v>0.26500000000000001</v>
      </c>
      <c r="AA118" s="230">
        <v>0</v>
      </c>
      <c r="AB118" s="304">
        <v>0</v>
      </c>
      <c r="AC118" s="230"/>
      <c r="AD118" s="230"/>
      <c r="AE118" s="285">
        <f t="shared" ref="AE118:AE121" si="57">(X118/T118)*N118</f>
        <v>0</v>
      </c>
      <c r="AF118" s="284">
        <f>(Z118/Q118)*N118</f>
        <v>3.4999999999999996E-2</v>
      </c>
      <c r="AG118" s="285">
        <f>W118/S118</f>
        <v>0</v>
      </c>
      <c r="AH118" s="284">
        <f>Z118/Q118</f>
        <v>0.05</v>
      </c>
      <c r="AI118" s="230"/>
      <c r="AJ118" s="252"/>
      <c r="AK118" s="252"/>
      <c r="AL118" s="252"/>
      <c r="AM118" s="241" t="s">
        <v>157</v>
      </c>
      <c r="AZ118" s="177" t="s">
        <v>157</v>
      </c>
    </row>
    <row r="119" spans="1:88" ht="45" customHeight="1">
      <c r="A119" s="34">
        <v>11</v>
      </c>
      <c r="B119" s="34">
        <v>4</v>
      </c>
      <c r="C119" s="34" t="s">
        <v>433</v>
      </c>
      <c r="D119" s="34" t="s">
        <v>468</v>
      </c>
      <c r="E119" s="17"/>
      <c r="F119" s="63" t="s">
        <v>469</v>
      </c>
      <c r="G119" s="17"/>
      <c r="H119" s="19" t="s">
        <v>476</v>
      </c>
      <c r="I119" s="34" t="s">
        <v>477</v>
      </c>
      <c r="J119" s="34" t="s">
        <v>170</v>
      </c>
      <c r="K119" s="19" t="s">
        <v>478</v>
      </c>
      <c r="L119" s="19" t="s">
        <v>479</v>
      </c>
      <c r="M119" s="19" t="s">
        <v>480</v>
      </c>
      <c r="N119" s="194">
        <f>'[2]Plan Indicativo'!CP129</f>
        <v>0.15</v>
      </c>
      <c r="O119" s="36" t="s">
        <v>180</v>
      </c>
      <c r="P119" s="19" t="s">
        <v>481</v>
      </c>
      <c r="Q119" s="44">
        <v>30000</v>
      </c>
      <c r="R119" s="44"/>
      <c r="S119" s="64">
        <f>'E 2024'!U126</f>
        <v>6500</v>
      </c>
      <c r="T119" s="64">
        <v>8170</v>
      </c>
      <c r="U119" s="64">
        <v>10000</v>
      </c>
      <c r="V119" s="191">
        <v>5330</v>
      </c>
      <c r="W119" s="191">
        <v>8223</v>
      </c>
      <c r="X119" s="34">
        <f>+AA119+AB119+AC119+AD119</f>
        <v>0</v>
      </c>
      <c r="Y119" s="64"/>
      <c r="Z119" s="44">
        <f t="shared" si="48"/>
        <v>13553</v>
      </c>
      <c r="AA119" s="231">
        <v>0</v>
      </c>
      <c r="AB119" s="303">
        <v>0</v>
      </c>
      <c r="AC119" s="231"/>
      <c r="AD119" s="231"/>
      <c r="AE119" s="285">
        <f t="shared" si="57"/>
        <v>0</v>
      </c>
      <c r="AF119" s="284">
        <f>(Z119/Q119)*N119</f>
        <v>6.7764999999999992E-2</v>
      </c>
      <c r="AG119" s="285">
        <v>1</v>
      </c>
      <c r="AH119" s="284">
        <f>Z119/Q119</f>
        <v>0.45176666666666665</v>
      </c>
      <c r="AI119" s="231"/>
      <c r="AJ119" s="253"/>
      <c r="AK119" s="253"/>
      <c r="AL119" s="253"/>
      <c r="AM119" s="241" t="s">
        <v>157</v>
      </c>
      <c r="AZ119" s="177" t="s">
        <v>157</v>
      </c>
    </row>
    <row r="120" spans="1:88" ht="45" customHeight="1">
      <c r="A120" s="34">
        <v>11</v>
      </c>
      <c r="B120" s="34">
        <v>4</v>
      </c>
      <c r="C120" s="34" t="s">
        <v>433</v>
      </c>
      <c r="D120" s="34" t="s">
        <v>468</v>
      </c>
      <c r="E120" s="17"/>
      <c r="F120" s="63" t="s">
        <v>469</v>
      </c>
      <c r="G120" s="17"/>
      <c r="H120" s="19" t="s">
        <v>482</v>
      </c>
      <c r="I120" s="34" t="s">
        <v>483</v>
      </c>
      <c r="J120" s="34" t="s">
        <v>170</v>
      </c>
      <c r="K120" s="19" t="s">
        <v>484</v>
      </c>
      <c r="L120" s="19"/>
      <c r="M120" s="19" t="s">
        <v>484</v>
      </c>
      <c r="N120" s="194">
        <f>'[2]Plan Indicativo'!CP130</f>
        <v>0.02</v>
      </c>
      <c r="O120" s="36" t="s">
        <v>174</v>
      </c>
      <c r="P120" s="36"/>
      <c r="Q120" s="44">
        <v>4361</v>
      </c>
      <c r="R120" s="44"/>
      <c r="S120" s="34">
        <f>'E 2024'!U127</f>
        <v>0</v>
      </c>
      <c r="T120" s="64">
        <v>2000</v>
      </c>
      <c r="U120" s="64">
        <v>2361</v>
      </c>
      <c r="V120" s="191">
        <v>0</v>
      </c>
      <c r="W120" s="191">
        <v>0</v>
      </c>
      <c r="X120" s="34">
        <f>+AA120+AB120+AC120+AD120</f>
        <v>0</v>
      </c>
      <c r="Y120" s="34"/>
      <c r="Z120" s="34">
        <f t="shared" si="48"/>
        <v>0</v>
      </c>
      <c r="AA120" s="231">
        <v>0</v>
      </c>
      <c r="AB120" s="305">
        <v>0</v>
      </c>
      <c r="AC120" s="231"/>
      <c r="AD120" s="231"/>
      <c r="AE120" s="285">
        <f t="shared" si="57"/>
        <v>0</v>
      </c>
      <c r="AF120" s="284">
        <f>(Z120/Q120)*N120</f>
        <v>0</v>
      </c>
      <c r="AG120" s="34" t="s">
        <v>581</v>
      </c>
      <c r="AH120" s="284">
        <f>Z120/Q120</f>
        <v>0</v>
      </c>
      <c r="AI120" s="231"/>
      <c r="AJ120" s="253"/>
      <c r="AK120" s="253"/>
      <c r="AL120" s="253"/>
      <c r="AM120" s="241" t="s">
        <v>157</v>
      </c>
      <c r="AZ120" s="177" t="s">
        <v>157</v>
      </c>
    </row>
    <row r="121" spans="1:88" ht="45" customHeight="1">
      <c r="A121" s="34">
        <v>11</v>
      </c>
      <c r="B121" s="34">
        <v>4</v>
      </c>
      <c r="C121" s="34" t="s">
        <v>433</v>
      </c>
      <c r="D121" s="44" t="s">
        <v>468</v>
      </c>
      <c r="E121" s="17"/>
      <c r="F121" s="65" t="s">
        <v>469</v>
      </c>
      <c r="G121" s="17"/>
      <c r="H121" s="19" t="s">
        <v>485</v>
      </c>
      <c r="I121" s="34" t="s">
        <v>169</v>
      </c>
      <c r="J121" s="44">
        <v>7</v>
      </c>
      <c r="K121" s="19" t="s">
        <v>486</v>
      </c>
      <c r="L121" s="19"/>
      <c r="M121" s="19" t="s">
        <v>486</v>
      </c>
      <c r="N121" s="194">
        <f>'[2]Plan Indicativo'!CP131</f>
        <v>0.13</v>
      </c>
      <c r="O121" s="36" t="s">
        <v>174</v>
      </c>
      <c r="P121" s="36"/>
      <c r="Q121" s="34">
        <v>7</v>
      </c>
      <c r="R121" s="34"/>
      <c r="S121" s="34">
        <f>'E 2024'!U128</f>
        <v>0</v>
      </c>
      <c r="T121" s="34">
        <v>1</v>
      </c>
      <c r="U121" s="34">
        <v>0</v>
      </c>
      <c r="V121" s="191">
        <v>0</v>
      </c>
      <c r="W121" s="191">
        <v>0</v>
      </c>
      <c r="X121" s="34">
        <f>+AA121+AB121+AC121+AD121</f>
        <v>0</v>
      </c>
      <c r="Y121" s="34"/>
      <c r="Z121" s="34">
        <f t="shared" si="48"/>
        <v>0</v>
      </c>
      <c r="AA121" s="191">
        <v>0</v>
      </c>
      <c r="AB121" s="302">
        <v>0</v>
      </c>
      <c r="AC121" s="191"/>
      <c r="AD121" s="191"/>
      <c r="AE121" s="285">
        <f t="shared" si="57"/>
        <v>0</v>
      </c>
      <c r="AF121" s="284">
        <f>(Z121/Q121)*N121</f>
        <v>0</v>
      </c>
      <c r="AG121" s="34" t="s">
        <v>581</v>
      </c>
      <c r="AH121" s="284">
        <f>Z121/Q121</f>
        <v>0</v>
      </c>
      <c r="AI121" s="191"/>
      <c r="AJ121" s="250"/>
      <c r="AK121" s="250"/>
      <c r="AL121" s="250"/>
      <c r="AM121" s="241" t="s">
        <v>157</v>
      </c>
      <c r="AZ121" s="177" t="s">
        <v>157</v>
      </c>
    </row>
    <row r="122" spans="1:88" ht="45" customHeight="1">
      <c r="A122" s="310"/>
      <c r="B122" s="311"/>
      <c r="C122" s="311"/>
      <c r="D122" s="313"/>
      <c r="E122" s="17"/>
      <c r="F122" s="315" t="s">
        <v>630</v>
      </c>
      <c r="G122" s="316"/>
      <c r="H122" s="316"/>
      <c r="I122" s="316"/>
      <c r="J122" s="316"/>
      <c r="K122" s="316"/>
      <c r="L122" s="316"/>
      <c r="M122" s="316"/>
      <c r="N122" s="316"/>
      <c r="O122" s="316"/>
      <c r="P122" s="316"/>
      <c r="Q122" s="316"/>
      <c r="R122" s="316"/>
      <c r="S122" s="316"/>
      <c r="T122" s="316"/>
      <c r="U122" s="316"/>
      <c r="V122" s="316"/>
      <c r="W122" s="316"/>
      <c r="X122" s="316"/>
      <c r="Y122" s="316"/>
      <c r="Z122" s="316"/>
      <c r="AA122" s="316"/>
      <c r="AB122" s="316"/>
      <c r="AC122" s="316"/>
      <c r="AD122" s="316"/>
      <c r="AE122" s="286">
        <f>SUM(AE118:AE121)</f>
        <v>0</v>
      </c>
      <c r="AF122" s="286">
        <f>SUM(AF118:AF121)</f>
        <v>0.102765</v>
      </c>
      <c r="AG122" s="286">
        <f>AVERAGE(AG118:AG121)</f>
        <v>0.5</v>
      </c>
      <c r="AH122" s="286">
        <f>AVERAGE(AH118:AH121)</f>
        <v>0.12544166666666667</v>
      </c>
      <c r="AI122" s="191"/>
      <c r="AJ122" s="250"/>
      <c r="AK122" s="250"/>
      <c r="AL122" s="250"/>
      <c r="AM122" s="211"/>
      <c r="AZ122"/>
    </row>
    <row r="123" spans="1:88" ht="45" customHeight="1">
      <c r="A123" s="34">
        <v>11</v>
      </c>
      <c r="B123" s="34">
        <v>4</v>
      </c>
      <c r="C123" s="34" t="s">
        <v>433</v>
      </c>
      <c r="D123" s="34" t="s">
        <v>468</v>
      </c>
      <c r="E123" s="17"/>
      <c r="F123" s="66" t="s">
        <v>487</v>
      </c>
      <c r="G123" s="17"/>
      <c r="H123" s="19" t="s">
        <v>488</v>
      </c>
      <c r="I123" s="34" t="s">
        <v>169</v>
      </c>
      <c r="J123" s="34" t="s">
        <v>170</v>
      </c>
      <c r="K123" s="19"/>
      <c r="L123" s="19" t="s">
        <v>489</v>
      </c>
      <c r="M123" s="19" t="s">
        <v>489</v>
      </c>
      <c r="N123" s="194">
        <f>'[2]Plan Indicativo'!CP133</f>
        <v>1</v>
      </c>
      <c r="O123" s="36" t="s">
        <v>180</v>
      </c>
      <c r="P123" s="36"/>
      <c r="Q123" s="34">
        <v>8</v>
      </c>
      <c r="R123" s="34"/>
      <c r="S123" s="34">
        <f>'E 2024'!U130</f>
        <v>0</v>
      </c>
      <c r="T123" s="34">
        <v>0</v>
      </c>
      <c r="U123" s="34">
        <v>8</v>
      </c>
      <c r="V123" s="34">
        <v>0</v>
      </c>
      <c r="W123" s="191">
        <v>0</v>
      </c>
      <c r="X123" s="34">
        <f>+AA123+AB123+AC123+AD123</f>
        <v>0</v>
      </c>
      <c r="Y123" s="34"/>
      <c r="Z123" s="34">
        <f t="shared" si="48"/>
        <v>0</v>
      </c>
      <c r="AA123" s="191">
        <v>0</v>
      </c>
      <c r="AB123" s="302">
        <v>0</v>
      </c>
      <c r="AC123" s="191"/>
      <c r="AD123" s="191"/>
      <c r="AE123" s="284" t="s">
        <v>581</v>
      </c>
      <c r="AF123" s="284">
        <f>(Z123/Q123)*N123</f>
        <v>0</v>
      </c>
      <c r="AG123" s="34" t="s">
        <v>581</v>
      </c>
      <c r="AH123" s="284">
        <f>Z123/Q123</f>
        <v>0</v>
      </c>
      <c r="AI123" s="191"/>
      <c r="AJ123" s="250"/>
      <c r="AK123" s="250"/>
      <c r="AL123" s="250"/>
      <c r="AM123" s="241" t="s">
        <v>157</v>
      </c>
      <c r="AZ123" s="177" t="s">
        <v>157</v>
      </c>
    </row>
    <row r="124" spans="1:88" ht="45" customHeight="1">
      <c r="A124" s="310"/>
      <c r="B124" s="311"/>
      <c r="C124" s="311"/>
      <c r="D124" s="313"/>
      <c r="E124" s="17"/>
      <c r="F124" s="315" t="s">
        <v>631</v>
      </c>
      <c r="G124" s="316"/>
      <c r="H124" s="316"/>
      <c r="I124" s="316"/>
      <c r="J124" s="316"/>
      <c r="K124" s="316"/>
      <c r="L124" s="316"/>
      <c r="M124" s="316"/>
      <c r="N124" s="316"/>
      <c r="O124" s="316"/>
      <c r="P124" s="316"/>
      <c r="Q124" s="316"/>
      <c r="R124" s="316"/>
      <c r="S124" s="316"/>
      <c r="T124" s="316"/>
      <c r="U124" s="316"/>
      <c r="V124" s="316"/>
      <c r="W124" s="316"/>
      <c r="X124" s="316"/>
      <c r="Y124" s="316"/>
      <c r="Z124" s="316"/>
      <c r="AA124" s="316"/>
      <c r="AB124" s="316"/>
      <c r="AC124" s="316"/>
      <c r="AD124" s="316"/>
      <c r="AE124" s="286" t="s">
        <v>581</v>
      </c>
      <c r="AF124" s="286">
        <f>AF123</f>
        <v>0</v>
      </c>
      <c r="AG124" s="286" t="s">
        <v>581</v>
      </c>
      <c r="AH124" s="286">
        <f>AH123</f>
        <v>0</v>
      </c>
      <c r="AI124" s="191"/>
      <c r="AJ124" s="250"/>
      <c r="AK124" s="250"/>
      <c r="AL124" s="250"/>
      <c r="AM124" s="211"/>
      <c r="AZ124"/>
    </row>
    <row r="125" spans="1:88" ht="45" hidden="1" customHeight="1">
      <c r="A125" s="310"/>
      <c r="B125" s="311"/>
      <c r="C125" s="311"/>
      <c r="D125" s="312" t="s">
        <v>632</v>
      </c>
      <c r="E125" s="312"/>
      <c r="F125" s="312"/>
      <c r="G125" s="312"/>
      <c r="H125" s="312"/>
      <c r="I125" s="312"/>
      <c r="J125" s="312"/>
      <c r="K125" s="312"/>
      <c r="L125" s="312"/>
      <c r="M125" s="312"/>
      <c r="N125" s="312"/>
      <c r="O125" s="312"/>
      <c r="P125" s="312"/>
      <c r="Q125" s="312"/>
      <c r="R125" s="312"/>
      <c r="S125" s="312"/>
      <c r="T125" s="312"/>
      <c r="U125" s="312"/>
      <c r="V125" s="312"/>
      <c r="W125" s="312"/>
      <c r="X125" s="312"/>
      <c r="Y125" s="312"/>
      <c r="Z125" s="312"/>
      <c r="AA125" s="312"/>
      <c r="AB125" s="312"/>
      <c r="AC125" s="312"/>
      <c r="AD125" s="312"/>
      <c r="AE125" s="299">
        <f>AVERAGE(AE122,AE124)</f>
        <v>0</v>
      </c>
      <c r="AF125" s="299">
        <f t="shared" ref="AF125:AH125" si="58">AVERAGE(AF122,AF124)</f>
        <v>5.1382499999999998E-2</v>
      </c>
      <c r="AG125" s="299">
        <f t="shared" si="58"/>
        <v>0.5</v>
      </c>
      <c r="AH125" s="299">
        <f t="shared" si="58"/>
        <v>6.2720833333333337E-2</v>
      </c>
      <c r="AI125" s="191"/>
      <c r="AJ125" s="250"/>
      <c r="AK125" s="250"/>
      <c r="AL125" s="250"/>
      <c r="AM125" s="211"/>
      <c r="AZ125"/>
    </row>
    <row r="126" spans="1:88" ht="45" hidden="1" customHeight="1">
      <c r="A126" s="310"/>
      <c r="B126" s="311"/>
      <c r="C126" s="312" t="s">
        <v>633</v>
      </c>
      <c r="D126" s="312"/>
      <c r="E126" s="312"/>
      <c r="F126" s="312"/>
      <c r="G126" s="312"/>
      <c r="H126" s="312"/>
      <c r="I126" s="312"/>
      <c r="J126" s="312"/>
      <c r="K126" s="312"/>
      <c r="L126" s="312"/>
      <c r="M126" s="312"/>
      <c r="N126" s="312"/>
      <c r="O126" s="312"/>
      <c r="P126" s="312"/>
      <c r="Q126" s="312"/>
      <c r="R126" s="312"/>
      <c r="S126" s="312"/>
      <c r="T126" s="312"/>
      <c r="U126" s="312"/>
      <c r="V126" s="312"/>
      <c r="W126" s="312"/>
      <c r="X126" s="312"/>
      <c r="Y126" s="312"/>
      <c r="Z126" s="312"/>
      <c r="AA126" s="312"/>
      <c r="AB126" s="312"/>
      <c r="AC126" s="312"/>
      <c r="AD126" s="312"/>
      <c r="AE126" s="301">
        <f>AVERAGE(AE125,AE117)</f>
        <v>0.28420000000000001</v>
      </c>
      <c r="AF126" s="301">
        <f t="shared" ref="AF126:AH126" si="59">AVERAGE(AF125,AF117)</f>
        <v>0.42735791666666667</v>
      </c>
      <c r="AG126" s="301">
        <f t="shared" si="59"/>
        <v>0.66839999999999999</v>
      </c>
      <c r="AH126" s="301">
        <f t="shared" si="59"/>
        <v>0.42897946428571426</v>
      </c>
      <c r="AI126" s="191"/>
      <c r="AJ126" s="250"/>
      <c r="AK126" s="250"/>
      <c r="AL126" s="250"/>
      <c r="AM126" s="211"/>
      <c r="AZ126"/>
    </row>
    <row r="127" spans="1:88" ht="45" customHeight="1">
      <c r="A127" s="34">
        <v>16</v>
      </c>
      <c r="B127" s="34">
        <v>5</v>
      </c>
      <c r="C127" s="34" t="s">
        <v>491</v>
      </c>
      <c r="D127" s="44" t="s">
        <v>492</v>
      </c>
      <c r="E127" s="17"/>
      <c r="F127" s="67" t="s">
        <v>493</v>
      </c>
      <c r="G127" s="17"/>
      <c r="H127" s="19" t="s">
        <v>494</v>
      </c>
      <c r="I127" s="34" t="s">
        <v>169</v>
      </c>
      <c r="J127" s="44">
        <v>0</v>
      </c>
      <c r="K127" s="19" t="s">
        <v>495</v>
      </c>
      <c r="L127" s="19"/>
      <c r="M127" s="19" t="s">
        <v>495</v>
      </c>
      <c r="N127" s="194">
        <f>'[2]Plan Indicativo'!CP137</f>
        <v>0.1</v>
      </c>
      <c r="O127" s="36" t="s">
        <v>180</v>
      </c>
      <c r="P127" s="36"/>
      <c r="Q127" s="34">
        <v>1</v>
      </c>
      <c r="R127" s="34"/>
      <c r="S127" s="34">
        <f>'E 2024'!U134</f>
        <v>0</v>
      </c>
      <c r="T127" s="34">
        <v>1</v>
      </c>
      <c r="U127" s="34">
        <v>0</v>
      </c>
      <c r="V127" s="34">
        <v>0</v>
      </c>
      <c r="W127" s="191">
        <v>0</v>
      </c>
      <c r="X127" s="308">
        <f t="shared" ref="X127:X135" si="60">+AA127+AB127+AC127+AD127</f>
        <v>0.125</v>
      </c>
      <c r="Y127" s="34"/>
      <c r="Z127" s="308">
        <f t="shared" si="48"/>
        <v>0.125</v>
      </c>
      <c r="AA127" s="191">
        <v>0</v>
      </c>
      <c r="AB127" s="309">
        <v>0.125</v>
      </c>
      <c r="AC127" s="191"/>
      <c r="AD127" s="191"/>
      <c r="AE127" s="285">
        <f t="shared" ref="AE127:AE135" si="61">(X127/T127)*N127</f>
        <v>1.2500000000000001E-2</v>
      </c>
      <c r="AF127" s="284">
        <f t="shared" ref="AF127:AF135" si="62">(Z127/Q127)*N127</f>
        <v>1.2500000000000001E-2</v>
      </c>
      <c r="AG127" s="285">
        <f t="shared" ref="AG127:AG135" si="63">X127/T127</f>
        <v>0.125</v>
      </c>
      <c r="AH127" s="284">
        <f t="shared" ref="AH127:AH135" si="64">Z127/Q127</f>
        <v>0.125</v>
      </c>
      <c r="AI127" s="191"/>
      <c r="AJ127" s="250"/>
      <c r="AK127" s="250"/>
      <c r="AL127" s="250"/>
      <c r="AM127" s="239" t="s">
        <v>634</v>
      </c>
      <c r="AZ127" s="176" t="s">
        <v>634</v>
      </c>
    </row>
    <row r="128" spans="1:88" ht="73.5" customHeight="1">
      <c r="A128" s="34">
        <v>16</v>
      </c>
      <c r="B128" s="34">
        <v>5</v>
      </c>
      <c r="C128" s="34" t="s">
        <v>491</v>
      </c>
      <c r="D128" s="44" t="s">
        <v>492</v>
      </c>
      <c r="E128" s="17"/>
      <c r="F128" s="67" t="s">
        <v>493</v>
      </c>
      <c r="G128" s="17"/>
      <c r="H128" s="19" t="s">
        <v>497</v>
      </c>
      <c r="I128" s="34" t="s">
        <v>169</v>
      </c>
      <c r="J128" s="44">
        <v>0</v>
      </c>
      <c r="K128" s="19" t="s">
        <v>498</v>
      </c>
      <c r="L128" s="19"/>
      <c r="M128" s="19" t="s">
        <v>498</v>
      </c>
      <c r="N128" s="194">
        <f>'[2]Plan Indicativo'!CP138</f>
        <v>0.1</v>
      </c>
      <c r="O128" s="36" t="s">
        <v>180</v>
      </c>
      <c r="P128" s="36"/>
      <c r="Q128" s="34">
        <v>1</v>
      </c>
      <c r="R128" s="34"/>
      <c r="S128" s="34">
        <f>'E 2024'!U135</f>
        <v>1</v>
      </c>
      <c r="T128" s="34">
        <v>0</v>
      </c>
      <c r="U128" s="34">
        <v>0</v>
      </c>
      <c r="V128" s="34">
        <v>0</v>
      </c>
      <c r="W128" s="191">
        <v>1</v>
      </c>
      <c r="X128" s="34">
        <f t="shared" si="60"/>
        <v>0</v>
      </c>
      <c r="Y128" s="34"/>
      <c r="Z128" s="34">
        <f t="shared" si="48"/>
        <v>1</v>
      </c>
      <c r="AA128" s="191">
        <v>0</v>
      </c>
      <c r="AB128" s="302">
        <v>0</v>
      </c>
      <c r="AC128" s="191"/>
      <c r="AD128" s="191"/>
      <c r="AE128" s="285" t="s">
        <v>581</v>
      </c>
      <c r="AF128" s="284">
        <f t="shared" si="62"/>
        <v>0.1</v>
      </c>
      <c r="AG128" s="285" t="s">
        <v>581</v>
      </c>
      <c r="AH128" s="284">
        <f t="shared" si="64"/>
        <v>1</v>
      </c>
      <c r="AI128" s="191" t="s">
        <v>635</v>
      </c>
      <c r="AJ128" s="250"/>
      <c r="AK128" s="250"/>
      <c r="AL128" s="250"/>
      <c r="AM128" s="239" t="s">
        <v>636</v>
      </c>
      <c r="AZ128" s="176" t="s">
        <v>636</v>
      </c>
    </row>
    <row r="129" spans="1:52" ht="60" customHeight="1">
      <c r="A129" s="34">
        <v>16</v>
      </c>
      <c r="B129" s="34">
        <v>5</v>
      </c>
      <c r="C129" s="34" t="s">
        <v>491</v>
      </c>
      <c r="D129" s="68" t="s">
        <v>492</v>
      </c>
      <c r="E129" s="17"/>
      <c r="F129" s="69" t="s">
        <v>493</v>
      </c>
      <c r="G129" s="17"/>
      <c r="H129" s="19" t="s">
        <v>500</v>
      </c>
      <c r="I129" s="34" t="s">
        <v>501</v>
      </c>
      <c r="J129" s="68">
        <v>0.61</v>
      </c>
      <c r="K129" s="19" t="s">
        <v>502</v>
      </c>
      <c r="L129" s="19"/>
      <c r="M129" s="19" t="s">
        <v>502</v>
      </c>
      <c r="N129" s="194">
        <f>'[2]Plan Indicativo'!CP139</f>
        <v>0.1</v>
      </c>
      <c r="O129" s="36" t="s">
        <v>180</v>
      </c>
      <c r="P129" s="36"/>
      <c r="Q129" s="68">
        <v>1</v>
      </c>
      <c r="R129" s="68"/>
      <c r="S129" s="144">
        <f>'E 2024'!U136</f>
        <v>0.3</v>
      </c>
      <c r="T129" s="144">
        <v>0.3</v>
      </c>
      <c r="U129" s="144">
        <v>0.4</v>
      </c>
      <c r="V129" s="144">
        <v>0</v>
      </c>
      <c r="W129" s="144">
        <v>0.64</v>
      </c>
      <c r="X129" s="308">
        <f t="shared" si="60"/>
        <v>7.8E-2</v>
      </c>
      <c r="Y129" s="144"/>
      <c r="Z129" s="308">
        <f>V129+W129+X129+Y129</f>
        <v>0.71799999999999997</v>
      </c>
      <c r="AA129" s="232">
        <v>0.06</v>
      </c>
      <c r="AB129" s="309">
        <v>1.7999999999999999E-2</v>
      </c>
      <c r="AC129" s="232"/>
      <c r="AD129" s="232"/>
      <c r="AE129" s="285">
        <f t="shared" si="61"/>
        <v>2.6000000000000002E-2</v>
      </c>
      <c r="AF129" s="284">
        <f t="shared" si="62"/>
        <v>7.1800000000000003E-2</v>
      </c>
      <c r="AG129" s="285">
        <f t="shared" si="63"/>
        <v>0.26</v>
      </c>
      <c r="AH129" s="284">
        <f t="shared" si="64"/>
        <v>0.71799999999999997</v>
      </c>
      <c r="AI129" s="232"/>
      <c r="AJ129" s="254"/>
      <c r="AK129" s="254"/>
      <c r="AL129" s="254"/>
      <c r="AM129" s="239" t="s">
        <v>637</v>
      </c>
      <c r="AZ129" s="176" t="s">
        <v>637</v>
      </c>
    </row>
    <row r="130" spans="1:52" ht="45" customHeight="1">
      <c r="A130" s="34">
        <v>16</v>
      </c>
      <c r="B130" s="34">
        <v>5</v>
      </c>
      <c r="C130" s="34" t="s">
        <v>491</v>
      </c>
      <c r="D130" s="44" t="s">
        <v>492</v>
      </c>
      <c r="E130" s="17"/>
      <c r="F130" s="67" t="s">
        <v>493</v>
      </c>
      <c r="G130" s="17"/>
      <c r="H130" s="19" t="s">
        <v>503</v>
      </c>
      <c r="I130" s="34" t="s">
        <v>169</v>
      </c>
      <c r="J130" s="44">
        <v>0</v>
      </c>
      <c r="K130" s="19" t="s">
        <v>504</v>
      </c>
      <c r="L130" s="19"/>
      <c r="M130" s="19" t="s">
        <v>504</v>
      </c>
      <c r="N130" s="194">
        <f>'[2]Plan Indicativo'!CP140</f>
        <v>0.1</v>
      </c>
      <c r="O130" s="36" t="s">
        <v>180</v>
      </c>
      <c r="P130" s="36"/>
      <c r="Q130" s="34">
        <v>1</v>
      </c>
      <c r="R130" s="34"/>
      <c r="S130" s="34">
        <f>'E 2024'!U137</f>
        <v>0</v>
      </c>
      <c r="T130" s="34">
        <v>0</v>
      </c>
      <c r="U130" s="34">
        <v>1</v>
      </c>
      <c r="V130" s="34">
        <v>0</v>
      </c>
      <c r="W130" s="191">
        <v>0</v>
      </c>
      <c r="X130" s="34">
        <f t="shared" si="60"/>
        <v>0</v>
      </c>
      <c r="Y130" s="34"/>
      <c r="Z130" s="34">
        <f t="shared" si="48"/>
        <v>0</v>
      </c>
      <c r="AA130" s="191">
        <v>0</v>
      </c>
      <c r="AB130" s="302">
        <v>0</v>
      </c>
      <c r="AC130" s="191"/>
      <c r="AD130" s="191"/>
      <c r="AE130" s="285" t="s">
        <v>581</v>
      </c>
      <c r="AF130" s="284">
        <f t="shared" si="62"/>
        <v>0</v>
      </c>
      <c r="AG130" s="285" t="s">
        <v>581</v>
      </c>
      <c r="AH130" s="284">
        <f t="shared" si="64"/>
        <v>0</v>
      </c>
      <c r="AI130" s="191"/>
      <c r="AJ130" s="250"/>
      <c r="AK130" s="250"/>
      <c r="AL130" s="250"/>
      <c r="AM130" s="239" t="s">
        <v>157</v>
      </c>
      <c r="AZ130" s="176" t="s">
        <v>157</v>
      </c>
    </row>
    <row r="131" spans="1:52" ht="45" customHeight="1">
      <c r="A131" s="34">
        <v>16</v>
      </c>
      <c r="B131" s="34">
        <v>5</v>
      </c>
      <c r="C131" s="34" t="s">
        <v>491</v>
      </c>
      <c r="D131" s="44" t="s">
        <v>492</v>
      </c>
      <c r="E131" s="17"/>
      <c r="F131" s="67" t="s">
        <v>493</v>
      </c>
      <c r="G131" s="17"/>
      <c r="H131" s="19" t="s">
        <v>505</v>
      </c>
      <c r="I131" s="34" t="s">
        <v>169</v>
      </c>
      <c r="J131" s="44">
        <v>0</v>
      </c>
      <c r="K131" s="19" t="s">
        <v>506</v>
      </c>
      <c r="L131" s="19"/>
      <c r="M131" s="19" t="s">
        <v>506</v>
      </c>
      <c r="N131" s="194">
        <f>'[2]Plan Indicativo'!CP141</f>
        <v>0.1</v>
      </c>
      <c r="O131" s="36" t="s">
        <v>180</v>
      </c>
      <c r="P131" s="36"/>
      <c r="Q131" s="34">
        <v>1</v>
      </c>
      <c r="R131" s="34"/>
      <c r="S131" s="34">
        <f>'E 2024'!U138</f>
        <v>0</v>
      </c>
      <c r="T131" s="34">
        <v>0</v>
      </c>
      <c r="U131" s="34">
        <v>1</v>
      </c>
      <c r="V131" s="34">
        <v>0</v>
      </c>
      <c r="W131" s="191">
        <v>0</v>
      </c>
      <c r="X131" s="34">
        <f t="shared" si="60"/>
        <v>0</v>
      </c>
      <c r="Y131" s="34"/>
      <c r="Z131" s="34">
        <f t="shared" si="48"/>
        <v>0</v>
      </c>
      <c r="AA131" s="191">
        <v>0</v>
      </c>
      <c r="AB131" s="302">
        <v>0</v>
      </c>
      <c r="AC131" s="191"/>
      <c r="AD131" s="191"/>
      <c r="AE131" s="285" t="s">
        <v>581</v>
      </c>
      <c r="AF131" s="284">
        <f t="shared" si="62"/>
        <v>0</v>
      </c>
      <c r="AG131" s="285" t="s">
        <v>581</v>
      </c>
      <c r="AH131" s="284">
        <f t="shared" si="64"/>
        <v>0</v>
      </c>
      <c r="AI131" s="191"/>
      <c r="AJ131" s="250"/>
      <c r="AK131" s="250"/>
      <c r="AL131" s="250"/>
      <c r="AM131" s="241" t="s">
        <v>496</v>
      </c>
      <c r="AZ131" s="177" t="s">
        <v>496</v>
      </c>
    </row>
    <row r="132" spans="1:52" ht="45" customHeight="1">
      <c r="A132" s="34">
        <v>16</v>
      </c>
      <c r="B132" s="34">
        <v>5</v>
      </c>
      <c r="C132" s="34" t="s">
        <v>491</v>
      </c>
      <c r="D132" s="44" t="s">
        <v>492</v>
      </c>
      <c r="E132" s="17"/>
      <c r="F132" s="67" t="s">
        <v>493</v>
      </c>
      <c r="G132" s="17"/>
      <c r="H132" s="19" t="s">
        <v>507</v>
      </c>
      <c r="I132" s="34" t="s">
        <v>169</v>
      </c>
      <c r="J132" s="44">
        <v>0</v>
      </c>
      <c r="K132" s="19" t="s">
        <v>508</v>
      </c>
      <c r="L132" s="19"/>
      <c r="M132" s="19" t="s">
        <v>508</v>
      </c>
      <c r="N132" s="194">
        <f>'[2]Plan Indicativo'!CP142</f>
        <v>0.1</v>
      </c>
      <c r="O132" s="36" t="s">
        <v>180</v>
      </c>
      <c r="P132" s="36"/>
      <c r="Q132" s="34">
        <v>1</v>
      </c>
      <c r="R132" s="34"/>
      <c r="S132" s="34">
        <f>'E 2024'!U139</f>
        <v>0</v>
      </c>
      <c r="T132" s="34">
        <v>0</v>
      </c>
      <c r="U132" s="34">
        <v>1</v>
      </c>
      <c r="V132" s="34">
        <v>0</v>
      </c>
      <c r="W132" s="191">
        <v>0</v>
      </c>
      <c r="X132" s="34">
        <f t="shared" si="60"/>
        <v>0</v>
      </c>
      <c r="Y132" s="34"/>
      <c r="Z132" s="34">
        <f t="shared" si="48"/>
        <v>0</v>
      </c>
      <c r="AA132" s="191">
        <v>0</v>
      </c>
      <c r="AB132" s="302">
        <v>0</v>
      </c>
      <c r="AC132" s="191"/>
      <c r="AD132" s="191"/>
      <c r="AE132" s="285" t="s">
        <v>581</v>
      </c>
      <c r="AF132" s="284">
        <f t="shared" si="62"/>
        <v>0</v>
      </c>
      <c r="AG132" s="285" t="s">
        <v>581</v>
      </c>
      <c r="AH132" s="284">
        <f t="shared" si="64"/>
        <v>0</v>
      </c>
      <c r="AI132" s="191"/>
      <c r="AJ132" s="250"/>
      <c r="AK132" s="250"/>
      <c r="AL132" s="250"/>
      <c r="AM132" s="241" t="s">
        <v>496</v>
      </c>
      <c r="AZ132" s="177" t="s">
        <v>496</v>
      </c>
    </row>
    <row r="133" spans="1:52" ht="45" customHeight="1">
      <c r="A133" s="34">
        <v>16</v>
      </c>
      <c r="B133" s="34">
        <v>5</v>
      </c>
      <c r="C133" s="34" t="s">
        <v>491</v>
      </c>
      <c r="D133" s="44" t="s">
        <v>492</v>
      </c>
      <c r="E133" s="17"/>
      <c r="F133" s="67" t="s">
        <v>493</v>
      </c>
      <c r="G133" s="17"/>
      <c r="H133" s="19" t="s">
        <v>509</v>
      </c>
      <c r="I133" s="34" t="s">
        <v>501</v>
      </c>
      <c r="J133" s="44">
        <v>0</v>
      </c>
      <c r="K133" s="19" t="s">
        <v>510</v>
      </c>
      <c r="L133" s="19"/>
      <c r="M133" s="19" t="s">
        <v>510</v>
      </c>
      <c r="N133" s="194">
        <f>'[2]Plan Indicativo'!CP143</f>
        <v>0.1</v>
      </c>
      <c r="O133" s="36" t="s">
        <v>174</v>
      </c>
      <c r="P133" s="36"/>
      <c r="Q133" s="70">
        <v>1</v>
      </c>
      <c r="R133" s="70"/>
      <c r="S133" s="70">
        <f>'E 2024'!U140</f>
        <v>0</v>
      </c>
      <c r="T133" s="70">
        <v>0</v>
      </c>
      <c r="U133" s="70">
        <v>1</v>
      </c>
      <c r="V133" s="70">
        <v>0</v>
      </c>
      <c r="W133" s="191">
        <v>0</v>
      </c>
      <c r="X133" s="34">
        <f t="shared" si="60"/>
        <v>0</v>
      </c>
      <c r="Y133" s="70"/>
      <c r="Z133" s="34">
        <f t="shared" si="48"/>
        <v>0</v>
      </c>
      <c r="AA133" s="233">
        <v>0</v>
      </c>
      <c r="AB133" s="306">
        <v>0</v>
      </c>
      <c r="AC133" s="191"/>
      <c r="AD133" s="233"/>
      <c r="AE133" s="285" t="s">
        <v>581</v>
      </c>
      <c r="AF133" s="284">
        <f t="shared" si="62"/>
        <v>0</v>
      </c>
      <c r="AG133" s="285" t="s">
        <v>581</v>
      </c>
      <c r="AH133" s="284">
        <f t="shared" si="64"/>
        <v>0</v>
      </c>
      <c r="AI133" s="233"/>
      <c r="AJ133" s="255"/>
      <c r="AK133" s="255"/>
      <c r="AL133" s="255"/>
      <c r="AM133" s="241" t="s">
        <v>157</v>
      </c>
      <c r="AZ133" s="177" t="s">
        <v>157</v>
      </c>
    </row>
    <row r="134" spans="1:52" ht="45" customHeight="1">
      <c r="A134" s="34">
        <v>16</v>
      </c>
      <c r="B134" s="34">
        <v>5</v>
      </c>
      <c r="C134" s="34" t="s">
        <v>491</v>
      </c>
      <c r="D134" s="44" t="s">
        <v>492</v>
      </c>
      <c r="E134" s="17"/>
      <c r="F134" s="67" t="s">
        <v>493</v>
      </c>
      <c r="G134" s="17"/>
      <c r="H134" s="19" t="s">
        <v>511</v>
      </c>
      <c r="I134" s="34" t="s">
        <v>169</v>
      </c>
      <c r="J134" s="44">
        <v>0</v>
      </c>
      <c r="K134" s="19" t="s">
        <v>512</v>
      </c>
      <c r="L134" s="19"/>
      <c r="M134" s="19" t="s">
        <v>512</v>
      </c>
      <c r="N134" s="194">
        <f>'[2]Plan Indicativo'!CP144</f>
        <v>0.1</v>
      </c>
      <c r="O134" s="36" t="s">
        <v>180</v>
      </c>
      <c r="P134" s="36"/>
      <c r="Q134" s="34">
        <v>2</v>
      </c>
      <c r="R134" s="34"/>
      <c r="S134" s="34">
        <f>'E 2024'!U141</f>
        <v>1</v>
      </c>
      <c r="T134" s="34">
        <v>0</v>
      </c>
      <c r="U134" s="34">
        <v>0</v>
      </c>
      <c r="V134" s="34">
        <v>1</v>
      </c>
      <c r="W134" s="191">
        <v>0</v>
      </c>
      <c r="X134" s="34">
        <f t="shared" si="60"/>
        <v>0</v>
      </c>
      <c r="Y134" s="34"/>
      <c r="Z134" s="34">
        <f t="shared" si="48"/>
        <v>1</v>
      </c>
      <c r="AA134" s="191">
        <v>0</v>
      </c>
      <c r="AB134" s="302">
        <v>0</v>
      </c>
      <c r="AC134" s="191"/>
      <c r="AD134" s="191"/>
      <c r="AE134" s="285" t="s">
        <v>581</v>
      </c>
      <c r="AF134" s="284">
        <f t="shared" si="62"/>
        <v>0.05</v>
      </c>
      <c r="AG134" s="285" t="s">
        <v>581</v>
      </c>
      <c r="AH134" s="284">
        <f t="shared" si="64"/>
        <v>0.5</v>
      </c>
      <c r="AI134" s="191"/>
      <c r="AJ134" s="250"/>
      <c r="AK134" s="250"/>
      <c r="AL134" s="250"/>
      <c r="AM134" s="239" t="s">
        <v>638</v>
      </c>
      <c r="AZ134" s="176" t="s">
        <v>638</v>
      </c>
    </row>
    <row r="135" spans="1:52" ht="45" customHeight="1">
      <c r="A135" s="34">
        <v>16</v>
      </c>
      <c r="B135" s="34"/>
      <c r="C135" s="34" t="s">
        <v>491</v>
      </c>
      <c r="D135" s="44" t="s">
        <v>492</v>
      </c>
      <c r="E135" s="17"/>
      <c r="F135" s="67" t="s">
        <v>493</v>
      </c>
      <c r="G135" s="17"/>
      <c r="H135" s="19" t="s">
        <v>513</v>
      </c>
      <c r="I135" s="34" t="s">
        <v>501</v>
      </c>
      <c r="J135" s="44">
        <v>0</v>
      </c>
      <c r="K135" s="19" t="s">
        <v>513</v>
      </c>
      <c r="L135" s="19"/>
      <c r="M135" s="19" t="s">
        <v>513</v>
      </c>
      <c r="N135" s="194">
        <f>'[2]Plan Indicativo'!CP145</f>
        <v>0.2</v>
      </c>
      <c r="O135" s="36" t="s">
        <v>174</v>
      </c>
      <c r="P135" s="36"/>
      <c r="Q135" s="70">
        <v>1</v>
      </c>
      <c r="R135" s="70"/>
      <c r="S135" s="70">
        <f>'E 2024'!U142</f>
        <v>0</v>
      </c>
      <c r="T135" s="70">
        <v>0.5</v>
      </c>
      <c r="U135" s="70">
        <v>0.5</v>
      </c>
      <c r="V135" s="70">
        <v>0</v>
      </c>
      <c r="W135" s="191">
        <v>0</v>
      </c>
      <c r="X135" s="34">
        <f t="shared" si="60"/>
        <v>0</v>
      </c>
      <c r="Y135" s="70"/>
      <c r="Z135" s="34">
        <f t="shared" si="48"/>
        <v>0</v>
      </c>
      <c r="AA135" s="233">
        <v>0</v>
      </c>
      <c r="AB135" s="306">
        <v>0</v>
      </c>
      <c r="AC135" s="233"/>
      <c r="AD135" s="233"/>
      <c r="AE135" s="285">
        <f t="shared" si="61"/>
        <v>0</v>
      </c>
      <c r="AF135" s="284">
        <f t="shared" si="62"/>
        <v>0</v>
      </c>
      <c r="AG135" s="285">
        <f t="shared" si="63"/>
        <v>0</v>
      </c>
      <c r="AH135" s="284">
        <f t="shared" si="64"/>
        <v>0</v>
      </c>
      <c r="AI135" s="233"/>
      <c r="AJ135" s="255"/>
      <c r="AK135" s="255"/>
      <c r="AL135" s="255"/>
      <c r="AM135" s="241" t="s">
        <v>157</v>
      </c>
      <c r="AZ135" s="177" t="s">
        <v>157</v>
      </c>
    </row>
    <row r="136" spans="1:52" ht="45" customHeight="1">
      <c r="A136" s="310"/>
      <c r="B136" s="311"/>
      <c r="C136" s="311"/>
      <c r="D136" s="313"/>
      <c r="E136" s="17"/>
      <c r="F136" s="315" t="s">
        <v>639</v>
      </c>
      <c r="G136" s="316"/>
      <c r="H136" s="316"/>
      <c r="I136" s="316"/>
      <c r="J136" s="316"/>
      <c r="K136" s="316"/>
      <c r="L136" s="316"/>
      <c r="M136" s="316"/>
      <c r="N136" s="316"/>
      <c r="O136" s="316"/>
      <c r="P136" s="316"/>
      <c r="Q136" s="316"/>
      <c r="R136" s="316"/>
      <c r="S136" s="316"/>
      <c r="T136" s="316"/>
      <c r="U136" s="316"/>
      <c r="V136" s="316"/>
      <c r="W136" s="316"/>
      <c r="X136" s="316"/>
      <c r="Y136" s="316"/>
      <c r="Z136" s="316"/>
      <c r="AA136" s="316"/>
      <c r="AB136" s="316"/>
      <c r="AC136" s="316"/>
      <c r="AD136" s="316"/>
      <c r="AE136" s="286">
        <f>SUM(AE127:AE135)</f>
        <v>3.8500000000000006E-2</v>
      </c>
      <c r="AF136" s="286">
        <f>SUM(AF127:AF135)</f>
        <v>0.23430000000000001</v>
      </c>
      <c r="AG136" s="286">
        <f>AVERAGE(AG127:AG135)</f>
        <v>0.12833333333333333</v>
      </c>
      <c r="AH136" s="286">
        <f>AVERAGE(AH127:AH135)</f>
        <v>0.26033333333333331</v>
      </c>
      <c r="AI136" s="233"/>
      <c r="AJ136" s="255"/>
      <c r="AK136" s="255"/>
      <c r="AL136" s="255"/>
      <c r="AM136" s="211"/>
      <c r="AZ136"/>
    </row>
    <row r="137" spans="1:52" ht="63" customHeight="1">
      <c r="A137" s="34">
        <v>16</v>
      </c>
      <c r="B137" s="34">
        <v>5</v>
      </c>
      <c r="C137" s="34" t="s">
        <v>491</v>
      </c>
      <c r="D137" s="44" t="s">
        <v>492</v>
      </c>
      <c r="E137" s="17"/>
      <c r="F137" s="71" t="s">
        <v>514</v>
      </c>
      <c r="G137" s="17"/>
      <c r="H137" s="19" t="s">
        <v>515</v>
      </c>
      <c r="I137" s="34" t="s">
        <v>169</v>
      </c>
      <c r="J137" s="44">
        <v>0</v>
      </c>
      <c r="K137" s="19" t="s">
        <v>515</v>
      </c>
      <c r="L137" s="19"/>
      <c r="M137" s="19" t="s">
        <v>515</v>
      </c>
      <c r="N137" s="194">
        <f>'[2]Plan Indicativo'!CP147</f>
        <v>1</v>
      </c>
      <c r="O137" s="36" t="s">
        <v>180</v>
      </c>
      <c r="P137" s="36"/>
      <c r="Q137" s="34">
        <v>1</v>
      </c>
      <c r="R137" s="34"/>
      <c r="S137" s="34">
        <f>'E 2024'!U144</f>
        <v>0</v>
      </c>
      <c r="T137" s="34">
        <v>0</v>
      </c>
      <c r="U137" s="34">
        <v>1</v>
      </c>
      <c r="V137" s="34">
        <v>0</v>
      </c>
      <c r="W137" s="191">
        <v>0</v>
      </c>
      <c r="X137" s="34">
        <f>+AA137+AB137+AC137+AD137</f>
        <v>0</v>
      </c>
      <c r="Y137" s="34"/>
      <c r="Z137" s="34">
        <f t="shared" si="48"/>
        <v>0</v>
      </c>
      <c r="AA137" s="191">
        <v>0</v>
      </c>
      <c r="AB137" s="302">
        <v>0</v>
      </c>
      <c r="AC137" s="191"/>
      <c r="AD137" s="191"/>
      <c r="AE137" s="284" t="s">
        <v>581</v>
      </c>
      <c r="AF137" s="284">
        <f>(Z137/Q137)*N137</f>
        <v>0</v>
      </c>
      <c r="AG137" s="34" t="s">
        <v>581</v>
      </c>
      <c r="AH137" s="284">
        <f>Z137/Q137</f>
        <v>0</v>
      </c>
      <c r="AI137" s="191"/>
      <c r="AJ137" s="250"/>
      <c r="AK137" s="250"/>
      <c r="AL137" s="250"/>
      <c r="AM137" s="241" t="s">
        <v>157</v>
      </c>
      <c r="AZ137" s="177" t="s">
        <v>157</v>
      </c>
    </row>
    <row r="138" spans="1:52" ht="45" customHeight="1">
      <c r="A138" s="310"/>
      <c r="B138" s="311"/>
      <c r="C138" s="311"/>
      <c r="D138" s="313"/>
      <c r="E138" s="17"/>
      <c r="F138" s="315" t="s">
        <v>640</v>
      </c>
      <c r="G138" s="316"/>
      <c r="H138" s="316"/>
      <c r="I138" s="316"/>
      <c r="J138" s="316"/>
      <c r="K138" s="316"/>
      <c r="L138" s="316"/>
      <c r="M138" s="316"/>
      <c r="N138" s="316"/>
      <c r="O138" s="316"/>
      <c r="P138" s="316"/>
      <c r="Q138" s="316"/>
      <c r="R138" s="316"/>
      <c r="S138" s="316"/>
      <c r="T138" s="316"/>
      <c r="U138" s="316"/>
      <c r="V138" s="316"/>
      <c r="W138" s="316"/>
      <c r="X138" s="316"/>
      <c r="Y138" s="316"/>
      <c r="Z138" s="316"/>
      <c r="AA138" s="316"/>
      <c r="AB138" s="316"/>
      <c r="AC138" s="316"/>
      <c r="AD138" s="316"/>
      <c r="AE138" s="286" t="str">
        <f>AE137</f>
        <v>NP</v>
      </c>
      <c r="AF138" s="286">
        <f>AF137</f>
        <v>0</v>
      </c>
      <c r="AG138" s="286" t="str">
        <f>AG137</f>
        <v>NP</v>
      </c>
      <c r="AH138" s="286">
        <f>AH137</f>
        <v>0</v>
      </c>
      <c r="AI138" s="191"/>
      <c r="AJ138" s="250"/>
      <c r="AK138" s="250"/>
      <c r="AL138" s="250"/>
      <c r="AM138" s="211"/>
      <c r="AZ138"/>
    </row>
    <row r="139" spans="1:52" ht="45" customHeight="1">
      <c r="A139" s="34">
        <v>16</v>
      </c>
      <c r="B139" s="34">
        <v>5</v>
      </c>
      <c r="C139" s="34" t="s">
        <v>491</v>
      </c>
      <c r="D139" s="44" t="s">
        <v>492</v>
      </c>
      <c r="E139" s="17"/>
      <c r="F139" s="72" t="s">
        <v>517</v>
      </c>
      <c r="G139" s="17"/>
      <c r="H139" s="19" t="s">
        <v>518</v>
      </c>
      <c r="I139" s="34" t="s">
        <v>169</v>
      </c>
      <c r="J139" s="44">
        <v>0</v>
      </c>
      <c r="K139" s="19" t="s">
        <v>519</v>
      </c>
      <c r="L139" s="19"/>
      <c r="M139" s="19" t="s">
        <v>519</v>
      </c>
      <c r="N139" s="194">
        <f>'[2]Plan Indicativo'!CP149</f>
        <v>1</v>
      </c>
      <c r="O139" s="36" t="s">
        <v>180</v>
      </c>
      <c r="P139" s="36"/>
      <c r="Q139" s="34">
        <v>1</v>
      </c>
      <c r="R139" s="34"/>
      <c r="S139" s="34">
        <f>'E 2024'!U146</f>
        <v>0</v>
      </c>
      <c r="T139" s="34">
        <v>0</v>
      </c>
      <c r="U139" s="34">
        <v>1</v>
      </c>
      <c r="V139" s="34">
        <v>0</v>
      </c>
      <c r="W139" s="191">
        <v>0</v>
      </c>
      <c r="X139" s="34">
        <f>+AA139+AB139+AC139+AD139</f>
        <v>0</v>
      </c>
      <c r="Y139" s="34"/>
      <c r="Z139" s="34">
        <f t="shared" si="48"/>
        <v>0</v>
      </c>
      <c r="AA139" s="191">
        <v>0</v>
      </c>
      <c r="AB139" s="302">
        <v>0</v>
      </c>
      <c r="AC139" s="191"/>
      <c r="AD139" s="191"/>
      <c r="AE139" s="284" t="s">
        <v>581</v>
      </c>
      <c r="AF139" s="284">
        <f>(Z139/Q139)*N139</f>
        <v>0</v>
      </c>
      <c r="AG139" s="34" t="s">
        <v>581</v>
      </c>
      <c r="AH139" s="284">
        <f>Z139/Q139</f>
        <v>0</v>
      </c>
      <c r="AI139" s="191"/>
      <c r="AJ139" s="250"/>
      <c r="AK139" s="250"/>
      <c r="AL139" s="250"/>
      <c r="AM139" s="241" t="s">
        <v>496</v>
      </c>
      <c r="AZ139" s="177" t="s">
        <v>496</v>
      </c>
    </row>
    <row r="140" spans="1:52" ht="45" customHeight="1">
      <c r="A140" s="310"/>
      <c r="B140" s="311"/>
      <c r="C140" s="311"/>
      <c r="D140" s="313"/>
      <c r="E140" s="17"/>
      <c r="F140" s="315" t="s">
        <v>641</v>
      </c>
      <c r="G140" s="316"/>
      <c r="H140" s="316"/>
      <c r="I140" s="316"/>
      <c r="J140" s="316"/>
      <c r="K140" s="316"/>
      <c r="L140" s="316"/>
      <c r="M140" s="316"/>
      <c r="N140" s="316"/>
      <c r="O140" s="316"/>
      <c r="P140" s="316"/>
      <c r="Q140" s="316"/>
      <c r="R140" s="316"/>
      <c r="S140" s="316"/>
      <c r="T140" s="316"/>
      <c r="U140" s="316"/>
      <c r="V140" s="316"/>
      <c r="W140" s="316"/>
      <c r="X140" s="316"/>
      <c r="Y140" s="316"/>
      <c r="Z140" s="316"/>
      <c r="AA140" s="316"/>
      <c r="AB140" s="316"/>
      <c r="AC140" s="316"/>
      <c r="AD140" s="316"/>
      <c r="AE140" s="286" t="str">
        <f>AE139</f>
        <v>NP</v>
      </c>
      <c r="AF140" s="286">
        <f>AF139</f>
        <v>0</v>
      </c>
      <c r="AG140" s="286" t="str">
        <f>AG139</f>
        <v>NP</v>
      </c>
      <c r="AH140" s="286">
        <f>AH139</f>
        <v>0</v>
      </c>
      <c r="AI140" s="191"/>
      <c r="AJ140" s="250"/>
      <c r="AK140" s="250"/>
      <c r="AL140" s="250"/>
      <c r="AM140" s="211"/>
      <c r="AZ140"/>
    </row>
    <row r="141" spans="1:52" ht="45" customHeight="1">
      <c r="A141" s="34"/>
      <c r="B141" s="34">
        <v>5</v>
      </c>
      <c r="C141" s="34" t="s">
        <v>491</v>
      </c>
      <c r="D141" s="44" t="s">
        <v>492</v>
      </c>
      <c r="E141" s="17"/>
      <c r="F141" s="73" t="s">
        <v>520</v>
      </c>
      <c r="G141" s="17"/>
      <c r="H141" s="19" t="s">
        <v>521</v>
      </c>
      <c r="I141" s="34" t="s">
        <v>169</v>
      </c>
      <c r="J141" s="44">
        <v>0</v>
      </c>
      <c r="K141" s="19" t="s">
        <v>522</v>
      </c>
      <c r="L141" s="19"/>
      <c r="M141" s="19" t="s">
        <v>522</v>
      </c>
      <c r="N141" s="194">
        <f>'[2]Plan Indicativo'!CP151</f>
        <v>0.3</v>
      </c>
      <c r="O141" s="36" t="s">
        <v>180</v>
      </c>
      <c r="P141" s="36"/>
      <c r="Q141" s="34">
        <v>1</v>
      </c>
      <c r="R141" s="34"/>
      <c r="S141" s="34">
        <f>'E 2024'!U148</f>
        <v>1</v>
      </c>
      <c r="T141" s="34">
        <v>0</v>
      </c>
      <c r="U141" s="34">
        <v>0</v>
      </c>
      <c r="V141" s="34">
        <v>0</v>
      </c>
      <c r="W141" s="191">
        <v>1</v>
      </c>
      <c r="X141" s="34">
        <f>+AA141+AB141+AC141+AD141</f>
        <v>0</v>
      </c>
      <c r="Y141" s="34"/>
      <c r="Z141" s="34">
        <f t="shared" si="48"/>
        <v>1</v>
      </c>
      <c r="AA141" s="191">
        <v>0</v>
      </c>
      <c r="AB141" s="302">
        <v>0</v>
      </c>
      <c r="AC141" s="191"/>
      <c r="AD141" s="191"/>
      <c r="AE141" s="285" t="s">
        <v>581</v>
      </c>
      <c r="AF141" s="284">
        <f>(Z141/Q141)*N141</f>
        <v>0.3</v>
      </c>
      <c r="AG141" s="285" t="s">
        <v>581</v>
      </c>
      <c r="AH141" s="284">
        <f>Z141/Q141</f>
        <v>1</v>
      </c>
      <c r="AI141" s="191"/>
      <c r="AJ141" s="250"/>
      <c r="AK141" s="250"/>
      <c r="AL141" s="250"/>
      <c r="AM141" s="239" t="s">
        <v>642</v>
      </c>
      <c r="AZ141" s="176" t="s">
        <v>642</v>
      </c>
    </row>
    <row r="142" spans="1:52" ht="45" customHeight="1">
      <c r="A142" s="34">
        <v>16</v>
      </c>
      <c r="B142" s="34">
        <v>5</v>
      </c>
      <c r="C142" s="34" t="s">
        <v>491</v>
      </c>
      <c r="D142" s="44" t="s">
        <v>492</v>
      </c>
      <c r="E142" s="17"/>
      <c r="F142" s="73" t="s">
        <v>520</v>
      </c>
      <c r="G142" s="17"/>
      <c r="H142" s="19" t="s">
        <v>523</v>
      </c>
      <c r="I142" s="34" t="s">
        <v>169</v>
      </c>
      <c r="J142" s="44">
        <v>0</v>
      </c>
      <c r="K142" s="19" t="s">
        <v>524</v>
      </c>
      <c r="L142" s="19"/>
      <c r="M142" s="19" t="s">
        <v>524</v>
      </c>
      <c r="N142" s="194">
        <f>'[2]Plan Indicativo'!CP152</f>
        <v>0.3</v>
      </c>
      <c r="O142" s="36" t="s">
        <v>180</v>
      </c>
      <c r="P142" s="36"/>
      <c r="Q142" s="34">
        <v>1</v>
      </c>
      <c r="R142" s="34"/>
      <c r="S142" s="34">
        <f>'E 2024'!U149</f>
        <v>0</v>
      </c>
      <c r="T142" s="34">
        <v>0</v>
      </c>
      <c r="U142" s="34">
        <v>1</v>
      </c>
      <c r="V142" s="34">
        <v>0</v>
      </c>
      <c r="W142" s="191">
        <v>1</v>
      </c>
      <c r="X142" s="34">
        <f>+AA142+AB142+AC142+AD142</f>
        <v>0</v>
      </c>
      <c r="Y142" s="34"/>
      <c r="Z142" s="34">
        <f t="shared" si="48"/>
        <v>1</v>
      </c>
      <c r="AA142" s="191">
        <v>0</v>
      </c>
      <c r="AB142" s="302">
        <v>0</v>
      </c>
      <c r="AC142" s="191"/>
      <c r="AD142" s="191"/>
      <c r="AE142" s="285" t="s">
        <v>581</v>
      </c>
      <c r="AF142" s="284">
        <f>(Z142/Q142)*N142</f>
        <v>0.3</v>
      </c>
      <c r="AG142" s="34" t="s">
        <v>581</v>
      </c>
      <c r="AH142" s="284">
        <f>Z142/Q142</f>
        <v>1</v>
      </c>
      <c r="AI142" s="191" t="s">
        <v>643</v>
      </c>
      <c r="AJ142" s="250"/>
      <c r="AK142" s="250"/>
      <c r="AL142" s="250"/>
      <c r="AM142" s="239" t="s">
        <v>642</v>
      </c>
      <c r="AZ142" s="176" t="s">
        <v>642</v>
      </c>
    </row>
    <row r="143" spans="1:52" ht="45" customHeight="1">
      <c r="A143" s="34">
        <v>16</v>
      </c>
      <c r="B143" s="34">
        <v>5</v>
      </c>
      <c r="C143" s="34" t="s">
        <v>491</v>
      </c>
      <c r="D143" s="44" t="s">
        <v>492</v>
      </c>
      <c r="E143" s="17"/>
      <c r="F143" s="73" t="s">
        <v>520</v>
      </c>
      <c r="G143" s="17"/>
      <c r="H143" s="19" t="s">
        <v>525</v>
      </c>
      <c r="I143" s="34" t="s">
        <v>169</v>
      </c>
      <c r="J143" s="44">
        <v>4</v>
      </c>
      <c r="K143" s="19" t="s">
        <v>526</v>
      </c>
      <c r="L143" s="19" t="s">
        <v>527</v>
      </c>
      <c r="M143" s="19" t="s">
        <v>528</v>
      </c>
      <c r="N143" s="194">
        <f>'[2]Plan Indicativo'!CP153</f>
        <v>0.4</v>
      </c>
      <c r="O143" s="36" t="s">
        <v>180</v>
      </c>
      <c r="P143" s="36"/>
      <c r="Q143" s="34">
        <v>5</v>
      </c>
      <c r="R143" s="34"/>
      <c r="S143" s="34">
        <f>'E 2024'!U150</f>
        <v>1</v>
      </c>
      <c r="T143" s="34">
        <v>2</v>
      </c>
      <c r="U143" s="34">
        <v>2</v>
      </c>
      <c r="V143" s="34">
        <v>0</v>
      </c>
      <c r="W143" s="191">
        <v>1</v>
      </c>
      <c r="X143" s="34">
        <f>+AA143+AB143+AC143+AD143</f>
        <v>0</v>
      </c>
      <c r="Y143" s="34"/>
      <c r="Z143" s="34">
        <f t="shared" si="48"/>
        <v>1</v>
      </c>
      <c r="AA143" s="191">
        <v>0</v>
      </c>
      <c r="AB143" s="302">
        <v>0</v>
      </c>
      <c r="AC143" s="191"/>
      <c r="AD143" s="191"/>
      <c r="AE143" s="285">
        <f t="shared" ref="AE141:AE143" si="65">(X143/T143)*N143</f>
        <v>0</v>
      </c>
      <c r="AF143" s="284">
        <f>(Z143/Q143)*N143</f>
        <v>8.0000000000000016E-2</v>
      </c>
      <c r="AG143" s="285">
        <f t="shared" ref="AG143" si="66">X143/T143</f>
        <v>0</v>
      </c>
      <c r="AH143" s="284">
        <f>Z143/Q143</f>
        <v>0.2</v>
      </c>
      <c r="AI143" s="191"/>
      <c r="AJ143" s="250"/>
      <c r="AK143" s="250"/>
      <c r="AL143" s="250"/>
      <c r="AM143" s="239" t="s">
        <v>642</v>
      </c>
      <c r="AZ143" s="176" t="s">
        <v>642</v>
      </c>
    </row>
    <row r="144" spans="1:52" ht="45" customHeight="1">
      <c r="A144" s="310"/>
      <c r="B144" s="311"/>
      <c r="C144" s="311"/>
      <c r="D144" s="313"/>
      <c r="E144" s="17"/>
      <c r="F144" s="315" t="s">
        <v>644</v>
      </c>
      <c r="G144" s="316"/>
      <c r="H144" s="316"/>
      <c r="I144" s="316"/>
      <c r="J144" s="316"/>
      <c r="K144" s="316"/>
      <c r="L144" s="316"/>
      <c r="M144" s="316"/>
      <c r="N144" s="316"/>
      <c r="O144" s="316"/>
      <c r="P144" s="316"/>
      <c r="Q144" s="316"/>
      <c r="R144" s="316"/>
      <c r="S144" s="316"/>
      <c r="T144" s="316"/>
      <c r="U144" s="316"/>
      <c r="V144" s="316"/>
      <c r="W144" s="316"/>
      <c r="X144" s="316"/>
      <c r="Y144" s="316"/>
      <c r="Z144" s="316"/>
      <c r="AA144" s="316"/>
      <c r="AB144" s="316"/>
      <c r="AC144" s="316"/>
      <c r="AD144" s="316"/>
      <c r="AE144" s="286">
        <f>SUM(AE141:AE143)</f>
        <v>0</v>
      </c>
      <c r="AF144" s="286">
        <f>SUM(AF141:AF143)</f>
        <v>0.67999999999999994</v>
      </c>
      <c r="AG144" s="286">
        <f>AVERAGE(AG141:AG143)</f>
        <v>0</v>
      </c>
      <c r="AH144" s="286">
        <f>AVERAGE(AH141:AH143)</f>
        <v>0.73333333333333339</v>
      </c>
      <c r="AI144" s="191"/>
      <c r="AJ144" s="250"/>
      <c r="AK144" s="250"/>
      <c r="AL144" s="250"/>
      <c r="AM144" s="211"/>
      <c r="AZ144"/>
    </row>
    <row r="145" spans="1:88" ht="45" hidden="1" customHeight="1">
      <c r="A145" s="310"/>
      <c r="B145" s="311"/>
      <c r="C145" s="313"/>
      <c r="D145" s="312" t="s">
        <v>645</v>
      </c>
      <c r="E145" s="312"/>
      <c r="F145" s="312"/>
      <c r="G145" s="312"/>
      <c r="H145" s="312"/>
      <c r="I145" s="312"/>
      <c r="J145" s="312"/>
      <c r="K145" s="312"/>
      <c r="L145" s="312"/>
      <c r="M145" s="312"/>
      <c r="N145" s="312"/>
      <c r="O145" s="312"/>
      <c r="P145" s="312"/>
      <c r="Q145" s="312"/>
      <c r="R145" s="312"/>
      <c r="S145" s="312"/>
      <c r="T145" s="312"/>
      <c r="U145" s="312"/>
      <c r="V145" s="312"/>
      <c r="W145" s="312"/>
      <c r="X145" s="312"/>
      <c r="Y145" s="312"/>
      <c r="Z145" s="312"/>
      <c r="AA145" s="312"/>
      <c r="AB145" s="312"/>
      <c r="AC145" s="312"/>
      <c r="AD145" s="312"/>
      <c r="AE145" s="299">
        <f>AVERAGE(AE144,AE140,AE138,AE136)</f>
        <v>1.9250000000000003E-2</v>
      </c>
      <c r="AF145" s="299">
        <f t="shared" ref="AF145:AH145" si="67">AVERAGE(AF144,AF140,AF138,AF136)</f>
        <v>0.22857499999999997</v>
      </c>
      <c r="AG145" s="299">
        <f t="shared" si="67"/>
        <v>6.4166666666666664E-2</v>
      </c>
      <c r="AH145" s="299">
        <f t="shared" si="67"/>
        <v>0.24841666666666667</v>
      </c>
      <c r="AI145" s="191"/>
      <c r="AJ145" s="250"/>
      <c r="AK145" s="250"/>
      <c r="AL145" s="250"/>
      <c r="AM145" s="211"/>
      <c r="AZ145"/>
    </row>
    <row r="146" spans="1:88" s="139" customFormat="1" ht="184.5" customHeight="1">
      <c r="A146" s="60">
        <v>11</v>
      </c>
      <c r="B146" s="60">
        <v>5</v>
      </c>
      <c r="C146" s="60" t="s">
        <v>491</v>
      </c>
      <c r="D146" s="60" t="s">
        <v>530</v>
      </c>
      <c r="E146" s="78"/>
      <c r="F146" s="60" t="s">
        <v>531</v>
      </c>
      <c r="G146" s="78"/>
      <c r="H146" s="213" t="s">
        <v>532</v>
      </c>
      <c r="I146" s="60" t="s">
        <v>501</v>
      </c>
      <c r="J146" s="214">
        <v>0</v>
      </c>
      <c r="K146" s="214">
        <v>1</v>
      </c>
      <c r="L146" s="214">
        <v>1</v>
      </c>
      <c r="M146" s="214">
        <v>1</v>
      </c>
      <c r="N146" s="194">
        <f>'[2]Plan Indicativo'!CP156</f>
        <v>0.3</v>
      </c>
      <c r="O146" s="80" t="s">
        <v>180</v>
      </c>
      <c r="P146" s="80"/>
      <c r="Q146" s="215">
        <v>1</v>
      </c>
      <c r="R146" s="215"/>
      <c r="S146" s="215">
        <f>'E 2024'!U153</f>
        <v>0.3</v>
      </c>
      <c r="T146" s="215">
        <v>0.5</v>
      </c>
      <c r="U146" s="215">
        <v>0.3</v>
      </c>
      <c r="V146" s="215">
        <v>0</v>
      </c>
      <c r="W146" s="191">
        <v>0.6</v>
      </c>
      <c r="X146" s="34">
        <f>+AA146+AB146+AC146+AD146</f>
        <v>0.5</v>
      </c>
      <c r="Y146" s="215"/>
      <c r="Z146" s="34">
        <f t="shared" si="48"/>
        <v>1.1000000000000001</v>
      </c>
      <c r="AA146" s="233">
        <v>0.3</v>
      </c>
      <c r="AB146" s="306">
        <v>0.2</v>
      </c>
      <c r="AC146" s="233"/>
      <c r="AD146" s="233"/>
      <c r="AE146" s="285">
        <f t="shared" ref="AE146:AE152" si="68">(X146/T146)*N146</f>
        <v>0.3</v>
      </c>
      <c r="AF146" s="284">
        <v>0.3</v>
      </c>
      <c r="AG146" s="285">
        <f t="shared" ref="AG146:AG152" si="69">X146/T146</f>
        <v>1</v>
      </c>
      <c r="AH146" s="284">
        <v>1</v>
      </c>
      <c r="AI146" s="233"/>
      <c r="AJ146" s="255"/>
      <c r="AK146" s="255"/>
      <c r="AL146" s="255"/>
      <c r="AM146" s="239" t="s">
        <v>646</v>
      </c>
      <c r="AZ146" s="176" t="s">
        <v>646</v>
      </c>
      <c r="BQ146" s="179"/>
      <c r="BR146" s="179"/>
      <c r="BS146" s="179"/>
      <c r="BT146" s="179"/>
      <c r="BU146" s="179"/>
      <c r="BV146" s="179"/>
      <c r="BW146" s="179"/>
      <c r="BX146" s="179"/>
      <c r="BY146" s="179"/>
      <c r="BZ146" s="179"/>
      <c r="CA146" s="179"/>
      <c r="CB146" s="179"/>
      <c r="CC146" s="179"/>
      <c r="CD146" s="179"/>
      <c r="CE146" s="179"/>
      <c r="CF146" s="179"/>
      <c r="CG146" s="179"/>
      <c r="CH146" s="179"/>
      <c r="CI146" s="179"/>
      <c r="CJ146" s="179"/>
    </row>
    <row r="147" spans="1:88" ht="45" customHeight="1">
      <c r="A147" s="34">
        <v>11</v>
      </c>
      <c r="B147" s="34">
        <v>5</v>
      </c>
      <c r="C147" s="34" t="s">
        <v>491</v>
      </c>
      <c r="D147" s="34" t="s">
        <v>530</v>
      </c>
      <c r="E147" s="17"/>
      <c r="F147" s="74" t="s">
        <v>531</v>
      </c>
      <c r="G147" s="17"/>
      <c r="H147" s="19" t="s">
        <v>534</v>
      </c>
      <c r="I147" s="34" t="s">
        <v>501</v>
      </c>
      <c r="J147" s="68">
        <v>0</v>
      </c>
      <c r="K147" s="68">
        <v>1</v>
      </c>
      <c r="L147" s="68">
        <v>1</v>
      </c>
      <c r="M147" s="68">
        <v>1</v>
      </c>
      <c r="N147" s="194">
        <f>'[2]Plan Indicativo'!CP157</f>
        <v>0.3</v>
      </c>
      <c r="O147" s="36" t="s">
        <v>180</v>
      </c>
      <c r="P147" s="36"/>
      <c r="Q147" s="70">
        <v>1</v>
      </c>
      <c r="R147" s="70"/>
      <c r="S147" s="70">
        <f>'E 2024'!U154</f>
        <v>0.3</v>
      </c>
      <c r="T147" s="70">
        <v>0.5</v>
      </c>
      <c r="U147" s="70">
        <v>0.3</v>
      </c>
      <c r="V147" s="70">
        <v>0</v>
      </c>
      <c r="W147" s="191">
        <v>0</v>
      </c>
      <c r="X147" s="34">
        <f>+AA147+AB147+AC147+AD147</f>
        <v>0.4</v>
      </c>
      <c r="Y147" s="70"/>
      <c r="Z147" s="34">
        <f t="shared" si="48"/>
        <v>0.4</v>
      </c>
      <c r="AA147" s="233">
        <v>0.2</v>
      </c>
      <c r="AB147" s="306">
        <v>0.2</v>
      </c>
      <c r="AC147" s="233"/>
      <c r="AD147" s="233"/>
      <c r="AE147" s="285">
        <f t="shared" si="68"/>
        <v>0.24</v>
      </c>
      <c r="AF147" s="284">
        <f>(Z147/Q147)*N147</f>
        <v>0.12</v>
      </c>
      <c r="AG147" s="285">
        <f t="shared" si="69"/>
        <v>0.8</v>
      </c>
      <c r="AH147" s="284">
        <f>Z147/Q147</f>
        <v>0.4</v>
      </c>
      <c r="AI147" s="233"/>
      <c r="AJ147" s="255"/>
      <c r="AK147" s="255"/>
      <c r="AL147" s="255"/>
      <c r="AM147" s="239" t="s">
        <v>533</v>
      </c>
      <c r="AZ147" s="176" t="s">
        <v>533</v>
      </c>
    </row>
    <row r="148" spans="1:88" ht="45" customHeight="1">
      <c r="A148" s="34">
        <v>11</v>
      </c>
      <c r="B148" s="34">
        <v>5</v>
      </c>
      <c r="C148" s="34" t="s">
        <v>491</v>
      </c>
      <c r="D148" s="34" t="s">
        <v>530</v>
      </c>
      <c r="E148" s="17"/>
      <c r="F148" s="74" t="s">
        <v>531</v>
      </c>
      <c r="G148" s="17"/>
      <c r="H148" s="19" t="s">
        <v>535</v>
      </c>
      <c r="I148" s="34" t="s">
        <v>169</v>
      </c>
      <c r="J148" s="44">
        <v>0</v>
      </c>
      <c r="K148" s="19" t="s">
        <v>536</v>
      </c>
      <c r="L148" s="19"/>
      <c r="M148" s="19" t="s">
        <v>536</v>
      </c>
      <c r="N148" s="194">
        <f>'[2]Plan Indicativo'!CP158</f>
        <v>0.1</v>
      </c>
      <c r="O148" s="36" t="s">
        <v>180</v>
      </c>
      <c r="P148" s="36"/>
      <c r="Q148" s="34">
        <v>1</v>
      </c>
      <c r="R148" s="34"/>
      <c r="S148" s="34">
        <f>'E 2024'!U155</f>
        <v>1</v>
      </c>
      <c r="T148" s="34">
        <v>0</v>
      </c>
      <c r="U148" s="34">
        <v>0</v>
      </c>
      <c r="V148" s="34">
        <v>0</v>
      </c>
      <c r="W148" s="191">
        <v>0</v>
      </c>
      <c r="X148" s="34">
        <f>+AA148+AB148+AC148+AD148</f>
        <v>0</v>
      </c>
      <c r="Y148" s="34"/>
      <c r="Z148" s="34">
        <f t="shared" si="48"/>
        <v>0</v>
      </c>
      <c r="AA148" s="191">
        <v>0</v>
      </c>
      <c r="AB148" s="302">
        <v>0</v>
      </c>
      <c r="AC148" s="191"/>
      <c r="AD148" s="191"/>
      <c r="AE148" s="285" t="s">
        <v>581</v>
      </c>
      <c r="AF148" s="284">
        <f>(Z148/Q148)*N148</f>
        <v>0</v>
      </c>
      <c r="AG148" s="285" t="s">
        <v>581</v>
      </c>
      <c r="AH148" s="284">
        <f>Z148/Q148</f>
        <v>0</v>
      </c>
      <c r="AI148" s="191"/>
      <c r="AJ148" s="250"/>
      <c r="AK148" s="250"/>
      <c r="AL148" s="250"/>
      <c r="AM148" s="241" t="s">
        <v>279</v>
      </c>
      <c r="AZ148" s="177" t="s">
        <v>279</v>
      </c>
    </row>
    <row r="149" spans="1:88" ht="45" customHeight="1">
      <c r="A149" s="34">
        <v>11</v>
      </c>
      <c r="B149" s="34">
        <v>5</v>
      </c>
      <c r="C149" s="34" t="s">
        <v>491</v>
      </c>
      <c r="D149" s="34" t="s">
        <v>530</v>
      </c>
      <c r="E149" s="17"/>
      <c r="F149" s="74" t="s">
        <v>531</v>
      </c>
      <c r="G149" s="17"/>
      <c r="H149" s="19" t="s">
        <v>537</v>
      </c>
      <c r="I149" s="34" t="s">
        <v>169</v>
      </c>
      <c r="J149" s="44">
        <v>0</v>
      </c>
      <c r="K149" s="19" t="s">
        <v>538</v>
      </c>
      <c r="L149" s="19"/>
      <c r="M149" s="19" t="s">
        <v>538</v>
      </c>
      <c r="N149" s="194">
        <f>'[2]Plan Indicativo'!CP159</f>
        <v>0.1</v>
      </c>
      <c r="O149" s="36" t="s">
        <v>180</v>
      </c>
      <c r="P149" s="36"/>
      <c r="Q149" s="34">
        <v>1</v>
      </c>
      <c r="R149" s="34"/>
      <c r="S149" s="34">
        <f>'E 2024'!U156</f>
        <v>0</v>
      </c>
      <c r="T149" s="34">
        <v>1</v>
      </c>
      <c r="U149" s="34">
        <v>0</v>
      </c>
      <c r="V149" s="34">
        <v>0</v>
      </c>
      <c r="W149" s="191">
        <v>0</v>
      </c>
      <c r="X149" s="34">
        <f>+AA149+AB149+AC149+AD149</f>
        <v>0</v>
      </c>
      <c r="Y149" s="34"/>
      <c r="Z149" s="34">
        <f t="shared" si="48"/>
        <v>0</v>
      </c>
      <c r="AA149" s="191">
        <v>0</v>
      </c>
      <c r="AB149" s="302">
        <v>0</v>
      </c>
      <c r="AC149" s="191"/>
      <c r="AD149" s="191"/>
      <c r="AE149" s="285">
        <f t="shared" si="68"/>
        <v>0</v>
      </c>
      <c r="AF149" s="284">
        <f>(Z149/Q149)*N149</f>
        <v>0</v>
      </c>
      <c r="AG149" s="285">
        <f t="shared" si="69"/>
        <v>0</v>
      </c>
      <c r="AH149" s="284">
        <f>Z149/Q149</f>
        <v>0</v>
      </c>
      <c r="AI149" s="191"/>
      <c r="AJ149" s="250"/>
      <c r="AK149" s="250"/>
      <c r="AL149" s="250"/>
      <c r="AM149" s="241" t="s">
        <v>586</v>
      </c>
      <c r="AZ149" s="177" t="s">
        <v>586</v>
      </c>
    </row>
    <row r="150" spans="1:88" s="139" customFormat="1" ht="45" customHeight="1">
      <c r="A150" s="60">
        <v>11</v>
      </c>
      <c r="B150" s="60">
        <v>5</v>
      </c>
      <c r="C150" s="60" t="s">
        <v>491</v>
      </c>
      <c r="D150" s="60" t="s">
        <v>530</v>
      </c>
      <c r="E150" s="78"/>
      <c r="F150" s="60" t="s">
        <v>531</v>
      </c>
      <c r="G150" s="78"/>
      <c r="H150" s="213" t="s">
        <v>539</v>
      </c>
      <c r="I150" s="60" t="s">
        <v>169</v>
      </c>
      <c r="J150" s="61">
        <v>0</v>
      </c>
      <c r="K150" s="213" t="s">
        <v>540</v>
      </c>
      <c r="L150" s="213" t="s">
        <v>541</v>
      </c>
      <c r="M150" s="213" t="s">
        <v>542</v>
      </c>
      <c r="N150" s="194">
        <f>'[2]Plan Indicativo'!CP160</f>
        <v>0.2</v>
      </c>
      <c r="O150" s="80" t="s">
        <v>180</v>
      </c>
      <c r="P150" s="80"/>
      <c r="Q150" s="60">
        <v>2</v>
      </c>
      <c r="R150" s="60"/>
      <c r="S150" s="60">
        <f>'E 2024'!U157</f>
        <v>1</v>
      </c>
      <c r="T150" s="60">
        <v>1</v>
      </c>
      <c r="U150" s="60">
        <v>0</v>
      </c>
      <c r="V150" s="60">
        <v>0</v>
      </c>
      <c r="W150" s="191">
        <v>0</v>
      </c>
      <c r="X150" s="34">
        <f>+AA150+AB150+AC150+AD150</f>
        <v>1</v>
      </c>
      <c r="Y150" s="60"/>
      <c r="Z150" s="34">
        <f t="shared" si="48"/>
        <v>1</v>
      </c>
      <c r="AA150" s="191">
        <v>0</v>
      </c>
      <c r="AB150" s="302">
        <v>1</v>
      </c>
      <c r="AC150" s="191"/>
      <c r="AD150" s="191"/>
      <c r="AE150" s="285">
        <f t="shared" si="68"/>
        <v>0.2</v>
      </c>
      <c r="AF150" s="284">
        <f>(Z150/Q150)*N150</f>
        <v>0.1</v>
      </c>
      <c r="AG150" s="285">
        <f t="shared" si="69"/>
        <v>1</v>
      </c>
      <c r="AH150" s="284">
        <f>Z150/Q150</f>
        <v>0.5</v>
      </c>
      <c r="AI150" s="191"/>
      <c r="AJ150" s="250"/>
      <c r="AK150" s="250"/>
      <c r="AL150" s="250"/>
      <c r="AM150" s="239" t="s">
        <v>533</v>
      </c>
      <c r="AZ150" s="176" t="s">
        <v>533</v>
      </c>
      <c r="BQ150" s="179"/>
      <c r="BR150" s="179"/>
      <c r="BS150" s="179"/>
      <c r="BT150" s="179"/>
      <c r="BU150" s="179"/>
      <c r="BV150" s="179"/>
      <c r="BW150" s="179"/>
      <c r="BX150" s="179"/>
      <c r="BY150" s="179"/>
      <c r="BZ150" s="179"/>
      <c r="CA150" s="179"/>
      <c r="CB150" s="179"/>
      <c r="CC150" s="179"/>
      <c r="CD150" s="179"/>
      <c r="CE150" s="179"/>
      <c r="CF150" s="179"/>
      <c r="CG150" s="179"/>
      <c r="CH150" s="179"/>
      <c r="CI150" s="179"/>
      <c r="CJ150" s="179"/>
    </row>
    <row r="151" spans="1:88" ht="45" customHeight="1">
      <c r="A151" s="310"/>
      <c r="B151" s="311"/>
      <c r="C151" s="311"/>
      <c r="D151" s="313"/>
      <c r="E151" s="17"/>
      <c r="F151" s="315" t="s">
        <v>647</v>
      </c>
      <c r="G151" s="316"/>
      <c r="H151" s="316"/>
      <c r="I151" s="316"/>
      <c r="J151" s="316"/>
      <c r="K151" s="316"/>
      <c r="L151" s="316"/>
      <c r="M151" s="316"/>
      <c r="N151" s="316"/>
      <c r="O151" s="316"/>
      <c r="P151" s="316"/>
      <c r="Q151" s="316"/>
      <c r="R151" s="316"/>
      <c r="S151" s="316"/>
      <c r="T151" s="316"/>
      <c r="U151" s="316"/>
      <c r="V151" s="316"/>
      <c r="W151" s="316"/>
      <c r="X151" s="316"/>
      <c r="Y151" s="316"/>
      <c r="Z151" s="316"/>
      <c r="AA151" s="316"/>
      <c r="AB151" s="316"/>
      <c r="AC151" s="316"/>
      <c r="AD151" s="316"/>
      <c r="AE151" s="286">
        <f>SUM(AE146:AE150)</f>
        <v>0.74</v>
      </c>
      <c r="AF151" s="286">
        <f>SUM(AF146:AF150)</f>
        <v>0.52</v>
      </c>
      <c r="AG151" s="286">
        <f>AVERAGE(AG146:AG150)</f>
        <v>0.7</v>
      </c>
      <c r="AH151" s="286">
        <f>AVERAGE(AH146:AH150)</f>
        <v>0.38</v>
      </c>
      <c r="AI151" s="191"/>
      <c r="AJ151" s="250"/>
      <c r="AK151" s="250"/>
      <c r="AL151" s="250"/>
      <c r="AM151" s="211"/>
      <c r="AZ151"/>
    </row>
    <row r="152" spans="1:88" s="179" customFormat="1" ht="45" customHeight="1">
      <c r="A152" s="191">
        <v>11</v>
      </c>
      <c r="B152" s="191">
        <v>5</v>
      </c>
      <c r="C152" s="191" t="s">
        <v>491</v>
      </c>
      <c r="D152" s="191" t="s">
        <v>530</v>
      </c>
      <c r="E152" s="192"/>
      <c r="F152" s="191" t="s">
        <v>543</v>
      </c>
      <c r="G152" s="192"/>
      <c r="H152" s="193" t="s">
        <v>544</v>
      </c>
      <c r="I152" s="191" t="s">
        <v>169</v>
      </c>
      <c r="J152" s="201">
        <v>0</v>
      </c>
      <c r="K152" s="193" t="s">
        <v>545</v>
      </c>
      <c r="L152" s="193" t="s">
        <v>546</v>
      </c>
      <c r="M152" s="193" t="s">
        <v>547</v>
      </c>
      <c r="N152" s="194">
        <f>'[2]Plan Indicativo'!CP162</f>
        <v>1</v>
      </c>
      <c r="O152" s="195" t="s">
        <v>180</v>
      </c>
      <c r="P152" s="195"/>
      <c r="Q152" s="191">
        <v>12</v>
      </c>
      <c r="R152" s="191"/>
      <c r="S152" s="191">
        <f>'E 2024'!U159</f>
        <v>4</v>
      </c>
      <c r="T152" s="191">
        <v>4</v>
      </c>
      <c r="U152" s="191">
        <v>4</v>
      </c>
      <c r="V152" s="191">
        <v>0</v>
      </c>
      <c r="W152" s="191">
        <v>0</v>
      </c>
      <c r="X152" s="34">
        <f>+AA152+AB152+AC152+AD152</f>
        <v>20</v>
      </c>
      <c r="Y152" s="191"/>
      <c r="Z152" s="34">
        <f t="shared" si="48"/>
        <v>20</v>
      </c>
      <c r="AA152" s="191">
        <v>20</v>
      </c>
      <c r="AB152" s="302">
        <v>0</v>
      </c>
      <c r="AC152" s="191"/>
      <c r="AD152" s="191"/>
      <c r="AE152" s="285">
        <v>1</v>
      </c>
      <c r="AF152" s="284">
        <f>(Z152/Q152)*N152</f>
        <v>1.6666666666666667</v>
      </c>
      <c r="AG152" s="285">
        <v>1</v>
      </c>
      <c r="AH152" s="284">
        <v>1</v>
      </c>
      <c r="AI152" s="191"/>
      <c r="AJ152" s="250"/>
      <c r="AK152" s="250"/>
      <c r="AL152" s="250"/>
      <c r="AM152" s="241" t="s">
        <v>648</v>
      </c>
      <c r="AZ152" s="177" t="s">
        <v>648</v>
      </c>
    </row>
    <row r="153" spans="1:88" ht="48" customHeight="1">
      <c r="A153" s="360"/>
      <c r="B153" s="361"/>
      <c r="C153" s="361"/>
      <c r="D153" s="362"/>
      <c r="E153" s="1"/>
      <c r="F153" s="315" t="s">
        <v>649</v>
      </c>
      <c r="G153" s="316"/>
      <c r="H153" s="316"/>
      <c r="I153" s="316"/>
      <c r="J153" s="316"/>
      <c r="K153" s="316"/>
      <c r="L153" s="316"/>
      <c r="M153" s="316"/>
      <c r="N153" s="316"/>
      <c r="O153" s="316"/>
      <c r="P153" s="316"/>
      <c r="Q153" s="316"/>
      <c r="R153" s="316"/>
      <c r="S153" s="316"/>
      <c r="T153" s="316"/>
      <c r="U153" s="316"/>
      <c r="V153" s="316"/>
      <c r="W153" s="316"/>
      <c r="X153" s="316"/>
      <c r="Y153" s="316"/>
      <c r="Z153" s="316"/>
      <c r="AA153" s="316"/>
      <c r="AB153" s="316"/>
      <c r="AC153" s="316"/>
      <c r="AD153" s="316"/>
      <c r="AE153" s="286">
        <f>AE152</f>
        <v>1</v>
      </c>
      <c r="AF153" s="286">
        <f>AF152</f>
        <v>1.6666666666666667</v>
      </c>
      <c r="AG153" s="286">
        <f>AG152</f>
        <v>1</v>
      </c>
      <c r="AH153" s="286">
        <f>AH152</f>
        <v>1</v>
      </c>
      <c r="AI153" s="178"/>
      <c r="AJ153" s="179"/>
      <c r="AK153" s="179"/>
      <c r="AL153" s="179"/>
      <c r="AM153" s="211"/>
      <c r="AZ153"/>
    </row>
    <row r="154" spans="1:88" ht="48" hidden="1" customHeight="1">
      <c r="A154" s="363"/>
      <c r="B154" s="363"/>
      <c r="C154" s="363"/>
      <c r="D154" s="312" t="s">
        <v>650</v>
      </c>
      <c r="E154" s="312"/>
      <c r="F154" s="312"/>
      <c r="G154" s="312"/>
      <c r="H154" s="312"/>
      <c r="I154" s="312"/>
      <c r="J154" s="312"/>
      <c r="K154" s="312"/>
      <c r="L154" s="312"/>
      <c r="M154" s="312"/>
      <c r="N154" s="312"/>
      <c r="O154" s="312"/>
      <c r="P154" s="312"/>
      <c r="Q154" s="312"/>
      <c r="R154" s="312"/>
      <c r="S154" s="312"/>
      <c r="T154" s="312"/>
      <c r="U154" s="312"/>
      <c r="V154" s="312"/>
      <c r="W154" s="312"/>
      <c r="X154" s="312"/>
      <c r="Y154" s="312"/>
      <c r="Z154" s="312"/>
      <c r="AA154" s="312"/>
      <c r="AB154" s="312"/>
      <c r="AC154" s="312"/>
      <c r="AD154" s="312"/>
      <c r="AE154" s="299">
        <f>AVERAGE(AE153,AE151)</f>
        <v>0.87</v>
      </c>
      <c r="AF154" s="299">
        <f t="shared" ref="AF154:AH154" si="70">AVERAGE(AF153,AF151)</f>
        <v>1.0933333333333333</v>
      </c>
      <c r="AG154" s="299">
        <f t="shared" si="70"/>
        <v>0.85</v>
      </c>
      <c r="AH154" s="299">
        <f t="shared" si="70"/>
        <v>0.69</v>
      </c>
      <c r="AI154" s="179"/>
      <c r="AJ154" s="179"/>
      <c r="AK154" s="179"/>
      <c r="AL154" s="179"/>
      <c r="AM154" s="297"/>
      <c r="AZ154"/>
    </row>
    <row r="155" spans="1:88" ht="48" hidden="1" customHeight="1" thickBot="1">
      <c r="A155" s="363"/>
      <c r="B155" s="363"/>
      <c r="C155" s="312" t="s">
        <v>651</v>
      </c>
      <c r="D155" s="312"/>
      <c r="E155" s="312"/>
      <c r="F155" s="312"/>
      <c r="G155" s="312"/>
      <c r="H155" s="312"/>
      <c r="I155" s="312"/>
      <c r="J155" s="312"/>
      <c r="K155" s="312"/>
      <c r="L155" s="312"/>
      <c r="M155" s="312"/>
      <c r="N155" s="312"/>
      <c r="O155" s="312"/>
      <c r="P155" s="312"/>
      <c r="Q155" s="312"/>
      <c r="R155" s="312"/>
      <c r="S155" s="312"/>
      <c r="T155" s="312"/>
      <c r="U155" s="312"/>
      <c r="V155" s="312"/>
      <c r="W155" s="312"/>
      <c r="X155" s="312"/>
      <c r="Y155" s="312"/>
      <c r="Z155" s="312"/>
      <c r="AA155" s="312"/>
      <c r="AB155" s="312"/>
      <c r="AC155" s="312"/>
      <c r="AD155" s="312"/>
      <c r="AE155" s="301">
        <f>AVERAGE(AE154,AE145)</f>
        <v>0.44462499999999999</v>
      </c>
      <c r="AF155" s="301">
        <f t="shared" ref="AF155:AH155" si="71">AVERAGE(AF154,AF145)</f>
        <v>0.66095416666666662</v>
      </c>
      <c r="AG155" s="301">
        <f t="shared" si="71"/>
        <v>0.45708333333333334</v>
      </c>
      <c r="AH155" s="301">
        <f t="shared" si="71"/>
        <v>0.46920833333333334</v>
      </c>
      <c r="AI155" s="179"/>
      <c r="AJ155" s="179"/>
      <c r="AK155" s="179"/>
      <c r="AL155" s="179"/>
      <c r="AM155" s="297"/>
      <c r="AZ155"/>
    </row>
    <row r="156" spans="1:88" ht="15.75" customHeight="1" thickBot="1">
      <c r="AI156" s="179"/>
      <c r="AJ156" s="179"/>
      <c r="AK156" s="179"/>
      <c r="AL156" s="179"/>
      <c r="AM156"/>
      <c r="AZ156" s="179"/>
    </row>
    <row r="157" spans="1:88" ht="46.5" customHeight="1" thickBot="1">
      <c r="F157" s="358" t="s">
        <v>652</v>
      </c>
      <c r="G157" s="359"/>
      <c r="H157" s="359"/>
      <c r="I157" s="359"/>
      <c r="J157" s="359"/>
      <c r="K157" s="359"/>
      <c r="L157" s="359"/>
      <c r="M157" s="359"/>
      <c r="N157" s="359"/>
      <c r="O157" s="359"/>
      <c r="P157" s="359"/>
      <c r="Q157" s="359"/>
      <c r="R157" s="359"/>
      <c r="S157" s="359"/>
      <c r="T157" s="359"/>
      <c r="U157" s="359"/>
      <c r="V157" s="359"/>
      <c r="W157" s="359"/>
      <c r="X157" s="359"/>
      <c r="Y157" s="359"/>
      <c r="Z157" s="359"/>
      <c r="AA157" s="359"/>
      <c r="AB157" s="359"/>
      <c r="AC157" s="359"/>
      <c r="AD157" s="359"/>
      <c r="AE157" s="288">
        <f>(AE153+AE151+AE144+AE136+AE122+AE116+AE113+AE103+AE97+AE77+AE70+AE65+AE61+AE54+AE50+AE43+AE39+AE30+AE24+AE15)/20</f>
        <v>0.32903821428571428</v>
      </c>
      <c r="AF157" s="288">
        <f>(AF153+AF151+AF144+AF136+AF122+AF116+AF113+AF103+AF97+AF77+AF70+AF65+AF61+AF54+AF50+AF43+AF39+AF30+AF24+AF15+AF140+AF138+AF124+AF82)/24</f>
        <v>0.44961465649801591</v>
      </c>
      <c r="AG157" s="288">
        <f>(AG153+AG151+AG144+AG136+AG122+AG116+AG113+AG103+AG97+AG77+AG70+AG65+AG61+AG50+AG43+AG39+AG30+AG24+AG15)/20</f>
        <v>0.4683228571428571</v>
      </c>
      <c r="AH157" s="288">
        <f>(AH153+AH151+AH144+AH136+AH122+AH116+AH113+AH103+AH97+AH77+AH70+AH65+AH61+AH54+AH50+AH43+AH39+AH30+AH24+AH15+AH140+AH138+AH124+AH82)/24</f>
        <v>0.4362923318806689</v>
      </c>
      <c r="AI157" s="179"/>
      <c r="AM157" s="212"/>
      <c r="AZ157"/>
    </row>
  </sheetData>
  <mergeCells count="132">
    <mergeCell ref="A136:D136"/>
    <mergeCell ref="F136:AD136"/>
    <mergeCell ref="A138:D138"/>
    <mergeCell ref="F138:AD138"/>
    <mergeCell ref="A140:D140"/>
    <mergeCell ref="F140:AD140"/>
    <mergeCell ref="F157:AD157"/>
    <mergeCell ref="A144:D144"/>
    <mergeCell ref="F144:AD144"/>
    <mergeCell ref="A151:D151"/>
    <mergeCell ref="F151:AD151"/>
    <mergeCell ref="A153:D153"/>
    <mergeCell ref="F153:AD153"/>
    <mergeCell ref="A154:C154"/>
    <mergeCell ref="D154:AD154"/>
    <mergeCell ref="A155:B155"/>
    <mergeCell ref="C155:AD155"/>
    <mergeCell ref="A145:C145"/>
    <mergeCell ref="D145:AD145"/>
    <mergeCell ref="F30:AD30"/>
    <mergeCell ref="A16:C16"/>
    <mergeCell ref="D16:AD16"/>
    <mergeCell ref="A25:C25"/>
    <mergeCell ref="D25:AD25"/>
    <mergeCell ref="A122:D122"/>
    <mergeCell ref="F122:AD122"/>
    <mergeCell ref="A124:D124"/>
    <mergeCell ref="F124:AD124"/>
    <mergeCell ref="A70:D70"/>
    <mergeCell ref="F70:AD70"/>
    <mergeCell ref="A77:D77"/>
    <mergeCell ref="F77:AD77"/>
    <mergeCell ref="A66:C66"/>
    <mergeCell ref="D66:AD66"/>
    <mergeCell ref="A71:C71"/>
    <mergeCell ref="D71:AD71"/>
    <mergeCell ref="A67:B67"/>
    <mergeCell ref="C67:AD67"/>
    <mergeCell ref="A62:C62"/>
    <mergeCell ref="F82:AD82"/>
    <mergeCell ref="A78:C78"/>
    <mergeCell ref="D78:AD78"/>
    <mergeCell ref="A65:D65"/>
    <mergeCell ref="C5:AD5"/>
    <mergeCell ref="I7:I8"/>
    <mergeCell ref="A1:B4"/>
    <mergeCell ref="C1:AD1"/>
    <mergeCell ref="C2:AD2"/>
    <mergeCell ref="C3:AD3"/>
    <mergeCell ref="C4:AD4"/>
    <mergeCell ref="A5:B5"/>
    <mergeCell ref="A6:AI6"/>
    <mergeCell ref="A7:A8"/>
    <mergeCell ref="B7:B8"/>
    <mergeCell ref="C7:C8"/>
    <mergeCell ref="D7:D8"/>
    <mergeCell ref="E7:E8"/>
    <mergeCell ref="F7:F8"/>
    <mergeCell ref="G7:G8"/>
    <mergeCell ref="H7:H8"/>
    <mergeCell ref="Q7:Q8"/>
    <mergeCell ref="S7:S8"/>
    <mergeCell ref="AA7:AA8"/>
    <mergeCell ref="J7:J8"/>
    <mergeCell ref="K7:M7"/>
    <mergeCell ref="N7:N8"/>
    <mergeCell ref="O7:O8"/>
    <mergeCell ref="AZ7:AZ8"/>
    <mergeCell ref="R7:R8"/>
    <mergeCell ref="T7:T8"/>
    <mergeCell ref="U7:U8"/>
    <mergeCell ref="V7:V8"/>
    <mergeCell ref="W7:W8"/>
    <mergeCell ref="X7:X8"/>
    <mergeCell ref="Y7:Y8"/>
    <mergeCell ref="Z7:Z8"/>
    <mergeCell ref="AC7:AC8"/>
    <mergeCell ref="AD7:AD8"/>
    <mergeCell ref="AM7:AM8"/>
    <mergeCell ref="AE7:AE8"/>
    <mergeCell ref="AF7:AF8"/>
    <mergeCell ref="AG7:AG8"/>
    <mergeCell ref="AH7:AH8"/>
    <mergeCell ref="AI7:AI8"/>
    <mergeCell ref="AB7:AB8"/>
    <mergeCell ref="A15:E15"/>
    <mergeCell ref="F15:AD15"/>
    <mergeCell ref="A24:E24"/>
    <mergeCell ref="F24:AD24"/>
    <mergeCell ref="A30:E30"/>
    <mergeCell ref="A103:D103"/>
    <mergeCell ref="P7:P8"/>
    <mergeCell ref="A113:D113"/>
    <mergeCell ref="F113:AD113"/>
    <mergeCell ref="A31:C31"/>
    <mergeCell ref="D31:AD31"/>
    <mergeCell ref="A44:C44"/>
    <mergeCell ref="D44:AD44"/>
    <mergeCell ref="A55:C55"/>
    <mergeCell ref="D55:AD55"/>
    <mergeCell ref="A39:D39"/>
    <mergeCell ref="F39:AD39"/>
    <mergeCell ref="A43:D43"/>
    <mergeCell ref="F43:AD43"/>
    <mergeCell ref="A50:D50"/>
    <mergeCell ref="F50:AD50"/>
    <mergeCell ref="A54:D54"/>
    <mergeCell ref="F54:AD54"/>
    <mergeCell ref="A82:D82"/>
    <mergeCell ref="F65:AD65"/>
    <mergeCell ref="F103:AD103"/>
    <mergeCell ref="D62:AD62"/>
    <mergeCell ref="A116:D116"/>
    <mergeCell ref="F116:AD116"/>
    <mergeCell ref="A61:D61"/>
    <mergeCell ref="F61:AD61"/>
    <mergeCell ref="A125:C125"/>
    <mergeCell ref="D125:AD125"/>
    <mergeCell ref="A126:B126"/>
    <mergeCell ref="C126:AD126"/>
    <mergeCell ref="A83:C83"/>
    <mergeCell ref="D83:AD83"/>
    <mergeCell ref="A104:C104"/>
    <mergeCell ref="D104:AD104"/>
    <mergeCell ref="A117:C117"/>
    <mergeCell ref="D117:AD117"/>
    <mergeCell ref="A84:B84"/>
    <mergeCell ref="C84:AD84"/>
    <mergeCell ref="A105:B105"/>
    <mergeCell ref="C105:AD105"/>
    <mergeCell ref="A97:D97"/>
    <mergeCell ref="F97:AD97"/>
  </mergeCell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U166"/>
  <sheetViews>
    <sheetView topLeftCell="N6" zoomScale="70" zoomScaleNormal="70" workbookViewId="0">
      <pane ySplit="3" topLeftCell="A216" activePane="bottomLeft" state="frozen"/>
      <selection pane="bottomLeft" activeCell="V7" sqref="V7:V8"/>
      <selection activeCell="A6" sqref="A6"/>
    </sheetView>
  </sheetViews>
  <sheetFormatPr defaultColWidth="11.42578125" defaultRowHeight="15"/>
  <cols>
    <col min="1" max="1" width="15.5703125" style="118" customWidth="1"/>
    <col min="2" max="2" width="30.28515625" style="118" customWidth="1"/>
    <col min="3" max="3" width="11.42578125" style="118" customWidth="1"/>
    <col min="4" max="5" width="30.140625" style="118" customWidth="1"/>
    <col min="6" max="6" width="45.140625" style="118" customWidth="1"/>
    <col min="7" max="7" width="21.42578125" style="180" hidden="1" customWidth="1"/>
    <col min="8" max="8" width="37.140625" style="118" customWidth="1"/>
    <col min="9" max="9" width="19.5703125" style="118" customWidth="1"/>
    <col min="10" max="10" width="28.85546875" style="218" customWidth="1"/>
    <col min="11" max="11" width="23.85546875" style="218" customWidth="1"/>
    <col min="12" max="12" width="18.5703125" style="224" customWidth="1"/>
    <col min="13" max="13" width="19.85546875" style="118" customWidth="1"/>
    <col min="14" max="14" width="37" style="218" customWidth="1"/>
    <col min="15" max="15" width="23.7109375" style="118" customWidth="1"/>
    <col min="16" max="16" width="22" style="218" customWidth="1"/>
    <col min="17" max="17" width="22.28515625" style="170" customWidth="1"/>
    <col min="18" max="18" width="28.85546875" style="175" hidden="1" customWidth="1"/>
    <col min="19" max="19" width="28.85546875" style="175" customWidth="1"/>
    <col min="20" max="20" width="28.85546875" style="175" hidden="1" customWidth="1"/>
    <col min="21" max="21" width="17.5703125" style="118" customWidth="1"/>
    <col min="22" max="22" width="19.42578125" style="118" customWidth="1"/>
    <col min="23" max="23" width="20.5703125" style="118" customWidth="1"/>
    <col min="24" max="26" width="21.42578125" style="118" customWidth="1"/>
    <col min="27" max="27" width="21.42578125" style="140" hidden="1" customWidth="1"/>
    <col min="28" max="28" width="17" style="118" customWidth="1"/>
    <col min="29" max="29" width="24.140625" style="118" customWidth="1"/>
    <col min="30" max="30" width="18.7109375" style="118" customWidth="1"/>
    <col min="31" max="31" width="23.85546875" style="118" customWidth="1"/>
    <col min="32" max="32" width="24.140625" style="118" customWidth="1"/>
    <col min="33" max="33" width="22.7109375" style="118" customWidth="1"/>
    <col min="34" max="34" width="22.85546875" style="118" customWidth="1"/>
    <col min="35" max="36" width="21.85546875" style="118" customWidth="1"/>
    <col min="37" max="37" width="21.42578125" style="118" customWidth="1"/>
    <col min="38" max="38" width="20" style="118" customWidth="1"/>
    <col min="39" max="39" width="33.5703125" style="118" hidden="1" customWidth="1"/>
    <col min="40" max="40" width="35.28515625" style="118" hidden="1" customWidth="1"/>
    <col min="41" max="42" width="35.28515625" style="118" customWidth="1"/>
    <col min="43" max="44" width="35.28515625" style="118" hidden="1" customWidth="1"/>
    <col min="45" max="45" width="19.85546875" style="118" customWidth="1"/>
    <col min="46" max="46" width="24" style="118" customWidth="1"/>
    <col min="47" max="47" width="34.28515625" style="118" customWidth="1"/>
    <col min="48" max="16384" width="11.42578125" style="118"/>
  </cols>
  <sheetData>
    <row r="1" spans="1:47" s="116" customFormat="1" ht="12.75" hidden="1">
      <c r="A1" s="413" t="s">
        <v>653</v>
      </c>
      <c r="B1" s="413"/>
      <c r="C1" s="345" t="s">
        <v>548</v>
      </c>
      <c r="D1" s="346"/>
      <c r="E1" s="346"/>
      <c r="F1" s="346"/>
      <c r="G1" s="346"/>
      <c r="H1" s="346"/>
      <c r="I1" s="346"/>
      <c r="J1" s="346"/>
      <c r="K1" s="346"/>
      <c r="L1" s="346"/>
      <c r="M1" s="346"/>
      <c r="N1" s="346"/>
      <c r="O1" s="346"/>
      <c r="P1" s="346"/>
      <c r="Q1" s="346"/>
      <c r="R1" s="346"/>
      <c r="S1" s="346"/>
      <c r="T1" s="346"/>
      <c r="U1" s="346"/>
      <c r="V1" s="346"/>
      <c r="W1" s="346"/>
      <c r="X1" s="346"/>
      <c r="Y1" s="346"/>
      <c r="Z1" s="346"/>
      <c r="AA1" s="346"/>
      <c r="AB1" s="346"/>
      <c r="AC1" s="346"/>
      <c r="AD1" s="346"/>
      <c r="AE1" s="346"/>
      <c r="AF1" s="346"/>
      <c r="AG1" s="346"/>
      <c r="AH1" s="346"/>
      <c r="AI1" s="346"/>
      <c r="AJ1" s="346"/>
      <c r="AK1" s="346"/>
      <c r="AL1" s="346"/>
      <c r="AM1" s="346"/>
      <c r="AN1" s="346"/>
      <c r="AO1" s="346"/>
      <c r="AP1" s="346"/>
      <c r="AQ1" s="346"/>
      <c r="AR1" s="346"/>
      <c r="AS1" s="346"/>
      <c r="AT1" s="346"/>
      <c r="AU1" s="6" t="s">
        <v>549</v>
      </c>
    </row>
    <row r="2" spans="1:47" s="117" customFormat="1" ht="25.5" hidden="1" customHeight="1">
      <c r="A2" s="413"/>
      <c r="B2" s="413"/>
      <c r="C2" s="345" t="s">
        <v>550</v>
      </c>
      <c r="D2" s="346"/>
      <c r="E2" s="346"/>
      <c r="F2" s="346"/>
      <c r="G2" s="346"/>
      <c r="H2" s="346"/>
      <c r="I2" s="346"/>
      <c r="J2" s="346"/>
      <c r="K2" s="346"/>
      <c r="L2" s="346"/>
      <c r="M2" s="346"/>
      <c r="N2" s="346"/>
      <c r="O2" s="346"/>
      <c r="P2" s="346"/>
      <c r="Q2" s="346"/>
      <c r="R2" s="346"/>
      <c r="S2" s="346"/>
      <c r="T2" s="346"/>
      <c r="U2" s="346"/>
      <c r="V2" s="346"/>
      <c r="W2" s="346"/>
      <c r="X2" s="346"/>
      <c r="Y2" s="346"/>
      <c r="Z2" s="346"/>
      <c r="AA2" s="346"/>
      <c r="AB2" s="346"/>
      <c r="AC2" s="346"/>
      <c r="AD2" s="346"/>
      <c r="AE2" s="346"/>
      <c r="AF2" s="346"/>
      <c r="AG2" s="346"/>
      <c r="AH2" s="346"/>
      <c r="AI2" s="346"/>
      <c r="AJ2" s="346"/>
      <c r="AK2" s="346"/>
      <c r="AL2" s="346"/>
      <c r="AM2" s="346"/>
      <c r="AN2" s="346"/>
      <c r="AO2" s="346"/>
      <c r="AP2" s="346"/>
      <c r="AQ2" s="346"/>
      <c r="AR2" s="346"/>
      <c r="AS2" s="346"/>
      <c r="AT2" s="346"/>
      <c r="AU2" s="6" t="s">
        <v>551</v>
      </c>
    </row>
    <row r="3" spans="1:47" s="117" customFormat="1" ht="24.75" hidden="1" customHeight="1">
      <c r="A3" s="413"/>
      <c r="B3" s="413"/>
      <c r="C3" s="345" t="s">
        <v>552</v>
      </c>
      <c r="D3" s="346"/>
      <c r="E3" s="346"/>
      <c r="F3" s="346"/>
      <c r="G3" s="346"/>
      <c r="H3" s="346"/>
      <c r="I3" s="346"/>
      <c r="J3" s="346"/>
      <c r="K3" s="346"/>
      <c r="L3" s="346"/>
      <c r="M3" s="346"/>
      <c r="N3" s="346"/>
      <c r="O3" s="346"/>
      <c r="P3" s="346"/>
      <c r="Q3" s="346"/>
      <c r="R3" s="346"/>
      <c r="S3" s="346"/>
      <c r="T3" s="346"/>
      <c r="U3" s="346"/>
      <c r="V3" s="346"/>
      <c r="W3" s="346"/>
      <c r="X3" s="346"/>
      <c r="Y3" s="346"/>
      <c r="Z3" s="346"/>
      <c r="AA3" s="346"/>
      <c r="AB3" s="346"/>
      <c r="AC3" s="346"/>
      <c r="AD3" s="346"/>
      <c r="AE3" s="346"/>
      <c r="AF3" s="346"/>
      <c r="AG3" s="346"/>
      <c r="AH3" s="346"/>
      <c r="AI3" s="346"/>
      <c r="AJ3" s="346"/>
      <c r="AK3" s="346"/>
      <c r="AL3" s="346"/>
      <c r="AM3" s="346"/>
      <c r="AN3" s="346"/>
      <c r="AO3" s="346"/>
      <c r="AP3" s="346"/>
      <c r="AQ3" s="346"/>
      <c r="AR3" s="346"/>
      <c r="AS3" s="346"/>
      <c r="AT3" s="346"/>
      <c r="AU3" s="6" t="s">
        <v>553</v>
      </c>
    </row>
    <row r="4" spans="1:47" ht="21.75" hidden="1" customHeight="1">
      <c r="A4" s="413"/>
      <c r="B4" s="413"/>
      <c r="C4" s="345" t="s">
        <v>554</v>
      </c>
      <c r="D4" s="346"/>
      <c r="E4" s="346"/>
      <c r="F4" s="346"/>
      <c r="G4" s="346"/>
      <c r="H4" s="346"/>
      <c r="I4" s="346"/>
      <c r="J4" s="346"/>
      <c r="K4" s="346"/>
      <c r="L4" s="346"/>
      <c r="M4" s="346"/>
      <c r="N4" s="346"/>
      <c r="O4" s="346"/>
      <c r="P4" s="346"/>
      <c r="Q4" s="346"/>
      <c r="R4" s="346"/>
      <c r="S4" s="346"/>
      <c r="T4" s="346"/>
      <c r="U4" s="346"/>
      <c r="V4" s="346"/>
      <c r="W4" s="346"/>
      <c r="X4" s="346"/>
      <c r="Y4" s="346"/>
      <c r="Z4" s="346"/>
      <c r="AA4" s="346"/>
      <c r="AB4" s="346"/>
      <c r="AC4" s="346"/>
      <c r="AD4" s="346"/>
      <c r="AE4" s="346"/>
      <c r="AF4" s="346"/>
      <c r="AG4" s="346"/>
      <c r="AH4" s="346"/>
      <c r="AI4" s="346"/>
      <c r="AJ4" s="346"/>
      <c r="AK4" s="346"/>
      <c r="AL4" s="346"/>
      <c r="AM4" s="346"/>
      <c r="AN4" s="346"/>
      <c r="AO4" s="346"/>
      <c r="AP4" s="346"/>
      <c r="AQ4" s="346"/>
      <c r="AR4" s="346"/>
      <c r="AS4" s="346"/>
      <c r="AT4" s="346"/>
      <c r="AU4" s="6" t="s">
        <v>654</v>
      </c>
    </row>
    <row r="5" spans="1:47" ht="35.25" hidden="1" customHeight="1">
      <c r="A5" s="409" t="s">
        <v>655</v>
      </c>
      <c r="B5" s="409"/>
      <c r="C5" s="410"/>
      <c r="D5" s="411"/>
      <c r="E5" s="411"/>
      <c r="F5" s="411"/>
      <c r="G5" s="411"/>
      <c r="H5" s="411"/>
      <c r="I5" s="411"/>
      <c r="J5" s="411"/>
      <c r="K5" s="411"/>
      <c r="L5" s="411"/>
      <c r="M5" s="411"/>
      <c r="N5" s="411"/>
      <c r="O5" s="411"/>
      <c r="P5" s="411"/>
      <c r="Q5" s="411"/>
      <c r="R5" s="411"/>
      <c r="S5" s="411"/>
      <c r="T5" s="411"/>
      <c r="U5" s="411"/>
      <c r="V5" s="411"/>
      <c r="W5" s="411"/>
      <c r="X5" s="411"/>
      <c r="Y5" s="411"/>
      <c r="Z5" s="411"/>
      <c r="AA5" s="411"/>
      <c r="AB5" s="411"/>
      <c r="AC5" s="411"/>
      <c r="AD5" s="411"/>
      <c r="AE5" s="411"/>
      <c r="AF5" s="411"/>
      <c r="AG5" s="411"/>
      <c r="AH5" s="411"/>
      <c r="AI5" s="411"/>
      <c r="AJ5" s="411"/>
      <c r="AK5" s="411"/>
      <c r="AL5" s="411"/>
      <c r="AM5" s="411"/>
      <c r="AN5" s="411"/>
      <c r="AO5" s="411"/>
      <c r="AP5" s="411"/>
      <c r="AQ5" s="411"/>
      <c r="AR5" s="411"/>
      <c r="AS5" s="411"/>
      <c r="AT5" s="411"/>
      <c r="AU5" s="412"/>
    </row>
    <row r="6" spans="1:47" ht="18.75" customHeight="1">
      <c r="A6" s="405" t="s">
        <v>65</v>
      </c>
      <c r="B6" s="405"/>
      <c r="C6" s="405"/>
      <c r="D6" s="405"/>
      <c r="E6" s="405"/>
      <c r="F6" s="405"/>
      <c r="G6" s="405"/>
      <c r="H6" s="405"/>
      <c r="I6" s="405"/>
      <c r="J6" s="405"/>
      <c r="K6" s="405"/>
      <c r="L6" s="405"/>
      <c r="M6" s="405"/>
      <c r="N6" s="405"/>
      <c r="O6" s="405"/>
      <c r="P6" s="405"/>
      <c r="Q6" s="405"/>
      <c r="R6" s="405"/>
      <c r="S6" s="405"/>
      <c r="T6" s="405"/>
      <c r="U6" s="405"/>
      <c r="V6" s="405"/>
      <c r="W6" s="405"/>
      <c r="X6" s="405"/>
      <c r="Y6" s="405"/>
      <c r="Z6" s="405"/>
      <c r="AA6" s="405"/>
      <c r="AB6" s="405"/>
      <c r="AC6" s="405"/>
      <c r="AD6" s="405"/>
      <c r="AE6" s="405" t="s">
        <v>656</v>
      </c>
      <c r="AF6" s="405"/>
      <c r="AG6" s="405"/>
      <c r="AH6" s="405"/>
      <c r="AI6" s="405"/>
      <c r="AJ6" s="7"/>
      <c r="AK6" s="406" t="s">
        <v>657</v>
      </c>
      <c r="AL6" s="406"/>
      <c r="AM6" s="406"/>
      <c r="AN6" s="406"/>
      <c r="AO6" s="406"/>
      <c r="AP6" s="406"/>
      <c r="AQ6" s="406"/>
      <c r="AR6" s="406"/>
      <c r="AS6" s="406"/>
      <c r="AT6" s="406"/>
      <c r="AU6" s="119"/>
    </row>
    <row r="7" spans="1:47" ht="34.5" customHeight="1">
      <c r="A7" s="322" t="s">
        <v>10</v>
      </c>
      <c r="B7" s="322" t="s">
        <v>130</v>
      </c>
      <c r="C7" s="322" t="s">
        <v>14</v>
      </c>
      <c r="D7" s="407" t="s">
        <v>658</v>
      </c>
      <c r="E7" s="407"/>
      <c r="F7" s="407"/>
      <c r="G7" s="322" t="s">
        <v>577</v>
      </c>
      <c r="H7" s="334" t="s">
        <v>65</v>
      </c>
      <c r="I7" s="322" t="s">
        <v>67</v>
      </c>
      <c r="J7" s="334" t="s">
        <v>69</v>
      </c>
      <c r="K7" s="334" t="s">
        <v>659</v>
      </c>
      <c r="L7" s="407" t="s">
        <v>73</v>
      </c>
      <c r="M7" s="334" t="s">
        <v>660</v>
      </c>
      <c r="N7" s="408" t="s">
        <v>661</v>
      </c>
      <c r="O7" s="401" t="s">
        <v>79</v>
      </c>
      <c r="P7" s="401" t="s">
        <v>81</v>
      </c>
      <c r="Q7" s="402" t="s">
        <v>662</v>
      </c>
      <c r="R7" s="403" t="s">
        <v>663</v>
      </c>
      <c r="S7" s="403" t="s">
        <v>664</v>
      </c>
      <c r="T7" s="403" t="s">
        <v>665</v>
      </c>
      <c r="U7" s="399" t="s">
        <v>666</v>
      </c>
      <c r="V7" s="399" t="s">
        <v>667</v>
      </c>
      <c r="W7" s="322" t="s">
        <v>89</v>
      </c>
      <c r="X7" s="322" t="s">
        <v>91</v>
      </c>
      <c r="Y7" s="322" t="s">
        <v>93</v>
      </c>
      <c r="Z7" s="322" t="s">
        <v>668</v>
      </c>
      <c r="AA7" s="400" t="s">
        <v>577</v>
      </c>
      <c r="AB7" s="322" t="s">
        <v>97</v>
      </c>
      <c r="AC7" s="322" t="s">
        <v>99</v>
      </c>
      <c r="AD7" s="334" t="s">
        <v>102</v>
      </c>
      <c r="AE7" s="334" t="s">
        <v>669</v>
      </c>
      <c r="AF7" s="334" t="s">
        <v>106</v>
      </c>
      <c r="AG7" s="334" t="s">
        <v>108</v>
      </c>
      <c r="AH7" s="334" t="s">
        <v>110</v>
      </c>
      <c r="AI7" s="334" t="s">
        <v>112</v>
      </c>
      <c r="AJ7" s="395" t="s">
        <v>670</v>
      </c>
      <c r="AK7" s="322" t="s">
        <v>671</v>
      </c>
      <c r="AL7" s="322" t="s">
        <v>672</v>
      </c>
      <c r="AM7" s="397" t="s">
        <v>673</v>
      </c>
      <c r="AN7" s="397" t="s">
        <v>674</v>
      </c>
      <c r="AO7" s="397" t="s">
        <v>675</v>
      </c>
      <c r="AP7" s="397" t="s">
        <v>676</v>
      </c>
      <c r="AQ7" s="397" t="s">
        <v>677</v>
      </c>
      <c r="AR7" s="397" t="s">
        <v>678</v>
      </c>
      <c r="AS7" s="322" t="s">
        <v>119</v>
      </c>
      <c r="AT7" s="322" t="s">
        <v>121</v>
      </c>
      <c r="AU7" s="394" t="s">
        <v>576</v>
      </c>
    </row>
    <row r="8" spans="1:47" ht="35.25" customHeight="1">
      <c r="A8" s="322"/>
      <c r="B8" s="322"/>
      <c r="C8" s="322"/>
      <c r="D8" s="4" t="s">
        <v>578</v>
      </c>
      <c r="E8" s="4" t="s">
        <v>579</v>
      </c>
      <c r="F8" s="4" t="s">
        <v>580</v>
      </c>
      <c r="G8" s="322"/>
      <c r="H8" s="334"/>
      <c r="I8" s="322"/>
      <c r="J8" s="334"/>
      <c r="K8" s="334"/>
      <c r="L8" s="407"/>
      <c r="M8" s="334"/>
      <c r="N8" s="408"/>
      <c r="O8" s="401"/>
      <c r="P8" s="401"/>
      <c r="Q8" s="402"/>
      <c r="R8" s="404"/>
      <c r="S8" s="404"/>
      <c r="T8" s="404"/>
      <c r="U8" s="399"/>
      <c r="V8" s="399"/>
      <c r="W8" s="322"/>
      <c r="X8" s="322"/>
      <c r="Y8" s="322"/>
      <c r="Z8" s="322"/>
      <c r="AA8" s="400"/>
      <c r="AB8" s="322"/>
      <c r="AC8" s="322"/>
      <c r="AD8" s="334"/>
      <c r="AE8" s="334"/>
      <c r="AF8" s="334"/>
      <c r="AG8" s="334"/>
      <c r="AH8" s="334"/>
      <c r="AI8" s="334"/>
      <c r="AJ8" s="396"/>
      <c r="AK8" s="322"/>
      <c r="AL8" s="322"/>
      <c r="AM8" s="398"/>
      <c r="AN8" s="398"/>
      <c r="AO8" s="398"/>
      <c r="AP8" s="398"/>
      <c r="AQ8" s="398"/>
      <c r="AR8" s="398"/>
      <c r="AS8" s="322"/>
      <c r="AT8" s="322"/>
      <c r="AU8" s="394"/>
    </row>
    <row r="9" spans="1:47" ht="45" hidden="1" customHeight="1">
      <c r="A9" s="120"/>
      <c r="B9" s="37" t="s">
        <v>166</v>
      </c>
      <c r="C9" s="120"/>
      <c r="D9" s="131" t="str">
        <f>'E 2024'!L16</f>
        <v>500 computadores</v>
      </c>
      <c r="E9" s="131" t="str">
        <f>'E 2024'!M16</f>
        <v>300 computadores</v>
      </c>
      <c r="F9" s="131" t="str">
        <f>'E 2024'!N16</f>
        <v>800 computadores</v>
      </c>
      <c r="G9" s="176" t="s">
        <v>157</v>
      </c>
      <c r="H9" s="120"/>
      <c r="I9" s="120"/>
      <c r="J9" s="83"/>
      <c r="K9" s="83"/>
      <c r="L9" s="216"/>
      <c r="M9" s="133">
        <f>'E 2024'!O16</f>
        <v>0.4</v>
      </c>
      <c r="N9" s="83"/>
      <c r="O9" s="120"/>
      <c r="P9" s="83"/>
      <c r="Q9" s="167"/>
      <c r="R9" s="171"/>
      <c r="S9" s="171"/>
      <c r="T9" s="171"/>
      <c r="U9" s="120"/>
      <c r="V9" s="120"/>
      <c r="W9" s="120"/>
      <c r="X9" s="120"/>
      <c r="Y9" s="120"/>
      <c r="Z9" s="87" t="s">
        <v>157</v>
      </c>
      <c r="AA9" s="134" t="s">
        <v>157</v>
      </c>
      <c r="AB9" s="120"/>
      <c r="AC9" s="120"/>
      <c r="AD9" s="120"/>
      <c r="AE9" s="120"/>
      <c r="AF9" s="120"/>
      <c r="AG9" s="120"/>
      <c r="AH9" s="120"/>
      <c r="AI9" s="120"/>
      <c r="AJ9" s="120"/>
      <c r="AK9" s="120"/>
      <c r="AL9" s="120"/>
      <c r="AM9" s="120"/>
      <c r="AN9" s="120"/>
      <c r="AO9" s="120"/>
      <c r="AP9" s="120"/>
      <c r="AQ9" s="120"/>
      <c r="AR9" s="120"/>
      <c r="AS9" s="120"/>
      <c r="AT9" s="120"/>
      <c r="AU9" s="120"/>
    </row>
    <row r="10" spans="1:47" ht="45" hidden="1" customHeight="1">
      <c r="A10" s="120"/>
      <c r="B10" s="37" t="s">
        <v>166</v>
      </c>
      <c r="C10" s="120"/>
      <c r="D10" s="131" t="str">
        <f>'E 2024'!L17</f>
        <v>5 IEO de la localidad en los grados de 10 y 11 beneficiadas con actividades pedagógicas encaminadas en el fortalecimiento de la comunidad estudiantil</v>
      </c>
      <c r="E10" s="131" t="str">
        <f>'E 2024'!M17</f>
        <v>10 IEO de la localidad en los grados de 10 y 11 beneficiadas con actividades pedagógicas encaminadas en el fortalecimiento de la comunidad estudiantil en valores históricos, culturales y etnológicos</v>
      </c>
      <c r="F10" s="131" t="str">
        <f>'E 2024'!N17</f>
        <v>15 IEO de la localidad en los grados de 10 y 11 beneficiadas con actividades pedagógicas encaminadas en el fortalecimiento de la comunidad estudiantil en valores históricos, culturales y etnológicos</v>
      </c>
      <c r="G10" s="177" t="s">
        <v>583</v>
      </c>
      <c r="H10" s="120"/>
      <c r="I10" s="120"/>
      <c r="J10" s="83"/>
      <c r="K10" s="83"/>
      <c r="L10" s="216"/>
      <c r="M10" s="133">
        <f>'E 2024'!O17</f>
        <v>0.05</v>
      </c>
      <c r="N10" s="83"/>
      <c r="O10" s="120"/>
      <c r="P10" s="83"/>
      <c r="Q10" s="167"/>
      <c r="R10" s="171"/>
      <c r="S10" s="171"/>
      <c r="T10" s="171"/>
      <c r="U10" s="120"/>
      <c r="V10" s="120"/>
      <c r="W10" s="120"/>
      <c r="X10" s="120"/>
      <c r="Y10" s="120"/>
      <c r="Z10" s="87" t="s">
        <v>157</v>
      </c>
      <c r="AA10" s="137" t="s">
        <v>583</v>
      </c>
      <c r="AB10" s="120"/>
      <c r="AC10" s="120"/>
      <c r="AD10" s="120"/>
      <c r="AE10" s="120"/>
      <c r="AF10" s="120"/>
      <c r="AG10" s="120"/>
      <c r="AH10" s="120"/>
      <c r="AI10" s="120"/>
      <c r="AJ10" s="120"/>
      <c r="AK10" s="120"/>
      <c r="AL10" s="120"/>
      <c r="AM10" s="120"/>
      <c r="AN10" s="120"/>
      <c r="AO10" s="120"/>
      <c r="AP10" s="120"/>
      <c r="AQ10" s="120"/>
      <c r="AR10" s="120"/>
      <c r="AS10" s="120"/>
      <c r="AT10" s="120"/>
      <c r="AU10" s="120"/>
    </row>
    <row r="11" spans="1:47" ht="45" hidden="1" customHeight="1">
      <c r="A11" s="120"/>
      <c r="B11" s="37" t="s">
        <v>166</v>
      </c>
      <c r="C11" s="120"/>
      <c r="D11" s="131" t="str">
        <f>'E 2024'!L18</f>
        <v>300 personas con formación técnica para el trabajo</v>
      </c>
      <c r="E11" s="131" t="str">
        <f>'E 2024'!M18</f>
        <v>200 personas con formación técnica para el trabajo</v>
      </c>
      <c r="F11" s="131" t="str">
        <f>'E 2024'!N18</f>
        <v>500 personas con formación técnica para el trabajo</v>
      </c>
      <c r="G11" s="177" t="s">
        <v>583</v>
      </c>
      <c r="H11" s="120"/>
      <c r="I11" s="120"/>
      <c r="J11" s="83"/>
      <c r="K11" s="83"/>
      <c r="L11" s="216"/>
      <c r="M11" s="133">
        <f>'E 2024'!O18</f>
        <v>0.05</v>
      </c>
      <c r="N11" s="83"/>
      <c r="O11" s="120"/>
      <c r="P11" s="83"/>
      <c r="Q11" s="167"/>
      <c r="R11" s="171"/>
      <c r="S11" s="171"/>
      <c r="T11" s="171"/>
      <c r="U11" s="120"/>
      <c r="V11" s="120"/>
      <c r="W11" s="120"/>
      <c r="X11" s="120"/>
      <c r="Y11" s="120"/>
      <c r="Z11" s="87" t="s">
        <v>157</v>
      </c>
      <c r="AA11" s="137" t="s">
        <v>583</v>
      </c>
      <c r="AB11" s="120"/>
      <c r="AC11" s="120"/>
      <c r="AD11" s="120"/>
      <c r="AE11" s="120"/>
      <c r="AF11" s="120"/>
      <c r="AG11" s="120"/>
      <c r="AH11" s="120"/>
      <c r="AI11" s="120"/>
      <c r="AJ11" s="120"/>
      <c r="AK11" s="120"/>
      <c r="AL11" s="120"/>
      <c r="AM11" s="120"/>
      <c r="AN11" s="120"/>
      <c r="AO11" s="120"/>
      <c r="AP11" s="120"/>
      <c r="AQ11" s="120"/>
      <c r="AR11" s="120"/>
      <c r="AS11" s="120"/>
      <c r="AT11" s="120"/>
      <c r="AU11" s="120"/>
    </row>
    <row r="12" spans="1:47" ht="45" hidden="1" customHeight="1">
      <c r="A12" s="120"/>
      <c r="B12" s="37" t="s">
        <v>166</v>
      </c>
      <c r="C12" s="120"/>
      <c r="D12" s="131"/>
      <c r="E12" s="131" t="str">
        <f>'E 2024'!M19</f>
        <v>5 instituciones educativas oficiales de la LHCN con infraestructura y ambientes educativos adecuados</v>
      </c>
      <c r="F12" s="131" t="str">
        <f>'E 2024'!N19</f>
        <v>5 instituciones educativas oficiales de la LHCN con infraestructura y ambientes educativos adecuados</v>
      </c>
      <c r="G12" s="176" t="s">
        <v>157</v>
      </c>
      <c r="H12" s="120"/>
      <c r="I12" s="120"/>
      <c r="J12" s="83"/>
      <c r="K12" s="83"/>
      <c r="L12" s="216"/>
      <c r="M12" s="133">
        <f>'E 2024'!O19</f>
        <v>0.3</v>
      </c>
      <c r="N12" s="83"/>
      <c r="O12" s="120"/>
      <c r="P12" s="83"/>
      <c r="Q12" s="167"/>
      <c r="R12" s="171"/>
      <c r="S12" s="171"/>
      <c r="T12" s="171"/>
      <c r="U12" s="120"/>
      <c r="V12" s="120"/>
      <c r="W12" s="120"/>
      <c r="X12" s="120"/>
      <c r="Y12" s="120"/>
      <c r="Z12" s="87" t="s">
        <v>157</v>
      </c>
      <c r="AA12" s="134" t="s">
        <v>157</v>
      </c>
      <c r="AB12" s="120"/>
      <c r="AC12" s="120"/>
      <c r="AD12" s="120"/>
      <c r="AE12" s="120"/>
      <c r="AF12" s="120"/>
      <c r="AG12" s="120"/>
      <c r="AH12" s="120"/>
      <c r="AI12" s="120"/>
      <c r="AJ12" s="120"/>
      <c r="AK12" s="120"/>
      <c r="AL12" s="120"/>
      <c r="AM12" s="120"/>
      <c r="AN12" s="120"/>
      <c r="AO12" s="120"/>
      <c r="AP12" s="120"/>
      <c r="AQ12" s="120"/>
      <c r="AR12" s="120"/>
      <c r="AS12" s="120"/>
      <c r="AT12" s="120"/>
      <c r="AU12" s="120"/>
    </row>
    <row r="13" spans="1:47" ht="45" hidden="1" customHeight="1">
      <c r="A13" s="120"/>
      <c r="B13" s="37" t="s">
        <v>166</v>
      </c>
      <c r="C13" s="120"/>
      <c r="D13" s="131"/>
      <c r="E13" s="131" t="str">
        <f>'E 2024'!M20</f>
        <v>5 instituciones educativas oficiales de la LHCN dotadas con materiales didácticos, mobiliario, equipos, etc.</v>
      </c>
      <c r="F13" s="131" t="str">
        <f>'E 2024'!N20</f>
        <v>5 instituciones educativas oficiales de la LHCN dotadas con materiales didácticos, mobiliario, equipos, etc.</v>
      </c>
      <c r="G13" s="176" t="s">
        <v>157</v>
      </c>
      <c r="H13" s="120"/>
      <c r="I13" s="120"/>
      <c r="J13" s="83"/>
      <c r="K13" s="83"/>
      <c r="L13" s="216"/>
      <c r="M13" s="133">
        <f>'E 2024'!O20</f>
        <v>0.1</v>
      </c>
      <c r="N13" s="83"/>
      <c r="O13" s="120"/>
      <c r="P13" s="83"/>
      <c r="Q13" s="167"/>
      <c r="R13" s="171"/>
      <c r="S13" s="171"/>
      <c r="T13" s="171"/>
      <c r="U13" s="120"/>
      <c r="V13" s="120"/>
      <c r="W13" s="120"/>
      <c r="X13" s="120"/>
      <c r="Y13" s="120"/>
      <c r="Z13" s="87" t="s">
        <v>157</v>
      </c>
      <c r="AA13" s="134" t="s">
        <v>157</v>
      </c>
      <c r="AB13" s="120"/>
      <c r="AC13" s="120"/>
      <c r="AD13" s="120"/>
      <c r="AE13" s="120"/>
      <c r="AF13" s="120"/>
      <c r="AG13" s="120"/>
      <c r="AH13" s="120"/>
      <c r="AI13" s="120"/>
      <c r="AJ13" s="120"/>
      <c r="AK13" s="120"/>
      <c r="AL13" s="120"/>
      <c r="AM13" s="120"/>
      <c r="AN13" s="120"/>
      <c r="AO13" s="120"/>
      <c r="AP13" s="120"/>
      <c r="AQ13" s="120"/>
      <c r="AR13" s="120"/>
      <c r="AS13" s="120"/>
      <c r="AT13" s="120"/>
      <c r="AU13" s="120"/>
    </row>
    <row r="14" spans="1:47" ht="45" customHeight="1">
      <c r="A14" s="120"/>
      <c r="B14" s="37" t="s">
        <v>166</v>
      </c>
      <c r="C14" s="120"/>
      <c r="D14" s="131" t="str">
        <f>'E 2024'!L21</f>
        <v>5 instituciones educativas oficiales de la LHCN sin barreras para la accesibilidad de sus estudiantes en condición de discapacidad</v>
      </c>
      <c r="E14" s="131" t="str">
        <f>'E 2024'!M21</f>
        <v>5 instituciones educativas oficiales de la LHCN sin barreras para la accesibilidad de sus estudiantes en condición de discapacidad</v>
      </c>
      <c r="F14" s="131" t="str">
        <f>'E 2024'!N21</f>
        <v>10 instituciones educativas oficiales de la LHCN sin barreras para la accesibilidad de sus estudiantes en condición de discapacidad</v>
      </c>
      <c r="G14" s="176" t="s">
        <v>157</v>
      </c>
      <c r="H14" s="161" t="s">
        <v>679</v>
      </c>
      <c r="I14" s="160">
        <v>202500000021786</v>
      </c>
      <c r="J14" s="216" t="s">
        <v>680</v>
      </c>
      <c r="K14" s="216" t="s">
        <v>681</v>
      </c>
      <c r="L14" s="216" t="s">
        <v>682</v>
      </c>
      <c r="M14" s="133"/>
      <c r="N14" s="83" t="s">
        <v>683</v>
      </c>
      <c r="O14" s="120"/>
      <c r="P14" s="216" t="s">
        <v>682</v>
      </c>
      <c r="Q14" s="168">
        <v>5</v>
      </c>
      <c r="R14" s="171"/>
      <c r="S14" s="171"/>
      <c r="T14" s="171"/>
      <c r="U14" s="84">
        <v>45870</v>
      </c>
      <c r="V14" s="84">
        <v>46021</v>
      </c>
      <c r="W14" s="83">
        <f>5*30</f>
        <v>150</v>
      </c>
      <c r="X14" s="85">
        <v>5014</v>
      </c>
      <c r="Y14" s="216" t="s">
        <v>684</v>
      </c>
      <c r="Z14" s="87" t="s">
        <v>157</v>
      </c>
      <c r="AA14" s="134" t="s">
        <v>157</v>
      </c>
      <c r="AB14" s="82" t="s">
        <v>685</v>
      </c>
      <c r="AC14" s="82" t="s">
        <v>686</v>
      </c>
      <c r="AD14" s="83" t="s">
        <v>687</v>
      </c>
      <c r="AE14" s="216" t="s">
        <v>688</v>
      </c>
      <c r="AF14" s="217">
        <v>400000000</v>
      </c>
      <c r="AG14" s="83" t="s">
        <v>689</v>
      </c>
      <c r="AH14" s="83" t="s">
        <v>690</v>
      </c>
      <c r="AI14" s="84">
        <v>45853</v>
      </c>
      <c r="AJ14" s="120"/>
      <c r="AK14" s="217">
        <v>400000000</v>
      </c>
      <c r="AL14" s="217">
        <v>400000000</v>
      </c>
      <c r="AM14" s="217">
        <v>0</v>
      </c>
      <c r="AN14" s="217">
        <v>0</v>
      </c>
      <c r="AO14" s="217"/>
      <c r="AP14" s="217"/>
      <c r="AQ14" s="217"/>
      <c r="AR14" s="217"/>
      <c r="AS14" s="83" t="s">
        <v>690</v>
      </c>
      <c r="AT14" s="82" t="s">
        <v>691</v>
      </c>
      <c r="AU14" s="120"/>
    </row>
    <row r="15" spans="1:47" ht="45" customHeight="1">
      <c r="A15" s="120"/>
      <c r="B15" s="37" t="s">
        <v>166</v>
      </c>
      <c r="C15" s="120"/>
      <c r="D15" s="131" t="s">
        <v>191</v>
      </c>
      <c r="E15" s="131" t="s">
        <v>191</v>
      </c>
      <c r="F15" s="131" t="s">
        <v>192</v>
      </c>
      <c r="G15" s="176" t="s">
        <v>157</v>
      </c>
      <c r="H15" s="161" t="s">
        <v>679</v>
      </c>
      <c r="I15" s="160">
        <v>202500000021786</v>
      </c>
      <c r="J15" s="216" t="s">
        <v>680</v>
      </c>
      <c r="K15" s="216" t="s">
        <v>681</v>
      </c>
      <c r="L15" s="216" t="s">
        <v>682</v>
      </c>
      <c r="M15" s="133"/>
      <c r="N15" s="216" t="s">
        <v>692</v>
      </c>
      <c r="O15" s="120"/>
      <c r="P15" s="216" t="s">
        <v>682</v>
      </c>
      <c r="Q15" s="168">
        <v>11</v>
      </c>
      <c r="R15" s="171"/>
      <c r="S15" s="171"/>
      <c r="T15" s="171"/>
      <c r="U15" s="84">
        <v>45870</v>
      </c>
      <c r="V15" s="84">
        <v>46021</v>
      </c>
      <c r="W15" s="83">
        <f t="shared" ref="W15:W22" si="0">5*30</f>
        <v>150</v>
      </c>
      <c r="X15" s="85">
        <v>5014</v>
      </c>
      <c r="Y15" s="216" t="s">
        <v>684</v>
      </c>
      <c r="Z15" s="87" t="s">
        <v>157</v>
      </c>
      <c r="AA15" s="134"/>
      <c r="AB15" s="82" t="s">
        <v>685</v>
      </c>
      <c r="AC15" s="82" t="s">
        <v>686</v>
      </c>
      <c r="AD15" s="83" t="s">
        <v>687</v>
      </c>
      <c r="AE15" s="216" t="s">
        <v>688</v>
      </c>
      <c r="AF15" s="217">
        <v>400000000</v>
      </c>
      <c r="AG15" s="83" t="s">
        <v>689</v>
      </c>
      <c r="AH15" s="83" t="s">
        <v>690</v>
      </c>
      <c r="AI15" s="84">
        <v>45853</v>
      </c>
      <c r="AJ15" s="120"/>
      <c r="AK15" s="217">
        <v>400000000</v>
      </c>
      <c r="AL15" s="217">
        <v>400000000</v>
      </c>
      <c r="AM15" s="217">
        <v>0</v>
      </c>
      <c r="AN15" s="217">
        <v>0</v>
      </c>
      <c r="AO15" s="217"/>
      <c r="AP15" s="217"/>
      <c r="AQ15" s="217"/>
      <c r="AR15" s="217"/>
      <c r="AS15" s="83" t="s">
        <v>690</v>
      </c>
      <c r="AT15" s="82" t="s">
        <v>691</v>
      </c>
      <c r="AU15" s="120"/>
    </row>
    <row r="16" spans="1:47" ht="45" customHeight="1">
      <c r="A16" s="120"/>
      <c r="B16" s="37" t="s">
        <v>166</v>
      </c>
      <c r="C16" s="120"/>
      <c r="D16" s="131" t="s">
        <v>191</v>
      </c>
      <c r="E16" s="131" t="s">
        <v>191</v>
      </c>
      <c r="F16" s="131" t="s">
        <v>192</v>
      </c>
      <c r="G16" s="176" t="s">
        <v>157</v>
      </c>
      <c r="H16" s="161" t="s">
        <v>679</v>
      </c>
      <c r="I16" s="160">
        <v>202500000021786</v>
      </c>
      <c r="J16" s="216" t="s">
        <v>680</v>
      </c>
      <c r="K16" s="216" t="s">
        <v>681</v>
      </c>
      <c r="L16" s="216" t="s">
        <v>682</v>
      </c>
      <c r="M16" s="133"/>
      <c r="N16" s="216" t="s">
        <v>693</v>
      </c>
      <c r="O16" s="120"/>
      <c r="P16" s="216" t="s">
        <v>682</v>
      </c>
      <c r="Q16" s="168">
        <v>11</v>
      </c>
      <c r="R16" s="171"/>
      <c r="S16" s="171"/>
      <c r="T16" s="171"/>
      <c r="U16" s="84">
        <v>45870</v>
      </c>
      <c r="V16" s="84">
        <v>46021</v>
      </c>
      <c r="W16" s="83">
        <f t="shared" si="0"/>
        <v>150</v>
      </c>
      <c r="X16" s="85">
        <v>5014</v>
      </c>
      <c r="Y16" s="216" t="s">
        <v>684</v>
      </c>
      <c r="Z16" s="87" t="s">
        <v>157</v>
      </c>
      <c r="AA16" s="134"/>
      <c r="AB16" s="82" t="s">
        <v>685</v>
      </c>
      <c r="AC16" s="82" t="s">
        <v>686</v>
      </c>
      <c r="AD16" s="83" t="s">
        <v>687</v>
      </c>
      <c r="AE16" s="216" t="s">
        <v>688</v>
      </c>
      <c r="AF16" s="217">
        <v>400000000</v>
      </c>
      <c r="AG16" s="83" t="s">
        <v>689</v>
      </c>
      <c r="AH16" s="83" t="s">
        <v>690</v>
      </c>
      <c r="AI16" s="84">
        <v>45853</v>
      </c>
      <c r="AJ16" s="120"/>
      <c r="AK16" s="217">
        <v>400000000</v>
      </c>
      <c r="AL16" s="217">
        <v>400000000</v>
      </c>
      <c r="AM16" s="217">
        <v>0</v>
      </c>
      <c r="AN16" s="217">
        <v>0</v>
      </c>
      <c r="AO16" s="217"/>
      <c r="AP16" s="217"/>
      <c r="AQ16" s="217"/>
      <c r="AR16" s="217"/>
      <c r="AS16" s="83" t="s">
        <v>690</v>
      </c>
      <c r="AT16" s="82" t="s">
        <v>691</v>
      </c>
      <c r="AU16" s="120"/>
    </row>
    <row r="17" spans="1:47" ht="45" customHeight="1">
      <c r="A17" s="120"/>
      <c r="B17" s="37" t="s">
        <v>166</v>
      </c>
      <c r="C17" s="120"/>
      <c r="D17" s="131" t="s">
        <v>191</v>
      </c>
      <c r="E17" s="131" t="s">
        <v>191</v>
      </c>
      <c r="F17" s="131" t="s">
        <v>192</v>
      </c>
      <c r="G17" s="176" t="s">
        <v>157</v>
      </c>
      <c r="H17" s="161" t="s">
        <v>679</v>
      </c>
      <c r="I17" s="160">
        <v>202500000021786</v>
      </c>
      <c r="J17" s="216" t="s">
        <v>680</v>
      </c>
      <c r="K17" s="216" t="s">
        <v>681</v>
      </c>
      <c r="L17" s="216" t="s">
        <v>682</v>
      </c>
      <c r="M17" s="133"/>
      <c r="N17" s="216" t="s">
        <v>694</v>
      </c>
      <c r="O17" s="120"/>
      <c r="P17" s="216" t="s">
        <v>682</v>
      </c>
      <c r="Q17" s="168">
        <v>11</v>
      </c>
      <c r="R17" s="171"/>
      <c r="S17" s="171"/>
      <c r="T17" s="171"/>
      <c r="U17" s="84">
        <v>45870</v>
      </c>
      <c r="V17" s="84">
        <v>46021</v>
      </c>
      <c r="W17" s="83">
        <f t="shared" si="0"/>
        <v>150</v>
      </c>
      <c r="X17" s="85">
        <v>5014</v>
      </c>
      <c r="Y17" s="216" t="s">
        <v>684</v>
      </c>
      <c r="Z17" s="87" t="s">
        <v>157</v>
      </c>
      <c r="AA17" s="134"/>
      <c r="AB17" s="82" t="s">
        <v>685</v>
      </c>
      <c r="AC17" s="82" t="s">
        <v>686</v>
      </c>
      <c r="AD17" s="83" t="s">
        <v>687</v>
      </c>
      <c r="AE17" s="216" t="s">
        <v>688</v>
      </c>
      <c r="AF17" s="217">
        <v>400000000</v>
      </c>
      <c r="AG17" s="83" t="s">
        <v>689</v>
      </c>
      <c r="AH17" s="83" t="s">
        <v>690</v>
      </c>
      <c r="AI17" s="84">
        <v>45853</v>
      </c>
      <c r="AJ17" s="120"/>
      <c r="AK17" s="217">
        <v>400000000</v>
      </c>
      <c r="AL17" s="217">
        <v>400000000</v>
      </c>
      <c r="AM17" s="217">
        <v>0</v>
      </c>
      <c r="AN17" s="217">
        <v>0</v>
      </c>
      <c r="AO17" s="217"/>
      <c r="AP17" s="217"/>
      <c r="AQ17" s="217"/>
      <c r="AR17" s="217"/>
      <c r="AS17" s="83" t="s">
        <v>690</v>
      </c>
      <c r="AT17" s="82" t="s">
        <v>691</v>
      </c>
      <c r="AU17" s="120"/>
    </row>
    <row r="18" spans="1:47" ht="45" customHeight="1">
      <c r="A18" s="120"/>
      <c r="B18" s="37" t="s">
        <v>166</v>
      </c>
      <c r="C18" s="120"/>
      <c r="D18" s="131" t="s">
        <v>191</v>
      </c>
      <c r="E18" s="131" t="s">
        <v>191</v>
      </c>
      <c r="F18" s="131" t="s">
        <v>192</v>
      </c>
      <c r="G18" s="176" t="s">
        <v>157</v>
      </c>
      <c r="H18" s="161" t="s">
        <v>679</v>
      </c>
      <c r="I18" s="160">
        <v>202500000021786</v>
      </c>
      <c r="J18" s="216" t="s">
        <v>680</v>
      </c>
      <c r="K18" s="216" t="s">
        <v>681</v>
      </c>
      <c r="L18" s="216" t="s">
        <v>682</v>
      </c>
      <c r="M18" s="133"/>
      <c r="N18" s="216" t="s">
        <v>695</v>
      </c>
      <c r="O18" s="120"/>
      <c r="P18" s="216" t="s">
        <v>682</v>
      </c>
      <c r="Q18" s="168">
        <v>11</v>
      </c>
      <c r="R18" s="171"/>
      <c r="S18" s="171"/>
      <c r="T18" s="171"/>
      <c r="U18" s="84">
        <v>45870</v>
      </c>
      <c r="V18" s="84">
        <v>46021</v>
      </c>
      <c r="W18" s="83">
        <f t="shared" si="0"/>
        <v>150</v>
      </c>
      <c r="X18" s="85">
        <v>5014</v>
      </c>
      <c r="Y18" s="216" t="s">
        <v>684</v>
      </c>
      <c r="Z18" s="87" t="s">
        <v>157</v>
      </c>
      <c r="AA18" s="134"/>
      <c r="AB18" s="82" t="s">
        <v>685</v>
      </c>
      <c r="AC18" s="82" t="s">
        <v>686</v>
      </c>
      <c r="AD18" s="83" t="s">
        <v>687</v>
      </c>
      <c r="AE18" s="216" t="s">
        <v>688</v>
      </c>
      <c r="AF18" s="217">
        <v>400000000</v>
      </c>
      <c r="AG18" s="83" t="s">
        <v>689</v>
      </c>
      <c r="AH18" s="83" t="s">
        <v>690</v>
      </c>
      <c r="AI18" s="84">
        <v>45853</v>
      </c>
      <c r="AJ18" s="120"/>
      <c r="AK18" s="217">
        <v>400000000</v>
      </c>
      <c r="AL18" s="217">
        <v>400000000</v>
      </c>
      <c r="AM18" s="217">
        <v>0</v>
      </c>
      <c r="AN18" s="217">
        <v>0</v>
      </c>
      <c r="AO18" s="217"/>
      <c r="AP18" s="217"/>
      <c r="AQ18" s="217"/>
      <c r="AR18" s="217"/>
      <c r="AS18" s="83" t="s">
        <v>690</v>
      </c>
      <c r="AT18" s="82" t="s">
        <v>691</v>
      </c>
      <c r="AU18" s="120"/>
    </row>
    <row r="19" spans="1:47" ht="45" customHeight="1">
      <c r="A19" s="120"/>
      <c r="B19" s="37" t="s">
        <v>166</v>
      </c>
      <c r="C19" s="120"/>
      <c r="D19" s="131" t="s">
        <v>191</v>
      </c>
      <c r="E19" s="131" t="s">
        <v>191</v>
      </c>
      <c r="F19" s="131" t="s">
        <v>192</v>
      </c>
      <c r="G19" s="176" t="s">
        <v>157</v>
      </c>
      <c r="H19" s="161" t="s">
        <v>679</v>
      </c>
      <c r="I19" s="160">
        <v>202500000021786</v>
      </c>
      <c r="J19" s="216" t="s">
        <v>680</v>
      </c>
      <c r="K19" s="216" t="s">
        <v>681</v>
      </c>
      <c r="L19" s="216" t="s">
        <v>682</v>
      </c>
      <c r="M19" s="133"/>
      <c r="N19" s="216" t="s">
        <v>696</v>
      </c>
      <c r="O19" s="120"/>
      <c r="P19" s="216" t="s">
        <v>682</v>
      </c>
      <c r="Q19" s="168">
        <v>11</v>
      </c>
      <c r="R19" s="171"/>
      <c r="S19" s="171"/>
      <c r="T19" s="171"/>
      <c r="U19" s="84">
        <v>45870</v>
      </c>
      <c r="V19" s="84">
        <v>46021</v>
      </c>
      <c r="W19" s="83">
        <f t="shared" si="0"/>
        <v>150</v>
      </c>
      <c r="X19" s="85">
        <v>5014</v>
      </c>
      <c r="Y19" s="216" t="s">
        <v>684</v>
      </c>
      <c r="Z19" s="87" t="s">
        <v>157</v>
      </c>
      <c r="AA19" s="134"/>
      <c r="AB19" s="82" t="s">
        <v>685</v>
      </c>
      <c r="AC19" s="82" t="s">
        <v>686</v>
      </c>
      <c r="AD19" s="83" t="s">
        <v>687</v>
      </c>
      <c r="AE19" s="216" t="s">
        <v>688</v>
      </c>
      <c r="AF19" s="217">
        <v>400000000</v>
      </c>
      <c r="AG19" s="83" t="s">
        <v>689</v>
      </c>
      <c r="AH19" s="83" t="s">
        <v>690</v>
      </c>
      <c r="AI19" s="84">
        <v>45853</v>
      </c>
      <c r="AJ19" s="120"/>
      <c r="AK19" s="217">
        <v>400000000</v>
      </c>
      <c r="AL19" s="217">
        <v>400000000</v>
      </c>
      <c r="AM19" s="217">
        <v>0</v>
      </c>
      <c r="AN19" s="217">
        <v>0</v>
      </c>
      <c r="AO19" s="217"/>
      <c r="AP19" s="217"/>
      <c r="AQ19" s="217"/>
      <c r="AR19" s="217"/>
      <c r="AS19" s="83" t="s">
        <v>690</v>
      </c>
      <c r="AT19" s="82" t="s">
        <v>691</v>
      </c>
      <c r="AU19" s="120"/>
    </row>
    <row r="20" spans="1:47" ht="45" customHeight="1">
      <c r="A20" s="120"/>
      <c r="B20" s="37" t="s">
        <v>166</v>
      </c>
      <c r="C20" s="120"/>
      <c r="D20" s="131" t="s">
        <v>191</v>
      </c>
      <c r="E20" s="131" t="s">
        <v>191</v>
      </c>
      <c r="F20" s="131" t="s">
        <v>192</v>
      </c>
      <c r="G20" s="176" t="s">
        <v>157</v>
      </c>
      <c r="H20" s="161" t="s">
        <v>679</v>
      </c>
      <c r="I20" s="160">
        <v>202500000021786</v>
      </c>
      <c r="J20" s="216" t="s">
        <v>680</v>
      </c>
      <c r="K20" s="216" t="s">
        <v>681</v>
      </c>
      <c r="L20" s="216" t="s">
        <v>682</v>
      </c>
      <c r="M20" s="133"/>
      <c r="N20" s="216" t="s">
        <v>697</v>
      </c>
      <c r="O20" s="120"/>
      <c r="P20" s="216" t="s">
        <v>682</v>
      </c>
      <c r="Q20" s="168">
        <v>11</v>
      </c>
      <c r="R20" s="171"/>
      <c r="S20" s="171"/>
      <c r="T20" s="171"/>
      <c r="U20" s="84">
        <v>45870</v>
      </c>
      <c r="V20" s="84">
        <v>46021</v>
      </c>
      <c r="W20" s="83">
        <f t="shared" si="0"/>
        <v>150</v>
      </c>
      <c r="X20" s="85">
        <v>5014</v>
      </c>
      <c r="Y20" s="216" t="s">
        <v>684</v>
      </c>
      <c r="Z20" s="87" t="s">
        <v>157</v>
      </c>
      <c r="AA20" s="134"/>
      <c r="AB20" s="82" t="s">
        <v>685</v>
      </c>
      <c r="AC20" s="82" t="s">
        <v>686</v>
      </c>
      <c r="AD20" s="83" t="s">
        <v>687</v>
      </c>
      <c r="AE20" s="216" t="s">
        <v>688</v>
      </c>
      <c r="AF20" s="217">
        <v>400000000</v>
      </c>
      <c r="AG20" s="83" t="s">
        <v>689</v>
      </c>
      <c r="AH20" s="83" t="s">
        <v>690</v>
      </c>
      <c r="AI20" s="84">
        <v>45853</v>
      </c>
      <c r="AJ20" s="120"/>
      <c r="AK20" s="217">
        <v>400000000</v>
      </c>
      <c r="AL20" s="217">
        <v>400000000</v>
      </c>
      <c r="AM20" s="217">
        <v>0</v>
      </c>
      <c r="AN20" s="217">
        <v>0</v>
      </c>
      <c r="AO20" s="217"/>
      <c r="AP20" s="217"/>
      <c r="AQ20" s="217"/>
      <c r="AR20" s="217"/>
      <c r="AS20" s="83" t="s">
        <v>690</v>
      </c>
      <c r="AT20" s="82" t="s">
        <v>691</v>
      </c>
      <c r="AU20" s="120"/>
    </row>
    <row r="21" spans="1:47" ht="45" customHeight="1">
      <c r="A21" s="120"/>
      <c r="B21" s="37" t="s">
        <v>166</v>
      </c>
      <c r="C21" s="120"/>
      <c r="D21" s="131" t="s">
        <v>191</v>
      </c>
      <c r="E21" s="131" t="s">
        <v>191</v>
      </c>
      <c r="F21" s="131" t="s">
        <v>192</v>
      </c>
      <c r="G21" s="176" t="s">
        <v>157</v>
      </c>
      <c r="H21" s="161" t="s">
        <v>679</v>
      </c>
      <c r="I21" s="160">
        <v>202500000021786</v>
      </c>
      <c r="J21" s="216" t="s">
        <v>680</v>
      </c>
      <c r="K21" s="216" t="s">
        <v>681</v>
      </c>
      <c r="L21" s="216" t="s">
        <v>682</v>
      </c>
      <c r="M21" s="133"/>
      <c r="N21" s="216" t="s">
        <v>698</v>
      </c>
      <c r="O21" s="120"/>
      <c r="P21" s="216" t="s">
        <v>682</v>
      </c>
      <c r="Q21" s="168">
        <v>11</v>
      </c>
      <c r="R21" s="171"/>
      <c r="S21" s="171"/>
      <c r="T21" s="171"/>
      <c r="U21" s="84">
        <v>45870</v>
      </c>
      <c r="V21" s="84">
        <v>46021</v>
      </c>
      <c r="W21" s="83">
        <f t="shared" si="0"/>
        <v>150</v>
      </c>
      <c r="X21" s="85">
        <v>5014</v>
      </c>
      <c r="Y21" s="216" t="s">
        <v>684</v>
      </c>
      <c r="Z21" s="87" t="s">
        <v>157</v>
      </c>
      <c r="AA21" s="134"/>
      <c r="AB21" s="82" t="s">
        <v>685</v>
      </c>
      <c r="AC21" s="82" t="s">
        <v>686</v>
      </c>
      <c r="AD21" s="83" t="s">
        <v>687</v>
      </c>
      <c r="AE21" s="216" t="s">
        <v>688</v>
      </c>
      <c r="AF21" s="217">
        <v>400000000</v>
      </c>
      <c r="AG21" s="83" t="s">
        <v>689</v>
      </c>
      <c r="AH21" s="83" t="s">
        <v>690</v>
      </c>
      <c r="AI21" s="84">
        <v>45853</v>
      </c>
      <c r="AJ21" s="120"/>
      <c r="AK21" s="217">
        <v>400000000</v>
      </c>
      <c r="AL21" s="217">
        <v>400000000</v>
      </c>
      <c r="AM21" s="217">
        <v>0</v>
      </c>
      <c r="AN21" s="217">
        <v>0</v>
      </c>
      <c r="AO21" s="217"/>
      <c r="AP21" s="217"/>
      <c r="AQ21" s="217"/>
      <c r="AR21" s="217"/>
      <c r="AS21" s="83" t="s">
        <v>690</v>
      </c>
      <c r="AT21" s="82" t="s">
        <v>691</v>
      </c>
      <c r="AU21" s="120"/>
    </row>
    <row r="22" spans="1:47" ht="45" customHeight="1">
      <c r="A22" s="120"/>
      <c r="B22" s="37" t="s">
        <v>166</v>
      </c>
      <c r="C22" s="120"/>
      <c r="D22" s="131" t="s">
        <v>191</v>
      </c>
      <c r="E22" s="131" t="s">
        <v>191</v>
      </c>
      <c r="F22" s="131" t="s">
        <v>192</v>
      </c>
      <c r="G22" s="176" t="s">
        <v>157</v>
      </c>
      <c r="H22" s="161" t="s">
        <v>679</v>
      </c>
      <c r="I22" s="160">
        <v>202500000021786</v>
      </c>
      <c r="J22" s="216" t="s">
        <v>680</v>
      </c>
      <c r="K22" s="216" t="s">
        <v>681</v>
      </c>
      <c r="L22" s="216" t="s">
        <v>682</v>
      </c>
      <c r="M22" s="133"/>
      <c r="N22" s="216" t="s">
        <v>699</v>
      </c>
      <c r="O22" s="120"/>
      <c r="P22" s="216" t="s">
        <v>682</v>
      </c>
      <c r="Q22" s="168">
        <v>11</v>
      </c>
      <c r="R22" s="171"/>
      <c r="S22" s="171"/>
      <c r="T22" s="171"/>
      <c r="U22" s="84">
        <v>45870</v>
      </c>
      <c r="V22" s="84">
        <v>46021</v>
      </c>
      <c r="W22" s="83">
        <f t="shared" si="0"/>
        <v>150</v>
      </c>
      <c r="X22" s="85">
        <v>5014</v>
      </c>
      <c r="Y22" s="216" t="s">
        <v>684</v>
      </c>
      <c r="Z22" s="87" t="s">
        <v>157</v>
      </c>
      <c r="AA22" s="134"/>
      <c r="AB22" s="82" t="s">
        <v>685</v>
      </c>
      <c r="AC22" s="82" t="s">
        <v>686</v>
      </c>
      <c r="AD22" s="83" t="s">
        <v>687</v>
      </c>
      <c r="AE22" s="216" t="s">
        <v>688</v>
      </c>
      <c r="AF22" s="217">
        <v>400000000</v>
      </c>
      <c r="AG22" s="83" t="s">
        <v>689</v>
      </c>
      <c r="AH22" s="83" t="s">
        <v>690</v>
      </c>
      <c r="AI22" s="84">
        <v>45853</v>
      </c>
      <c r="AJ22" s="120"/>
      <c r="AK22" s="217">
        <v>400000000</v>
      </c>
      <c r="AL22" s="217">
        <v>400000000</v>
      </c>
      <c r="AM22" s="217">
        <v>0</v>
      </c>
      <c r="AN22" s="217">
        <v>0</v>
      </c>
      <c r="AO22" s="217"/>
      <c r="AP22" s="217"/>
      <c r="AQ22" s="217"/>
      <c r="AR22" s="217"/>
      <c r="AS22" s="83" t="s">
        <v>690</v>
      </c>
      <c r="AT22" s="82" t="s">
        <v>691</v>
      </c>
      <c r="AU22" s="120"/>
    </row>
    <row r="23" spans="1:47" ht="45" customHeight="1">
      <c r="A23" s="120"/>
      <c r="B23" s="38" t="s">
        <v>194</v>
      </c>
      <c r="C23" s="120"/>
      <c r="D23" s="131" t="str">
        <f>'E 2024'!L24</f>
        <v>1 Centro Artístico y Cultural construido o habilitado, dotado y funcionando</v>
      </c>
      <c r="E23" s="131"/>
      <c r="F23" s="131" t="str">
        <f>'E 2024'!N24</f>
        <v>1 Centro Artístico y Cultural construido o habilitado, dotado y funcionando</v>
      </c>
      <c r="G23" s="177" t="s">
        <v>157</v>
      </c>
      <c r="H23" s="120"/>
      <c r="I23" s="120"/>
      <c r="J23" s="83"/>
      <c r="K23" s="83"/>
      <c r="L23" s="216"/>
      <c r="M23" s="133">
        <f>'E 2024'!O24</f>
        <v>0.4</v>
      </c>
      <c r="N23" s="83"/>
      <c r="O23" s="120"/>
      <c r="P23" s="83"/>
      <c r="Q23" s="167"/>
      <c r="R23" s="171"/>
      <c r="S23" s="171"/>
      <c r="T23" s="171"/>
      <c r="U23" s="120"/>
      <c r="V23" s="120"/>
      <c r="W23" s="120"/>
      <c r="X23" s="85"/>
      <c r="Y23" s="216"/>
      <c r="Z23" s="87" t="s">
        <v>157</v>
      </c>
      <c r="AA23" s="137" t="s">
        <v>157</v>
      </c>
      <c r="AB23" s="120"/>
      <c r="AC23" s="120"/>
      <c r="AD23" s="120"/>
      <c r="AE23" s="120"/>
      <c r="AF23" s="120"/>
      <c r="AG23" s="120"/>
      <c r="AH23" s="120"/>
      <c r="AI23" s="120"/>
      <c r="AJ23" s="120"/>
      <c r="AK23" s="120"/>
      <c r="AL23" s="120"/>
      <c r="AM23" s="120"/>
      <c r="AN23" s="120"/>
      <c r="AO23" s="120"/>
      <c r="AP23" s="120"/>
      <c r="AQ23" s="120"/>
      <c r="AR23" s="120"/>
      <c r="AS23" s="120"/>
      <c r="AT23" s="120"/>
      <c r="AU23" s="120"/>
    </row>
    <row r="24" spans="1:47" ht="45" customHeight="1">
      <c r="A24" s="120"/>
      <c r="B24" s="38" t="s">
        <v>194</v>
      </c>
      <c r="C24" s="120"/>
      <c r="D24" s="131" t="str">
        <f>'E 2024'!L25</f>
        <v>7 corredores culturales habilitados</v>
      </c>
      <c r="E24" s="131" t="str">
        <f>'E 2024'!M25</f>
        <v>3 corredores culturales habilitados</v>
      </c>
      <c r="F24" s="131" t="str">
        <f>'E 2024'!N25</f>
        <v>10 corredores culturales habilitados</v>
      </c>
      <c r="G24" s="177" t="s">
        <v>586</v>
      </c>
      <c r="H24" s="120"/>
      <c r="I24" s="120"/>
      <c r="J24" s="83"/>
      <c r="K24" s="83"/>
      <c r="L24" s="216"/>
      <c r="M24" s="133">
        <f>'E 2024'!O25</f>
        <v>0.1</v>
      </c>
      <c r="N24" s="83"/>
      <c r="O24" s="120"/>
      <c r="P24" s="83"/>
      <c r="Q24" s="167"/>
      <c r="R24" s="171"/>
      <c r="S24" s="171"/>
      <c r="T24" s="171"/>
      <c r="U24" s="120"/>
      <c r="V24" s="120"/>
      <c r="W24" s="120"/>
      <c r="X24" s="85"/>
      <c r="Y24" s="216"/>
      <c r="Z24" s="87" t="s">
        <v>157</v>
      </c>
      <c r="AA24" s="137" t="s">
        <v>586</v>
      </c>
      <c r="AB24" s="120"/>
      <c r="AC24" s="120"/>
      <c r="AD24" s="120"/>
      <c r="AE24" s="120"/>
      <c r="AF24" s="120"/>
      <c r="AG24" s="120"/>
      <c r="AH24" s="120"/>
      <c r="AI24" s="120"/>
      <c r="AJ24" s="120"/>
      <c r="AK24" s="120"/>
      <c r="AL24" s="120"/>
      <c r="AM24" s="120"/>
      <c r="AN24" s="120"/>
      <c r="AO24" s="120"/>
      <c r="AP24" s="120"/>
      <c r="AQ24" s="120"/>
      <c r="AR24" s="120"/>
      <c r="AS24" s="120"/>
      <c r="AT24" s="120"/>
      <c r="AU24" s="120"/>
    </row>
    <row r="25" spans="1:47" ht="45" customHeight="1">
      <c r="A25" s="120"/>
      <c r="B25" s="38" t="s">
        <v>194</v>
      </c>
      <c r="C25" s="120"/>
      <c r="D25" s="131" t="str">
        <f>'E 2024'!L26</f>
        <v xml:space="preserve"> 9 cinematecas implementadas</v>
      </c>
      <c r="E25" s="131" t="str">
        <f>'E 2024'!M26</f>
        <v>3 cinematecas implementadas</v>
      </c>
      <c r="F25" s="131" t="str">
        <f>'E 2024'!N26</f>
        <v>12 cinematecas implementadas</v>
      </c>
      <c r="G25" s="177" t="s">
        <v>586</v>
      </c>
      <c r="H25" s="120"/>
      <c r="I25" s="120"/>
      <c r="J25" s="83"/>
      <c r="K25" s="83"/>
      <c r="L25" s="216"/>
      <c r="M25" s="133">
        <f>'E 2024'!O26</f>
        <v>0.1</v>
      </c>
      <c r="N25" s="83"/>
      <c r="O25" s="120"/>
      <c r="P25" s="83"/>
      <c r="Q25" s="167"/>
      <c r="R25" s="171"/>
      <c r="S25" s="171"/>
      <c r="T25" s="171"/>
      <c r="U25" s="120"/>
      <c r="V25" s="120"/>
      <c r="W25" s="120"/>
      <c r="X25" s="85"/>
      <c r="Y25" s="216"/>
      <c r="Z25" s="87" t="s">
        <v>157</v>
      </c>
      <c r="AA25" s="137" t="s">
        <v>586</v>
      </c>
      <c r="AB25" s="120"/>
      <c r="AC25" s="120"/>
      <c r="AD25" s="120"/>
      <c r="AE25" s="120"/>
      <c r="AF25" s="120"/>
      <c r="AG25" s="120"/>
      <c r="AH25" s="120"/>
      <c r="AI25" s="120"/>
      <c r="AJ25" s="120"/>
      <c r="AK25" s="120"/>
      <c r="AL25" s="120"/>
      <c r="AM25" s="120"/>
      <c r="AN25" s="120"/>
      <c r="AO25" s="120"/>
      <c r="AP25" s="120"/>
      <c r="AQ25" s="120"/>
      <c r="AR25" s="120"/>
      <c r="AS25" s="120"/>
      <c r="AT25" s="120"/>
      <c r="AU25" s="120"/>
    </row>
    <row r="26" spans="1:47" ht="45" customHeight="1">
      <c r="A26" s="120"/>
      <c r="B26" s="38" t="s">
        <v>194</v>
      </c>
      <c r="C26" s="120"/>
      <c r="D26" s="131" t="str">
        <f>'E 2024'!L27</f>
        <v>7 actos teatrales en la LHCN</v>
      </c>
      <c r="E26" s="131" t="str">
        <f>'E 2024'!M27</f>
        <v>3 actos teatrales en la LHCN</v>
      </c>
      <c r="F26" s="131" t="str">
        <f>'E 2024'!N27</f>
        <v>10 actos teatrales en la LHCN</v>
      </c>
      <c r="G26" s="177" t="s">
        <v>586</v>
      </c>
      <c r="H26" s="120"/>
      <c r="I26" s="120"/>
      <c r="J26" s="83"/>
      <c r="K26" s="83"/>
      <c r="L26" s="216"/>
      <c r="M26" s="133">
        <f>'E 2024'!O27</f>
        <v>0.1</v>
      </c>
      <c r="N26" s="83"/>
      <c r="O26" s="120"/>
      <c r="P26" s="83"/>
      <c r="Q26" s="167"/>
      <c r="R26" s="171"/>
      <c r="S26" s="171"/>
      <c r="T26" s="171"/>
      <c r="U26" s="120"/>
      <c r="V26" s="120"/>
      <c r="W26" s="120"/>
      <c r="X26" s="85"/>
      <c r="Y26" s="216"/>
      <c r="Z26" s="87" t="s">
        <v>157</v>
      </c>
      <c r="AA26" s="137" t="s">
        <v>586</v>
      </c>
      <c r="AB26" s="120"/>
      <c r="AC26" s="120"/>
      <c r="AD26" s="120"/>
      <c r="AE26" s="120"/>
      <c r="AF26" s="120"/>
      <c r="AG26" s="120"/>
      <c r="AH26" s="120"/>
      <c r="AI26" s="120"/>
      <c r="AJ26" s="120"/>
      <c r="AK26" s="120"/>
      <c r="AL26" s="120"/>
      <c r="AM26" s="120"/>
      <c r="AN26" s="120"/>
      <c r="AO26" s="120"/>
      <c r="AP26" s="120"/>
      <c r="AQ26" s="120"/>
      <c r="AR26" s="120"/>
      <c r="AS26" s="120"/>
      <c r="AT26" s="120"/>
      <c r="AU26" s="120"/>
    </row>
    <row r="27" spans="1:47" ht="45" customHeight="1">
      <c r="A27" s="120"/>
      <c r="B27" s="38" t="s">
        <v>194</v>
      </c>
      <c r="C27" s="120"/>
      <c r="D27" s="131" t="str">
        <f>'E 2024'!L28</f>
        <v>7 grupos culturales dotados</v>
      </c>
      <c r="E27" s="131" t="str">
        <f>'E 2024'!M28</f>
        <v>3 grupos culturales dotados</v>
      </c>
      <c r="F27" s="131" t="str">
        <f>'E 2024'!N28</f>
        <v>10 grupos culturales dotados</v>
      </c>
      <c r="G27" s="177" t="s">
        <v>586</v>
      </c>
      <c r="H27" s="120"/>
      <c r="I27" s="120"/>
      <c r="J27" s="83"/>
      <c r="K27" s="83"/>
      <c r="L27" s="216"/>
      <c r="M27" s="133">
        <f>'E 2024'!O28</f>
        <v>0.1</v>
      </c>
      <c r="N27" s="83"/>
      <c r="O27" s="120"/>
      <c r="P27" s="83"/>
      <c r="Q27" s="167"/>
      <c r="R27" s="171"/>
      <c r="S27" s="171"/>
      <c r="T27" s="171"/>
      <c r="U27" s="120"/>
      <c r="V27" s="120"/>
      <c r="W27" s="120"/>
      <c r="X27" s="85"/>
      <c r="Y27" s="216"/>
      <c r="Z27" s="87" t="s">
        <v>157</v>
      </c>
      <c r="AA27" s="137" t="s">
        <v>586</v>
      </c>
      <c r="AB27" s="120"/>
      <c r="AC27" s="120"/>
      <c r="AD27" s="120"/>
      <c r="AE27" s="120"/>
      <c r="AF27" s="120"/>
      <c r="AG27" s="120"/>
      <c r="AH27" s="120"/>
      <c r="AI27" s="120"/>
      <c r="AJ27" s="120"/>
      <c r="AK27" s="120"/>
      <c r="AL27" s="120"/>
      <c r="AM27" s="120"/>
      <c r="AN27" s="120"/>
      <c r="AO27" s="120"/>
      <c r="AP27" s="120"/>
      <c r="AQ27" s="120"/>
      <c r="AR27" s="120"/>
      <c r="AS27" s="120"/>
      <c r="AT27" s="120"/>
      <c r="AU27" s="120"/>
    </row>
    <row r="28" spans="1:47" ht="45" customHeight="1">
      <c r="A28" s="120"/>
      <c r="B28" s="38" t="s">
        <v>194</v>
      </c>
      <c r="C28" s="120"/>
      <c r="D28" s="131" t="str">
        <f>'E 2024'!L29</f>
        <v>3 festivales gastronómicos impulsados y apoyados</v>
      </c>
      <c r="E28" s="131" t="str">
        <f>'E 2024'!M29</f>
        <v>3 festivales gastronómicos impulsados y apoyados</v>
      </c>
      <c r="F28" s="131" t="str">
        <f>'E 2024'!N29</f>
        <v>6 festivales gastronómicos impulsados y apoyados</v>
      </c>
      <c r="G28" s="177" t="s">
        <v>586</v>
      </c>
      <c r="H28" s="120"/>
      <c r="I28" s="120"/>
      <c r="J28" s="83"/>
      <c r="K28" s="83"/>
      <c r="L28" s="216"/>
      <c r="M28" s="133">
        <f>'E 2024'!O29</f>
        <v>0.1</v>
      </c>
      <c r="N28" s="83"/>
      <c r="O28" s="120"/>
      <c r="P28" s="83"/>
      <c r="Q28" s="167"/>
      <c r="R28" s="171"/>
      <c r="S28" s="171"/>
      <c r="T28" s="171"/>
      <c r="U28" s="120"/>
      <c r="V28" s="120"/>
      <c r="W28" s="120"/>
      <c r="X28" s="85"/>
      <c r="Y28" s="216"/>
      <c r="Z28" s="87" t="s">
        <v>157</v>
      </c>
      <c r="AA28" s="137" t="s">
        <v>586</v>
      </c>
      <c r="AB28" s="120"/>
      <c r="AC28" s="120"/>
      <c r="AD28" s="120"/>
      <c r="AE28" s="120"/>
      <c r="AF28" s="120"/>
      <c r="AG28" s="120"/>
      <c r="AH28" s="120"/>
      <c r="AI28" s="120"/>
      <c r="AJ28" s="120"/>
      <c r="AK28" s="120"/>
      <c r="AL28" s="120"/>
      <c r="AM28" s="120"/>
      <c r="AN28" s="120"/>
      <c r="AO28" s="120"/>
      <c r="AP28" s="120"/>
      <c r="AQ28" s="120"/>
      <c r="AR28" s="120"/>
      <c r="AS28" s="120"/>
      <c r="AT28" s="120"/>
      <c r="AU28" s="120"/>
    </row>
    <row r="29" spans="1:47" ht="45" customHeight="1">
      <c r="A29" s="120"/>
      <c r="B29" s="38" t="s">
        <v>194</v>
      </c>
      <c r="C29" s="120"/>
      <c r="D29" s="131" t="str">
        <f>'E 2024'!L30</f>
        <v>Llevar a cabo 1 evento académico sobre los usos y costumbres en la LHCN</v>
      </c>
      <c r="E29" s="131"/>
      <c r="F29" s="131" t="str">
        <f>'E 2024'!N30</f>
        <v>Llevar a cabo 1 evento académico sobre los usos y costumbres en la LHCN</v>
      </c>
      <c r="G29" s="177" t="s">
        <v>586</v>
      </c>
      <c r="H29" s="120"/>
      <c r="I29" s="120"/>
      <c r="J29" s="83"/>
      <c r="K29" s="83"/>
      <c r="L29" s="216"/>
      <c r="M29" s="133">
        <f>'E 2024'!O30</f>
        <v>0.1</v>
      </c>
      <c r="N29" s="83"/>
      <c r="O29" s="120"/>
      <c r="P29" s="83"/>
      <c r="Q29" s="167"/>
      <c r="R29" s="171"/>
      <c r="S29" s="171"/>
      <c r="T29" s="171"/>
      <c r="U29" s="120"/>
      <c r="V29" s="120"/>
      <c r="W29" s="120"/>
      <c r="X29" s="85"/>
      <c r="Y29" s="216"/>
      <c r="Z29" s="87" t="s">
        <v>157</v>
      </c>
      <c r="AA29" s="137" t="s">
        <v>586</v>
      </c>
      <c r="AB29" s="120"/>
      <c r="AC29" s="120"/>
      <c r="AD29" s="120"/>
      <c r="AE29" s="120"/>
      <c r="AF29" s="120"/>
      <c r="AG29" s="120"/>
      <c r="AH29" s="120"/>
      <c r="AI29" s="120"/>
      <c r="AJ29" s="120"/>
      <c r="AK29" s="120"/>
      <c r="AL29" s="120"/>
      <c r="AM29" s="120"/>
      <c r="AN29" s="120"/>
      <c r="AO29" s="120"/>
      <c r="AP29" s="120"/>
      <c r="AQ29" s="120"/>
      <c r="AR29" s="120"/>
      <c r="AS29" s="120"/>
      <c r="AT29" s="120"/>
      <c r="AU29" s="120"/>
    </row>
    <row r="30" spans="1:47" ht="45" customHeight="1">
      <c r="A30" s="120"/>
      <c r="B30" s="43" t="s">
        <v>220</v>
      </c>
      <c r="C30" s="120"/>
      <c r="D30" s="131" t="str">
        <f>'E 2024'!L33</f>
        <v>1.500 eventos deportivos y/o recreativos realizados</v>
      </c>
      <c r="E30" s="131" t="str">
        <f>'E 2024'!M33</f>
        <v>300 eventos deportivos y/o recreativos realizados</v>
      </c>
      <c r="F30" s="131" t="str">
        <f>'E 2024'!N33</f>
        <v>1.800 eventos deportivos y/o recreativos realizados</v>
      </c>
      <c r="G30" s="176" t="s">
        <v>589</v>
      </c>
      <c r="H30" s="120"/>
      <c r="I30" s="120"/>
      <c r="J30" s="83"/>
      <c r="K30" s="83"/>
      <c r="L30" s="216"/>
      <c r="M30" s="133">
        <f>'E 2024'!O33</f>
        <v>0.05</v>
      </c>
      <c r="N30" s="83"/>
      <c r="O30" s="120"/>
      <c r="P30" s="83"/>
      <c r="Q30" s="167"/>
      <c r="R30" s="171"/>
      <c r="S30" s="171"/>
      <c r="T30" s="171"/>
      <c r="U30" s="120"/>
      <c r="V30" s="120"/>
      <c r="W30" s="120"/>
      <c r="X30" s="85"/>
      <c r="Y30" s="216"/>
      <c r="Z30" s="87" t="s">
        <v>157</v>
      </c>
      <c r="AA30" s="134" t="s">
        <v>589</v>
      </c>
      <c r="AB30" s="120"/>
      <c r="AC30" s="120"/>
      <c r="AD30" s="120"/>
      <c r="AE30" s="120"/>
      <c r="AF30" s="120"/>
      <c r="AG30" s="120"/>
      <c r="AH30" s="120"/>
      <c r="AI30" s="120"/>
      <c r="AJ30" s="120"/>
      <c r="AK30" s="120"/>
      <c r="AL30" s="120"/>
      <c r="AM30" s="120"/>
      <c r="AN30" s="120"/>
      <c r="AO30" s="120"/>
      <c r="AP30" s="120"/>
      <c r="AQ30" s="120"/>
      <c r="AR30" s="120"/>
      <c r="AS30" s="120"/>
      <c r="AT30" s="120"/>
      <c r="AU30" s="120"/>
    </row>
    <row r="31" spans="1:47" ht="45" customHeight="1">
      <c r="A31" s="120"/>
      <c r="B31" s="43" t="s">
        <v>220</v>
      </c>
      <c r="C31" s="120"/>
      <c r="D31" s="131" t="str">
        <f>'E 2024'!L34</f>
        <v>3 de eventos y/o torneos deportivos de los Consejos Comuneros de Gobierno y/o Juntas de Acción Comunal impulsados y apoyados</v>
      </c>
      <c r="E31" s="131" t="str">
        <f>'E 2024'!M34</f>
        <v>3 de eventos y/o torneos deportivos de los Consejos Comuneros de Gobierno y/o Juntas de Acción Comunal impulsados y apoyados</v>
      </c>
      <c r="F31" s="131" t="str">
        <f>'E 2024'!N34</f>
        <v>6 de eventos y/o torneos deportivos de los Consejos Comuneros de Gobierno y/o Juntas de Acción Comunal impulsados y apoyados</v>
      </c>
      <c r="G31" s="177" t="s">
        <v>586</v>
      </c>
      <c r="H31" s="120"/>
      <c r="I31" s="120"/>
      <c r="J31" s="83"/>
      <c r="K31" s="83"/>
      <c r="L31" s="216"/>
      <c r="M31" s="133">
        <f>'E 2024'!O34</f>
        <v>0.05</v>
      </c>
      <c r="N31" s="83"/>
      <c r="O31" s="120"/>
      <c r="P31" s="83"/>
      <c r="Q31" s="167"/>
      <c r="R31" s="171"/>
      <c r="S31" s="171"/>
      <c r="T31" s="171"/>
      <c r="U31" s="120"/>
      <c r="V31" s="120"/>
      <c r="W31" s="120"/>
      <c r="X31" s="85"/>
      <c r="Y31" s="216"/>
      <c r="Z31" s="87" t="s">
        <v>157</v>
      </c>
      <c r="AA31" s="137" t="s">
        <v>586</v>
      </c>
      <c r="AB31" s="120"/>
      <c r="AC31" s="120"/>
      <c r="AD31" s="120"/>
      <c r="AE31" s="120"/>
      <c r="AF31" s="120"/>
      <c r="AG31" s="120"/>
      <c r="AH31" s="120"/>
      <c r="AI31" s="120"/>
      <c r="AJ31" s="120"/>
      <c r="AK31" s="120"/>
      <c r="AL31" s="120"/>
      <c r="AM31" s="120"/>
      <c r="AN31" s="120"/>
      <c r="AO31" s="120"/>
      <c r="AP31" s="120"/>
      <c r="AQ31" s="120"/>
      <c r="AR31" s="120"/>
      <c r="AS31" s="120"/>
      <c r="AT31" s="120"/>
      <c r="AU31" s="120"/>
    </row>
    <row r="32" spans="1:47" ht="45" customHeight="1">
      <c r="A32" s="120"/>
      <c r="B32" s="43" t="s">
        <v>220</v>
      </c>
      <c r="C32" s="120"/>
      <c r="D32" s="131" t="str">
        <f>'E 2024'!L35</f>
        <v xml:space="preserve">10 escenarios deportivos, canchas y/o parques construidos, mantenidos y/o adecuados </v>
      </c>
      <c r="E32" s="131" t="str">
        <f>'E 2024'!M35</f>
        <v xml:space="preserve">8 escenarios deportivos, canchas y/o parques construidos, mantenidos y/o adecuados </v>
      </c>
      <c r="F32" s="158" t="str">
        <f>'E 2024'!N35</f>
        <v xml:space="preserve">18 escenarios deportivos, canchas y/o parques construidos, mantenidos y/o adecuados </v>
      </c>
      <c r="G32" s="177" t="s">
        <v>157</v>
      </c>
      <c r="H32" s="162" t="s">
        <v>700</v>
      </c>
      <c r="I32" s="2">
        <v>202500000023113</v>
      </c>
      <c r="J32" s="216" t="s">
        <v>701</v>
      </c>
      <c r="K32" s="216" t="s">
        <v>702</v>
      </c>
      <c r="L32" s="216" t="s">
        <v>703</v>
      </c>
      <c r="M32" s="133"/>
      <c r="N32" s="216" t="s">
        <v>704</v>
      </c>
      <c r="O32" s="1"/>
      <c r="P32" s="216" t="s">
        <v>704</v>
      </c>
      <c r="Q32" s="168">
        <v>2</v>
      </c>
      <c r="R32" s="172"/>
      <c r="S32" s="172"/>
      <c r="T32" s="172"/>
      <c r="U32" s="84">
        <v>45870</v>
      </c>
      <c r="V32" s="84">
        <v>45991</v>
      </c>
      <c r="W32" s="83">
        <f>30*4</f>
        <v>120</v>
      </c>
      <c r="X32" s="85">
        <v>242548</v>
      </c>
      <c r="Y32" s="216" t="s">
        <v>705</v>
      </c>
      <c r="Z32" s="87" t="s">
        <v>157</v>
      </c>
      <c r="AA32" s="137" t="s">
        <v>157</v>
      </c>
      <c r="AB32" s="225" t="s">
        <v>706</v>
      </c>
      <c r="AC32" s="225" t="s">
        <v>707</v>
      </c>
      <c r="AD32" s="86" t="s">
        <v>687</v>
      </c>
      <c r="AE32" s="87" t="s">
        <v>708</v>
      </c>
      <c r="AF32" s="88">
        <v>1011018421</v>
      </c>
      <c r="AG32" s="87" t="s">
        <v>709</v>
      </c>
      <c r="AH32" s="87" t="s">
        <v>690</v>
      </c>
      <c r="AI32" s="84">
        <v>45853</v>
      </c>
      <c r="AJ32" s="91"/>
      <c r="AK32" s="88">
        <v>1011018421</v>
      </c>
      <c r="AL32" s="88">
        <v>1011018421</v>
      </c>
      <c r="AM32" s="88"/>
      <c r="AN32" s="88"/>
      <c r="AO32" s="88"/>
      <c r="AP32" s="88"/>
      <c r="AQ32" s="88"/>
      <c r="AR32" s="88"/>
      <c r="AS32" s="87" t="s">
        <v>690</v>
      </c>
      <c r="AT32" s="87" t="s">
        <v>710</v>
      </c>
      <c r="AU32" s="120"/>
    </row>
    <row r="33" spans="1:47" ht="45" customHeight="1">
      <c r="A33" s="120"/>
      <c r="B33" s="43" t="s">
        <v>220</v>
      </c>
      <c r="C33" s="120"/>
      <c r="D33" s="131" t="s">
        <v>229</v>
      </c>
      <c r="E33" s="131" t="s">
        <v>230</v>
      </c>
      <c r="F33" s="158" t="s">
        <v>231</v>
      </c>
      <c r="G33" s="177" t="s">
        <v>157</v>
      </c>
      <c r="H33" s="162" t="s">
        <v>700</v>
      </c>
      <c r="I33" s="2">
        <v>202500000023113</v>
      </c>
      <c r="J33" s="216" t="s">
        <v>701</v>
      </c>
      <c r="K33" s="216" t="s">
        <v>702</v>
      </c>
      <c r="L33" s="216" t="s">
        <v>703</v>
      </c>
      <c r="M33" s="133"/>
      <c r="N33" s="216" t="s">
        <v>711</v>
      </c>
      <c r="O33" s="1"/>
      <c r="P33" s="216" t="s">
        <v>704</v>
      </c>
      <c r="Q33" s="168">
        <v>2</v>
      </c>
      <c r="R33" s="172"/>
      <c r="S33" s="172"/>
      <c r="T33" s="172"/>
      <c r="U33" s="84">
        <v>45870</v>
      </c>
      <c r="V33" s="84">
        <v>45991</v>
      </c>
      <c r="W33" s="83">
        <f t="shared" ref="W33:W38" si="1">30*4</f>
        <v>120</v>
      </c>
      <c r="X33" s="85">
        <v>242548</v>
      </c>
      <c r="Y33" s="216" t="s">
        <v>705</v>
      </c>
      <c r="Z33" s="87" t="s">
        <v>157</v>
      </c>
      <c r="AA33" s="137" t="s">
        <v>157</v>
      </c>
      <c r="AB33" s="225" t="s">
        <v>706</v>
      </c>
      <c r="AC33" s="225" t="s">
        <v>707</v>
      </c>
      <c r="AD33" s="86" t="s">
        <v>687</v>
      </c>
      <c r="AE33" s="87" t="s">
        <v>708</v>
      </c>
      <c r="AF33" s="88">
        <v>1011018421</v>
      </c>
      <c r="AG33" s="87" t="s">
        <v>709</v>
      </c>
      <c r="AH33" s="87" t="s">
        <v>690</v>
      </c>
      <c r="AI33" s="84">
        <v>45853</v>
      </c>
      <c r="AJ33" s="91"/>
      <c r="AK33" s="88">
        <v>1011018421</v>
      </c>
      <c r="AL33" s="88">
        <v>1011018421</v>
      </c>
      <c r="AM33" s="88"/>
      <c r="AN33" s="88"/>
      <c r="AO33" s="88"/>
      <c r="AP33" s="88"/>
      <c r="AQ33" s="88"/>
      <c r="AR33" s="88"/>
      <c r="AS33" s="87" t="s">
        <v>690</v>
      </c>
      <c r="AT33" s="87" t="s">
        <v>710</v>
      </c>
      <c r="AU33" s="120"/>
    </row>
    <row r="34" spans="1:47" ht="45" customHeight="1">
      <c r="A34" s="120"/>
      <c r="B34" s="43" t="s">
        <v>220</v>
      </c>
      <c r="C34" s="120"/>
      <c r="D34" s="131" t="s">
        <v>229</v>
      </c>
      <c r="E34" s="131" t="s">
        <v>230</v>
      </c>
      <c r="F34" s="158" t="s">
        <v>231</v>
      </c>
      <c r="G34" s="177" t="s">
        <v>157</v>
      </c>
      <c r="H34" s="162" t="s">
        <v>700</v>
      </c>
      <c r="I34" s="2">
        <v>202500000023113</v>
      </c>
      <c r="J34" s="216" t="s">
        <v>701</v>
      </c>
      <c r="K34" s="216" t="s">
        <v>702</v>
      </c>
      <c r="L34" s="216" t="s">
        <v>703</v>
      </c>
      <c r="M34" s="133"/>
      <c r="N34" s="216" t="s">
        <v>712</v>
      </c>
      <c r="O34" s="1"/>
      <c r="P34" s="216" t="s">
        <v>704</v>
      </c>
      <c r="Q34" s="168">
        <v>2</v>
      </c>
      <c r="R34" s="172"/>
      <c r="S34" s="172"/>
      <c r="T34" s="172"/>
      <c r="U34" s="84">
        <v>45870</v>
      </c>
      <c r="V34" s="84">
        <v>45991</v>
      </c>
      <c r="W34" s="83">
        <f t="shared" si="1"/>
        <v>120</v>
      </c>
      <c r="X34" s="85">
        <v>242548</v>
      </c>
      <c r="Y34" s="216" t="s">
        <v>705</v>
      </c>
      <c r="Z34" s="87" t="s">
        <v>157</v>
      </c>
      <c r="AA34" s="137" t="s">
        <v>157</v>
      </c>
      <c r="AB34" s="225" t="s">
        <v>706</v>
      </c>
      <c r="AC34" s="225" t="s">
        <v>707</v>
      </c>
      <c r="AD34" s="86" t="s">
        <v>687</v>
      </c>
      <c r="AE34" s="87" t="s">
        <v>708</v>
      </c>
      <c r="AF34" s="88">
        <v>1011018421</v>
      </c>
      <c r="AG34" s="87" t="s">
        <v>709</v>
      </c>
      <c r="AH34" s="87" t="s">
        <v>690</v>
      </c>
      <c r="AI34" s="84">
        <v>45853</v>
      </c>
      <c r="AJ34" s="91"/>
      <c r="AK34" s="88">
        <v>1011018421</v>
      </c>
      <c r="AL34" s="88">
        <v>1011018421</v>
      </c>
      <c r="AM34" s="88"/>
      <c r="AN34" s="88"/>
      <c r="AO34" s="88"/>
      <c r="AP34" s="88"/>
      <c r="AQ34" s="88"/>
      <c r="AR34" s="88"/>
      <c r="AS34" s="87" t="s">
        <v>690</v>
      </c>
      <c r="AT34" s="87" t="s">
        <v>710</v>
      </c>
      <c r="AU34" s="120"/>
    </row>
    <row r="35" spans="1:47" ht="45" customHeight="1">
      <c r="A35" s="120"/>
      <c r="B35" s="43" t="s">
        <v>220</v>
      </c>
      <c r="C35" s="120"/>
      <c r="D35" s="131" t="s">
        <v>229</v>
      </c>
      <c r="E35" s="131" t="s">
        <v>230</v>
      </c>
      <c r="F35" s="158" t="s">
        <v>231</v>
      </c>
      <c r="G35" s="177" t="s">
        <v>157</v>
      </c>
      <c r="H35" s="162" t="s">
        <v>700</v>
      </c>
      <c r="I35" s="2">
        <v>202500000023113</v>
      </c>
      <c r="J35" s="216" t="s">
        <v>701</v>
      </c>
      <c r="K35" s="216" t="s">
        <v>702</v>
      </c>
      <c r="L35" s="216" t="s">
        <v>703</v>
      </c>
      <c r="M35" s="133"/>
      <c r="N35" s="216" t="s">
        <v>713</v>
      </c>
      <c r="O35" s="1"/>
      <c r="P35" s="216" t="s">
        <v>704</v>
      </c>
      <c r="Q35" s="168">
        <v>2</v>
      </c>
      <c r="R35" s="172"/>
      <c r="S35" s="172"/>
      <c r="T35" s="172"/>
      <c r="U35" s="84">
        <v>45870</v>
      </c>
      <c r="V35" s="84">
        <v>45991</v>
      </c>
      <c r="W35" s="83">
        <f t="shared" si="1"/>
        <v>120</v>
      </c>
      <c r="X35" s="85">
        <v>242548</v>
      </c>
      <c r="Y35" s="216" t="s">
        <v>705</v>
      </c>
      <c r="Z35" s="87" t="s">
        <v>157</v>
      </c>
      <c r="AA35" s="137" t="s">
        <v>157</v>
      </c>
      <c r="AB35" s="225" t="s">
        <v>706</v>
      </c>
      <c r="AC35" s="225" t="s">
        <v>707</v>
      </c>
      <c r="AD35" s="86" t="s">
        <v>687</v>
      </c>
      <c r="AE35" s="87" t="s">
        <v>708</v>
      </c>
      <c r="AF35" s="88">
        <v>1011018421</v>
      </c>
      <c r="AG35" s="87" t="s">
        <v>709</v>
      </c>
      <c r="AH35" s="87" t="s">
        <v>690</v>
      </c>
      <c r="AI35" s="84">
        <v>45853</v>
      </c>
      <c r="AJ35" s="91"/>
      <c r="AK35" s="88">
        <v>1011018421</v>
      </c>
      <c r="AL35" s="88">
        <v>1011018421</v>
      </c>
      <c r="AM35" s="88"/>
      <c r="AN35" s="88"/>
      <c r="AO35" s="88"/>
      <c r="AP35" s="88"/>
      <c r="AQ35" s="88"/>
      <c r="AR35" s="88"/>
      <c r="AS35" s="87" t="s">
        <v>690</v>
      </c>
      <c r="AT35" s="87" t="s">
        <v>710</v>
      </c>
      <c r="AU35" s="120"/>
    </row>
    <row r="36" spans="1:47" ht="45" customHeight="1">
      <c r="A36" s="120"/>
      <c r="B36" s="43" t="s">
        <v>220</v>
      </c>
      <c r="C36" s="120"/>
      <c r="D36" s="131" t="s">
        <v>229</v>
      </c>
      <c r="E36" s="131" t="s">
        <v>230</v>
      </c>
      <c r="F36" s="158" t="s">
        <v>231</v>
      </c>
      <c r="G36" s="177" t="s">
        <v>157</v>
      </c>
      <c r="H36" s="162" t="s">
        <v>700</v>
      </c>
      <c r="I36" s="2">
        <v>202500000023113</v>
      </c>
      <c r="J36" s="216" t="s">
        <v>701</v>
      </c>
      <c r="K36" s="216" t="s">
        <v>702</v>
      </c>
      <c r="L36" s="216" t="s">
        <v>703</v>
      </c>
      <c r="M36" s="133"/>
      <c r="N36" s="216" t="s">
        <v>714</v>
      </c>
      <c r="O36" s="1"/>
      <c r="P36" s="216" t="s">
        <v>704</v>
      </c>
      <c r="Q36" s="168">
        <v>2</v>
      </c>
      <c r="R36" s="172"/>
      <c r="S36" s="172"/>
      <c r="T36" s="172"/>
      <c r="U36" s="84">
        <v>45870</v>
      </c>
      <c r="V36" s="84">
        <v>45991</v>
      </c>
      <c r="W36" s="83">
        <f t="shared" si="1"/>
        <v>120</v>
      </c>
      <c r="X36" s="85">
        <v>242548</v>
      </c>
      <c r="Y36" s="216" t="s">
        <v>705</v>
      </c>
      <c r="Z36" s="87" t="s">
        <v>157</v>
      </c>
      <c r="AA36" s="137" t="s">
        <v>157</v>
      </c>
      <c r="AB36" s="225" t="s">
        <v>706</v>
      </c>
      <c r="AC36" s="225" t="s">
        <v>707</v>
      </c>
      <c r="AD36" s="86" t="s">
        <v>687</v>
      </c>
      <c r="AE36" s="87" t="s">
        <v>708</v>
      </c>
      <c r="AF36" s="88">
        <v>1011018421</v>
      </c>
      <c r="AG36" s="87" t="s">
        <v>709</v>
      </c>
      <c r="AH36" s="87" t="s">
        <v>690</v>
      </c>
      <c r="AI36" s="84">
        <v>45853</v>
      </c>
      <c r="AJ36" s="91"/>
      <c r="AK36" s="88">
        <v>1011018421</v>
      </c>
      <c r="AL36" s="88">
        <v>1011018421</v>
      </c>
      <c r="AM36" s="88"/>
      <c r="AN36" s="88"/>
      <c r="AO36" s="88"/>
      <c r="AP36" s="88"/>
      <c r="AQ36" s="88"/>
      <c r="AR36" s="88"/>
      <c r="AS36" s="87" t="s">
        <v>690</v>
      </c>
      <c r="AT36" s="87" t="s">
        <v>710</v>
      </c>
      <c r="AU36" s="120"/>
    </row>
    <row r="37" spans="1:47" ht="45" customHeight="1">
      <c r="A37" s="120"/>
      <c r="B37" s="43" t="s">
        <v>220</v>
      </c>
      <c r="C37" s="120"/>
      <c r="D37" s="131" t="s">
        <v>229</v>
      </c>
      <c r="E37" s="131" t="s">
        <v>230</v>
      </c>
      <c r="F37" s="158" t="s">
        <v>231</v>
      </c>
      <c r="G37" s="177" t="s">
        <v>157</v>
      </c>
      <c r="H37" s="162" t="s">
        <v>700</v>
      </c>
      <c r="I37" s="2">
        <v>202500000023113</v>
      </c>
      <c r="J37" s="216" t="s">
        <v>701</v>
      </c>
      <c r="K37" s="216" t="s">
        <v>715</v>
      </c>
      <c r="L37" s="216" t="s">
        <v>716</v>
      </c>
      <c r="M37" s="133"/>
      <c r="N37" s="216" t="s">
        <v>717</v>
      </c>
      <c r="O37" s="1"/>
      <c r="P37" s="216" t="s">
        <v>704</v>
      </c>
      <c r="Q37" s="168">
        <v>2</v>
      </c>
      <c r="R37" s="172"/>
      <c r="S37" s="172"/>
      <c r="T37" s="172"/>
      <c r="U37" s="84">
        <v>45870</v>
      </c>
      <c r="V37" s="84">
        <v>45991</v>
      </c>
      <c r="W37" s="83">
        <f t="shared" si="1"/>
        <v>120</v>
      </c>
      <c r="X37" s="85">
        <v>242548</v>
      </c>
      <c r="Y37" s="216" t="s">
        <v>705</v>
      </c>
      <c r="Z37" s="87" t="s">
        <v>157</v>
      </c>
      <c r="AA37" s="137" t="s">
        <v>157</v>
      </c>
      <c r="AB37" s="225" t="s">
        <v>706</v>
      </c>
      <c r="AC37" s="225" t="s">
        <v>707</v>
      </c>
      <c r="AD37" s="86" t="s">
        <v>687</v>
      </c>
      <c r="AE37" s="87" t="s">
        <v>708</v>
      </c>
      <c r="AF37" s="88">
        <v>1011018421</v>
      </c>
      <c r="AG37" s="87" t="s">
        <v>709</v>
      </c>
      <c r="AH37" s="87" t="s">
        <v>690</v>
      </c>
      <c r="AI37" s="84">
        <v>45853</v>
      </c>
      <c r="AJ37" s="91"/>
      <c r="AK37" s="88">
        <v>1011018421</v>
      </c>
      <c r="AL37" s="88">
        <v>1011018421</v>
      </c>
      <c r="AM37" s="88"/>
      <c r="AN37" s="88"/>
      <c r="AO37" s="88"/>
      <c r="AP37" s="88"/>
      <c r="AQ37" s="88"/>
      <c r="AR37" s="88"/>
      <c r="AS37" s="87" t="s">
        <v>690</v>
      </c>
      <c r="AT37" s="87" t="s">
        <v>710</v>
      </c>
      <c r="AU37" s="120"/>
    </row>
    <row r="38" spans="1:47" ht="45" customHeight="1">
      <c r="A38" s="120"/>
      <c r="B38" s="43" t="s">
        <v>220</v>
      </c>
      <c r="C38" s="120"/>
      <c r="D38" s="131" t="s">
        <v>229</v>
      </c>
      <c r="E38" s="131" t="s">
        <v>230</v>
      </c>
      <c r="F38" s="158" t="s">
        <v>231</v>
      </c>
      <c r="G38" s="177" t="s">
        <v>157</v>
      </c>
      <c r="H38" s="162" t="s">
        <v>700</v>
      </c>
      <c r="I38" s="2">
        <v>202500000023113</v>
      </c>
      <c r="J38" s="216" t="s">
        <v>701</v>
      </c>
      <c r="K38" s="216" t="s">
        <v>715</v>
      </c>
      <c r="L38" s="216" t="s">
        <v>716</v>
      </c>
      <c r="M38" s="133"/>
      <c r="N38" s="216" t="s">
        <v>718</v>
      </c>
      <c r="O38" s="1"/>
      <c r="P38" s="216" t="s">
        <v>704</v>
      </c>
      <c r="Q38" s="168">
        <v>2</v>
      </c>
      <c r="R38" s="172"/>
      <c r="S38" s="172"/>
      <c r="T38" s="172"/>
      <c r="U38" s="84">
        <v>45870</v>
      </c>
      <c r="V38" s="84">
        <v>45991</v>
      </c>
      <c r="W38" s="83">
        <f t="shared" si="1"/>
        <v>120</v>
      </c>
      <c r="X38" s="85">
        <v>242548</v>
      </c>
      <c r="Y38" s="216" t="s">
        <v>705</v>
      </c>
      <c r="Z38" s="87" t="s">
        <v>157</v>
      </c>
      <c r="AA38" s="137" t="s">
        <v>157</v>
      </c>
      <c r="AB38" s="225" t="s">
        <v>706</v>
      </c>
      <c r="AC38" s="225" t="s">
        <v>707</v>
      </c>
      <c r="AD38" s="86" t="s">
        <v>687</v>
      </c>
      <c r="AE38" s="87" t="s">
        <v>708</v>
      </c>
      <c r="AF38" s="88">
        <v>1011018421</v>
      </c>
      <c r="AG38" s="87" t="s">
        <v>709</v>
      </c>
      <c r="AH38" s="87" t="s">
        <v>690</v>
      </c>
      <c r="AI38" s="84">
        <v>45853</v>
      </c>
      <c r="AJ38" s="91"/>
      <c r="AK38" s="88">
        <v>1011018421</v>
      </c>
      <c r="AL38" s="88">
        <v>1011018421</v>
      </c>
      <c r="AM38" s="88"/>
      <c r="AN38" s="88"/>
      <c r="AO38" s="88"/>
      <c r="AP38" s="88"/>
      <c r="AQ38" s="88"/>
      <c r="AR38" s="88"/>
      <c r="AS38" s="87" t="s">
        <v>690</v>
      </c>
      <c r="AT38" s="87" t="s">
        <v>710</v>
      </c>
      <c r="AU38" s="120"/>
    </row>
    <row r="39" spans="1:47" ht="45" customHeight="1">
      <c r="A39" s="120"/>
      <c r="B39" s="43" t="s">
        <v>220</v>
      </c>
      <c r="C39" s="120"/>
      <c r="D39" s="131" t="s">
        <v>229</v>
      </c>
      <c r="E39" s="131" t="s">
        <v>230</v>
      </c>
      <c r="F39" s="291" t="s">
        <v>231</v>
      </c>
      <c r="G39" s="177"/>
      <c r="H39" s="292" t="s">
        <v>719</v>
      </c>
      <c r="I39" s="2">
        <v>202500000023184</v>
      </c>
      <c r="J39" s="216" t="s">
        <v>720</v>
      </c>
      <c r="K39" s="216" t="s">
        <v>721</v>
      </c>
      <c r="L39" s="216" t="s">
        <v>703</v>
      </c>
      <c r="M39" s="133"/>
      <c r="N39" s="221" t="s">
        <v>704</v>
      </c>
      <c r="O39" s="1"/>
      <c r="P39" s="216"/>
      <c r="Q39" s="168"/>
      <c r="R39" s="172"/>
      <c r="S39" s="172"/>
      <c r="T39" s="172"/>
      <c r="U39" s="84"/>
      <c r="V39" s="84"/>
      <c r="W39" s="83"/>
      <c r="X39" s="85"/>
      <c r="Y39" s="216"/>
      <c r="Z39" s="87"/>
      <c r="AA39" s="137"/>
      <c r="AB39" s="225"/>
      <c r="AC39" s="225"/>
      <c r="AD39" s="86"/>
      <c r="AE39" s="87"/>
      <c r="AF39" s="88"/>
      <c r="AG39" s="87"/>
      <c r="AH39" s="87"/>
      <c r="AI39" s="84"/>
      <c r="AJ39" s="91"/>
      <c r="AK39" s="88"/>
      <c r="AL39" s="88"/>
      <c r="AM39" s="88"/>
      <c r="AN39" s="88"/>
      <c r="AO39" s="88"/>
      <c r="AP39" s="88"/>
      <c r="AQ39" s="88"/>
      <c r="AR39" s="88"/>
      <c r="AS39" s="87"/>
      <c r="AT39" s="87"/>
      <c r="AU39" s="120"/>
    </row>
    <row r="40" spans="1:47" ht="45" customHeight="1">
      <c r="A40" s="120"/>
      <c r="B40" s="43" t="s">
        <v>220</v>
      </c>
      <c r="C40" s="120"/>
      <c r="D40" s="131" t="s">
        <v>229</v>
      </c>
      <c r="E40" s="131" t="s">
        <v>230</v>
      </c>
      <c r="F40" s="291" t="s">
        <v>231</v>
      </c>
      <c r="G40" s="177"/>
      <c r="H40" s="292" t="s">
        <v>719</v>
      </c>
      <c r="I40" s="2">
        <v>202500000023184</v>
      </c>
      <c r="J40" s="216" t="s">
        <v>720</v>
      </c>
      <c r="K40" s="216" t="s">
        <v>721</v>
      </c>
      <c r="L40" s="216" t="s">
        <v>703</v>
      </c>
      <c r="M40" s="133"/>
      <c r="N40" s="221" t="s">
        <v>711</v>
      </c>
      <c r="O40" s="1"/>
      <c r="P40" s="216"/>
      <c r="Q40" s="168"/>
      <c r="R40" s="172"/>
      <c r="S40" s="172"/>
      <c r="T40" s="172"/>
      <c r="U40" s="84"/>
      <c r="V40" s="84"/>
      <c r="W40" s="83"/>
      <c r="X40" s="85"/>
      <c r="Y40" s="216"/>
      <c r="Z40" s="87"/>
      <c r="AA40" s="137"/>
      <c r="AB40" s="225"/>
      <c r="AC40" s="225"/>
      <c r="AD40" s="86"/>
      <c r="AE40" s="87"/>
      <c r="AF40" s="88"/>
      <c r="AG40" s="87"/>
      <c r="AH40" s="87"/>
      <c r="AI40" s="84"/>
      <c r="AJ40" s="91"/>
      <c r="AK40" s="88"/>
      <c r="AL40" s="88"/>
      <c r="AM40" s="88"/>
      <c r="AN40" s="88"/>
      <c r="AO40" s="88"/>
      <c r="AP40" s="88"/>
      <c r="AQ40" s="88"/>
      <c r="AR40" s="88"/>
      <c r="AS40" s="87"/>
      <c r="AT40" s="87"/>
      <c r="AU40" s="120"/>
    </row>
    <row r="41" spans="1:47" ht="45" customHeight="1">
      <c r="A41" s="120"/>
      <c r="B41" s="43" t="s">
        <v>220</v>
      </c>
      <c r="C41" s="120"/>
      <c r="D41" s="131" t="s">
        <v>229</v>
      </c>
      <c r="E41" s="131" t="s">
        <v>230</v>
      </c>
      <c r="F41" s="291" t="s">
        <v>231</v>
      </c>
      <c r="G41" s="177"/>
      <c r="H41" s="292" t="s">
        <v>719</v>
      </c>
      <c r="I41" s="2">
        <v>202500000023184</v>
      </c>
      <c r="J41" s="216" t="s">
        <v>720</v>
      </c>
      <c r="K41" s="216" t="s">
        <v>721</v>
      </c>
      <c r="L41" s="216" t="s">
        <v>703</v>
      </c>
      <c r="M41" s="133"/>
      <c r="N41" s="221" t="s">
        <v>722</v>
      </c>
      <c r="O41" s="1"/>
      <c r="P41" s="216"/>
      <c r="Q41" s="168"/>
      <c r="R41" s="172"/>
      <c r="S41" s="172"/>
      <c r="T41" s="172"/>
      <c r="U41" s="84"/>
      <c r="V41" s="84"/>
      <c r="W41" s="83"/>
      <c r="X41" s="85"/>
      <c r="Y41" s="216"/>
      <c r="Z41" s="87"/>
      <c r="AA41" s="137"/>
      <c r="AB41" s="225"/>
      <c r="AC41" s="225"/>
      <c r="AD41" s="86"/>
      <c r="AE41" s="87"/>
      <c r="AF41" s="88"/>
      <c r="AG41" s="87"/>
      <c r="AH41" s="87"/>
      <c r="AI41" s="84"/>
      <c r="AJ41" s="91"/>
      <c r="AK41" s="88"/>
      <c r="AL41" s="88"/>
      <c r="AM41" s="88"/>
      <c r="AN41" s="88"/>
      <c r="AO41" s="88"/>
      <c r="AP41" s="88"/>
      <c r="AQ41" s="88"/>
      <c r="AR41" s="88"/>
      <c r="AS41" s="87"/>
      <c r="AT41" s="87"/>
      <c r="AU41" s="120"/>
    </row>
    <row r="42" spans="1:47" ht="45" customHeight="1">
      <c r="A42" s="120"/>
      <c r="B42" s="43" t="s">
        <v>220</v>
      </c>
      <c r="C42" s="120"/>
      <c r="D42" s="131" t="s">
        <v>229</v>
      </c>
      <c r="E42" s="131" t="s">
        <v>230</v>
      </c>
      <c r="F42" s="291" t="s">
        <v>231</v>
      </c>
      <c r="G42" s="177"/>
      <c r="H42" s="292" t="s">
        <v>719</v>
      </c>
      <c r="I42" s="2">
        <v>202500000023184</v>
      </c>
      <c r="J42" s="216" t="s">
        <v>720</v>
      </c>
      <c r="K42" s="216" t="s">
        <v>721</v>
      </c>
      <c r="L42" s="216" t="s">
        <v>703</v>
      </c>
      <c r="M42" s="133"/>
      <c r="N42" s="221" t="s">
        <v>723</v>
      </c>
      <c r="O42" s="1"/>
      <c r="P42" s="216"/>
      <c r="Q42" s="168"/>
      <c r="R42" s="172"/>
      <c r="S42" s="172"/>
      <c r="T42" s="172"/>
      <c r="U42" s="84"/>
      <c r="V42" s="84"/>
      <c r="W42" s="83"/>
      <c r="X42" s="85"/>
      <c r="Y42" s="216"/>
      <c r="Z42" s="87"/>
      <c r="AA42" s="137"/>
      <c r="AB42" s="225"/>
      <c r="AC42" s="225"/>
      <c r="AD42" s="86"/>
      <c r="AE42" s="87"/>
      <c r="AF42" s="88"/>
      <c r="AG42" s="87"/>
      <c r="AH42" s="87"/>
      <c r="AI42" s="84"/>
      <c r="AJ42" s="91"/>
      <c r="AK42" s="88"/>
      <c r="AL42" s="88"/>
      <c r="AM42" s="88"/>
      <c r="AN42" s="88"/>
      <c r="AO42" s="88"/>
      <c r="AP42" s="88"/>
      <c r="AQ42" s="88"/>
      <c r="AR42" s="88"/>
      <c r="AS42" s="87"/>
      <c r="AT42" s="87"/>
      <c r="AU42" s="120"/>
    </row>
    <row r="43" spans="1:47" ht="45" customHeight="1">
      <c r="A43" s="120"/>
      <c r="B43" s="43" t="s">
        <v>220</v>
      </c>
      <c r="C43" s="120"/>
      <c r="D43" s="131" t="s">
        <v>229</v>
      </c>
      <c r="E43" s="131" t="s">
        <v>230</v>
      </c>
      <c r="F43" s="291" t="s">
        <v>231</v>
      </c>
      <c r="G43" s="177"/>
      <c r="H43" s="292" t="s">
        <v>719</v>
      </c>
      <c r="I43" s="2">
        <v>202500000023184</v>
      </c>
      <c r="J43" s="216" t="s">
        <v>720</v>
      </c>
      <c r="K43" s="216" t="s">
        <v>721</v>
      </c>
      <c r="L43" s="216" t="s">
        <v>703</v>
      </c>
      <c r="M43" s="133"/>
      <c r="N43" s="221" t="s">
        <v>724</v>
      </c>
      <c r="O43" s="1"/>
      <c r="P43" s="216"/>
      <c r="Q43" s="168"/>
      <c r="R43" s="172"/>
      <c r="S43" s="172"/>
      <c r="T43" s="172"/>
      <c r="U43" s="84"/>
      <c r="V43" s="84"/>
      <c r="W43" s="83"/>
      <c r="X43" s="85"/>
      <c r="Y43" s="216"/>
      <c r="Z43" s="87"/>
      <c r="AA43" s="137"/>
      <c r="AB43" s="225"/>
      <c r="AC43" s="225"/>
      <c r="AD43" s="86"/>
      <c r="AE43" s="87"/>
      <c r="AF43" s="88"/>
      <c r="AG43" s="87"/>
      <c r="AH43" s="87"/>
      <c r="AI43" s="84"/>
      <c r="AJ43" s="91"/>
      <c r="AK43" s="88"/>
      <c r="AL43" s="88"/>
      <c r="AM43" s="88"/>
      <c r="AN43" s="88"/>
      <c r="AO43" s="88"/>
      <c r="AP43" s="88"/>
      <c r="AQ43" s="88"/>
      <c r="AR43" s="88"/>
      <c r="AS43" s="87"/>
      <c r="AT43" s="87"/>
      <c r="AU43" s="120"/>
    </row>
    <row r="44" spans="1:47" ht="45" customHeight="1">
      <c r="A44" s="120"/>
      <c r="B44" s="43" t="s">
        <v>220</v>
      </c>
      <c r="C44" s="120"/>
      <c r="D44" s="131" t="s">
        <v>229</v>
      </c>
      <c r="E44" s="131" t="s">
        <v>230</v>
      </c>
      <c r="F44" s="291" t="s">
        <v>231</v>
      </c>
      <c r="G44" s="177"/>
      <c r="H44" s="292" t="s">
        <v>719</v>
      </c>
      <c r="I44" s="2">
        <v>202500000023184</v>
      </c>
      <c r="J44" s="216" t="s">
        <v>720</v>
      </c>
      <c r="K44" s="216" t="s">
        <v>715</v>
      </c>
      <c r="L44" s="216" t="s">
        <v>716</v>
      </c>
      <c r="M44" s="133"/>
      <c r="N44" s="221" t="s">
        <v>725</v>
      </c>
      <c r="O44" s="1"/>
      <c r="P44" s="216"/>
      <c r="Q44" s="168"/>
      <c r="R44" s="172"/>
      <c r="S44" s="172"/>
      <c r="T44" s="172"/>
      <c r="U44" s="84"/>
      <c r="V44" s="84"/>
      <c r="W44" s="83"/>
      <c r="X44" s="85"/>
      <c r="Y44" s="216"/>
      <c r="Z44" s="87"/>
      <c r="AA44" s="137"/>
      <c r="AB44" s="225"/>
      <c r="AC44" s="225"/>
      <c r="AD44" s="86"/>
      <c r="AE44" s="87"/>
      <c r="AF44" s="88"/>
      <c r="AG44" s="87"/>
      <c r="AH44" s="87"/>
      <c r="AI44" s="84"/>
      <c r="AJ44" s="91"/>
      <c r="AK44" s="88"/>
      <c r="AL44" s="88"/>
      <c r="AM44" s="88"/>
      <c r="AN44" s="88"/>
      <c r="AO44" s="88"/>
      <c r="AP44" s="88"/>
      <c r="AQ44" s="88"/>
      <c r="AR44" s="88"/>
      <c r="AS44" s="87"/>
      <c r="AT44" s="87"/>
      <c r="AU44" s="120"/>
    </row>
    <row r="45" spans="1:47" ht="45" customHeight="1">
      <c r="A45" s="120"/>
      <c r="B45" s="43" t="s">
        <v>220</v>
      </c>
      <c r="C45" s="120"/>
      <c r="D45" s="131" t="s">
        <v>229</v>
      </c>
      <c r="E45" s="131" t="s">
        <v>230</v>
      </c>
      <c r="F45" s="291" t="s">
        <v>231</v>
      </c>
      <c r="G45" s="177"/>
      <c r="H45" s="292" t="s">
        <v>719</v>
      </c>
      <c r="I45" s="2">
        <v>202500000023184</v>
      </c>
      <c r="J45" s="216" t="s">
        <v>720</v>
      </c>
      <c r="K45" s="216" t="s">
        <v>715</v>
      </c>
      <c r="L45" s="216" t="s">
        <v>716</v>
      </c>
      <c r="M45" s="133"/>
      <c r="N45" s="221" t="s">
        <v>726</v>
      </c>
      <c r="O45" s="1"/>
      <c r="P45" s="216"/>
      <c r="Q45" s="168"/>
      <c r="R45" s="172"/>
      <c r="S45" s="172"/>
      <c r="T45" s="172"/>
      <c r="U45" s="84"/>
      <c r="V45" s="84"/>
      <c r="W45" s="83"/>
      <c r="X45" s="85"/>
      <c r="Y45" s="216"/>
      <c r="Z45" s="87"/>
      <c r="AA45" s="137"/>
      <c r="AB45" s="225"/>
      <c r="AC45" s="225"/>
      <c r="AD45" s="86"/>
      <c r="AE45" s="87"/>
      <c r="AF45" s="88"/>
      <c r="AG45" s="87"/>
      <c r="AH45" s="87"/>
      <c r="AI45" s="84"/>
      <c r="AJ45" s="91"/>
      <c r="AK45" s="88"/>
      <c r="AL45" s="88"/>
      <c r="AM45" s="88"/>
      <c r="AN45" s="88"/>
      <c r="AO45" s="88"/>
      <c r="AP45" s="88"/>
      <c r="AQ45" s="88"/>
      <c r="AR45" s="88"/>
      <c r="AS45" s="87"/>
      <c r="AT45" s="87"/>
      <c r="AU45" s="120"/>
    </row>
    <row r="46" spans="1:47" ht="45" customHeight="1">
      <c r="A46" s="120"/>
      <c r="B46" s="43" t="s">
        <v>220</v>
      </c>
      <c r="C46" s="120"/>
      <c r="D46" s="131" t="s">
        <v>229</v>
      </c>
      <c r="E46" s="131" t="s">
        <v>230</v>
      </c>
      <c r="F46" s="159" t="s">
        <v>231</v>
      </c>
      <c r="G46" s="177" t="s">
        <v>157</v>
      </c>
      <c r="H46" s="163" t="s">
        <v>727</v>
      </c>
      <c r="I46" s="2">
        <v>202500000023208</v>
      </c>
      <c r="J46" s="216" t="s">
        <v>728</v>
      </c>
      <c r="K46" s="216" t="s">
        <v>702</v>
      </c>
      <c r="L46" s="216" t="s">
        <v>703</v>
      </c>
      <c r="M46" s="133"/>
      <c r="N46" s="216" t="s">
        <v>729</v>
      </c>
      <c r="O46" s="1"/>
      <c r="P46" s="216" t="s">
        <v>729</v>
      </c>
      <c r="Q46" s="168">
        <v>3</v>
      </c>
      <c r="R46" s="172"/>
      <c r="S46" s="172"/>
      <c r="T46" s="172"/>
      <c r="U46" s="84">
        <v>45870</v>
      </c>
      <c r="V46" s="84">
        <v>45991</v>
      </c>
      <c r="W46" s="83">
        <f>30*4</f>
        <v>120</v>
      </c>
      <c r="X46" s="85">
        <v>6270</v>
      </c>
      <c r="Y46" s="216" t="s">
        <v>730</v>
      </c>
      <c r="Z46" s="87" t="s">
        <v>157</v>
      </c>
      <c r="AA46" s="137"/>
      <c r="AB46" s="225" t="s">
        <v>706</v>
      </c>
      <c r="AC46" s="225" t="s">
        <v>707</v>
      </c>
      <c r="AD46" s="86" t="s">
        <v>687</v>
      </c>
      <c r="AE46" s="87" t="s">
        <v>708</v>
      </c>
      <c r="AF46" s="88">
        <v>1400000000</v>
      </c>
      <c r="AG46" s="87" t="s">
        <v>709</v>
      </c>
      <c r="AH46" s="87" t="s">
        <v>690</v>
      </c>
      <c r="AI46" s="84">
        <v>45853</v>
      </c>
      <c r="AJ46" s="91"/>
      <c r="AK46" s="88">
        <v>1400000000</v>
      </c>
      <c r="AL46" s="88">
        <v>1400000000</v>
      </c>
      <c r="AM46" s="88"/>
      <c r="AN46" s="88"/>
      <c r="AO46" s="88"/>
      <c r="AP46" s="88"/>
      <c r="AQ46" s="88"/>
      <c r="AR46" s="88"/>
      <c r="AS46" s="87" t="s">
        <v>690</v>
      </c>
      <c r="AT46" s="87" t="s">
        <v>731</v>
      </c>
      <c r="AU46" s="120"/>
    </row>
    <row r="47" spans="1:47" ht="45" customHeight="1">
      <c r="A47" s="120"/>
      <c r="B47" s="43" t="s">
        <v>220</v>
      </c>
      <c r="C47" s="120"/>
      <c r="D47" s="131" t="s">
        <v>229</v>
      </c>
      <c r="E47" s="131" t="s">
        <v>230</v>
      </c>
      <c r="F47" s="159" t="s">
        <v>231</v>
      </c>
      <c r="G47" s="177" t="s">
        <v>157</v>
      </c>
      <c r="H47" s="163" t="s">
        <v>727</v>
      </c>
      <c r="I47" s="2">
        <v>202500000023208</v>
      </c>
      <c r="J47" s="216" t="s">
        <v>728</v>
      </c>
      <c r="K47" s="216" t="s">
        <v>702</v>
      </c>
      <c r="L47" s="216" t="s">
        <v>703</v>
      </c>
      <c r="M47" s="133"/>
      <c r="N47" s="216" t="s">
        <v>732</v>
      </c>
      <c r="O47" s="1"/>
      <c r="P47" s="216" t="s">
        <v>732</v>
      </c>
      <c r="Q47" s="168">
        <v>3</v>
      </c>
      <c r="R47" s="172"/>
      <c r="S47" s="172"/>
      <c r="T47" s="172"/>
      <c r="U47" s="84">
        <v>45870</v>
      </c>
      <c r="V47" s="84">
        <v>45991</v>
      </c>
      <c r="W47" s="83">
        <f t="shared" ref="W47:W56" si="2">30*4</f>
        <v>120</v>
      </c>
      <c r="X47" s="85">
        <v>6270</v>
      </c>
      <c r="Y47" s="216" t="s">
        <v>730</v>
      </c>
      <c r="Z47" s="87" t="s">
        <v>157</v>
      </c>
      <c r="AA47" s="137"/>
      <c r="AB47" s="225" t="s">
        <v>706</v>
      </c>
      <c r="AC47" s="225" t="s">
        <v>707</v>
      </c>
      <c r="AD47" s="86" t="s">
        <v>687</v>
      </c>
      <c r="AE47" s="87" t="s">
        <v>708</v>
      </c>
      <c r="AF47" s="88">
        <v>1400000000</v>
      </c>
      <c r="AG47" s="87" t="s">
        <v>709</v>
      </c>
      <c r="AH47" s="87" t="s">
        <v>690</v>
      </c>
      <c r="AI47" s="84">
        <v>45853</v>
      </c>
      <c r="AJ47" s="91"/>
      <c r="AK47" s="88">
        <v>1400000000</v>
      </c>
      <c r="AL47" s="88">
        <v>1400000000</v>
      </c>
      <c r="AM47" s="88"/>
      <c r="AN47" s="88"/>
      <c r="AO47" s="88"/>
      <c r="AP47" s="88"/>
      <c r="AQ47" s="88"/>
      <c r="AR47" s="88"/>
      <c r="AS47" s="87" t="s">
        <v>690</v>
      </c>
      <c r="AT47" s="87" t="s">
        <v>731</v>
      </c>
      <c r="AU47" s="120"/>
    </row>
    <row r="48" spans="1:47" ht="45" customHeight="1">
      <c r="A48" s="120"/>
      <c r="B48" s="43" t="s">
        <v>220</v>
      </c>
      <c r="C48" s="120"/>
      <c r="D48" s="131" t="s">
        <v>229</v>
      </c>
      <c r="E48" s="131" t="s">
        <v>230</v>
      </c>
      <c r="F48" s="159" t="s">
        <v>231</v>
      </c>
      <c r="G48" s="177" t="s">
        <v>157</v>
      </c>
      <c r="H48" s="163" t="s">
        <v>727</v>
      </c>
      <c r="I48" s="2">
        <v>202500000023208</v>
      </c>
      <c r="J48" s="216" t="s">
        <v>728</v>
      </c>
      <c r="K48" s="216" t="s">
        <v>702</v>
      </c>
      <c r="L48" s="216" t="s">
        <v>703</v>
      </c>
      <c r="M48" s="133"/>
      <c r="N48" s="216" t="s">
        <v>733</v>
      </c>
      <c r="O48" s="1"/>
      <c r="P48" s="216" t="s">
        <v>733</v>
      </c>
      <c r="Q48" s="168">
        <v>3</v>
      </c>
      <c r="R48" s="172"/>
      <c r="S48" s="172"/>
      <c r="T48" s="172"/>
      <c r="U48" s="84">
        <v>45870</v>
      </c>
      <c r="V48" s="84">
        <v>45991</v>
      </c>
      <c r="W48" s="83">
        <f t="shared" si="2"/>
        <v>120</v>
      </c>
      <c r="X48" s="85">
        <v>6270</v>
      </c>
      <c r="Y48" s="216" t="s">
        <v>730</v>
      </c>
      <c r="Z48" s="87" t="s">
        <v>157</v>
      </c>
      <c r="AA48" s="137"/>
      <c r="AB48" s="225" t="s">
        <v>706</v>
      </c>
      <c r="AC48" s="225" t="s">
        <v>707</v>
      </c>
      <c r="AD48" s="86" t="s">
        <v>687</v>
      </c>
      <c r="AE48" s="87" t="s">
        <v>708</v>
      </c>
      <c r="AF48" s="88">
        <v>1400000000</v>
      </c>
      <c r="AG48" s="87" t="s">
        <v>709</v>
      </c>
      <c r="AH48" s="87" t="s">
        <v>690</v>
      </c>
      <c r="AI48" s="84">
        <v>45853</v>
      </c>
      <c r="AJ48" s="91"/>
      <c r="AK48" s="88">
        <v>1400000000</v>
      </c>
      <c r="AL48" s="88">
        <v>1400000000</v>
      </c>
      <c r="AM48" s="88"/>
      <c r="AN48" s="88"/>
      <c r="AO48" s="88"/>
      <c r="AP48" s="88"/>
      <c r="AQ48" s="88"/>
      <c r="AR48" s="88"/>
      <c r="AS48" s="87" t="s">
        <v>690</v>
      </c>
      <c r="AT48" s="87" t="s">
        <v>731</v>
      </c>
      <c r="AU48" s="120"/>
    </row>
    <row r="49" spans="1:47" ht="45" customHeight="1">
      <c r="A49" s="120"/>
      <c r="B49" s="43" t="s">
        <v>220</v>
      </c>
      <c r="C49" s="120"/>
      <c r="D49" s="131" t="s">
        <v>229</v>
      </c>
      <c r="E49" s="131" t="s">
        <v>230</v>
      </c>
      <c r="F49" s="159" t="s">
        <v>231</v>
      </c>
      <c r="G49" s="177" t="s">
        <v>157</v>
      </c>
      <c r="H49" s="163" t="s">
        <v>727</v>
      </c>
      <c r="I49" s="2">
        <v>202500000023208</v>
      </c>
      <c r="J49" s="216" t="s">
        <v>728</v>
      </c>
      <c r="K49" s="216" t="s">
        <v>702</v>
      </c>
      <c r="L49" s="216" t="s">
        <v>703</v>
      </c>
      <c r="M49" s="133"/>
      <c r="N49" s="216" t="s">
        <v>724</v>
      </c>
      <c r="O49" s="1"/>
      <c r="P49" s="216" t="s">
        <v>724</v>
      </c>
      <c r="Q49" s="168">
        <v>3</v>
      </c>
      <c r="R49" s="172"/>
      <c r="S49" s="172"/>
      <c r="T49" s="172"/>
      <c r="U49" s="84">
        <v>45870</v>
      </c>
      <c r="V49" s="84">
        <v>45991</v>
      </c>
      <c r="W49" s="83">
        <f t="shared" si="2"/>
        <v>120</v>
      </c>
      <c r="X49" s="85">
        <v>6270</v>
      </c>
      <c r="Y49" s="216" t="s">
        <v>730</v>
      </c>
      <c r="Z49" s="87" t="s">
        <v>157</v>
      </c>
      <c r="AA49" s="137"/>
      <c r="AB49" s="225" t="s">
        <v>706</v>
      </c>
      <c r="AC49" s="225" t="s">
        <v>707</v>
      </c>
      <c r="AD49" s="86" t="s">
        <v>687</v>
      </c>
      <c r="AE49" s="87" t="s">
        <v>708</v>
      </c>
      <c r="AF49" s="88">
        <v>1400000000</v>
      </c>
      <c r="AG49" s="87" t="s">
        <v>709</v>
      </c>
      <c r="AH49" s="87" t="s">
        <v>690</v>
      </c>
      <c r="AI49" s="84">
        <v>45853</v>
      </c>
      <c r="AJ49" s="91"/>
      <c r="AK49" s="88">
        <v>1400000000</v>
      </c>
      <c r="AL49" s="88">
        <v>1400000000</v>
      </c>
      <c r="AM49" s="88"/>
      <c r="AN49" s="88"/>
      <c r="AO49" s="88"/>
      <c r="AP49" s="88"/>
      <c r="AQ49" s="88"/>
      <c r="AR49" s="88"/>
      <c r="AS49" s="87" t="s">
        <v>690</v>
      </c>
      <c r="AT49" s="87" t="s">
        <v>731</v>
      </c>
      <c r="AU49" s="120"/>
    </row>
    <row r="50" spans="1:47" ht="45" customHeight="1">
      <c r="A50" s="120"/>
      <c r="B50" s="43" t="s">
        <v>220</v>
      </c>
      <c r="C50" s="120"/>
      <c r="D50" s="131" t="s">
        <v>229</v>
      </c>
      <c r="E50" s="131" t="s">
        <v>230</v>
      </c>
      <c r="F50" s="159" t="s">
        <v>231</v>
      </c>
      <c r="G50" s="177" t="s">
        <v>157</v>
      </c>
      <c r="H50" s="163" t="s">
        <v>727</v>
      </c>
      <c r="I50" s="2">
        <v>202500000023208</v>
      </c>
      <c r="J50" s="216" t="s">
        <v>728</v>
      </c>
      <c r="K50" s="216" t="s">
        <v>702</v>
      </c>
      <c r="L50" s="216" t="s">
        <v>703</v>
      </c>
      <c r="M50" s="133"/>
      <c r="N50" s="216" t="s">
        <v>723</v>
      </c>
      <c r="O50" s="1"/>
      <c r="P50" s="216" t="s">
        <v>723</v>
      </c>
      <c r="Q50" s="168">
        <v>3</v>
      </c>
      <c r="R50" s="172"/>
      <c r="S50" s="172"/>
      <c r="T50" s="172"/>
      <c r="U50" s="84">
        <v>45870</v>
      </c>
      <c r="V50" s="84">
        <v>45991</v>
      </c>
      <c r="W50" s="83">
        <f t="shared" si="2"/>
        <v>120</v>
      </c>
      <c r="X50" s="85">
        <v>6270</v>
      </c>
      <c r="Y50" s="216" t="s">
        <v>730</v>
      </c>
      <c r="Z50" s="87" t="s">
        <v>157</v>
      </c>
      <c r="AA50" s="137"/>
      <c r="AB50" s="225" t="s">
        <v>706</v>
      </c>
      <c r="AC50" s="225" t="s">
        <v>707</v>
      </c>
      <c r="AD50" s="86" t="s">
        <v>687</v>
      </c>
      <c r="AE50" s="87" t="s">
        <v>708</v>
      </c>
      <c r="AF50" s="88">
        <v>1400000000</v>
      </c>
      <c r="AG50" s="87" t="s">
        <v>709</v>
      </c>
      <c r="AH50" s="87" t="s">
        <v>690</v>
      </c>
      <c r="AI50" s="84">
        <v>45853</v>
      </c>
      <c r="AJ50" s="91"/>
      <c r="AK50" s="88">
        <v>1400000000</v>
      </c>
      <c r="AL50" s="88">
        <v>1400000000</v>
      </c>
      <c r="AM50" s="88"/>
      <c r="AN50" s="88"/>
      <c r="AO50" s="88"/>
      <c r="AP50" s="88"/>
      <c r="AQ50" s="88"/>
      <c r="AR50" s="88"/>
      <c r="AS50" s="87" t="s">
        <v>690</v>
      </c>
      <c r="AT50" s="87" t="s">
        <v>731</v>
      </c>
      <c r="AU50" s="120"/>
    </row>
    <row r="51" spans="1:47" ht="45" customHeight="1">
      <c r="A51" s="120"/>
      <c r="B51" s="43" t="s">
        <v>220</v>
      </c>
      <c r="C51" s="120"/>
      <c r="D51" s="131" t="s">
        <v>229</v>
      </c>
      <c r="E51" s="131" t="s">
        <v>230</v>
      </c>
      <c r="F51" s="159" t="s">
        <v>231</v>
      </c>
      <c r="G51" s="177" t="s">
        <v>157</v>
      </c>
      <c r="H51" s="163" t="s">
        <v>727</v>
      </c>
      <c r="I51" s="2">
        <v>202500000023208</v>
      </c>
      <c r="J51" s="216" t="s">
        <v>728</v>
      </c>
      <c r="K51" s="216" t="s">
        <v>715</v>
      </c>
      <c r="L51" s="216" t="s">
        <v>716</v>
      </c>
      <c r="M51" s="133"/>
      <c r="N51" s="216" t="s">
        <v>729</v>
      </c>
      <c r="O51" s="1"/>
      <c r="P51" s="216" t="s">
        <v>729</v>
      </c>
      <c r="Q51" s="168">
        <v>3</v>
      </c>
      <c r="R51" s="172"/>
      <c r="S51" s="172"/>
      <c r="T51" s="172"/>
      <c r="U51" s="84">
        <v>45870</v>
      </c>
      <c r="V51" s="84">
        <v>45991</v>
      </c>
      <c r="W51" s="83">
        <f t="shared" si="2"/>
        <v>120</v>
      </c>
      <c r="X51" s="85">
        <v>6270</v>
      </c>
      <c r="Y51" s="216" t="s">
        <v>730</v>
      </c>
      <c r="Z51" s="87" t="s">
        <v>157</v>
      </c>
      <c r="AA51" s="137"/>
      <c r="AB51" s="225" t="s">
        <v>706</v>
      </c>
      <c r="AC51" s="225" t="s">
        <v>707</v>
      </c>
      <c r="AD51" s="86" t="s">
        <v>687</v>
      </c>
      <c r="AE51" s="87" t="s">
        <v>708</v>
      </c>
      <c r="AF51" s="88">
        <v>1400000000</v>
      </c>
      <c r="AG51" s="87" t="s">
        <v>709</v>
      </c>
      <c r="AH51" s="87" t="s">
        <v>690</v>
      </c>
      <c r="AI51" s="84">
        <v>45853</v>
      </c>
      <c r="AJ51" s="91"/>
      <c r="AK51" s="88">
        <v>1400000000</v>
      </c>
      <c r="AL51" s="88">
        <v>1400000000</v>
      </c>
      <c r="AM51" s="88"/>
      <c r="AN51" s="88"/>
      <c r="AO51" s="88"/>
      <c r="AP51" s="88"/>
      <c r="AQ51" s="88"/>
      <c r="AR51" s="88"/>
      <c r="AS51" s="87" t="s">
        <v>690</v>
      </c>
      <c r="AT51" s="87" t="s">
        <v>731</v>
      </c>
      <c r="AU51" s="120"/>
    </row>
    <row r="52" spans="1:47" ht="45" customHeight="1">
      <c r="A52" s="120"/>
      <c r="B52" s="43" t="s">
        <v>220</v>
      </c>
      <c r="C52" s="120"/>
      <c r="D52" s="131" t="s">
        <v>229</v>
      </c>
      <c r="E52" s="131" t="s">
        <v>230</v>
      </c>
      <c r="F52" s="159" t="s">
        <v>231</v>
      </c>
      <c r="G52" s="177" t="s">
        <v>157</v>
      </c>
      <c r="H52" s="163" t="s">
        <v>727</v>
      </c>
      <c r="I52" s="2">
        <v>202500000023208</v>
      </c>
      <c r="J52" s="216" t="s">
        <v>728</v>
      </c>
      <c r="K52" s="216" t="s">
        <v>715</v>
      </c>
      <c r="L52" s="216" t="s">
        <v>716</v>
      </c>
      <c r="M52" s="133"/>
      <c r="N52" s="216" t="s">
        <v>711</v>
      </c>
      <c r="O52" s="1"/>
      <c r="P52" s="216" t="s">
        <v>711</v>
      </c>
      <c r="Q52" s="168">
        <v>3</v>
      </c>
      <c r="R52" s="172"/>
      <c r="S52" s="172"/>
      <c r="T52" s="172"/>
      <c r="U52" s="84">
        <v>45870</v>
      </c>
      <c r="V52" s="84">
        <v>45991</v>
      </c>
      <c r="W52" s="83">
        <f t="shared" si="2"/>
        <v>120</v>
      </c>
      <c r="X52" s="85">
        <v>6270</v>
      </c>
      <c r="Y52" s="216" t="s">
        <v>730</v>
      </c>
      <c r="Z52" s="87" t="s">
        <v>157</v>
      </c>
      <c r="AA52" s="137"/>
      <c r="AB52" s="225" t="s">
        <v>706</v>
      </c>
      <c r="AC52" s="225" t="s">
        <v>707</v>
      </c>
      <c r="AD52" s="86" t="s">
        <v>687</v>
      </c>
      <c r="AE52" s="87" t="s">
        <v>708</v>
      </c>
      <c r="AF52" s="88">
        <v>1400000000</v>
      </c>
      <c r="AG52" s="87" t="s">
        <v>709</v>
      </c>
      <c r="AH52" s="87" t="s">
        <v>690</v>
      </c>
      <c r="AI52" s="84">
        <v>45853</v>
      </c>
      <c r="AJ52" s="91"/>
      <c r="AK52" s="88">
        <v>1400000000</v>
      </c>
      <c r="AL52" s="88">
        <v>1400000000</v>
      </c>
      <c r="AM52" s="88"/>
      <c r="AN52" s="88"/>
      <c r="AO52" s="88"/>
      <c r="AP52" s="88"/>
      <c r="AQ52" s="88"/>
      <c r="AR52" s="88"/>
      <c r="AS52" s="87" t="s">
        <v>690</v>
      </c>
      <c r="AT52" s="87" t="s">
        <v>731</v>
      </c>
      <c r="AU52" s="120"/>
    </row>
    <row r="53" spans="1:47" ht="45" customHeight="1">
      <c r="A53" s="120"/>
      <c r="B53" s="43" t="s">
        <v>220</v>
      </c>
      <c r="C53" s="120"/>
      <c r="D53" s="131" t="s">
        <v>229</v>
      </c>
      <c r="E53" s="131" t="s">
        <v>230</v>
      </c>
      <c r="F53" s="159" t="s">
        <v>231</v>
      </c>
      <c r="G53" s="177" t="s">
        <v>157</v>
      </c>
      <c r="H53" s="163" t="s">
        <v>727</v>
      </c>
      <c r="I53" s="2">
        <v>202500000023208</v>
      </c>
      <c r="J53" s="216" t="s">
        <v>728</v>
      </c>
      <c r="K53" s="216" t="s">
        <v>715</v>
      </c>
      <c r="L53" s="216" t="s">
        <v>716</v>
      </c>
      <c r="M53" s="133"/>
      <c r="N53" s="216" t="s">
        <v>732</v>
      </c>
      <c r="O53" s="1"/>
      <c r="P53" s="216" t="s">
        <v>732</v>
      </c>
      <c r="Q53" s="168">
        <v>3</v>
      </c>
      <c r="R53" s="172"/>
      <c r="S53" s="172"/>
      <c r="T53" s="172"/>
      <c r="U53" s="84">
        <v>45870</v>
      </c>
      <c r="V53" s="84">
        <v>45991</v>
      </c>
      <c r="W53" s="83">
        <f t="shared" si="2"/>
        <v>120</v>
      </c>
      <c r="X53" s="85">
        <v>6270</v>
      </c>
      <c r="Y53" s="216" t="s">
        <v>730</v>
      </c>
      <c r="Z53" s="87" t="s">
        <v>157</v>
      </c>
      <c r="AA53" s="137"/>
      <c r="AB53" s="225" t="s">
        <v>706</v>
      </c>
      <c r="AC53" s="225" t="s">
        <v>707</v>
      </c>
      <c r="AD53" s="86" t="s">
        <v>687</v>
      </c>
      <c r="AE53" s="87" t="s">
        <v>708</v>
      </c>
      <c r="AF53" s="88">
        <v>1400000000</v>
      </c>
      <c r="AG53" s="87" t="s">
        <v>709</v>
      </c>
      <c r="AH53" s="87" t="s">
        <v>690</v>
      </c>
      <c r="AI53" s="84">
        <v>45853</v>
      </c>
      <c r="AJ53" s="91"/>
      <c r="AK53" s="88">
        <v>1400000000</v>
      </c>
      <c r="AL53" s="88">
        <v>1400000000</v>
      </c>
      <c r="AM53" s="88"/>
      <c r="AN53" s="88"/>
      <c r="AO53" s="88"/>
      <c r="AP53" s="88"/>
      <c r="AQ53" s="88"/>
      <c r="AR53" s="88"/>
      <c r="AS53" s="87" t="s">
        <v>690</v>
      </c>
      <c r="AT53" s="87" t="s">
        <v>731</v>
      </c>
      <c r="AU53" s="120"/>
    </row>
    <row r="54" spans="1:47" ht="45" customHeight="1">
      <c r="A54" s="120"/>
      <c r="B54" s="43" t="s">
        <v>220</v>
      </c>
      <c r="C54" s="120"/>
      <c r="D54" s="131" t="s">
        <v>229</v>
      </c>
      <c r="E54" s="131" t="s">
        <v>230</v>
      </c>
      <c r="F54" s="159" t="s">
        <v>231</v>
      </c>
      <c r="G54" s="177" t="s">
        <v>157</v>
      </c>
      <c r="H54" s="163" t="s">
        <v>727</v>
      </c>
      <c r="I54" s="2">
        <v>202500000023208</v>
      </c>
      <c r="J54" s="216" t="s">
        <v>728</v>
      </c>
      <c r="K54" s="216" t="s">
        <v>715</v>
      </c>
      <c r="L54" s="216" t="s">
        <v>716</v>
      </c>
      <c r="M54" s="133"/>
      <c r="N54" s="216" t="s">
        <v>724</v>
      </c>
      <c r="O54" s="1"/>
      <c r="P54" s="216" t="s">
        <v>724</v>
      </c>
      <c r="Q54" s="168">
        <v>3</v>
      </c>
      <c r="R54" s="172"/>
      <c r="S54" s="172"/>
      <c r="T54" s="172"/>
      <c r="U54" s="84">
        <v>45870</v>
      </c>
      <c r="V54" s="84">
        <v>45991</v>
      </c>
      <c r="W54" s="83">
        <f t="shared" si="2"/>
        <v>120</v>
      </c>
      <c r="X54" s="85">
        <v>6270</v>
      </c>
      <c r="Y54" s="216" t="s">
        <v>730</v>
      </c>
      <c r="Z54" s="87" t="s">
        <v>157</v>
      </c>
      <c r="AA54" s="137"/>
      <c r="AB54" s="225" t="s">
        <v>706</v>
      </c>
      <c r="AC54" s="225" t="s">
        <v>707</v>
      </c>
      <c r="AD54" s="86" t="s">
        <v>687</v>
      </c>
      <c r="AE54" s="87" t="s">
        <v>708</v>
      </c>
      <c r="AF54" s="88">
        <v>1400000000</v>
      </c>
      <c r="AG54" s="87" t="s">
        <v>709</v>
      </c>
      <c r="AH54" s="87" t="s">
        <v>690</v>
      </c>
      <c r="AI54" s="84">
        <v>45853</v>
      </c>
      <c r="AJ54" s="91"/>
      <c r="AK54" s="88">
        <v>1400000000</v>
      </c>
      <c r="AL54" s="88">
        <v>1400000000</v>
      </c>
      <c r="AM54" s="88"/>
      <c r="AN54" s="88"/>
      <c r="AO54" s="88"/>
      <c r="AP54" s="88"/>
      <c r="AQ54" s="88"/>
      <c r="AR54" s="88"/>
      <c r="AS54" s="87" t="s">
        <v>690</v>
      </c>
      <c r="AT54" s="87" t="s">
        <v>731</v>
      </c>
      <c r="AU54" s="120"/>
    </row>
    <row r="55" spans="1:47" ht="45" customHeight="1">
      <c r="A55" s="120"/>
      <c r="B55" s="43" t="s">
        <v>220</v>
      </c>
      <c r="C55" s="120"/>
      <c r="D55" s="131" t="s">
        <v>229</v>
      </c>
      <c r="E55" s="131" t="s">
        <v>230</v>
      </c>
      <c r="F55" s="159" t="s">
        <v>231</v>
      </c>
      <c r="G55" s="177" t="s">
        <v>157</v>
      </c>
      <c r="H55" s="163" t="s">
        <v>727</v>
      </c>
      <c r="I55" s="2">
        <v>202500000023208</v>
      </c>
      <c r="J55" s="216" t="s">
        <v>728</v>
      </c>
      <c r="K55" s="216" t="s">
        <v>715</v>
      </c>
      <c r="L55" s="216" t="s">
        <v>716</v>
      </c>
      <c r="M55" s="133"/>
      <c r="N55" s="216" t="s">
        <v>713</v>
      </c>
      <c r="O55" s="1"/>
      <c r="P55" s="216" t="s">
        <v>713</v>
      </c>
      <c r="Q55" s="168">
        <v>3</v>
      </c>
      <c r="R55" s="172"/>
      <c r="S55" s="172"/>
      <c r="T55" s="172"/>
      <c r="U55" s="84">
        <v>45870</v>
      </c>
      <c r="V55" s="84">
        <v>45991</v>
      </c>
      <c r="W55" s="83">
        <f t="shared" si="2"/>
        <v>120</v>
      </c>
      <c r="X55" s="85">
        <v>6270</v>
      </c>
      <c r="Y55" s="216" t="s">
        <v>730</v>
      </c>
      <c r="Z55" s="87" t="s">
        <v>157</v>
      </c>
      <c r="AA55" s="137"/>
      <c r="AB55" s="225" t="s">
        <v>706</v>
      </c>
      <c r="AC55" s="225" t="s">
        <v>707</v>
      </c>
      <c r="AD55" s="86" t="s">
        <v>687</v>
      </c>
      <c r="AE55" s="87" t="s">
        <v>708</v>
      </c>
      <c r="AF55" s="88">
        <v>1400000000</v>
      </c>
      <c r="AG55" s="87" t="s">
        <v>709</v>
      </c>
      <c r="AH55" s="87" t="s">
        <v>690</v>
      </c>
      <c r="AI55" s="84">
        <v>45853</v>
      </c>
      <c r="AJ55" s="91"/>
      <c r="AK55" s="88">
        <v>1400000000</v>
      </c>
      <c r="AL55" s="88">
        <v>1400000000</v>
      </c>
      <c r="AM55" s="88"/>
      <c r="AN55" s="88"/>
      <c r="AO55" s="88"/>
      <c r="AP55" s="88"/>
      <c r="AQ55" s="88"/>
      <c r="AR55" s="88"/>
      <c r="AS55" s="87" t="s">
        <v>690</v>
      </c>
      <c r="AT55" s="87" t="s">
        <v>731</v>
      </c>
      <c r="AU55" s="120"/>
    </row>
    <row r="56" spans="1:47" ht="45" customHeight="1">
      <c r="A56" s="120"/>
      <c r="B56" s="43" t="s">
        <v>220</v>
      </c>
      <c r="C56" s="120"/>
      <c r="D56" s="131" t="s">
        <v>229</v>
      </c>
      <c r="E56" s="131" t="s">
        <v>230</v>
      </c>
      <c r="F56" s="159" t="s">
        <v>231</v>
      </c>
      <c r="G56" s="177" t="s">
        <v>157</v>
      </c>
      <c r="H56" s="163" t="s">
        <v>727</v>
      </c>
      <c r="I56" s="2">
        <v>202500000023208</v>
      </c>
      <c r="J56" s="216" t="s">
        <v>728</v>
      </c>
      <c r="K56" s="216" t="s">
        <v>715</v>
      </c>
      <c r="L56" s="216" t="s">
        <v>716</v>
      </c>
      <c r="M56" s="133"/>
      <c r="N56" s="216" t="s">
        <v>733</v>
      </c>
      <c r="O56" s="1"/>
      <c r="P56" s="216" t="s">
        <v>733</v>
      </c>
      <c r="Q56" s="168">
        <v>3</v>
      </c>
      <c r="R56" s="172"/>
      <c r="S56" s="172"/>
      <c r="T56" s="172"/>
      <c r="U56" s="84">
        <v>45870</v>
      </c>
      <c r="V56" s="84">
        <v>45991</v>
      </c>
      <c r="W56" s="83">
        <f t="shared" si="2"/>
        <v>120</v>
      </c>
      <c r="X56" s="85">
        <v>6270</v>
      </c>
      <c r="Y56" s="216" t="s">
        <v>730</v>
      </c>
      <c r="Z56" s="87" t="s">
        <v>157</v>
      </c>
      <c r="AA56" s="137"/>
      <c r="AB56" s="225" t="s">
        <v>706</v>
      </c>
      <c r="AC56" s="225" t="s">
        <v>707</v>
      </c>
      <c r="AD56" s="86" t="s">
        <v>687</v>
      </c>
      <c r="AE56" s="87" t="s">
        <v>708</v>
      </c>
      <c r="AF56" s="88">
        <v>1400000000</v>
      </c>
      <c r="AG56" s="87" t="s">
        <v>709</v>
      </c>
      <c r="AH56" s="87" t="s">
        <v>690</v>
      </c>
      <c r="AI56" s="84">
        <v>45853</v>
      </c>
      <c r="AJ56" s="91"/>
      <c r="AK56" s="88">
        <v>1400000000</v>
      </c>
      <c r="AL56" s="88">
        <v>1400000000</v>
      </c>
      <c r="AM56" s="88"/>
      <c r="AN56" s="88"/>
      <c r="AO56" s="88"/>
      <c r="AP56" s="88"/>
      <c r="AQ56" s="88"/>
      <c r="AR56" s="88"/>
      <c r="AS56" s="87" t="s">
        <v>690</v>
      </c>
      <c r="AT56" s="87" t="s">
        <v>731</v>
      </c>
      <c r="AU56" s="120"/>
    </row>
    <row r="57" spans="1:47" ht="45" customHeight="1">
      <c r="A57" s="120"/>
      <c r="B57" s="43" t="s">
        <v>220</v>
      </c>
      <c r="C57" s="120"/>
      <c r="D57" s="131" t="str">
        <f>'E 2024'!L36</f>
        <v>1 parque diseñado y construido</v>
      </c>
      <c r="E57" s="131" t="str">
        <f>'E 2024'!M36</f>
        <v>2 parques con temáticas ecológicas diseñados y construidos</v>
      </c>
      <c r="F57" s="131" t="str">
        <f>'E 2024'!N36</f>
        <v>3 parques con temáticas ecológicas diseñados y construidos</v>
      </c>
      <c r="G57" s="177" t="s">
        <v>157</v>
      </c>
      <c r="H57" s="120"/>
      <c r="I57" s="120"/>
      <c r="J57" s="83"/>
      <c r="K57" s="83"/>
      <c r="L57" s="216"/>
      <c r="M57" s="133">
        <f>'E 2024'!O36</f>
        <v>0.3</v>
      </c>
      <c r="N57" s="83"/>
      <c r="O57" s="120"/>
      <c r="P57" s="83"/>
      <c r="Q57" s="167"/>
      <c r="R57" s="171"/>
      <c r="S57" s="171"/>
      <c r="T57" s="171"/>
      <c r="U57" s="120"/>
      <c r="V57" s="120"/>
      <c r="W57" s="120"/>
      <c r="X57" s="85"/>
      <c r="Y57" s="216"/>
      <c r="Z57" s="87" t="s">
        <v>157</v>
      </c>
      <c r="AA57" s="137" t="s">
        <v>157</v>
      </c>
      <c r="AB57" s="120"/>
      <c r="AC57" s="120"/>
      <c r="AD57" s="120"/>
      <c r="AE57" s="120"/>
      <c r="AF57" s="120"/>
      <c r="AG57" s="120"/>
      <c r="AH57" s="120"/>
      <c r="AI57" s="120"/>
      <c r="AJ57" s="120"/>
      <c r="AK57" s="120"/>
      <c r="AL57" s="120"/>
      <c r="AM57" s="120"/>
      <c r="AN57" s="120"/>
      <c r="AO57" s="120"/>
      <c r="AP57" s="120"/>
      <c r="AQ57" s="120"/>
      <c r="AR57" s="120"/>
      <c r="AS57" s="120"/>
      <c r="AT57" s="120"/>
      <c r="AU57" s="120"/>
    </row>
    <row r="58" spans="1:47" ht="45" customHeight="1">
      <c r="A58" s="120"/>
      <c r="B58" s="45" t="s">
        <v>239</v>
      </c>
      <c r="C58" s="120"/>
      <c r="D58" s="131" t="str">
        <f>'E 2024'!L39</f>
        <v>350 personas con rutas de atención socializada</v>
      </c>
      <c r="E58" s="131" t="str">
        <f>'E 2024'!M39</f>
        <v>100 personas con rutas de atención socializada</v>
      </c>
      <c r="F58" s="131" t="str">
        <f>'E 2024'!N39</f>
        <v>450 personas con rutas de atención socializada</v>
      </c>
      <c r="G58" s="177" t="s">
        <v>237</v>
      </c>
      <c r="H58" s="120"/>
      <c r="I58" s="120"/>
      <c r="J58" s="83"/>
      <c r="K58" s="83"/>
      <c r="L58" s="216"/>
      <c r="M58" s="133">
        <f>'E 2024'!O39</f>
        <v>0.15</v>
      </c>
      <c r="N58" s="83"/>
      <c r="O58" s="120"/>
      <c r="P58" s="83"/>
      <c r="Q58" s="167"/>
      <c r="R58" s="171"/>
      <c r="S58" s="171"/>
      <c r="T58" s="171"/>
      <c r="U58" s="120"/>
      <c r="V58" s="120"/>
      <c r="W58" s="120"/>
      <c r="X58" s="85"/>
      <c r="Y58" s="216"/>
      <c r="Z58" s="87" t="s">
        <v>157</v>
      </c>
      <c r="AA58" s="137" t="s">
        <v>237</v>
      </c>
      <c r="AB58" s="120"/>
      <c r="AC58" s="120"/>
      <c r="AD58" s="120"/>
      <c r="AE58" s="120"/>
      <c r="AF58" s="120"/>
      <c r="AG58" s="120"/>
      <c r="AH58" s="120"/>
      <c r="AI58" s="120"/>
      <c r="AJ58" s="120"/>
      <c r="AK58" s="120"/>
      <c r="AL58" s="120"/>
      <c r="AM58" s="120"/>
      <c r="AN58" s="120"/>
      <c r="AO58" s="120"/>
      <c r="AP58" s="120"/>
      <c r="AQ58" s="120"/>
      <c r="AR58" s="120"/>
      <c r="AS58" s="120"/>
      <c r="AT58" s="120"/>
      <c r="AU58" s="120"/>
    </row>
    <row r="59" spans="1:47" ht="45" customHeight="1">
      <c r="A59" s="120"/>
      <c r="B59" s="45" t="s">
        <v>239</v>
      </c>
      <c r="C59" s="120"/>
      <c r="D59" s="131" t="str">
        <f>'E 2024'!L40</f>
        <v>350 padres, madres y/o cuidadores de niños, niñas y adultos mayores con acciones que promueven el desarrollo de entornos protectores</v>
      </c>
      <c r="E59" s="131" t="str">
        <f>'E 2024'!M40</f>
        <v>100 padres, madres y/o cuidadores de niños, niñas y adultos mayores con acciones que promueven el desarrollo de entornos protectores</v>
      </c>
      <c r="F59" s="131" t="str">
        <f>'E 2024'!N40</f>
        <v>450 padres, madres y/o cuidadores de niños, niñas y adultos mayores con acciones que promueven el desarrollo de entornos protectores</v>
      </c>
      <c r="G59" s="176" t="s">
        <v>244</v>
      </c>
      <c r="H59" s="120"/>
      <c r="I59" s="120"/>
      <c r="J59" s="83"/>
      <c r="K59" s="83"/>
      <c r="L59" s="216"/>
      <c r="M59" s="133">
        <f>'E 2024'!O40</f>
        <v>0.15</v>
      </c>
      <c r="N59" s="83"/>
      <c r="O59" s="120"/>
      <c r="P59" s="83"/>
      <c r="Q59" s="167"/>
      <c r="R59" s="171"/>
      <c r="S59" s="171"/>
      <c r="T59" s="171"/>
      <c r="U59" s="120"/>
      <c r="V59" s="120"/>
      <c r="W59" s="120"/>
      <c r="X59" s="85"/>
      <c r="Y59" s="216"/>
      <c r="Z59" s="87" t="s">
        <v>157</v>
      </c>
      <c r="AA59" s="134" t="s">
        <v>244</v>
      </c>
      <c r="AB59" s="120"/>
      <c r="AC59" s="120"/>
      <c r="AD59" s="120"/>
      <c r="AE59" s="120"/>
      <c r="AF59" s="120"/>
      <c r="AG59" s="120"/>
      <c r="AH59" s="120"/>
      <c r="AI59" s="120"/>
      <c r="AJ59" s="120"/>
      <c r="AK59" s="120"/>
      <c r="AL59" s="120"/>
      <c r="AM59" s="120"/>
      <c r="AN59" s="120"/>
      <c r="AO59" s="120"/>
      <c r="AP59" s="120"/>
      <c r="AQ59" s="120"/>
      <c r="AR59" s="120"/>
      <c r="AS59" s="120"/>
      <c r="AT59" s="120"/>
      <c r="AU59" s="120"/>
    </row>
    <row r="60" spans="1:47" ht="45" customHeight="1">
      <c r="A60" s="120"/>
      <c r="B60" s="45" t="s">
        <v>239</v>
      </c>
      <c r="C60" s="120"/>
      <c r="D60" s="131" t="str">
        <f>'E 2024'!L41</f>
        <v>3 acciones afirmativas realizadas para la promoción de situaciones de Riesgo Social</v>
      </c>
      <c r="E60" s="131" t="str">
        <f>'E 2024'!M41</f>
        <v>1 acción afirmativa realizada para la promoción de situaciones de Riesgo Social</v>
      </c>
      <c r="F60" s="131" t="str">
        <f>'E 2024'!N41</f>
        <v>4 acciones afirmativas realizada para la promoción de situaciones de Riesgo Social</v>
      </c>
      <c r="G60" s="177" t="s">
        <v>237</v>
      </c>
      <c r="H60" s="120"/>
      <c r="I60" s="120"/>
      <c r="J60" s="83"/>
      <c r="K60" s="83"/>
      <c r="L60" s="216"/>
      <c r="M60" s="133">
        <f>'E 2024'!O41</f>
        <v>0.15</v>
      </c>
      <c r="N60" s="83"/>
      <c r="O60" s="120"/>
      <c r="P60" s="83"/>
      <c r="Q60" s="167"/>
      <c r="R60" s="171"/>
      <c r="S60" s="171"/>
      <c r="T60" s="171"/>
      <c r="U60" s="120"/>
      <c r="V60" s="120"/>
      <c r="W60" s="120"/>
      <c r="X60" s="85"/>
      <c r="Y60" s="216"/>
      <c r="Z60" s="87" t="s">
        <v>157</v>
      </c>
      <c r="AA60" s="137" t="s">
        <v>237</v>
      </c>
      <c r="AB60" s="120"/>
      <c r="AC60" s="120"/>
      <c r="AD60" s="120"/>
      <c r="AE60" s="120"/>
      <c r="AF60" s="120"/>
      <c r="AG60" s="120"/>
      <c r="AH60" s="120"/>
      <c r="AI60" s="120"/>
      <c r="AJ60" s="120"/>
      <c r="AK60" s="120"/>
      <c r="AL60" s="120"/>
      <c r="AM60" s="120"/>
      <c r="AN60" s="120"/>
      <c r="AO60" s="120"/>
      <c r="AP60" s="120"/>
      <c r="AQ60" s="120"/>
      <c r="AR60" s="120"/>
      <c r="AS60" s="120"/>
      <c r="AT60" s="120"/>
      <c r="AU60" s="120"/>
    </row>
    <row r="61" spans="1:47" ht="45" customHeight="1">
      <c r="A61" s="120"/>
      <c r="B61" s="45" t="s">
        <v>239</v>
      </c>
      <c r="C61" s="120"/>
      <c r="D61" s="131" t="str">
        <f>'E 2024'!L42</f>
        <v>12 acciones formativas con NNA para la Prevención del Consumo de SPA</v>
      </c>
      <c r="E61" s="131" t="str">
        <f>'E 2024'!M42</f>
        <v>2 acciones formativas con NNA para la Prevención del Consumo de SPA</v>
      </c>
      <c r="F61" s="131" t="str">
        <f>'E 2024'!N42</f>
        <v>14 acciones formativas con NNA para la Prevención del Consumo de SPA</v>
      </c>
      <c r="G61" s="176" t="s">
        <v>593</v>
      </c>
      <c r="H61" s="120"/>
      <c r="I61" s="120"/>
      <c r="J61" s="83"/>
      <c r="K61" s="83"/>
      <c r="L61" s="216"/>
      <c r="M61" s="133">
        <f>'E 2024'!O42</f>
        <v>0.15</v>
      </c>
      <c r="N61" s="83"/>
      <c r="O61" s="120"/>
      <c r="P61" s="83"/>
      <c r="Q61" s="167"/>
      <c r="R61" s="171"/>
      <c r="S61" s="171"/>
      <c r="T61" s="171"/>
      <c r="U61" s="120"/>
      <c r="V61" s="120"/>
      <c r="W61" s="120"/>
      <c r="X61" s="85"/>
      <c r="Y61" s="216"/>
      <c r="Z61" s="87" t="s">
        <v>157</v>
      </c>
      <c r="AA61" s="134" t="s">
        <v>593</v>
      </c>
      <c r="AB61" s="120"/>
      <c r="AC61" s="120"/>
      <c r="AD61" s="120"/>
      <c r="AE61" s="120"/>
      <c r="AF61" s="120"/>
      <c r="AG61" s="120"/>
      <c r="AH61" s="120"/>
      <c r="AI61" s="120"/>
      <c r="AJ61" s="120"/>
      <c r="AK61" s="120"/>
      <c r="AL61" s="120"/>
      <c r="AM61" s="120"/>
      <c r="AN61" s="120"/>
      <c r="AO61" s="120"/>
      <c r="AP61" s="120"/>
      <c r="AQ61" s="120"/>
      <c r="AR61" s="120"/>
      <c r="AS61" s="120"/>
      <c r="AT61" s="120"/>
      <c r="AU61" s="120"/>
    </row>
    <row r="62" spans="1:47" ht="45" customHeight="1">
      <c r="A62" s="120"/>
      <c r="B62" s="45" t="s">
        <v>239</v>
      </c>
      <c r="C62" s="120"/>
      <c r="D62" s="131" t="str">
        <f>'E 2024'!L43</f>
        <v>11 acciones formativas con NNA para la prevención del Fomento de Hábitos Saludables en Salud Oral</v>
      </c>
      <c r="E62" s="131" t="str">
        <f>'E 2024'!M43</f>
        <v>1 acción formativa con NNA para la prevención del Fomento de Hábitos Saludables en Salud Oral</v>
      </c>
      <c r="F62" s="131" t="str">
        <f>'E 2024'!N43</f>
        <v>12 acciones formativas con NNA para la prevención del Fomento de Hábitos Saludables en Salud Oral</v>
      </c>
      <c r="G62" s="176" t="s">
        <v>593</v>
      </c>
      <c r="H62" s="120"/>
      <c r="I62" s="120"/>
      <c r="J62" s="83"/>
      <c r="K62" s="83"/>
      <c r="L62" s="216"/>
      <c r="M62" s="133">
        <f>'E 2024'!O43</f>
        <v>0.15</v>
      </c>
      <c r="N62" s="83"/>
      <c r="O62" s="120"/>
      <c r="P62" s="83"/>
      <c r="Q62" s="167"/>
      <c r="R62" s="171"/>
      <c r="S62" s="171"/>
      <c r="T62" s="171"/>
      <c r="U62" s="120"/>
      <c r="V62" s="120"/>
      <c r="W62" s="120"/>
      <c r="X62" s="85"/>
      <c r="Y62" s="216"/>
      <c r="Z62" s="87" t="s">
        <v>157</v>
      </c>
      <c r="AA62" s="134" t="s">
        <v>593</v>
      </c>
      <c r="AB62" s="120"/>
      <c r="AC62" s="120"/>
      <c r="AD62" s="120"/>
      <c r="AE62" s="120"/>
      <c r="AF62" s="120"/>
      <c r="AG62" s="120"/>
      <c r="AH62" s="120"/>
      <c r="AI62" s="120"/>
      <c r="AJ62" s="120"/>
      <c r="AK62" s="120"/>
      <c r="AL62" s="120"/>
      <c r="AM62" s="120"/>
      <c r="AN62" s="120"/>
      <c r="AO62" s="120"/>
      <c r="AP62" s="120"/>
      <c r="AQ62" s="120"/>
      <c r="AR62" s="120"/>
      <c r="AS62" s="120"/>
      <c r="AT62" s="120"/>
      <c r="AU62" s="120"/>
    </row>
    <row r="63" spans="1:47" ht="45" customHeight="1">
      <c r="A63" s="120"/>
      <c r="B63" s="45" t="s">
        <v>239</v>
      </c>
      <c r="C63" s="120"/>
      <c r="D63" s="131" t="str">
        <f>'E 2024'!L44</f>
        <v>12 acciones formativas con NNA para la Prevención del Suicidio</v>
      </c>
      <c r="E63" s="131" t="str">
        <f>'E 2024'!M44</f>
        <v>3 acciones formativas con NNA para la Prevención del Suicidio</v>
      </c>
      <c r="F63" s="131" t="str">
        <f>'E 2024'!N44</f>
        <v>15 acciones formativas con NNA para la Prevención del Suicidio</v>
      </c>
      <c r="G63" s="176" t="s">
        <v>593</v>
      </c>
      <c r="H63" s="120"/>
      <c r="I63" s="120"/>
      <c r="J63" s="83"/>
      <c r="K63" s="83"/>
      <c r="L63" s="216"/>
      <c r="M63" s="133">
        <f>'E 2024'!O44</f>
        <v>0.1</v>
      </c>
      <c r="N63" s="83"/>
      <c r="O63" s="120"/>
      <c r="P63" s="83"/>
      <c r="Q63" s="167"/>
      <c r="R63" s="171"/>
      <c r="S63" s="171"/>
      <c r="T63" s="171"/>
      <c r="U63" s="120"/>
      <c r="V63" s="120"/>
      <c r="W63" s="120"/>
      <c r="X63" s="85"/>
      <c r="Y63" s="216"/>
      <c r="Z63" s="87" t="s">
        <v>157</v>
      </c>
      <c r="AA63" s="134" t="s">
        <v>593</v>
      </c>
      <c r="AB63" s="120"/>
      <c r="AC63" s="120"/>
      <c r="AD63" s="120"/>
      <c r="AE63" s="120"/>
      <c r="AF63" s="120"/>
      <c r="AG63" s="120"/>
      <c r="AH63" s="120"/>
      <c r="AI63" s="120"/>
      <c r="AJ63" s="120"/>
      <c r="AK63" s="120"/>
      <c r="AL63" s="120"/>
      <c r="AM63" s="120"/>
      <c r="AN63" s="120"/>
      <c r="AO63" s="120"/>
      <c r="AP63" s="120"/>
      <c r="AQ63" s="120"/>
      <c r="AR63" s="120"/>
      <c r="AS63" s="120"/>
      <c r="AT63" s="120"/>
      <c r="AU63" s="120"/>
    </row>
    <row r="64" spans="1:47" ht="45" customHeight="1">
      <c r="A64" s="120"/>
      <c r="B64" s="45" t="s">
        <v>239</v>
      </c>
      <c r="C64" s="120"/>
      <c r="D64" s="131" t="str">
        <f>'E 2024'!L45</f>
        <v>9 jornadas lúdicas realizadas</v>
      </c>
      <c r="E64" s="131" t="str">
        <f>'E 2024'!M45</f>
        <v>3 jornadas lúdicas realizadas</v>
      </c>
      <c r="F64" s="131" t="str">
        <f>'E 2024'!N45</f>
        <v>12 jornadas lúdicas realizadas</v>
      </c>
      <c r="G64" s="177" t="s">
        <v>237</v>
      </c>
      <c r="H64" s="120"/>
      <c r="I64" s="120"/>
      <c r="J64" s="83"/>
      <c r="K64" s="83"/>
      <c r="L64" s="216"/>
      <c r="M64" s="133">
        <f>'E 2024'!O45</f>
        <v>0.15</v>
      </c>
      <c r="N64" s="83"/>
      <c r="O64" s="120"/>
      <c r="P64" s="83"/>
      <c r="Q64" s="167"/>
      <c r="R64" s="171"/>
      <c r="S64" s="171"/>
      <c r="T64" s="171"/>
      <c r="U64" s="120"/>
      <c r="V64" s="120"/>
      <c r="W64" s="120"/>
      <c r="X64" s="85"/>
      <c r="Y64" s="216"/>
      <c r="Z64" s="87" t="s">
        <v>157</v>
      </c>
      <c r="AA64" s="137" t="s">
        <v>237</v>
      </c>
      <c r="AB64" s="120"/>
      <c r="AC64" s="120"/>
      <c r="AD64" s="120"/>
      <c r="AE64" s="120"/>
      <c r="AF64" s="120"/>
      <c r="AG64" s="120"/>
      <c r="AH64" s="120"/>
      <c r="AI64" s="120"/>
      <c r="AJ64" s="120"/>
      <c r="AK64" s="120"/>
      <c r="AL64" s="120"/>
      <c r="AM64" s="120"/>
      <c r="AN64" s="120"/>
      <c r="AO64" s="120"/>
      <c r="AP64" s="120"/>
      <c r="AQ64" s="120"/>
      <c r="AR64" s="120"/>
      <c r="AS64" s="120"/>
      <c r="AT64" s="120"/>
      <c r="AU64" s="120"/>
    </row>
    <row r="65" spans="1:47" ht="45" customHeight="1">
      <c r="A65" s="120"/>
      <c r="B65" s="46" t="s">
        <v>269</v>
      </c>
      <c r="C65" s="120"/>
      <c r="D65" s="131" t="str">
        <f>'E 2024'!L47</f>
        <v>1 Casa de la Juventud construida o habilitada y funcionando</v>
      </c>
      <c r="E65" s="131"/>
      <c r="F65" s="131" t="str">
        <f>'E 2024'!N47</f>
        <v>1 Casa de la Juventud construida o habilitada y funcionando</v>
      </c>
      <c r="G65" s="177" t="s">
        <v>157</v>
      </c>
      <c r="H65" s="120"/>
      <c r="I65" s="120"/>
      <c r="J65" s="83"/>
      <c r="K65" s="83"/>
      <c r="L65" s="216"/>
      <c r="M65" s="133">
        <f>'E 2024'!O47</f>
        <v>0.5</v>
      </c>
      <c r="N65" s="83"/>
      <c r="O65" s="120"/>
      <c r="P65" s="83"/>
      <c r="Q65" s="167"/>
      <c r="R65" s="171"/>
      <c r="S65" s="171"/>
      <c r="T65" s="171"/>
      <c r="U65" s="120"/>
      <c r="V65" s="120"/>
      <c r="W65" s="120"/>
      <c r="X65" s="85"/>
      <c r="Y65" s="216"/>
      <c r="Z65" s="87" t="s">
        <v>157</v>
      </c>
      <c r="AA65" s="137" t="s">
        <v>157</v>
      </c>
      <c r="AB65" s="120"/>
      <c r="AC65" s="120"/>
      <c r="AD65" s="120"/>
      <c r="AE65" s="120"/>
      <c r="AF65" s="120"/>
      <c r="AG65" s="120"/>
      <c r="AH65" s="120"/>
      <c r="AI65" s="120"/>
      <c r="AJ65" s="120"/>
      <c r="AK65" s="120"/>
      <c r="AL65" s="120"/>
      <c r="AM65" s="120"/>
      <c r="AN65" s="120"/>
      <c r="AO65" s="120"/>
      <c r="AP65" s="120"/>
      <c r="AQ65" s="120"/>
      <c r="AR65" s="120"/>
      <c r="AS65" s="120"/>
      <c r="AT65" s="120"/>
      <c r="AU65" s="120"/>
    </row>
    <row r="66" spans="1:47" ht="45" customHeight="1">
      <c r="A66" s="120"/>
      <c r="B66" s="46" t="s">
        <v>269</v>
      </c>
      <c r="C66" s="120"/>
      <c r="D66" s="131" t="str">
        <f>'E 2024'!L48</f>
        <v>6 jornadas de capacitación</v>
      </c>
      <c r="E66" s="131" t="str">
        <f>'E 2024'!M48</f>
        <v>3 jornadas de capacitación</v>
      </c>
      <c r="F66" s="131" t="str">
        <f>'E 2024'!N48</f>
        <v>9 jornadas de capacitación</v>
      </c>
      <c r="G66" s="176" t="s">
        <v>734</v>
      </c>
      <c r="H66" s="120"/>
      <c r="I66" s="120"/>
      <c r="J66" s="83"/>
      <c r="K66" s="83"/>
      <c r="L66" s="216"/>
      <c r="M66" s="133">
        <f>'E 2024'!O48</f>
        <v>0.2</v>
      </c>
      <c r="N66" s="83"/>
      <c r="O66" s="120"/>
      <c r="P66" s="83"/>
      <c r="Q66" s="167"/>
      <c r="R66" s="171"/>
      <c r="S66" s="171"/>
      <c r="T66" s="171"/>
      <c r="U66" s="120"/>
      <c r="V66" s="120"/>
      <c r="W66" s="120"/>
      <c r="X66" s="85"/>
      <c r="Y66" s="216"/>
      <c r="Z66" s="87" t="s">
        <v>157</v>
      </c>
      <c r="AA66" s="134" t="s">
        <v>734</v>
      </c>
      <c r="AB66" s="120"/>
      <c r="AC66" s="120"/>
      <c r="AD66" s="120"/>
      <c r="AE66" s="120"/>
      <c r="AF66" s="120"/>
      <c r="AG66" s="120"/>
      <c r="AH66" s="120"/>
      <c r="AI66" s="120"/>
      <c r="AJ66" s="120"/>
      <c r="AK66" s="120"/>
      <c r="AL66" s="120"/>
      <c r="AM66" s="120"/>
      <c r="AN66" s="120"/>
      <c r="AO66" s="120"/>
      <c r="AP66" s="120"/>
      <c r="AQ66" s="120"/>
      <c r="AR66" s="120"/>
      <c r="AS66" s="120"/>
      <c r="AT66" s="120"/>
      <c r="AU66" s="120"/>
    </row>
    <row r="67" spans="1:47" ht="45" customHeight="1">
      <c r="A67" s="120"/>
      <c r="B67" s="46" t="s">
        <v>269</v>
      </c>
      <c r="C67" s="120"/>
      <c r="D67" s="131" t="str">
        <f>'E 2024'!L49</f>
        <v>6 jornadas de atención integral a adolescentes y jóvenes de la LHCN</v>
      </c>
      <c r="E67" s="131" t="str">
        <f>'E 2024'!M49</f>
        <v>6 jornadas de atención integral a adolescentes y jóvenes de la LHCN</v>
      </c>
      <c r="F67" s="131" t="str">
        <f>'E 2024'!N49</f>
        <v>12 jornadas de atención integral a adolescentes y jóvenes de la LHCN</v>
      </c>
      <c r="G67" s="176" t="s">
        <v>734</v>
      </c>
      <c r="H67" s="120"/>
      <c r="I67" s="120"/>
      <c r="J67" s="83"/>
      <c r="K67" s="83"/>
      <c r="L67" s="216"/>
      <c r="M67" s="133">
        <f>'E 2024'!O49</f>
        <v>0.3</v>
      </c>
      <c r="N67" s="83"/>
      <c r="O67" s="120"/>
      <c r="P67" s="83"/>
      <c r="Q67" s="167"/>
      <c r="R67" s="171"/>
      <c r="S67" s="171"/>
      <c r="T67" s="171"/>
      <c r="U67" s="120"/>
      <c r="V67" s="120"/>
      <c r="W67" s="120"/>
      <c r="X67" s="85"/>
      <c r="Y67" s="216"/>
      <c r="Z67" s="87" t="s">
        <v>157</v>
      </c>
      <c r="AA67" s="134" t="s">
        <v>734</v>
      </c>
      <c r="AB67" s="120"/>
      <c r="AC67" s="120"/>
      <c r="AD67" s="120"/>
      <c r="AE67" s="120"/>
      <c r="AF67" s="120"/>
      <c r="AG67" s="120"/>
      <c r="AH67" s="120"/>
      <c r="AI67" s="120"/>
      <c r="AJ67" s="120"/>
      <c r="AK67" s="120"/>
      <c r="AL67" s="120"/>
      <c r="AM67" s="120"/>
      <c r="AN67" s="120"/>
      <c r="AO67" s="120"/>
      <c r="AP67" s="120"/>
      <c r="AQ67" s="120"/>
      <c r="AR67" s="120"/>
      <c r="AS67" s="120"/>
      <c r="AT67" s="120"/>
      <c r="AU67" s="120"/>
    </row>
    <row r="68" spans="1:47" ht="45" customHeight="1">
      <c r="A68" s="120"/>
      <c r="B68" s="47" t="s">
        <v>281</v>
      </c>
      <c r="C68" s="120"/>
      <c r="D68" s="131" t="str">
        <f>'E 2024'!L52</f>
        <v>500 de mujeres formadas en mecanismos para la protección de los derechos humanos y participación comunitaria con enfoque de género</v>
      </c>
      <c r="E68" s="131" t="str">
        <f>'E 2024'!M52</f>
        <v>300 de mujeres formadas en mecanismos para la protección de los derechos humanos y participación comunitaria con enfoque de género</v>
      </c>
      <c r="F68" s="131" t="str">
        <f>'E 2024'!N52</f>
        <v>800 de mujeres formadas en mecanismos para la protección de los derechos humanos y participación comunitaria con enfoque de género</v>
      </c>
      <c r="G68" s="176" t="s">
        <v>279</v>
      </c>
      <c r="H68" s="120"/>
      <c r="I68" s="120"/>
      <c r="J68" s="83"/>
      <c r="K68" s="83"/>
      <c r="L68" s="216"/>
      <c r="M68" s="133">
        <f>'E 2024'!O52</f>
        <v>0.2</v>
      </c>
      <c r="N68" s="83"/>
      <c r="O68" s="120"/>
      <c r="P68" s="83"/>
      <c r="Q68" s="167"/>
      <c r="R68" s="171"/>
      <c r="S68" s="171"/>
      <c r="T68" s="171"/>
      <c r="U68" s="120"/>
      <c r="V68" s="120"/>
      <c r="W68" s="120"/>
      <c r="X68" s="85"/>
      <c r="Y68" s="216"/>
      <c r="Z68" s="87" t="s">
        <v>157</v>
      </c>
      <c r="AA68" s="134" t="s">
        <v>279</v>
      </c>
      <c r="AB68" s="120"/>
      <c r="AC68" s="120"/>
      <c r="AD68" s="120"/>
      <c r="AE68" s="120"/>
      <c r="AF68" s="120"/>
      <c r="AG68" s="120"/>
      <c r="AH68" s="120"/>
      <c r="AI68" s="120"/>
      <c r="AJ68" s="120"/>
      <c r="AK68" s="120"/>
      <c r="AL68" s="120"/>
      <c r="AM68" s="120"/>
      <c r="AN68" s="120"/>
      <c r="AO68" s="120"/>
      <c r="AP68" s="120"/>
      <c r="AQ68" s="120"/>
      <c r="AR68" s="120"/>
      <c r="AS68" s="120"/>
      <c r="AT68" s="120"/>
      <c r="AU68" s="120"/>
    </row>
    <row r="69" spans="1:47" ht="45" customHeight="1">
      <c r="A69" s="120"/>
      <c r="B69" s="47" t="s">
        <v>281</v>
      </c>
      <c r="C69" s="120"/>
      <c r="D69" s="131" t="str">
        <f>'E 2024'!L53</f>
        <v>20 mujeres en el proyecto Territorios Libres de Violencia</v>
      </c>
      <c r="E69" s="131" t="str">
        <f>'E 2024'!M53</f>
        <v>5 mujeres en el proyecto Territorios Libres de Violencia</v>
      </c>
      <c r="F69" s="131" t="str">
        <f>'E 2024'!N53</f>
        <v>25 mujeres en el proyecto Territorios Libres de Violencia</v>
      </c>
      <c r="G69" s="176" t="s">
        <v>279</v>
      </c>
      <c r="H69" s="120"/>
      <c r="I69" s="120"/>
      <c r="J69" s="83"/>
      <c r="K69" s="83"/>
      <c r="L69" s="216"/>
      <c r="M69" s="133">
        <f>'E 2024'!O53</f>
        <v>0.2</v>
      </c>
      <c r="N69" s="83"/>
      <c r="O69" s="120"/>
      <c r="P69" s="83"/>
      <c r="Q69" s="167"/>
      <c r="R69" s="171"/>
      <c r="S69" s="171"/>
      <c r="T69" s="171"/>
      <c r="U69" s="120"/>
      <c r="V69" s="120"/>
      <c r="W69" s="120"/>
      <c r="X69" s="85"/>
      <c r="Y69" s="216"/>
      <c r="Z69" s="87" t="s">
        <v>157</v>
      </c>
      <c r="AA69" s="134" t="s">
        <v>279</v>
      </c>
      <c r="AB69" s="120"/>
      <c r="AC69" s="120"/>
      <c r="AD69" s="120"/>
      <c r="AE69" s="120"/>
      <c r="AF69" s="120"/>
      <c r="AG69" s="120"/>
      <c r="AH69" s="120"/>
      <c r="AI69" s="120"/>
      <c r="AJ69" s="120"/>
      <c r="AK69" s="120"/>
      <c r="AL69" s="120"/>
      <c r="AM69" s="120"/>
      <c r="AN69" s="120"/>
      <c r="AO69" s="120"/>
      <c r="AP69" s="120"/>
      <c r="AQ69" s="120"/>
      <c r="AR69" s="120"/>
      <c r="AS69" s="120"/>
      <c r="AT69" s="120"/>
      <c r="AU69" s="120"/>
    </row>
    <row r="70" spans="1:47" ht="45" customHeight="1">
      <c r="A70" s="120"/>
      <c r="B70" s="47" t="s">
        <v>281</v>
      </c>
      <c r="C70" s="120"/>
      <c r="D70" s="131" t="str">
        <f>'E 2024'!L54</f>
        <v>4 actividades realizadas</v>
      </c>
      <c r="E70" s="131" t="str">
        <f>'E 2024'!M54</f>
        <v>2 actividades realizadas</v>
      </c>
      <c r="F70" s="131" t="str">
        <f>'E 2024'!N54</f>
        <v>6 actividades realizadas</v>
      </c>
      <c r="G70" s="176" t="s">
        <v>279</v>
      </c>
      <c r="H70" s="120"/>
      <c r="I70" s="120"/>
      <c r="J70" s="83"/>
      <c r="K70" s="83"/>
      <c r="L70" s="216"/>
      <c r="M70" s="133">
        <f>'E 2024'!O54</f>
        <v>0.2</v>
      </c>
      <c r="N70" s="83"/>
      <c r="O70" s="120"/>
      <c r="P70" s="83"/>
      <c r="Q70" s="167"/>
      <c r="R70" s="171"/>
      <c r="S70" s="171"/>
      <c r="T70" s="171"/>
      <c r="U70" s="120"/>
      <c r="V70" s="120"/>
      <c r="W70" s="120"/>
      <c r="X70" s="85"/>
      <c r="Y70" s="216"/>
      <c r="Z70" s="87" t="s">
        <v>157</v>
      </c>
      <c r="AA70" s="134" t="s">
        <v>279</v>
      </c>
      <c r="AB70" s="120"/>
      <c r="AC70" s="120"/>
      <c r="AD70" s="120"/>
      <c r="AE70" s="120"/>
      <c r="AF70" s="120"/>
      <c r="AG70" s="120"/>
      <c r="AH70" s="120"/>
      <c r="AI70" s="120"/>
      <c r="AJ70" s="120"/>
      <c r="AK70" s="120"/>
      <c r="AL70" s="120"/>
      <c r="AM70" s="120"/>
      <c r="AN70" s="120"/>
      <c r="AO70" s="120"/>
      <c r="AP70" s="120"/>
      <c r="AQ70" s="120"/>
      <c r="AR70" s="120"/>
      <c r="AS70" s="120"/>
      <c r="AT70" s="120"/>
      <c r="AU70" s="120"/>
    </row>
    <row r="71" spans="1:47" ht="45" customHeight="1">
      <c r="A71" s="120"/>
      <c r="B71" s="47" t="s">
        <v>281</v>
      </c>
      <c r="C71" s="120"/>
      <c r="D71" s="131" t="str">
        <f>'E 2024'!L55</f>
        <v>3 ferias de empleabilidad para mujeres en estado de vulnerabilidad</v>
      </c>
      <c r="E71" s="131" t="str">
        <f>'E 2024'!M55</f>
        <v>1 feria de empleabilidad para mujeres en estado de vulnerabilidad</v>
      </c>
      <c r="F71" s="131" t="str">
        <f>'E 2024'!N55</f>
        <v>4 ferias de empleabilidad para mujeres en estado de vulnerabilidad</v>
      </c>
      <c r="G71" s="176" t="s">
        <v>279</v>
      </c>
      <c r="H71" s="120"/>
      <c r="I71" s="120"/>
      <c r="J71" s="83"/>
      <c r="K71" s="83"/>
      <c r="L71" s="216"/>
      <c r="M71" s="133">
        <f>'E 2024'!O55</f>
        <v>0.2</v>
      </c>
      <c r="N71" s="83"/>
      <c r="O71" s="120"/>
      <c r="P71" s="83"/>
      <c r="Q71" s="167"/>
      <c r="R71" s="171"/>
      <c r="S71" s="171"/>
      <c r="T71" s="171"/>
      <c r="U71" s="120"/>
      <c r="V71" s="120"/>
      <c r="W71" s="120"/>
      <c r="X71" s="85"/>
      <c r="Y71" s="216"/>
      <c r="Z71" s="87" t="s">
        <v>157</v>
      </c>
      <c r="AA71" s="134" t="s">
        <v>279</v>
      </c>
      <c r="AB71" s="120"/>
      <c r="AC71" s="120"/>
      <c r="AD71" s="120"/>
      <c r="AE71" s="120"/>
      <c r="AF71" s="120"/>
      <c r="AG71" s="120"/>
      <c r="AH71" s="120"/>
      <c r="AI71" s="120"/>
      <c r="AJ71" s="120"/>
      <c r="AK71" s="120"/>
      <c r="AL71" s="120"/>
      <c r="AM71" s="120"/>
      <c r="AN71" s="120"/>
      <c r="AO71" s="120"/>
      <c r="AP71" s="120"/>
      <c r="AQ71" s="120"/>
      <c r="AR71" s="120"/>
      <c r="AS71" s="120"/>
      <c r="AT71" s="120"/>
      <c r="AU71" s="120"/>
    </row>
    <row r="72" spans="1:47" ht="45" customHeight="1">
      <c r="A72" s="120"/>
      <c r="B72" s="47" t="s">
        <v>281</v>
      </c>
      <c r="C72" s="120"/>
      <c r="D72" s="131" t="str">
        <f>'E 2024'!L56</f>
        <v>2 ferias de emprendimiento para mujeres artesanas de la localidad</v>
      </c>
      <c r="E72" s="131" t="str">
        <f>'E 2024'!M56</f>
        <v>1 feria de emprendimiento para mujeres artesanas de la localidad</v>
      </c>
      <c r="F72" s="131" t="str">
        <f>'E 2024'!N56</f>
        <v>3 ferias de emprendimiento para mujeres artesanas de la localidad</v>
      </c>
      <c r="G72" s="176" t="s">
        <v>279</v>
      </c>
      <c r="H72" s="120"/>
      <c r="I72" s="120"/>
      <c r="J72" s="83"/>
      <c r="K72" s="83"/>
      <c r="L72" s="216"/>
      <c r="M72" s="133">
        <f>'E 2024'!O56</f>
        <v>0.2</v>
      </c>
      <c r="N72" s="83"/>
      <c r="O72" s="120"/>
      <c r="P72" s="83"/>
      <c r="Q72" s="167"/>
      <c r="R72" s="171"/>
      <c r="S72" s="171"/>
      <c r="T72" s="171"/>
      <c r="U72" s="120"/>
      <c r="V72" s="120"/>
      <c r="W72" s="120"/>
      <c r="X72" s="85"/>
      <c r="Y72" s="216"/>
      <c r="Z72" s="87" t="s">
        <v>157</v>
      </c>
      <c r="AA72" s="134" t="s">
        <v>279</v>
      </c>
      <c r="AB72" s="120"/>
      <c r="AC72" s="120"/>
      <c r="AD72" s="120"/>
      <c r="AE72" s="120"/>
      <c r="AF72" s="120"/>
      <c r="AG72" s="120"/>
      <c r="AH72" s="120"/>
      <c r="AI72" s="120"/>
      <c r="AJ72" s="120"/>
      <c r="AK72" s="120"/>
      <c r="AL72" s="120"/>
      <c r="AM72" s="120"/>
      <c r="AN72" s="120"/>
      <c r="AO72" s="120"/>
      <c r="AP72" s="120"/>
      <c r="AQ72" s="120"/>
      <c r="AR72" s="120"/>
      <c r="AS72" s="120"/>
      <c r="AT72" s="120"/>
      <c r="AU72" s="120"/>
    </row>
    <row r="73" spans="1:47" ht="45" customHeight="1">
      <c r="A73" s="120"/>
      <c r="B73" s="48" t="s">
        <v>302</v>
      </c>
      <c r="C73" s="120"/>
      <c r="D73" s="131" t="str">
        <f>'E 2024'!L58</f>
        <v>150 personas sensibilizadas frente a la inclusión social y el respeto de los derechos de las personas pertenecientes a la comunidad LGBTIQ+</v>
      </c>
      <c r="E73" s="131" t="str">
        <f>'E 2024'!M58</f>
        <v>50 personas sensibilizadas frente a la inclusión social y el respeto de los derechos de las personas pertenecientes a la comunidad LGBTIQ+</v>
      </c>
      <c r="F73" s="131" t="str">
        <f>'E 2024'!N58</f>
        <v>200 personas sensibilizadas frente a la inclusión social y el respeto de los derechos de las personas pertenecientes a la comunidad LGBTIQ+</v>
      </c>
      <c r="G73" s="176" t="s">
        <v>279</v>
      </c>
      <c r="H73" s="120"/>
      <c r="I73" s="120"/>
      <c r="J73" s="83"/>
      <c r="K73" s="83"/>
      <c r="L73" s="216"/>
      <c r="M73" s="133">
        <f>'E 2024'!O58</f>
        <v>0.4</v>
      </c>
      <c r="N73" s="83"/>
      <c r="O73" s="120"/>
      <c r="P73" s="83"/>
      <c r="Q73" s="167"/>
      <c r="R73" s="171"/>
      <c r="S73" s="171"/>
      <c r="T73" s="171"/>
      <c r="U73" s="120"/>
      <c r="V73" s="120"/>
      <c r="W73" s="120"/>
      <c r="X73" s="85"/>
      <c r="Y73" s="216"/>
      <c r="Z73" s="87" t="s">
        <v>157</v>
      </c>
      <c r="AA73" s="134" t="s">
        <v>279</v>
      </c>
      <c r="AB73" s="120"/>
      <c r="AC73" s="120"/>
      <c r="AD73" s="120"/>
      <c r="AE73" s="120"/>
      <c r="AF73" s="120"/>
      <c r="AG73" s="120"/>
      <c r="AH73" s="120"/>
      <c r="AI73" s="120"/>
      <c r="AJ73" s="120"/>
      <c r="AK73" s="120"/>
      <c r="AL73" s="120"/>
      <c r="AM73" s="120"/>
      <c r="AN73" s="120"/>
      <c r="AO73" s="120"/>
      <c r="AP73" s="120"/>
      <c r="AQ73" s="120"/>
      <c r="AR73" s="120"/>
      <c r="AS73" s="120"/>
      <c r="AT73" s="120"/>
      <c r="AU73" s="120"/>
    </row>
    <row r="74" spans="1:47" ht="45" customHeight="1">
      <c r="A74" s="120"/>
      <c r="B74" s="48" t="s">
        <v>302</v>
      </c>
      <c r="C74" s="120"/>
      <c r="D74" s="131" t="str">
        <f>'E 2024'!L59</f>
        <v>3 acciones de prevención de las diferentes formas de homofobia que fomentan la violencia contra la población diversa realizadas</v>
      </c>
      <c r="E74" s="131" t="str">
        <f>'E 2024'!M59</f>
        <v>2 acciones de prevención de las diferentes formas de homofobia que fomentan la violencia contra la población diversa realizadas</v>
      </c>
      <c r="F74" s="131" t="str">
        <f>'E 2024'!N59</f>
        <v>5 acciones de prevención de las diferentes formas de homofobia que fomentan la violencia contra la población diversa realizadas</v>
      </c>
      <c r="G74" s="176" t="s">
        <v>279</v>
      </c>
      <c r="H74" s="120"/>
      <c r="I74" s="120"/>
      <c r="J74" s="83"/>
      <c r="K74" s="83"/>
      <c r="L74" s="216"/>
      <c r="M74" s="133">
        <f>'E 2024'!O59</f>
        <v>0.4</v>
      </c>
      <c r="N74" s="83"/>
      <c r="O74" s="120"/>
      <c r="P74" s="83"/>
      <c r="Q74" s="167"/>
      <c r="R74" s="171"/>
      <c r="S74" s="171"/>
      <c r="T74" s="171"/>
      <c r="U74" s="120"/>
      <c r="V74" s="120"/>
      <c r="W74" s="120"/>
      <c r="X74" s="85"/>
      <c r="Y74" s="216"/>
      <c r="Z74" s="87" t="s">
        <v>157</v>
      </c>
      <c r="AA74" s="134" t="s">
        <v>279</v>
      </c>
      <c r="AB74" s="120"/>
      <c r="AC74" s="120"/>
      <c r="AD74" s="120"/>
      <c r="AE74" s="120"/>
      <c r="AF74" s="120"/>
      <c r="AG74" s="120"/>
      <c r="AH74" s="120"/>
      <c r="AI74" s="120"/>
      <c r="AJ74" s="120"/>
      <c r="AK74" s="120"/>
      <c r="AL74" s="120"/>
      <c r="AM74" s="120"/>
      <c r="AN74" s="120"/>
      <c r="AO74" s="120"/>
      <c r="AP74" s="120"/>
      <c r="AQ74" s="120"/>
      <c r="AR74" s="120"/>
      <c r="AS74" s="120"/>
      <c r="AT74" s="120"/>
      <c r="AU74" s="120"/>
    </row>
    <row r="75" spans="1:47" ht="45" customHeight="1">
      <c r="A75" s="120"/>
      <c r="B75" s="48" t="s">
        <v>302</v>
      </c>
      <c r="C75" s="120"/>
      <c r="D75" s="131" t="str">
        <f>'E 2024'!L60</f>
        <v>30 funcionarios y servidores públicos de la LHCN formados en prevención y atención integral de violencias y actos de discriminación a la población LGBTIQ+</v>
      </c>
      <c r="E75" s="131"/>
      <c r="F75" s="131" t="str">
        <f>'E 2024'!N60</f>
        <v>30 funcionarios y servidores públicos de la LHCN formados en prevención y atención integral de violencias y actos de discriminación a la población LGBTIQ+</v>
      </c>
      <c r="G75" s="176" t="s">
        <v>279</v>
      </c>
      <c r="H75" s="120"/>
      <c r="I75" s="120"/>
      <c r="J75" s="83"/>
      <c r="K75" s="83"/>
      <c r="L75" s="216"/>
      <c r="M75" s="133">
        <f>'E 2024'!O60</f>
        <v>0.2</v>
      </c>
      <c r="N75" s="83"/>
      <c r="O75" s="120"/>
      <c r="P75" s="83"/>
      <c r="Q75" s="167"/>
      <c r="R75" s="171"/>
      <c r="S75" s="171"/>
      <c r="T75" s="171"/>
      <c r="U75" s="120"/>
      <c r="V75" s="120"/>
      <c r="W75" s="120"/>
      <c r="X75" s="85"/>
      <c r="Y75" s="216"/>
      <c r="Z75" s="87" t="s">
        <v>157</v>
      </c>
      <c r="AA75" s="134" t="s">
        <v>279</v>
      </c>
      <c r="AB75" s="120"/>
      <c r="AC75" s="120"/>
      <c r="AD75" s="120"/>
      <c r="AE75" s="120"/>
      <c r="AF75" s="120"/>
      <c r="AG75" s="120"/>
      <c r="AH75" s="120"/>
      <c r="AI75" s="120"/>
      <c r="AJ75" s="120"/>
      <c r="AK75" s="120"/>
      <c r="AL75" s="120"/>
      <c r="AM75" s="120"/>
      <c r="AN75" s="120"/>
      <c r="AO75" s="120"/>
      <c r="AP75" s="120"/>
      <c r="AQ75" s="120"/>
      <c r="AR75" s="120"/>
      <c r="AS75" s="120"/>
      <c r="AT75" s="120"/>
      <c r="AU75" s="120"/>
    </row>
    <row r="76" spans="1:47" ht="45" customHeight="1">
      <c r="A76" s="120"/>
      <c r="B76" s="49" t="s">
        <v>315</v>
      </c>
      <c r="C76" s="120"/>
      <c r="D76" s="131" t="str">
        <f>'E 2024'!L63</f>
        <v xml:space="preserve"> 4 actividades Lúdicas y Recreativas con niños, niñas y adultos con condición de discapacidad realizadas</v>
      </c>
      <c r="E76" s="131" t="str">
        <f>'E 2024'!M63</f>
        <v>3 actividades Lúdicas y Recreativas con niños, niñas y adultos con condición de discapacidad realizadas</v>
      </c>
      <c r="F76" s="131" t="str">
        <f>'E 2024'!N63</f>
        <v>7 actividades Lúdicas y Recreativas con niños, niñas y adultos con condición de discapacidad realizadas</v>
      </c>
      <c r="G76" s="177" t="s">
        <v>335</v>
      </c>
      <c r="H76" s="120"/>
      <c r="I76" s="120"/>
      <c r="J76" s="83"/>
      <c r="K76" s="83"/>
      <c r="L76" s="216"/>
      <c r="M76" s="133">
        <f>'E 2024'!O63</f>
        <v>0.2</v>
      </c>
      <c r="N76" s="83"/>
      <c r="O76" s="120"/>
      <c r="P76" s="83"/>
      <c r="Q76" s="167"/>
      <c r="R76" s="171"/>
      <c r="S76" s="171"/>
      <c r="T76" s="171"/>
      <c r="U76" s="120"/>
      <c r="V76" s="120"/>
      <c r="W76" s="120"/>
      <c r="X76" s="85"/>
      <c r="Y76" s="216"/>
      <c r="Z76" s="87" t="s">
        <v>157</v>
      </c>
      <c r="AA76" s="137" t="s">
        <v>335</v>
      </c>
      <c r="AB76" s="120"/>
      <c r="AC76" s="120"/>
      <c r="AD76" s="120"/>
      <c r="AE76" s="120"/>
      <c r="AF76" s="120"/>
      <c r="AG76" s="120"/>
      <c r="AH76" s="120"/>
      <c r="AI76" s="120"/>
      <c r="AJ76" s="120"/>
      <c r="AK76" s="120"/>
      <c r="AL76" s="120"/>
      <c r="AM76" s="120"/>
      <c r="AN76" s="120"/>
      <c r="AO76" s="120"/>
      <c r="AP76" s="120"/>
      <c r="AQ76" s="120"/>
      <c r="AR76" s="120"/>
      <c r="AS76" s="120"/>
      <c r="AT76" s="120"/>
      <c r="AU76" s="120"/>
    </row>
    <row r="77" spans="1:47" ht="45" customHeight="1">
      <c r="A77" s="120"/>
      <c r="B77" s="49" t="s">
        <v>315</v>
      </c>
      <c r="C77" s="120"/>
      <c r="D77" s="131" t="str">
        <f>'E 2024'!L64</f>
        <v>3 encuentros de madres cuidadoras y personas con discapacidad realizados</v>
      </c>
      <c r="E77" s="131" t="str">
        <f>'E 2024'!M64</f>
        <v>1 encuentro de madres cuidadoras y personas con discapacidad realizado</v>
      </c>
      <c r="F77" s="131" t="str">
        <f>'E 2024'!N64</f>
        <v>4 encuentros de madres cuidadoras y personas con discapacidad realizados</v>
      </c>
      <c r="G77" s="177" t="s">
        <v>335</v>
      </c>
      <c r="H77" s="120"/>
      <c r="I77" s="120"/>
      <c r="J77" s="83"/>
      <c r="K77" s="83"/>
      <c r="L77" s="216"/>
      <c r="M77" s="133">
        <f>'E 2024'!O64</f>
        <v>0.2</v>
      </c>
      <c r="N77" s="83"/>
      <c r="O77" s="120"/>
      <c r="P77" s="83"/>
      <c r="Q77" s="167"/>
      <c r="R77" s="171"/>
      <c r="S77" s="171"/>
      <c r="T77" s="171"/>
      <c r="U77" s="120"/>
      <c r="V77" s="120"/>
      <c r="W77" s="120"/>
      <c r="X77" s="85"/>
      <c r="Y77" s="216"/>
      <c r="Z77" s="87" t="s">
        <v>157</v>
      </c>
      <c r="AA77" s="137" t="s">
        <v>335</v>
      </c>
      <c r="AB77" s="120"/>
      <c r="AC77" s="120"/>
      <c r="AD77" s="120"/>
      <c r="AE77" s="120"/>
      <c r="AF77" s="120"/>
      <c r="AG77" s="120"/>
      <c r="AH77" s="120"/>
      <c r="AI77" s="120"/>
      <c r="AJ77" s="120"/>
      <c r="AK77" s="120"/>
      <c r="AL77" s="120"/>
      <c r="AM77" s="120"/>
      <c r="AN77" s="120"/>
      <c r="AO77" s="120"/>
      <c r="AP77" s="120"/>
      <c r="AQ77" s="120"/>
      <c r="AR77" s="120"/>
      <c r="AS77" s="120"/>
      <c r="AT77" s="120"/>
      <c r="AU77" s="120"/>
    </row>
    <row r="78" spans="1:47" ht="45" customHeight="1">
      <c r="A78" s="120"/>
      <c r="B78" s="49" t="s">
        <v>315</v>
      </c>
      <c r="C78" s="120"/>
      <c r="D78" s="131" t="str">
        <f>'E 2024'!L65</f>
        <v>200 unidades de sistemas tecnológicos y herramientas pedagógicas, materiales didácticos, mobiliario, equipo, etc.</v>
      </c>
      <c r="E78" s="131" t="str">
        <f>'E 2024'!M65</f>
        <v>150 unidades de sistemas tecnológicos y herramientas pedagógicas, materiales didácticos, mobiliario, equipo, etc.</v>
      </c>
      <c r="F78" s="131" t="str">
        <f>'E 2024'!N65</f>
        <v>350 unidades de sistemas tecnológicos y herramientas pedagógicas, materiales didácticos, mobiliario, equipo, etc.</v>
      </c>
      <c r="G78" s="177" t="s">
        <v>335</v>
      </c>
      <c r="H78" s="120"/>
      <c r="I78" s="120"/>
      <c r="J78" s="83"/>
      <c r="K78" s="83"/>
      <c r="L78" s="216"/>
      <c r="M78" s="133">
        <f>'E 2024'!O65</f>
        <v>0.2</v>
      </c>
      <c r="N78" s="83"/>
      <c r="O78" s="120"/>
      <c r="P78" s="83"/>
      <c r="Q78" s="167"/>
      <c r="R78" s="171"/>
      <c r="S78" s="171"/>
      <c r="T78" s="171"/>
      <c r="U78" s="120"/>
      <c r="V78" s="120"/>
      <c r="W78" s="120"/>
      <c r="X78" s="85"/>
      <c r="Y78" s="216"/>
      <c r="Z78" s="87" t="s">
        <v>157</v>
      </c>
      <c r="AA78" s="137" t="s">
        <v>335</v>
      </c>
      <c r="AB78" s="120"/>
      <c r="AC78" s="120"/>
      <c r="AD78" s="120"/>
      <c r="AE78" s="120"/>
      <c r="AF78" s="120"/>
      <c r="AG78" s="120"/>
      <c r="AH78" s="120"/>
      <c r="AI78" s="120"/>
      <c r="AJ78" s="120"/>
      <c r="AK78" s="120"/>
      <c r="AL78" s="120"/>
      <c r="AM78" s="120"/>
      <c r="AN78" s="120"/>
      <c r="AO78" s="120"/>
      <c r="AP78" s="120"/>
      <c r="AQ78" s="120"/>
      <c r="AR78" s="120"/>
      <c r="AS78" s="120"/>
      <c r="AT78" s="120"/>
      <c r="AU78" s="120"/>
    </row>
    <row r="79" spans="1:47" ht="45" customHeight="1">
      <c r="A79" s="120"/>
      <c r="B79" s="49" t="s">
        <v>315</v>
      </c>
      <c r="C79" s="120"/>
      <c r="D79" s="131" t="str">
        <f>'E 2024'!L66</f>
        <v>1 Caracterización de la población con discapacidad e infraestructura adecuada (vías, colegios, parques, etc.) realizada</v>
      </c>
      <c r="E79" s="131" t="str">
        <f>'E 2024'!M66</f>
        <v>1 Caracterización de la población con discapacidad e infraestructura adecuada (vías, colegios, parques, etc.) realizada</v>
      </c>
      <c r="F79" s="131" t="str">
        <f>'E 2024'!N66</f>
        <v>2 Caracterizaciones de la población con discapacidad e infraestructura adecuada (vías, colegios, parques, etc.) realizada</v>
      </c>
      <c r="G79" s="177" t="s">
        <v>335</v>
      </c>
      <c r="H79" s="120"/>
      <c r="I79" s="120"/>
      <c r="J79" s="83"/>
      <c r="K79" s="83"/>
      <c r="L79" s="216"/>
      <c r="M79" s="133">
        <f>'E 2024'!O66</f>
        <v>0.2</v>
      </c>
      <c r="N79" s="83"/>
      <c r="O79" s="120"/>
      <c r="P79" s="83"/>
      <c r="Q79" s="167"/>
      <c r="R79" s="171"/>
      <c r="S79" s="171"/>
      <c r="T79" s="171"/>
      <c r="U79" s="120"/>
      <c r="V79" s="120"/>
      <c r="W79" s="120"/>
      <c r="X79" s="85"/>
      <c r="Y79" s="216"/>
      <c r="Z79" s="87" t="s">
        <v>157</v>
      </c>
      <c r="AA79" s="137" t="s">
        <v>335</v>
      </c>
      <c r="AB79" s="120"/>
      <c r="AC79" s="120"/>
      <c r="AD79" s="120"/>
      <c r="AE79" s="120"/>
      <c r="AF79" s="120"/>
      <c r="AG79" s="120"/>
      <c r="AH79" s="120"/>
      <c r="AI79" s="120"/>
      <c r="AJ79" s="120"/>
      <c r="AK79" s="120"/>
      <c r="AL79" s="120"/>
      <c r="AM79" s="120"/>
      <c r="AN79" s="120"/>
      <c r="AO79" s="120"/>
      <c r="AP79" s="120"/>
      <c r="AQ79" s="120"/>
      <c r="AR79" s="120"/>
      <c r="AS79" s="120"/>
      <c r="AT79" s="120"/>
      <c r="AU79" s="120"/>
    </row>
    <row r="80" spans="1:47" ht="45" customHeight="1">
      <c r="A80" s="120"/>
      <c r="B80" s="49" t="s">
        <v>315</v>
      </c>
      <c r="C80" s="120"/>
      <c r="D80" s="131" t="str">
        <f>'E 2024'!L67</f>
        <v>5 acciones de inclusión para la población con discapacidad auditiva</v>
      </c>
      <c r="E80" s="131" t="str">
        <f>'E 2024'!M67</f>
        <v>2 acciones de inclusión para la población con discapacidad auditiva</v>
      </c>
      <c r="F80" s="131" t="str">
        <f>'E 2024'!N67</f>
        <v>7 acciones de inclusión para la población con discapacidad auditiva</v>
      </c>
      <c r="G80" s="177" t="s">
        <v>335</v>
      </c>
      <c r="H80" s="120"/>
      <c r="I80" s="120"/>
      <c r="J80" s="83"/>
      <c r="K80" s="83"/>
      <c r="L80" s="216"/>
      <c r="M80" s="133">
        <f>'E 2024'!O67</f>
        <v>0.2</v>
      </c>
      <c r="N80" s="83"/>
      <c r="O80" s="120"/>
      <c r="P80" s="83"/>
      <c r="Q80" s="167"/>
      <c r="R80" s="171"/>
      <c r="S80" s="171"/>
      <c r="T80" s="171"/>
      <c r="U80" s="120"/>
      <c r="V80" s="120"/>
      <c r="W80" s="120"/>
      <c r="X80" s="85"/>
      <c r="Y80" s="216"/>
      <c r="Z80" s="87" t="s">
        <v>157</v>
      </c>
      <c r="AA80" s="137" t="s">
        <v>335</v>
      </c>
      <c r="AB80" s="120"/>
      <c r="AC80" s="120"/>
      <c r="AD80" s="120"/>
      <c r="AE80" s="120"/>
      <c r="AF80" s="120"/>
      <c r="AG80" s="120"/>
      <c r="AH80" s="120"/>
      <c r="AI80" s="120"/>
      <c r="AJ80" s="120"/>
      <c r="AK80" s="120"/>
      <c r="AL80" s="120"/>
      <c r="AM80" s="120"/>
      <c r="AN80" s="120"/>
      <c r="AO80" s="120"/>
      <c r="AP80" s="120"/>
      <c r="AQ80" s="120"/>
      <c r="AR80" s="120"/>
      <c r="AS80" s="120"/>
      <c r="AT80" s="120"/>
      <c r="AU80" s="120"/>
    </row>
    <row r="81" spans="1:47" ht="45" customHeight="1">
      <c r="A81" s="120"/>
      <c r="B81" s="50" t="s">
        <v>337</v>
      </c>
      <c r="C81" s="120"/>
      <c r="D81" s="131" t="str">
        <f>'E 2024'!L70</f>
        <v>9 actividades recreativas y/o culturales con adultos mayores realizadas</v>
      </c>
      <c r="E81" s="131" t="str">
        <f>'E 2024'!M70</f>
        <v>9 actividades recreativas y/o culturales con adultos mayores realizadas</v>
      </c>
      <c r="F81" s="131" t="str">
        <f>'E 2024'!N70</f>
        <v>18 actividades recreativas y/o culturales con adultos mayores realizadas</v>
      </c>
      <c r="G81" s="177" t="s">
        <v>335</v>
      </c>
      <c r="H81" s="120"/>
      <c r="I81" s="120"/>
      <c r="J81" s="83"/>
      <c r="K81" s="83"/>
      <c r="L81" s="216"/>
      <c r="M81" s="133">
        <f>'E 2024'!O70</f>
        <v>0.5</v>
      </c>
      <c r="N81" s="83"/>
      <c r="O81" s="120"/>
      <c r="P81" s="83"/>
      <c r="Q81" s="167"/>
      <c r="R81" s="171"/>
      <c r="S81" s="171"/>
      <c r="T81" s="171"/>
      <c r="U81" s="120"/>
      <c r="V81" s="120"/>
      <c r="W81" s="120"/>
      <c r="X81" s="85"/>
      <c r="Y81" s="216"/>
      <c r="Z81" s="87" t="s">
        <v>157</v>
      </c>
      <c r="AA81" s="137" t="s">
        <v>335</v>
      </c>
      <c r="AB81" s="120"/>
      <c r="AC81" s="120"/>
      <c r="AD81" s="120"/>
      <c r="AE81" s="120"/>
      <c r="AF81" s="120"/>
      <c r="AG81" s="120"/>
      <c r="AH81" s="120"/>
      <c r="AI81" s="120"/>
      <c r="AJ81" s="120"/>
      <c r="AK81" s="120"/>
      <c r="AL81" s="120"/>
      <c r="AM81" s="120"/>
      <c r="AN81" s="120"/>
      <c r="AO81" s="120"/>
      <c r="AP81" s="120"/>
      <c r="AQ81" s="120"/>
      <c r="AR81" s="120"/>
      <c r="AS81" s="120"/>
      <c r="AT81" s="120"/>
      <c r="AU81" s="120"/>
    </row>
    <row r="82" spans="1:47" ht="45" customHeight="1">
      <c r="A82" s="120"/>
      <c r="B82" s="50" t="s">
        <v>337</v>
      </c>
      <c r="C82" s="120"/>
      <c r="D82" s="131" t="str">
        <f>'E 2024'!L71</f>
        <v>6  jornadas de atención integral para el adulto mayor realizadas</v>
      </c>
      <c r="E82" s="131" t="str">
        <f>'E 2024'!M71</f>
        <v>6 jornadas de atención integral para el adulto mayor realizadas</v>
      </c>
      <c r="F82" s="131" t="str">
        <f>'E 2024'!N71</f>
        <v>12 jornadas de atención integral para el adulto mayor realizadas</v>
      </c>
      <c r="G82" s="177" t="s">
        <v>335</v>
      </c>
      <c r="H82" s="120"/>
      <c r="I82" s="120"/>
      <c r="J82" s="83"/>
      <c r="K82" s="83"/>
      <c r="L82" s="216"/>
      <c r="M82" s="133">
        <f>'E 2024'!O71</f>
        <v>0.5</v>
      </c>
      <c r="N82" s="83"/>
      <c r="O82" s="120"/>
      <c r="P82" s="83"/>
      <c r="Q82" s="167"/>
      <c r="R82" s="171"/>
      <c r="S82" s="171"/>
      <c r="T82" s="171"/>
      <c r="U82" s="120"/>
      <c r="V82" s="120"/>
      <c r="W82" s="120"/>
      <c r="X82" s="85"/>
      <c r="Y82" s="216"/>
      <c r="Z82" s="87" t="s">
        <v>157</v>
      </c>
      <c r="AA82" s="137" t="s">
        <v>335</v>
      </c>
      <c r="AB82" s="120"/>
      <c r="AC82" s="120"/>
      <c r="AD82" s="120"/>
      <c r="AE82" s="120"/>
      <c r="AF82" s="120"/>
      <c r="AG82" s="120"/>
      <c r="AH82" s="120"/>
      <c r="AI82" s="120"/>
      <c r="AJ82" s="120"/>
      <c r="AK82" s="120"/>
      <c r="AL82" s="120"/>
      <c r="AM82" s="120"/>
      <c r="AN82" s="120"/>
      <c r="AO82" s="120"/>
      <c r="AP82" s="120"/>
      <c r="AQ82" s="120"/>
      <c r="AR82" s="120"/>
      <c r="AS82" s="120"/>
      <c r="AT82" s="120"/>
      <c r="AU82" s="120"/>
    </row>
    <row r="83" spans="1:47" ht="45" customHeight="1">
      <c r="A83" s="120"/>
      <c r="B83" s="55" t="s">
        <v>347</v>
      </c>
      <c r="C83" s="120"/>
      <c r="D83" s="131" t="str">
        <f>'E 2024'!L75</f>
        <v>120 Frentes de Seguridad fortalecidos</v>
      </c>
      <c r="E83" s="131" t="str">
        <f>'E 2024'!M75</f>
        <v>30 Frentes de Seguridad fortalecidos</v>
      </c>
      <c r="F83" s="131" t="str">
        <f>'E 2024'!N75</f>
        <v>150 Frentes de Seguridad fortalecidos</v>
      </c>
      <c r="G83" s="177" t="s">
        <v>352</v>
      </c>
      <c r="H83" s="120"/>
      <c r="I83" s="120"/>
      <c r="J83" s="83"/>
      <c r="K83" s="83"/>
      <c r="L83" s="216"/>
      <c r="M83" s="133">
        <f>'E 2024'!O75</f>
        <v>0.5</v>
      </c>
      <c r="N83" s="83"/>
      <c r="O83" s="120"/>
      <c r="P83" s="83"/>
      <c r="Q83" s="167"/>
      <c r="R83" s="171"/>
      <c r="S83" s="171"/>
      <c r="T83" s="171"/>
      <c r="U83" s="120"/>
      <c r="V83" s="120"/>
      <c r="W83" s="120"/>
      <c r="X83" s="85"/>
      <c r="Y83" s="216"/>
      <c r="Z83" s="87" t="s">
        <v>157</v>
      </c>
      <c r="AA83" s="137" t="s">
        <v>352</v>
      </c>
      <c r="AB83" s="120"/>
      <c r="AC83" s="120"/>
      <c r="AD83" s="120"/>
      <c r="AE83" s="120"/>
      <c r="AF83" s="120"/>
      <c r="AG83" s="120"/>
      <c r="AH83" s="120"/>
      <c r="AI83" s="120"/>
      <c r="AJ83" s="120"/>
      <c r="AK83" s="120"/>
      <c r="AL83" s="120"/>
      <c r="AM83" s="120"/>
      <c r="AN83" s="120"/>
      <c r="AO83" s="120"/>
      <c r="AP83" s="120"/>
      <c r="AQ83" s="120"/>
      <c r="AR83" s="120"/>
      <c r="AS83" s="120"/>
      <c r="AT83" s="120"/>
      <c r="AU83" s="120"/>
    </row>
    <row r="84" spans="1:47" ht="45" customHeight="1">
      <c r="A84" s="120"/>
      <c r="B84" s="55" t="s">
        <v>347</v>
      </c>
      <c r="C84" s="120"/>
      <c r="D84" s="131" t="str">
        <f>'E 2024'!L76</f>
        <v>6 actividades para mejorar la convivencia realizados</v>
      </c>
      <c r="E84" s="131" t="str">
        <f>'E 2024'!M76</f>
        <v>6 actividades para mejorar la convivencia realizados</v>
      </c>
      <c r="F84" s="131" t="str">
        <f>'E 2024'!N76</f>
        <v>12 actividades para mejorar la convivencia realizados</v>
      </c>
      <c r="G84" s="177" t="s">
        <v>352</v>
      </c>
      <c r="H84" s="120"/>
      <c r="I84" s="120"/>
      <c r="J84" s="83"/>
      <c r="K84" s="83"/>
      <c r="L84" s="216"/>
      <c r="M84" s="133">
        <f>'E 2024'!O76</f>
        <v>0.5</v>
      </c>
      <c r="N84" s="83"/>
      <c r="O84" s="120"/>
      <c r="P84" s="83"/>
      <c r="Q84" s="167"/>
      <c r="R84" s="171"/>
      <c r="S84" s="171"/>
      <c r="T84" s="171"/>
      <c r="U84" s="120"/>
      <c r="V84" s="120"/>
      <c r="W84" s="120"/>
      <c r="X84" s="85"/>
      <c r="Y84" s="216"/>
      <c r="Z84" s="87" t="s">
        <v>157</v>
      </c>
      <c r="AA84" s="137" t="s">
        <v>352</v>
      </c>
      <c r="AB84" s="120"/>
      <c r="AC84" s="120"/>
      <c r="AD84" s="120"/>
      <c r="AE84" s="120"/>
      <c r="AF84" s="120"/>
      <c r="AG84" s="120"/>
      <c r="AH84" s="120"/>
      <c r="AI84" s="120"/>
      <c r="AJ84" s="120"/>
      <c r="AK84" s="120"/>
      <c r="AL84" s="120"/>
      <c r="AM84" s="120"/>
      <c r="AN84" s="120"/>
      <c r="AO84" s="120"/>
      <c r="AP84" s="120"/>
      <c r="AQ84" s="120"/>
      <c r="AR84" s="120"/>
      <c r="AS84" s="120"/>
      <c r="AT84" s="120"/>
      <c r="AU84" s="120"/>
    </row>
    <row r="85" spans="1:47" ht="45" customHeight="1">
      <c r="A85" s="120"/>
      <c r="B85" s="56" t="s">
        <v>357</v>
      </c>
      <c r="C85" s="120"/>
      <c r="D85" s="131" t="str">
        <f>'E 2024'!L79</f>
        <v>6 jornadas de salud integral realizadas</v>
      </c>
      <c r="E85" s="131" t="str">
        <f>'E 2024'!M79</f>
        <v>2 jornadas de salud integral realizadas</v>
      </c>
      <c r="F85" s="131" t="str">
        <f>'E 2024'!N79</f>
        <v>8 jornadas de salud integral realizadas</v>
      </c>
      <c r="G85" s="176" t="s">
        <v>734</v>
      </c>
      <c r="H85" s="120"/>
      <c r="I85" s="120"/>
      <c r="J85" s="83"/>
      <c r="K85" s="83"/>
      <c r="L85" s="216"/>
      <c r="M85" s="133">
        <f>'E 2024'!O79</f>
        <v>0.1</v>
      </c>
      <c r="N85" s="83"/>
      <c r="O85" s="120"/>
      <c r="P85" s="83"/>
      <c r="Q85" s="167"/>
      <c r="R85" s="171"/>
      <c r="S85" s="171"/>
      <c r="T85" s="171"/>
      <c r="U85" s="120"/>
      <c r="V85" s="120"/>
      <c r="W85" s="120"/>
      <c r="X85" s="85"/>
      <c r="Y85" s="216"/>
      <c r="Z85" s="87" t="s">
        <v>157</v>
      </c>
      <c r="AA85" s="134" t="s">
        <v>734</v>
      </c>
      <c r="AB85" s="120"/>
      <c r="AC85" s="120"/>
      <c r="AD85" s="120"/>
      <c r="AE85" s="120"/>
      <c r="AF85" s="120"/>
      <c r="AG85" s="120"/>
      <c r="AH85" s="120"/>
      <c r="AI85" s="120"/>
      <c r="AJ85" s="120"/>
      <c r="AK85" s="120"/>
      <c r="AL85" s="120"/>
      <c r="AM85" s="120"/>
      <c r="AN85" s="120"/>
      <c r="AO85" s="120"/>
      <c r="AP85" s="120"/>
      <c r="AQ85" s="120"/>
      <c r="AR85" s="120"/>
      <c r="AS85" s="120"/>
      <c r="AT85" s="120"/>
      <c r="AU85" s="120"/>
    </row>
    <row r="86" spans="1:47" ht="45" customHeight="1">
      <c r="A86" s="120"/>
      <c r="B86" s="56" t="s">
        <v>357</v>
      </c>
      <c r="C86" s="120"/>
      <c r="D86" s="131" t="str">
        <f>'E 2024'!L80</f>
        <v>8 campañas en prevención de las ETS</v>
      </c>
      <c r="E86" s="131" t="str">
        <f>'E 2024'!M80</f>
        <v>8 campañas en prevención de las ETS</v>
      </c>
      <c r="F86" s="131" t="str">
        <f>'E 2024'!N80</f>
        <v>16 campañas en prevención de las ETS</v>
      </c>
      <c r="G86" s="176" t="s">
        <v>593</v>
      </c>
      <c r="H86" s="120"/>
      <c r="I86" s="120"/>
      <c r="J86" s="83"/>
      <c r="K86" s="83"/>
      <c r="L86" s="216"/>
      <c r="M86" s="133">
        <f>'E 2024'!O80</f>
        <v>0.1</v>
      </c>
      <c r="N86" s="83"/>
      <c r="O86" s="120"/>
      <c r="P86" s="83"/>
      <c r="Q86" s="167"/>
      <c r="R86" s="171"/>
      <c r="S86" s="171"/>
      <c r="T86" s="171"/>
      <c r="U86" s="120"/>
      <c r="V86" s="120"/>
      <c r="W86" s="120"/>
      <c r="X86" s="85"/>
      <c r="Y86" s="216"/>
      <c r="Z86" s="87" t="s">
        <v>157</v>
      </c>
      <c r="AA86" s="134" t="s">
        <v>593</v>
      </c>
      <c r="AB86" s="120"/>
      <c r="AC86" s="120"/>
      <c r="AD86" s="120"/>
      <c r="AE86" s="120"/>
      <c r="AF86" s="120"/>
      <c r="AG86" s="120"/>
      <c r="AH86" s="120"/>
      <c r="AI86" s="120"/>
      <c r="AJ86" s="120"/>
      <c r="AK86" s="120"/>
      <c r="AL86" s="120"/>
      <c r="AM86" s="120"/>
      <c r="AN86" s="120"/>
      <c r="AO86" s="120"/>
      <c r="AP86" s="120"/>
      <c r="AQ86" s="120"/>
      <c r="AR86" s="120"/>
      <c r="AS86" s="120"/>
      <c r="AT86" s="120"/>
      <c r="AU86" s="120"/>
    </row>
    <row r="87" spans="1:47" ht="45" customHeight="1">
      <c r="A87" s="120"/>
      <c r="B87" s="56" t="s">
        <v>357</v>
      </c>
      <c r="C87" s="120"/>
      <c r="D87" s="131" t="str">
        <f>'E 2024'!L81</f>
        <v>30 jornadas en IEO de la localidad para el desarrollo de capacidades en el manejo integral del consumo de sustancias psicoactivas y las acciones derivabas de la política pública de salud mental</v>
      </c>
      <c r="E87" s="131" t="str">
        <f>'E 2024'!M81</f>
        <v>10 jornadas en IEO de la localidad para el desarrollo de capacidades en el manejo integral del consumo de sustancias psicoactivas y las acciones derivabas de la política pública de salud mental</v>
      </c>
      <c r="F87" s="131" t="str">
        <f>'E 2024'!N81</f>
        <v>40 jornadas en IEO de la localidad para el desarrollo de capacidades en el manejo integral del consumo de sustancias psicoactivas y las acciones derivabas de la política pública de salud mental</v>
      </c>
      <c r="G87" s="176" t="s">
        <v>279</v>
      </c>
      <c r="H87" s="120"/>
      <c r="I87" s="120"/>
      <c r="J87" s="83"/>
      <c r="K87" s="83"/>
      <c r="L87" s="216"/>
      <c r="M87" s="133">
        <f>'E 2024'!O81</f>
        <v>0.1</v>
      </c>
      <c r="N87" s="83"/>
      <c r="O87" s="120"/>
      <c r="P87" s="83"/>
      <c r="Q87" s="167"/>
      <c r="R87" s="171"/>
      <c r="S87" s="171"/>
      <c r="T87" s="171"/>
      <c r="U87" s="120"/>
      <c r="V87" s="120"/>
      <c r="W87" s="120"/>
      <c r="X87" s="85"/>
      <c r="Y87" s="216"/>
      <c r="Z87" s="87" t="s">
        <v>157</v>
      </c>
      <c r="AA87" s="134" t="s">
        <v>279</v>
      </c>
      <c r="AB87" s="120"/>
      <c r="AC87" s="120"/>
      <c r="AD87" s="120"/>
      <c r="AE87" s="120"/>
      <c r="AF87" s="120"/>
      <c r="AG87" s="120"/>
      <c r="AH87" s="120"/>
      <c r="AI87" s="120"/>
      <c r="AJ87" s="120"/>
      <c r="AK87" s="120"/>
      <c r="AL87" s="120"/>
      <c r="AM87" s="120"/>
      <c r="AN87" s="120"/>
      <c r="AO87" s="120"/>
      <c r="AP87" s="120"/>
      <c r="AQ87" s="120"/>
      <c r="AR87" s="120"/>
      <c r="AS87" s="120"/>
      <c r="AT87" s="120"/>
      <c r="AU87" s="120"/>
    </row>
    <row r="88" spans="1:47" ht="45" customHeight="1">
      <c r="A88" s="120"/>
      <c r="B88" s="56" t="s">
        <v>357</v>
      </c>
      <c r="C88" s="120"/>
      <c r="D88" s="131"/>
      <c r="E88" s="131" t="str">
        <f>'E 2024'!M82</f>
        <v>100 unidades sanitarias instaladas</v>
      </c>
      <c r="F88" s="131" t="str">
        <f>'E 2024'!N82</f>
        <v>100 unidades sanitarias instaladas</v>
      </c>
      <c r="G88" s="177" t="s">
        <v>157</v>
      </c>
      <c r="H88" s="164" t="s">
        <v>735</v>
      </c>
      <c r="I88" s="160">
        <v>202500000023225</v>
      </c>
      <c r="J88" s="216" t="s">
        <v>736</v>
      </c>
      <c r="K88" s="216" t="s">
        <v>737</v>
      </c>
      <c r="L88" s="216" t="s">
        <v>738</v>
      </c>
      <c r="M88" s="133"/>
      <c r="N88" s="83" t="s">
        <v>739</v>
      </c>
      <c r="O88" s="120"/>
      <c r="P88" s="216" t="s">
        <v>738</v>
      </c>
      <c r="Q88" s="168">
        <v>50</v>
      </c>
      <c r="R88" s="171"/>
      <c r="S88" s="171"/>
      <c r="T88" s="171"/>
      <c r="U88" s="227">
        <v>45870</v>
      </c>
      <c r="V88" s="227">
        <v>46021</v>
      </c>
      <c r="W88" s="83">
        <f>30*5</f>
        <v>150</v>
      </c>
      <c r="X88" s="85">
        <v>250</v>
      </c>
      <c r="Y88" s="216"/>
      <c r="Z88" s="87" t="s">
        <v>157</v>
      </c>
      <c r="AA88" s="137" t="s">
        <v>157</v>
      </c>
      <c r="AB88" s="82" t="s">
        <v>740</v>
      </c>
      <c r="AC88" s="82" t="s">
        <v>741</v>
      </c>
      <c r="AD88" s="83" t="s">
        <v>687</v>
      </c>
      <c r="AE88" s="82" t="s">
        <v>742</v>
      </c>
      <c r="AF88" s="217">
        <v>1000000000</v>
      </c>
      <c r="AG88" s="83" t="s">
        <v>709</v>
      </c>
      <c r="AH88" s="83" t="s">
        <v>690</v>
      </c>
      <c r="AI88" s="227">
        <v>45853</v>
      </c>
      <c r="AJ88" s="120"/>
      <c r="AK88" s="217">
        <v>1000000000</v>
      </c>
      <c r="AL88" s="217">
        <v>1000000000</v>
      </c>
      <c r="AM88" s="120"/>
      <c r="AN88" s="120"/>
      <c r="AO88" s="120"/>
      <c r="AP88" s="120"/>
      <c r="AQ88" s="120"/>
      <c r="AR88" s="120"/>
      <c r="AS88" s="83" t="s">
        <v>690</v>
      </c>
      <c r="AT88" s="216" t="s">
        <v>743</v>
      </c>
      <c r="AU88" s="120"/>
    </row>
    <row r="89" spans="1:47" ht="45" customHeight="1">
      <c r="A89" s="120"/>
      <c r="B89" s="56" t="s">
        <v>357</v>
      </c>
      <c r="C89" s="120"/>
      <c r="D89" s="131"/>
      <c r="E89" s="131" t="s">
        <v>370</v>
      </c>
      <c r="F89" s="131" t="s">
        <v>370</v>
      </c>
      <c r="G89" s="177" t="s">
        <v>157</v>
      </c>
      <c r="H89" s="164" t="s">
        <v>735</v>
      </c>
      <c r="I89" s="160">
        <v>202500000023225</v>
      </c>
      <c r="J89" s="216" t="s">
        <v>736</v>
      </c>
      <c r="K89" s="216" t="s">
        <v>737</v>
      </c>
      <c r="L89" s="216" t="s">
        <v>738</v>
      </c>
      <c r="M89" s="133"/>
      <c r="N89" s="83" t="s">
        <v>744</v>
      </c>
      <c r="O89" s="120"/>
      <c r="P89" s="216" t="s">
        <v>738</v>
      </c>
      <c r="Q89" s="168">
        <v>50</v>
      </c>
      <c r="R89" s="171"/>
      <c r="S89" s="171"/>
      <c r="T89" s="171"/>
      <c r="U89" s="227">
        <v>45870</v>
      </c>
      <c r="V89" s="227">
        <v>46021</v>
      </c>
      <c r="W89" s="83">
        <f t="shared" ref="W89:W97" si="3">30*5</f>
        <v>150</v>
      </c>
      <c r="X89" s="85">
        <v>250</v>
      </c>
      <c r="Y89" s="216"/>
      <c r="Z89" s="87" t="s">
        <v>157</v>
      </c>
      <c r="AA89" s="137" t="s">
        <v>157</v>
      </c>
      <c r="AB89" s="82" t="s">
        <v>740</v>
      </c>
      <c r="AC89" s="82" t="s">
        <v>741</v>
      </c>
      <c r="AD89" s="83" t="s">
        <v>687</v>
      </c>
      <c r="AE89" s="82" t="s">
        <v>742</v>
      </c>
      <c r="AF89" s="217">
        <v>1000000000</v>
      </c>
      <c r="AG89" s="83" t="s">
        <v>709</v>
      </c>
      <c r="AH89" s="83" t="s">
        <v>690</v>
      </c>
      <c r="AI89" s="227">
        <v>45853</v>
      </c>
      <c r="AJ89" s="120"/>
      <c r="AK89" s="217">
        <v>1000000000</v>
      </c>
      <c r="AL89" s="217">
        <v>1000000000</v>
      </c>
      <c r="AM89" s="120"/>
      <c r="AN89" s="120"/>
      <c r="AO89" s="120"/>
      <c r="AP89" s="120"/>
      <c r="AQ89" s="120"/>
      <c r="AR89" s="120"/>
      <c r="AS89" s="83" t="s">
        <v>690</v>
      </c>
      <c r="AT89" s="216" t="s">
        <v>743</v>
      </c>
      <c r="AU89" s="120"/>
    </row>
    <row r="90" spans="1:47" ht="45" customHeight="1">
      <c r="A90" s="120"/>
      <c r="B90" s="56" t="s">
        <v>357</v>
      </c>
      <c r="C90" s="120"/>
      <c r="D90" s="131"/>
      <c r="E90" s="131" t="s">
        <v>370</v>
      </c>
      <c r="F90" s="131" t="s">
        <v>370</v>
      </c>
      <c r="G90" s="177" t="s">
        <v>157</v>
      </c>
      <c r="H90" s="164" t="s">
        <v>735</v>
      </c>
      <c r="I90" s="160">
        <v>202500000023225</v>
      </c>
      <c r="J90" s="216" t="s">
        <v>736</v>
      </c>
      <c r="K90" s="216" t="s">
        <v>737</v>
      </c>
      <c r="L90" s="216" t="s">
        <v>738</v>
      </c>
      <c r="M90" s="133"/>
      <c r="N90" s="83" t="s">
        <v>745</v>
      </c>
      <c r="O90" s="120"/>
      <c r="P90" s="216" t="s">
        <v>738</v>
      </c>
      <c r="Q90" s="168">
        <v>50</v>
      </c>
      <c r="R90" s="171"/>
      <c r="S90" s="171"/>
      <c r="T90" s="171"/>
      <c r="U90" s="227">
        <v>45870</v>
      </c>
      <c r="V90" s="227">
        <v>46021</v>
      </c>
      <c r="W90" s="83">
        <f t="shared" si="3"/>
        <v>150</v>
      </c>
      <c r="X90" s="85">
        <v>250</v>
      </c>
      <c r="Y90" s="216"/>
      <c r="Z90" s="87" t="s">
        <v>157</v>
      </c>
      <c r="AA90" s="137" t="s">
        <v>157</v>
      </c>
      <c r="AB90" s="82" t="s">
        <v>740</v>
      </c>
      <c r="AC90" s="82" t="s">
        <v>741</v>
      </c>
      <c r="AD90" s="83" t="s">
        <v>687</v>
      </c>
      <c r="AE90" s="82" t="s">
        <v>742</v>
      </c>
      <c r="AF90" s="217">
        <v>1000000000</v>
      </c>
      <c r="AG90" s="83" t="s">
        <v>709</v>
      </c>
      <c r="AH90" s="83" t="s">
        <v>690</v>
      </c>
      <c r="AI90" s="227">
        <v>45853</v>
      </c>
      <c r="AJ90" s="120"/>
      <c r="AK90" s="217">
        <v>1000000000</v>
      </c>
      <c r="AL90" s="217">
        <v>1000000000</v>
      </c>
      <c r="AM90" s="120"/>
      <c r="AN90" s="120"/>
      <c r="AO90" s="120"/>
      <c r="AP90" s="120"/>
      <c r="AQ90" s="120"/>
      <c r="AR90" s="120"/>
      <c r="AS90" s="83" t="s">
        <v>690</v>
      </c>
      <c r="AT90" s="216" t="s">
        <v>743</v>
      </c>
      <c r="AU90" s="120"/>
    </row>
    <row r="91" spans="1:47" ht="45" customHeight="1">
      <c r="A91" s="120"/>
      <c r="B91" s="56" t="s">
        <v>357</v>
      </c>
      <c r="C91" s="120"/>
      <c r="D91" s="131"/>
      <c r="E91" s="131" t="s">
        <v>370</v>
      </c>
      <c r="F91" s="131" t="s">
        <v>370</v>
      </c>
      <c r="G91" s="177" t="s">
        <v>157</v>
      </c>
      <c r="H91" s="164" t="s">
        <v>735</v>
      </c>
      <c r="I91" s="160">
        <v>202500000023225</v>
      </c>
      <c r="J91" s="216" t="s">
        <v>736</v>
      </c>
      <c r="K91" s="216" t="s">
        <v>737</v>
      </c>
      <c r="L91" s="216" t="s">
        <v>738</v>
      </c>
      <c r="M91" s="133"/>
      <c r="N91" s="83" t="s">
        <v>746</v>
      </c>
      <c r="O91" s="120"/>
      <c r="P91" s="216" t="s">
        <v>738</v>
      </c>
      <c r="Q91" s="168">
        <v>50</v>
      </c>
      <c r="R91" s="171"/>
      <c r="S91" s="171"/>
      <c r="T91" s="171"/>
      <c r="U91" s="227">
        <v>45870</v>
      </c>
      <c r="V91" s="227">
        <v>46021</v>
      </c>
      <c r="W91" s="83">
        <f t="shared" si="3"/>
        <v>150</v>
      </c>
      <c r="X91" s="85">
        <v>250</v>
      </c>
      <c r="Y91" s="216"/>
      <c r="Z91" s="87" t="s">
        <v>157</v>
      </c>
      <c r="AA91" s="137" t="s">
        <v>157</v>
      </c>
      <c r="AB91" s="82" t="s">
        <v>740</v>
      </c>
      <c r="AC91" s="82" t="s">
        <v>741</v>
      </c>
      <c r="AD91" s="83" t="s">
        <v>687</v>
      </c>
      <c r="AE91" s="82" t="s">
        <v>742</v>
      </c>
      <c r="AF91" s="217">
        <v>1000000000</v>
      </c>
      <c r="AG91" s="83" t="s">
        <v>709</v>
      </c>
      <c r="AH91" s="83" t="s">
        <v>690</v>
      </c>
      <c r="AI91" s="227">
        <v>45853</v>
      </c>
      <c r="AJ91" s="120"/>
      <c r="AK91" s="217">
        <v>1000000000</v>
      </c>
      <c r="AL91" s="217">
        <v>1000000000</v>
      </c>
      <c r="AM91" s="120"/>
      <c r="AN91" s="120"/>
      <c r="AO91" s="120"/>
      <c r="AP91" s="120"/>
      <c r="AQ91" s="120"/>
      <c r="AR91" s="120"/>
      <c r="AS91" s="83" t="s">
        <v>690</v>
      </c>
      <c r="AT91" s="216" t="s">
        <v>743</v>
      </c>
      <c r="AU91" s="120"/>
    </row>
    <row r="92" spans="1:47" ht="45" customHeight="1">
      <c r="A92" s="120"/>
      <c r="B92" s="56" t="s">
        <v>357</v>
      </c>
      <c r="C92" s="120"/>
      <c r="D92" s="131"/>
      <c r="E92" s="131" t="s">
        <v>370</v>
      </c>
      <c r="F92" s="131" t="s">
        <v>370</v>
      </c>
      <c r="G92" s="177" t="s">
        <v>157</v>
      </c>
      <c r="H92" s="164" t="s">
        <v>735</v>
      </c>
      <c r="I92" s="160">
        <v>202500000023225</v>
      </c>
      <c r="J92" s="216" t="s">
        <v>736</v>
      </c>
      <c r="K92" s="216" t="s">
        <v>737</v>
      </c>
      <c r="L92" s="216" t="s">
        <v>738</v>
      </c>
      <c r="M92" s="133"/>
      <c r="N92" s="216" t="s">
        <v>747</v>
      </c>
      <c r="O92" s="120"/>
      <c r="P92" s="216" t="s">
        <v>738</v>
      </c>
      <c r="Q92" s="168">
        <v>50</v>
      </c>
      <c r="R92" s="171"/>
      <c r="S92" s="171"/>
      <c r="T92" s="171"/>
      <c r="U92" s="227">
        <v>45870</v>
      </c>
      <c r="V92" s="227">
        <v>46021</v>
      </c>
      <c r="W92" s="83">
        <f t="shared" si="3"/>
        <v>150</v>
      </c>
      <c r="X92" s="85">
        <v>250</v>
      </c>
      <c r="Y92" s="216"/>
      <c r="Z92" s="87" t="s">
        <v>157</v>
      </c>
      <c r="AA92" s="137" t="s">
        <v>157</v>
      </c>
      <c r="AB92" s="82" t="s">
        <v>740</v>
      </c>
      <c r="AC92" s="82" t="s">
        <v>741</v>
      </c>
      <c r="AD92" s="83" t="s">
        <v>687</v>
      </c>
      <c r="AE92" s="82" t="s">
        <v>742</v>
      </c>
      <c r="AF92" s="217">
        <v>1000000000</v>
      </c>
      <c r="AG92" s="83" t="s">
        <v>709</v>
      </c>
      <c r="AH92" s="83" t="s">
        <v>690</v>
      </c>
      <c r="AI92" s="227">
        <v>45853</v>
      </c>
      <c r="AJ92" s="120"/>
      <c r="AK92" s="217">
        <v>1000000000</v>
      </c>
      <c r="AL92" s="217">
        <v>1000000000</v>
      </c>
      <c r="AM92" s="120"/>
      <c r="AN92" s="120"/>
      <c r="AO92" s="120"/>
      <c r="AP92" s="120"/>
      <c r="AQ92" s="120"/>
      <c r="AR92" s="120"/>
      <c r="AS92" s="83" t="s">
        <v>690</v>
      </c>
      <c r="AT92" s="216" t="s">
        <v>743</v>
      </c>
      <c r="AU92" s="120"/>
    </row>
    <row r="93" spans="1:47" ht="45" customHeight="1">
      <c r="A93" s="120"/>
      <c r="B93" s="56" t="s">
        <v>357</v>
      </c>
      <c r="C93" s="120"/>
      <c r="D93" s="131"/>
      <c r="E93" s="131" t="s">
        <v>370</v>
      </c>
      <c r="F93" s="131" t="s">
        <v>370</v>
      </c>
      <c r="G93" s="177" t="s">
        <v>157</v>
      </c>
      <c r="H93" s="164" t="s">
        <v>735</v>
      </c>
      <c r="I93" s="160">
        <v>202500000023225</v>
      </c>
      <c r="J93" s="216" t="s">
        <v>736</v>
      </c>
      <c r="K93" s="216" t="s">
        <v>737</v>
      </c>
      <c r="L93" s="216" t="s">
        <v>738</v>
      </c>
      <c r="M93" s="133"/>
      <c r="N93" s="216" t="s">
        <v>748</v>
      </c>
      <c r="O93" s="120"/>
      <c r="P93" s="216" t="s">
        <v>738</v>
      </c>
      <c r="Q93" s="168">
        <v>50</v>
      </c>
      <c r="R93" s="171"/>
      <c r="S93" s="171"/>
      <c r="T93" s="171"/>
      <c r="U93" s="227">
        <v>45870</v>
      </c>
      <c r="V93" s="227">
        <v>46021</v>
      </c>
      <c r="W93" s="83">
        <f t="shared" si="3"/>
        <v>150</v>
      </c>
      <c r="X93" s="85">
        <v>250</v>
      </c>
      <c r="Y93" s="216"/>
      <c r="Z93" s="87" t="s">
        <v>157</v>
      </c>
      <c r="AA93" s="137" t="s">
        <v>157</v>
      </c>
      <c r="AB93" s="82" t="s">
        <v>740</v>
      </c>
      <c r="AC93" s="82" t="s">
        <v>741</v>
      </c>
      <c r="AD93" s="83" t="s">
        <v>687</v>
      </c>
      <c r="AE93" s="82" t="s">
        <v>742</v>
      </c>
      <c r="AF93" s="217">
        <v>1000000000</v>
      </c>
      <c r="AG93" s="83" t="s">
        <v>709</v>
      </c>
      <c r="AH93" s="83" t="s">
        <v>690</v>
      </c>
      <c r="AI93" s="227">
        <v>45853</v>
      </c>
      <c r="AJ93" s="120"/>
      <c r="AK93" s="217">
        <v>1000000000</v>
      </c>
      <c r="AL93" s="217">
        <v>1000000000</v>
      </c>
      <c r="AM93" s="120"/>
      <c r="AN93" s="120"/>
      <c r="AO93" s="120"/>
      <c r="AP93" s="120"/>
      <c r="AQ93" s="120"/>
      <c r="AR93" s="120"/>
      <c r="AS93" s="83" t="s">
        <v>690</v>
      </c>
      <c r="AT93" s="216" t="s">
        <v>743</v>
      </c>
      <c r="AU93" s="120"/>
    </row>
    <row r="94" spans="1:47" ht="45" customHeight="1">
      <c r="A94" s="120"/>
      <c r="B94" s="56" t="s">
        <v>357</v>
      </c>
      <c r="C94" s="120"/>
      <c r="D94" s="131"/>
      <c r="E94" s="131" t="s">
        <v>370</v>
      </c>
      <c r="F94" s="131" t="s">
        <v>370</v>
      </c>
      <c r="G94" s="177" t="s">
        <v>157</v>
      </c>
      <c r="H94" s="164" t="s">
        <v>735</v>
      </c>
      <c r="I94" s="160">
        <v>202500000023225</v>
      </c>
      <c r="J94" s="216" t="s">
        <v>736</v>
      </c>
      <c r="K94" s="216" t="s">
        <v>737</v>
      </c>
      <c r="L94" s="216" t="s">
        <v>738</v>
      </c>
      <c r="M94" s="133"/>
      <c r="N94" s="216" t="s">
        <v>749</v>
      </c>
      <c r="O94" s="120"/>
      <c r="P94" s="216" t="s">
        <v>738</v>
      </c>
      <c r="Q94" s="168">
        <v>50</v>
      </c>
      <c r="R94" s="171"/>
      <c r="S94" s="171"/>
      <c r="T94" s="171"/>
      <c r="U94" s="227">
        <v>45870</v>
      </c>
      <c r="V94" s="227">
        <v>46021</v>
      </c>
      <c r="W94" s="83">
        <f t="shared" si="3"/>
        <v>150</v>
      </c>
      <c r="X94" s="85">
        <v>250</v>
      </c>
      <c r="Y94" s="216"/>
      <c r="Z94" s="87" t="s">
        <v>157</v>
      </c>
      <c r="AA94" s="137" t="s">
        <v>157</v>
      </c>
      <c r="AB94" s="82" t="s">
        <v>740</v>
      </c>
      <c r="AC94" s="82" t="s">
        <v>741</v>
      </c>
      <c r="AD94" s="83" t="s">
        <v>687</v>
      </c>
      <c r="AE94" s="82" t="s">
        <v>742</v>
      </c>
      <c r="AF94" s="217">
        <v>1000000000</v>
      </c>
      <c r="AG94" s="83" t="s">
        <v>709</v>
      </c>
      <c r="AH94" s="83" t="s">
        <v>690</v>
      </c>
      <c r="AI94" s="227">
        <v>45853</v>
      </c>
      <c r="AJ94" s="120"/>
      <c r="AK94" s="217">
        <v>1000000000</v>
      </c>
      <c r="AL94" s="217">
        <v>1000000000</v>
      </c>
      <c r="AM94" s="120"/>
      <c r="AN94" s="120"/>
      <c r="AO94" s="120"/>
      <c r="AP94" s="120"/>
      <c r="AQ94" s="120"/>
      <c r="AR94" s="120"/>
      <c r="AS94" s="83" t="s">
        <v>690</v>
      </c>
      <c r="AT94" s="216" t="s">
        <v>743</v>
      </c>
      <c r="AU94" s="120"/>
    </row>
    <row r="95" spans="1:47" ht="45" customHeight="1">
      <c r="A95" s="120"/>
      <c r="B95" s="56" t="s">
        <v>357</v>
      </c>
      <c r="C95" s="120"/>
      <c r="D95" s="131"/>
      <c r="E95" s="131" t="s">
        <v>370</v>
      </c>
      <c r="F95" s="131" t="s">
        <v>370</v>
      </c>
      <c r="G95" s="177" t="s">
        <v>157</v>
      </c>
      <c r="H95" s="164" t="s">
        <v>735</v>
      </c>
      <c r="I95" s="160">
        <v>202500000023225</v>
      </c>
      <c r="J95" s="216" t="s">
        <v>736</v>
      </c>
      <c r="K95" s="216" t="s">
        <v>737</v>
      </c>
      <c r="L95" s="216" t="s">
        <v>738</v>
      </c>
      <c r="M95" s="133"/>
      <c r="N95" s="216" t="s">
        <v>750</v>
      </c>
      <c r="O95" s="120"/>
      <c r="P95" s="216" t="s">
        <v>738</v>
      </c>
      <c r="Q95" s="168">
        <v>50</v>
      </c>
      <c r="R95" s="171"/>
      <c r="S95" s="171"/>
      <c r="T95" s="171"/>
      <c r="U95" s="227">
        <v>45870</v>
      </c>
      <c r="V95" s="227">
        <v>46021</v>
      </c>
      <c r="W95" s="83">
        <f t="shared" si="3"/>
        <v>150</v>
      </c>
      <c r="X95" s="85">
        <v>250</v>
      </c>
      <c r="Y95" s="216"/>
      <c r="Z95" s="87" t="s">
        <v>157</v>
      </c>
      <c r="AA95" s="137" t="s">
        <v>157</v>
      </c>
      <c r="AB95" s="82" t="s">
        <v>740</v>
      </c>
      <c r="AC95" s="82" t="s">
        <v>741</v>
      </c>
      <c r="AD95" s="83" t="s">
        <v>687</v>
      </c>
      <c r="AE95" s="82" t="s">
        <v>742</v>
      </c>
      <c r="AF95" s="217">
        <v>1000000000</v>
      </c>
      <c r="AG95" s="83" t="s">
        <v>709</v>
      </c>
      <c r="AH95" s="83" t="s">
        <v>690</v>
      </c>
      <c r="AI95" s="227">
        <v>45853</v>
      </c>
      <c r="AJ95" s="120"/>
      <c r="AK95" s="217">
        <v>1000000000</v>
      </c>
      <c r="AL95" s="217">
        <v>1000000000</v>
      </c>
      <c r="AM95" s="120"/>
      <c r="AN95" s="120"/>
      <c r="AO95" s="120"/>
      <c r="AP95" s="120"/>
      <c r="AQ95" s="120"/>
      <c r="AR95" s="120"/>
      <c r="AS95" s="83" t="s">
        <v>690</v>
      </c>
      <c r="AT95" s="216" t="s">
        <v>743</v>
      </c>
      <c r="AU95" s="120"/>
    </row>
    <row r="96" spans="1:47" ht="45" customHeight="1">
      <c r="A96" s="120"/>
      <c r="B96" s="56" t="s">
        <v>357</v>
      </c>
      <c r="C96" s="120"/>
      <c r="D96" s="131"/>
      <c r="E96" s="131" t="s">
        <v>370</v>
      </c>
      <c r="F96" s="131" t="s">
        <v>370</v>
      </c>
      <c r="G96" s="177" t="s">
        <v>157</v>
      </c>
      <c r="H96" s="164" t="s">
        <v>735</v>
      </c>
      <c r="I96" s="160">
        <v>202500000023225</v>
      </c>
      <c r="J96" s="216" t="s">
        <v>736</v>
      </c>
      <c r="K96" s="216" t="s">
        <v>737</v>
      </c>
      <c r="L96" s="216" t="s">
        <v>738</v>
      </c>
      <c r="M96" s="133"/>
      <c r="N96" s="219" t="s">
        <v>751</v>
      </c>
      <c r="O96" s="120"/>
      <c r="P96" s="216" t="s">
        <v>738</v>
      </c>
      <c r="Q96" s="168">
        <v>50</v>
      </c>
      <c r="R96" s="171"/>
      <c r="S96" s="171"/>
      <c r="T96" s="171"/>
      <c r="U96" s="227">
        <v>45870</v>
      </c>
      <c r="V96" s="227">
        <v>46021</v>
      </c>
      <c r="W96" s="83">
        <f t="shared" si="3"/>
        <v>150</v>
      </c>
      <c r="X96" s="85">
        <v>250</v>
      </c>
      <c r="Y96" s="216"/>
      <c r="Z96" s="87" t="s">
        <v>157</v>
      </c>
      <c r="AA96" s="137" t="s">
        <v>157</v>
      </c>
      <c r="AB96" s="82" t="s">
        <v>740</v>
      </c>
      <c r="AC96" s="82" t="s">
        <v>741</v>
      </c>
      <c r="AD96" s="83" t="s">
        <v>687</v>
      </c>
      <c r="AE96" s="82" t="s">
        <v>742</v>
      </c>
      <c r="AF96" s="217">
        <v>1000000000</v>
      </c>
      <c r="AG96" s="83" t="s">
        <v>709</v>
      </c>
      <c r="AH96" s="83" t="s">
        <v>690</v>
      </c>
      <c r="AI96" s="227">
        <v>45853</v>
      </c>
      <c r="AJ96" s="120"/>
      <c r="AK96" s="217">
        <v>1000000000</v>
      </c>
      <c r="AL96" s="217">
        <v>1000000000</v>
      </c>
      <c r="AM96" s="120"/>
      <c r="AN96" s="120"/>
      <c r="AO96" s="120"/>
      <c r="AP96" s="120"/>
      <c r="AQ96" s="120"/>
      <c r="AR96" s="120"/>
      <c r="AS96" s="83" t="s">
        <v>690</v>
      </c>
      <c r="AT96" s="216" t="s">
        <v>743</v>
      </c>
      <c r="AU96" s="120"/>
    </row>
    <row r="97" spans="1:47" ht="45" customHeight="1">
      <c r="A97" s="120"/>
      <c r="B97" s="56" t="s">
        <v>357</v>
      </c>
      <c r="C97" s="120"/>
      <c r="D97" s="131"/>
      <c r="E97" s="131" t="s">
        <v>370</v>
      </c>
      <c r="F97" s="131" t="s">
        <v>370</v>
      </c>
      <c r="G97" s="177" t="s">
        <v>157</v>
      </c>
      <c r="H97" s="164" t="s">
        <v>735</v>
      </c>
      <c r="I97" s="160">
        <v>202500000023225</v>
      </c>
      <c r="J97" s="216" t="s">
        <v>736</v>
      </c>
      <c r="K97" s="216" t="s">
        <v>737</v>
      </c>
      <c r="L97" s="216" t="s">
        <v>738</v>
      </c>
      <c r="M97" s="133"/>
      <c r="N97" s="220" t="s">
        <v>752</v>
      </c>
      <c r="O97" s="120"/>
      <c r="P97" s="216" t="s">
        <v>738</v>
      </c>
      <c r="Q97" s="168">
        <v>50</v>
      </c>
      <c r="R97" s="171"/>
      <c r="S97" s="171"/>
      <c r="T97" s="171"/>
      <c r="U97" s="227">
        <v>45870</v>
      </c>
      <c r="V97" s="227">
        <v>46021</v>
      </c>
      <c r="W97" s="83">
        <f t="shared" si="3"/>
        <v>150</v>
      </c>
      <c r="X97" s="85">
        <v>250</v>
      </c>
      <c r="Y97" s="216"/>
      <c r="Z97" s="87" t="s">
        <v>157</v>
      </c>
      <c r="AA97" s="137" t="s">
        <v>157</v>
      </c>
      <c r="AB97" s="82" t="s">
        <v>740</v>
      </c>
      <c r="AC97" s="82" t="s">
        <v>741</v>
      </c>
      <c r="AD97" s="83" t="s">
        <v>687</v>
      </c>
      <c r="AE97" s="82" t="s">
        <v>742</v>
      </c>
      <c r="AF97" s="217">
        <v>1000000000</v>
      </c>
      <c r="AG97" s="83" t="s">
        <v>709</v>
      </c>
      <c r="AH97" s="83" t="s">
        <v>690</v>
      </c>
      <c r="AI97" s="227">
        <v>45853</v>
      </c>
      <c r="AJ97" s="120"/>
      <c r="AK97" s="217">
        <v>1000000000</v>
      </c>
      <c r="AL97" s="217">
        <v>1000000000</v>
      </c>
      <c r="AM97" s="120"/>
      <c r="AN97" s="120"/>
      <c r="AO97" s="120"/>
      <c r="AP97" s="120"/>
      <c r="AQ97" s="120"/>
      <c r="AR97" s="120"/>
      <c r="AS97" s="83" t="s">
        <v>690</v>
      </c>
      <c r="AT97" s="216" t="s">
        <v>743</v>
      </c>
      <c r="AU97" s="120"/>
    </row>
    <row r="98" spans="1:47" ht="45" customHeight="1">
      <c r="A98" s="120"/>
      <c r="B98" s="56" t="s">
        <v>357</v>
      </c>
      <c r="C98" s="120"/>
      <c r="D98" s="131"/>
      <c r="E98" s="131" t="str">
        <f>'E 2024'!M83</f>
        <v>5 albercas comunitarias de agua potable construidas o adecuadas en funcionamiento</v>
      </c>
      <c r="F98" s="131" t="str">
        <f>'E 2024'!N83</f>
        <v>5 albercas comunitarias de agua potable construidas o adecuadas en funcionamiento</v>
      </c>
      <c r="G98" s="177" t="s">
        <v>157</v>
      </c>
      <c r="H98" s="120"/>
      <c r="I98" s="120"/>
      <c r="J98" s="83"/>
      <c r="K98" s="83"/>
      <c r="L98" s="216"/>
      <c r="M98" s="133">
        <f>'E 2024'!O83</f>
        <v>0.2</v>
      </c>
      <c r="N98" s="83"/>
      <c r="O98" s="120"/>
      <c r="P98" s="83"/>
      <c r="Q98" s="167"/>
      <c r="R98" s="171"/>
      <c r="S98" s="171"/>
      <c r="T98" s="171"/>
      <c r="U98" s="120"/>
      <c r="V98" s="120"/>
      <c r="W98" s="120"/>
      <c r="X98" s="120"/>
      <c r="Y98" s="216"/>
      <c r="Z98" s="87" t="s">
        <v>157</v>
      </c>
      <c r="AA98" s="137" t="s">
        <v>157</v>
      </c>
      <c r="AB98" s="120"/>
      <c r="AC98" s="120"/>
      <c r="AD98" s="120"/>
      <c r="AE98" s="120"/>
      <c r="AF98" s="120"/>
      <c r="AG98" s="120"/>
      <c r="AH98" s="120"/>
      <c r="AI98" s="120"/>
      <c r="AJ98" s="120"/>
      <c r="AK98" s="120"/>
      <c r="AL98" s="120"/>
      <c r="AM98" s="120"/>
      <c r="AN98" s="120"/>
      <c r="AO98" s="120"/>
      <c r="AP98" s="120"/>
      <c r="AQ98" s="120"/>
      <c r="AR98" s="120"/>
      <c r="AS98" s="120"/>
      <c r="AT98" s="120"/>
      <c r="AU98" s="120"/>
    </row>
    <row r="99" spans="1:47" ht="45" customHeight="1">
      <c r="A99" s="120"/>
      <c r="B99" s="57" t="s">
        <v>374</v>
      </c>
      <c r="C99" s="120"/>
      <c r="D99" s="131" t="str">
        <f>'E 2024'!L86</f>
        <v>2.000 personas de la LHCN vinculadas al sistema financiero</v>
      </c>
      <c r="E99" s="131" t="str">
        <f>'E 2024'!M86</f>
        <v>700 personas de la LHCN vinculadas al sistema financiero</v>
      </c>
      <c r="F99" s="131" t="str">
        <f>'E 2024'!N86</f>
        <v>2.700 personas de la LHCN vinculadas al sistema financiero</v>
      </c>
      <c r="G99" s="176" t="s">
        <v>157</v>
      </c>
      <c r="H99" s="120"/>
      <c r="I99" s="120"/>
      <c r="J99" s="83"/>
      <c r="K99" s="83"/>
      <c r="L99" s="216"/>
      <c r="M99" s="133">
        <f>'E 2024'!O86</f>
        <v>0.2</v>
      </c>
      <c r="N99" s="83"/>
      <c r="O99" s="120"/>
      <c r="P99" s="83"/>
      <c r="Q99" s="167"/>
      <c r="R99" s="171"/>
      <c r="S99" s="171"/>
      <c r="T99" s="171"/>
      <c r="U99" s="120"/>
      <c r="V99" s="120"/>
      <c r="W99" s="120"/>
      <c r="X99" s="120"/>
      <c r="Y99" s="216"/>
      <c r="Z99" s="87" t="s">
        <v>157</v>
      </c>
      <c r="AA99" s="134" t="s">
        <v>157</v>
      </c>
      <c r="AB99" s="120"/>
      <c r="AC99" s="120"/>
      <c r="AD99" s="120"/>
      <c r="AE99" s="120"/>
      <c r="AF99" s="120"/>
      <c r="AG99" s="120"/>
      <c r="AH99" s="120"/>
      <c r="AI99" s="120"/>
      <c r="AJ99" s="120"/>
      <c r="AK99" s="120"/>
      <c r="AL99" s="120"/>
      <c r="AM99" s="120"/>
      <c r="AN99" s="120"/>
      <c r="AO99" s="120"/>
      <c r="AP99" s="120"/>
      <c r="AQ99" s="120"/>
      <c r="AR99" s="120"/>
      <c r="AS99" s="120"/>
      <c r="AT99" s="120"/>
      <c r="AU99" s="120"/>
    </row>
    <row r="100" spans="1:47" ht="45" customHeight="1">
      <c r="A100" s="120"/>
      <c r="B100" s="57" t="s">
        <v>374</v>
      </c>
      <c r="C100" s="120"/>
      <c r="D100" s="131" t="str">
        <f>'E 2024'!L87</f>
        <v>350 emprendimientos en la LHCN</v>
      </c>
      <c r="E100" s="131" t="str">
        <f>'E 2024'!M87</f>
        <v>150 emprendimientos en la LHCN</v>
      </c>
      <c r="F100" s="131" t="str">
        <f>'E 2024'!N87</f>
        <v>500 emprendimientos en la LHCN</v>
      </c>
      <c r="G100" s="176" t="s">
        <v>157</v>
      </c>
      <c r="H100" s="120"/>
      <c r="I100" s="120"/>
      <c r="J100" s="83"/>
      <c r="K100" s="83"/>
      <c r="L100" s="216"/>
      <c r="M100" s="133">
        <f>'E 2024'!O87</f>
        <v>0.6</v>
      </c>
      <c r="N100" s="83"/>
      <c r="O100" s="120"/>
      <c r="P100" s="83"/>
      <c r="Q100" s="167"/>
      <c r="R100" s="171"/>
      <c r="S100" s="171"/>
      <c r="T100" s="171"/>
      <c r="U100" s="120"/>
      <c r="V100" s="120"/>
      <c r="W100" s="120"/>
      <c r="X100" s="120"/>
      <c r="Y100" s="216"/>
      <c r="Z100" s="87" t="s">
        <v>157</v>
      </c>
      <c r="AA100" s="134" t="s">
        <v>157</v>
      </c>
      <c r="AB100" s="120"/>
      <c r="AC100" s="120"/>
      <c r="AD100" s="120"/>
      <c r="AE100" s="120"/>
      <c r="AF100" s="120"/>
      <c r="AG100" s="120"/>
      <c r="AH100" s="120"/>
      <c r="AI100" s="120"/>
      <c r="AJ100" s="120"/>
      <c r="AK100" s="120"/>
      <c r="AL100" s="120"/>
      <c r="AM100" s="120"/>
      <c r="AN100" s="120"/>
      <c r="AO100" s="120"/>
      <c r="AP100" s="120"/>
      <c r="AQ100" s="120"/>
      <c r="AR100" s="120"/>
      <c r="AS100" s="120"/>
      <c r="AT100" s="120"/>
      <c r="AU100" s="120"/>
    </row>
    <row r="101" spans="1:47" ht="45" customHeight="1">
      <c r="A101" s="120"/>
      <c r="B101" s="57" t="s">
        <v>374</v>
      </c>
      <c r="C101" s="120"/>
      <c r="D101" s="131" t="str">
        <f>'E 2024'!L88</f>
        <v>500 personas en pobreza extrema atendidas en feria de empleabilidad</v>
      </c>
      <c r="E101" s="131" t="str">
        <f>'E 2024'!M88</f>
        <v>100 personas en pobreza extrema atendidas en feria de empleabilidad</v>
      </c>
      <c r="F101" s="131" t="str">
        <f>'E 2024'!N88</f>
        <v>600 personas en pobreza extrema atendidas en feria de empleabilidad</v>
      </c>
      <c r="G101" s="176" t="s">
        <v>157</v>
      </c>
      <c r="H101" s="120"/>
      <c r="I101" s="120"/>
      <c r="J101" s="83"/>
      <c r="K101" s="83"/>
      <c r="L101" s="216"/>
      <c r="M101" s="133">
        <f>'E 2024'!O88</f>
        <v>0.2</v>
      </c>
      <c r="N101" s="83"/>
      <c r="O101" s="120"/>
      <c r="P101" s="83"/>
      <c r="Q101" s="167"/>
      <c r="R101" s="171"/>
      <c r="S101" s="171"/>
      <c r="T101" s="171"/>
      <c r="U101" s="120"/>
      <c r="V101" s="120"/>
      <c r="W101" s="120"/>
      <c r="X101" s="120"/>
      <c r="Y101" s="216"/>
      <c r="Z101" s="87" t="s">
        <v>157</v>
      </c>
      <c r="AA101" s="134" t="s">
        <v>157</v>
      </c>
      <c r="AB101" s="120"/>
      <c r="AC101" s="120"/>
      <c r="AD101" s="120"/>
      <c r="AE101" s="120"/>
      <c r="AF101" s="120"/>
      <c r="AG101" s="120"/>
      <c r="AH101" s="120"/>
      <c r="AI101" s="120"/>
      <c r="AJ101" s="120"/>
      <c r="AK101" s="120"/>
      <c r="AL101" s="120"/>
      <c r="AM101" s="120"/>
      <c r="AN101" s="120"/>
      <c r="AO101" s="120"/>
      <c r="AP101" s="120"/>
      <c r="AQ101" s="120"/>
      <c r="AR101" s="120"/>
      <c r="AS101" s="120"/>
      <c r="AT101" s="120"/>
      <c r="AU101" s="120"/>
    </row>
    <row r="102" spans="1:47" ht="45" customHeight="1">
      <c r="A102" s="120"/>
      <c r="B102" s="58" t="s">
        <v>389</v>
      </c>
      <c r="C102" s="120"/>
      <c r="D102" s="83">
        <f>'E 2024'!L92</f>
        <v>25</v>
      </c>
      <c r="E102" s="83">
        <f>'E 2024'!M92</f>
        <v>20</v>
      </c>
      <c r="F102" s="83">
        <f>'E 2024'!N92</f>
        <v>45</v>
      </c>
      <c r="G102" s="176" t="s">
        <v>157</v>
      </c>
      <c r="H102" s="120"/>
      <c r="I102" s="120"/>
      <c r="J102" s="83"/>
      <c r="K102" s="83"/>
      <c r="L102" s="216"/>
      <c r="M102" s="133">
        <f>'E 2024'!O92</f>
        <v>0.15</v>
      </c>
      <c r="N102" s="83"/>
      <c r="O102" s="120"/>
      <c r="P102" s="83"/>
      <c r="Q102" s="167"/>
      <c r="R102" s="171"/>
      <c r="S102" s="171"/>
      <c r="T102" s="171"/>
      <c r="U102" s="120"/>
      <c r="V102" s="120"/>
      <c r="W102" s="120"/>
      <c r="X102" s="120"/>
      <c r="Y102" s="216"/>
      <c r="Z102" s="87" t="s">
        <v>157</v>
      </c>
      <c r="AA102" s="134" t="s">
        <v>157</v>
      </c>
      <c r="AB102" s="120"/>
      <c r="AC102" s="120"/>
      <c r="AD102" s="120"/>
      <c r="AE102" s="120"/>
      <c r="AF102" s="120"/>
      <c r="AG102" s="120"/>
      <c r="AH102" s="120"/>
      <c r="AI102" s="120"/>
      <c r="AJ102" s="120"/>
      <c r="AK102" s="120"/>
      <c r="AL102" s="120"/>
      <c r="AM102" s="120"/>
      <c r="AN102" s="120"/>
      <c r="AO102" s="120"/>
      <c r="AP102" s="120"/>
      <c r="AQ102" s="120"/>
      <c r="AR102" s="120"/>
      <c r="AS102" s="120"/>
      <c r="AT102" s="120"/>
      <c r="AU102" s="120"/>
    </row>
    <row r="103" spans="1:47" ht="45" customHeight="1">
      <c r="A103" s="120"/>
      <c r="B103" s="58" t="s">
        <v>389</v>
      </c>
      <c r="C103" s="120"/>
      <c r="D103" s="83">
        <f>'E 2024'!L93</f>
        <v>25</v>
      </c>
      <c r="E103" s="83">
        <f>'E 2024'!M93</f>
        <v>50</v>
      </c>
      <c r="F103" s="83">
        <f>'E 2024'!N93</f>
        <v>75</v>
      </c>
      <c r="G103" s="176" t="s">
        <v>157</v>
      </c>
      <c r="H103" s="120"/>
      <c r="I103" s="120"/>
      <c r="J103" s="83"/>
      <c r="K103" s="83"/>
      <c r="L103" s="216"/>
      <c r="M103" s="133">
        <f>'E 2024'!O93</f>
        <v>0.1</v>
      </c>
      <c r="N103" s="83"/>
      <c r="O103" s="120"/>
      <c r="P103" s="83"/>
      <c r="Q103" s="167"/>
      <c r="R103" s="171"/>
      <c r="S103" s="171"/>
      <c r="T103" s="171"/>
      <c r="U103" s="120"/>
      <c r="V103" s="120"/>
      <c r="W103" s="120"/>
      <c r="X103" s="120"/>
      <c r="Y103" s="216"/>
      <c r="Z103" s="87" t="s">
        <v>157</v>
      </c>
      <c r="AA103" s="134" t="s">
        <v>157</v>
      </c>
      <c r="AB103" s="120"/>
      <c r="AC103" s="120"/>
      <c r="AD103" s="120"/>
      <c r="AE103" s="120"/>
      <c r="AF103" s="120"/>
      <c r="AG103" s="120"/>
      <c r="AH103" s="120"/>
      <c r="AI103" s="120"/>
      <c r="AJ103" s="120"/>
      <c r="AK103" s="120"/>
      <c r="AL103" s="120"/>
      <c r="AM103" s="120"/>
      <c r="AN103" s="120"/>
      <c r="AO103" s="120"/>
      <c r="AP103" s="120"/>
      <c r="AQ103" s="120"/>
      <c r="AR103" s="120"/>
      <c r="AS103" s="120"/>
      <c r="AT103" s="120"/>
      <c r="AU103" s="120"/>
    </row>
    <row r="104" spans="1:47" ht="45" customHeight="1">
      <c r="A104" s="120"/>
      <c r="B104" s="58" t="s">
        <v>389</v>
      </c>
      <c r="C104" s="120"/>
      <c r="D104" s="83">
        <f>'E 2024'!L94</f>
        <v>50</v>
      </c>
      <c r="E104" s="83">
        <f>'E 2024'!M94</f>
        <v>100</v>
      </c>
      <c r="F104" s="83">
        <f>'E 2024'!N94</f>
        <v>150</v>
      </c>
      <c r="G104" s="176" t="s">
        <v>157</v>
      </c>
      <c r="H104" s="120"/>
      <c r="I104" s="120"/>
      <c r="J104" s="83"/>
      <c r="K104" s="83"/>
      <c r="L104" s="216"/>
      <c r="M104" s="133">
        <f>'E 2024'!O94</f>
        <v>0.2</v>
      </c>
      <c r="N104" s="83"/>
      <c r="O104" s="120"/>
      <c r="P104" s="83"/>
      <c r="Q104" s="167"/>
      <c r="R104" s="171"/>
      <c r="S104" s="171"/>
      <c r="T104" s="171"/>
      <c r="U104" s="120"/>
      <c r="V104" s="120"/>
      <c r="W104" s="120"/>
      <c r="X104" s="120"/>
      <c r="Y104" s="216"/>
      <c r="Z104" s="87" t="s">
        <v>157</v>
      </c>
      <c r="AA104" s="134" t="s">
        <v>157</v>
      </c>
      <c r="AB104" s="120"/>
      <c r="AC104" s="120"/>
      <c r="AD104" s="120"/>
      <c r="AE104" s="120"/>
      <c r="AF104" s="120"/>
      <c r="AG104" s="120"/>
      <c r="AH104" s="120"/>
      <c r="AI104" s="120"/>
      <c r="AJ104" s="120"/>
      <c r="AK104" s="120"/>
      <c r="AL104" s="120"/>
      <c r="AM104" s="120"/>
      <c r="AN104" s="120"/>
      <c r="AO104" s="120"/>
      <c r="AP104" s="120"/>
      <c r="AQ104" s="120"/>
      <c r="AR104" s="120"/>
      <c r="AS104" s="120"/>
      <c r="AT104" s="120"/>
      <c r="AU104" s="120"/>
    </row>
    <row r="105" spans="1:47" ht="45" customHeight="1">
      <c r="A105" s="120"/>
      <c r="B105" s="58" t="s">
        <v>389</v>
      </c>
      <c r="C105" s="120"/>
      <c r="D105" s="83">
        <f>'E 2024'!L95</f>
        <v>25</v>
      </c>
      <c r="E105" s="83">
        <f>'E 2024'!M95</f>
        <v>25</v>
      </c>
      <c r="F105" s="83">
        <f>'E 2024'!N95</f>
        <v>50</v>
      </c>
      <c r="G105" s="176" t="s">
        <v>157</v>
      </c>
      <c r="H105" s="120"/>
      <c r="I105" s="120"/>
      <c r="J105" s="83"/>
      <c r="K105" s="83"/>
      <c r="L105" s="216"/>
      <c r="M105" s="133">
        <f>'E 2024'!O95</f>
        <v>0.05</v>
      </c>
      <c r="N105" s="83"/>
      <c r="O105" s="120"/>
      <c r="P105" s="83"/>
      <c r="Q105" s="167"/>
      <c r="R105" s="171"/>
      <c r="S105" s="171"/>
      <c r="T105" s="171"/>
      <c r="U105" s="120"/>
      <c r="V105" s="120"/>
      <c r="W105" s="120"/>
      <c r="X105" s="120"/>
      <c r="Y105" s="216"/>
      <c r="Z105" s="87" t="s">
        <v>157</v>
      </c>
      <c r="AA105" s="134" t="s">
        <v>157</v>
      </c>
      <c r="AB105" s="120"/>
      <c r="AC105" s="120"/>
      <c r="AD105" s="120"/>
      <c r="AE105" s="120"/>
      <c r="AF105" s="120"/>
      <c r="AG105" s="120"/>
      <c r="AH105" s="120"/>
      <c r="AI105" s="120"/>
      <c r="AJ105" s="120"/>
      <c r="AK105" s="120"/>
      <c r="AL105" s="120"/>
      <c r="AM105" s="120"/>
      <c r="AN105" s="120"/>
      <c r="AO105" s="120"/>
      <c r="AP105" s="120"/>
      <c r="AQ105" s="120"/>
      <c r="AR105" s="120"/>
      <c r="AS105" s="120"/>
      <c r="AT105" s="120"/>
      <c r="AU105" s="120"/>
    </row>
    <row r="106" spans="1:47" ht="45" customHeight="1">
      <c r="A106" s="120"/>
      <c r="B106" s="58" t="s">
        <v>389</v>
      </c>
      <c r="C106" s="120"/>
      <c r="D106" s="83">
        <f>'E 2024'!L96</f>
        <v>15</v>
      </c>
      <c r="E106" s="83">
        <f>'E 2024'!M96</f>
        <v>15</v>
      </c>
      <c r="F106" s="83">
        <f>'E 2024'!N96</f>
        <v>30</v>
      </c>
      <c r="G106" s="176" t="s">
        <v>157</v>
      </c>
      <c r="H106" s="120"/>
      <c r="I106" s="120"/>
      <c r="J106" s="83"/>
      <c r="K106" s="83"/>
      <c r="L106" s="216"/>
      <c r="M106" s="133">
        <f>'E 2024'!O96</f>
        <v>0.05</v>
      </c>
      <c r="N106" s="83"/>
      <c r="O106" s="120"/>
      <c r="P106" s="83"/>
      <c r="Q106" s="167"/>
      <c r="R106" s="171"/>
      <c r="S106" s="171"/>
      <c r="T106" s="171"/>
      <c r="U106" s="120"/>
      <c r="V106" s="120"/>
      <c r="W106" s="120"/>
      <c r="X106" s="120"/>
      <c r="Y106" s="216"/>
      <c r="Z106" s="87" t="s">
        <v>157</v>
      </c>
      <c r="AA106" s="134" t="s">
        <v>157</v>
      </c>
      <c r="AB106" s="120"/>
      <c r="AC106" s="120"/>
      <c r="AD106" s="120"/>
      <c r="AE106" s="120"/>
      <c r="AF106" s="120"/>
      <c r="AG106" s="120"/>
      <c r="AH106" s="120"/>
      <c r="AI106" s="120"/>
      <c r="AJ106" s="120"/>
      <c r="AK106" s="120"/>
      <c r="AL106" s="120"/>
      <c r="AM106" s="120"/>
      <c r="AN106" s="120"/>
      <c r="AO106" s="120"/>
      <c r="AP106" s="120"/>
      <c r="AQ106" s="120"/>
      <c r="AR106" s="120"/>
      <c r="AS106" s="120"/>
      <c r="AT106" s="120"/>
      <c r="AU106" s="120"/>
    </row>
    <row r="107" spans="1:47" ht="45" customHeight="1">
      <c r="A107" s="120"/>
      <c r="B107" s="58" t="s">
        <v>389</v>
      </c>
      <c r="C107" s="120"/>
      <c r="D107" s="83">
        <f>'E 2024'!L97</f>
        <v>10</v>
      </c>
      <c r="E107" s="83">
        <f>'E 2024'!M97</f>
        <v>10</v>
      </c>
      <c r="F107" s="83">
        <f>'E 2024'!N97</f>
        <v>20</v>
      </c>
      <c r="G107" s="176" t="s">
        <v>157</v>
      </c>
      <c r="H107" s="120"/>
      <c r="I107" s="120"/>
      <c r="J107" s="83"/>
      <c r="K107" s="83"/>
      <c r="L107" s="216"/>
      <c r="M107" s="133">
        <f>'E 2024'!O97</f>
        <v>0.05</v>
      </c>
      <c r="N107" s="83"/>
      <c r="O107" s="120"/>
      <c r="P107" s="83"/>
      <c r="Q107" s="167"/>
      <c r="R107" s="171"/>
      <c r="S107" s="171"/>
      <c r="T107" s="171"/>
      <c r="U107" s="120"/>
      <c r="V107" s="120"/>
      <c r="W107" s="120"/>
      <c r="X107" s="120"/>
      <c r="Y107" s="216"/>
      <c r="Z107" s="87" t="s">
        <v>157</v>
      </c>
      <c r="AA107" s="134" t="s">
        <v>157</v>
      </c>
      <c r="AB107" s="120"/>
      <c r="AC107" s="120"/>
      <c r="AD107" s="120"/>
      <c r="AE107" s="120"/>
      <c r="AF107" s="120"/>
      <c r="AG107" s="120"/>
      <c r="AH107" s="120"/>
      <c r="AI107" s="120"/>
      <c r="AJ107" s="120"/>
      <c r="AK107" s="120"/>
      <c r="AL107" s="120"/>
      <c r="AM107" s="120"/>
      <c r="AN107" s="120"/>
      <c r="AO107" s="120"/>
      <c r="AP107" s="120"/>
      <c r="AQ107" s="120"/>
      <c r="AR107" s="120"/>
      <c r="AS107" s="120"/>
      <c r="AT107" s="120"/>
      <c r="AU107" s="120"/>
    </row>
    <row r="108" spans="1:47" ht="45" customHeight="1">
      <c r="A108" s="120"/>
      <c r="B108" s="58" t="s">
        <v>389</v>
      </c>
      <c r="C108" s="120"/>
      <c r="D108" s="83">
        <f>'E 2024'!L98</f>
        <v>15</v>
      </c>
      <c r="E108" s="83">
        <f>'E 2024'!M98</f>
        <v>15</v>
      </c>
      <c r="F108" s="83">
        <f>'E 2024'!N98</f>
        <v>30</v>
      </c>
      <c r="G108" s="176" t="s">
        <v>157</v>
      </c>
      <c r="H108" s="120"/>
      <c r="I108" s="120"/>
      <c r="J108" s="83"/>
      <c r="K108" s="83"/>
      <c r="L108" s="216"/>
      <c r="M108" s="133">
        <f>'E 2024'!O98</f>
        <v>0.05</v>
      </c>
      <c r="N108" s="83"/>
      <c r="O108" s="120"/>
      <c r="P108" s="83"/>
      <c r="Q108" s="167"/>
      <c r="R108" s="171"/>
      <c r="S108" s="171"/>
      <c r="T108" s="171"/>
      <c r="U108" s="120"/>
      <c r="V108" s="120"/>
      <c r="W108" s="120"/>
      <c r="X108" s="120"/>
      <c r="Y108" s="216"/>
      <c r="Z108" s="87" t="s">
        <v>157</v>
      </c>
      <c r="AA108" s="134" t="s">
        <v>157</v>
      </c>
      <c r="AB108" s="120"/>
      <c r="AC108" s="120"/>
      <c r="AD108" s="120"/>
      <c r="AE108" s="120"/>
      <c r="AF108" s="120"/>
      <c r="AG108" s="120"/>
      <c r="AH108" s="120"/>
      <c r="AI108" s="120"/>
      <c r="AJ108" s="120"/>
      <c r="AK108" s="120"/>
      <c r="AL108" s="120"/>
      <c r="AM108" s="120"/>
      <c r="AN108" s="120"/>
      <c r="AO108" s="120"/>
      <c r="AP108" s="120"/>
      <c r="AQ108" s="120"/>
      <c r="AR108" s="120"/>
      <c r="AS108" s="120"/>
      <c r="AT108" s="120"/>
      <c r="AU108" s="120"/>
    </row>
    <row r="109" spans="1:47" ht="45" customHeight="1">
      <c r="A109" s="120"/>
      <c r="B109" s="58" t="s">
        <v>389</v>
      </c>
      <c r="C109" s="120"/>
      <c r="D109" s="83">
        <f>'E 2024'!L99</f>
        <v>10</v>
      </c>
      <c r="E109" s="83">
        <f>'E 2024'!M99</f>
        <v>10</v>
      </c>
      <c r="F109" s="83">
        <f>'E 2024'!N99</f>
        <v>20</v>
      </c>
      <c r="G109" s="176" t="s">
        <v>157</v>
      </c>
      <c r="H109" s="120"/>
      <c r="I109" s="120"/>
      <c r="J109" s="83"/>
      <c r="K109" s="83"/>
      <c r="L109" s="216"/>
      <c r="M109" s="133">
        <f>'E 2024'!O99</f>
        <v>0.05</v>
      </c>
      <c r="N109" s="83"/>
      <c r="O109" s="120"/>
      <c r="P109" s="83"/>
      <c r="Q109" s="167"/>
      <c r="R109" s="171"/>
      <c r="S109" s="171"/>
      <c r="T109" s="171"/>
      <c r="U109" s="120"/>
      <c r="V109" s="120"/>
      <c r="W109" s="120"/>
      <c r="X109" s="120"/>
      <c r="Y109" s="216"/>
      <c r="Z109" s="87" t="s">
        <v>157</v>
      </c>
      <c r="AA109" s="134" t="s">
        <v>157</v>
      </c>
      <c r="AB109" s="120"/>
      <c r="AC109" s="120"/>
      <c r="AD109" s="120"/>
      <c r="AE109" s="120"/>
      <c r="AF109" s="120"/>
      <c r="AG109" s="120"/>
      <c r="AH109" s="120"/>
      <c r="AI109" s="120"/>
      <c r="AJ109" s="120"/>
      <c r="AK109" s="120"/>
      <c r="AL109" s="120"/>
      <c r="AM109" s="120"/>
      <c r="AN109" s="120"/>
      <c r="AO109" s="120"/>
      <c r="AP109" s="120"/>
      <c r="AQ109" s="120"/>
      <c r="AR109" s="120"/>
      <c r="AS109" s="120"/>
      <c r="AT109" s="120"/>
      <c r="AU109" s="120"/>
    </row>
    <row r="110" spans="1:47" ht="45" customHeight="1">
      <c r="A110" s="120"/>
      <c r="B110" s="58" t="s">
        <v>389</v>
      </c>
      <c r="C110" s="120"/>
      <c r="D110" s="83">
        <f>'E 2024'!L100</f>
        <v>50</v>
      </c>
      <c r="E110" s="83">
        <f>'E 2024'!M100</f>
        <v>50</v>
      </c>
      <c r="F110" s="83">
        <f>'E 2024'!N100</f>
        <v>100</v>
      </c>
      <c r="G110" s="176" t="s">
        <v>157</v>
      </c>
      <c r="H110" s="120"/>
      <c r="I110" s="120"/>
      <c r="J110" s="83"/>
      <c r="K110" s="83"/>
      <c r="L110" s="216"/>
      <c r="M110" s="133">
        <f>'E 2024'!O100</f>
        <v>0.1</v>
      </c>
      <c r="N110" s="83"/>
      <c r="O110" s="120"/>
      <c r="P110" s="83"/>
      <c r="Q110" s="167"/>
      <c r="R110" s="171"/>
      <c r="S110" s="171"/>
      <c r="T110" s="171"/>
      <c r="U110" s="120"/>
      <c r="V110" s="120"/>
      <c r="W110" s="120"/>
      <c r="X110" s="120"/>
      <c r="Y110" s="216"/>
      <c r="Z110" s="87" t="s">
        <v>157</v>
      </c>
      <c r="AA110" s="134" t="s">
        <v>157</v>
      </c>
      <c r="AB110" s="120"/>
      <c r="AC110" s="120"/>
      <c r="AD110" s="120"/>
      <c r="AE110" s="120"/>
      <c r="AF110" s="120"/>
      <c r="AG110" s="120"/>
      <c r="AH110" s="120"/>
      <c r="AI110" s="120"/>
      <c r="AJ110" s="120"/>
      <c r="AK110" s="120"/>
      <c r="AL110" s="120"/>
      <c r="AM110" s="120"/>
      <c r="AN110" s="120"/>
      <c r="AO110" s="120"/>
      <c r="AP110" s="120"/>
      <c r="AQ110" s="120"/>
      <c r="AR110" s="120"/>
      <c r="AS110" s="120"/>
      <c r="AT110" s="120"/>
      <c r="AU110" s="120"/>
    </row>
    <row r="111" spans="1:47" ht="45" customHeight="1">
      <c r="A111" s="120"/>
      <c r="B111" s="58" t="s">
        <v>389</v>
      </c>
      <c r="C111" s="120"/>
      <c r="D111" s="131" t="str">
        <f>'E 2024'!L101</f>
        <v>360 personas formadas en competencias laborales</v>
      </c>
      <c r="E111" s="131" t="str">
        <f>'E 2024'!M101</f>
        <v>280 personas formadas en competencias laborales</v>
      </c>
      <c r="F111" s="131" t="str">
        <f>'E 2024'!N101</f>
        <v>640 personas formadas en competencias laborales</v>
      </c>
      <c r="G111" s="176" t="s">
        <v>618</v>
      </c>
      <c r="H111" s="120"/>
      <c r="I111" s="120"/>
      <c r="J111" s="83"/>
      <c r="K111" s="83"/>
      <c r="L111" s="216"/>
      <c r="M111" s="133">
        <f>'E 2024'!O101</f>
        <v>0.05</v>
      </c>
      <c r="N111" s="83"/>
      <c r="O111" s="120"/>
      <c r="P111" s="83"/>
      <c r="Q111" s="167"/>
      <c r="R111" s="171"/>
      <c r="S111" s="171"/>
      <c r="T111" s="171"/>
      <c r="U111" s="120"/>
      <c r="V111" s="120"/>
      <c r="W111" s="120"/>
      <c r="X111" s="120"/>
      <c r="Y111" s="216"/>
      <c r="Z111" s="87" t="s">
        <v>157</v>
      </c>
      <c r="AA111" s="134" t="s">
        <v>618</v>
      </c>
      <c r="AB111" s="120"/>
      <c r="AC111" s="120"/>
      <c r="AD111" s="120"/>
      <c r="AE111" s="120"/>
      <c r="AF111" s="120"/>
      <c r="AG111" s="120"/>
      <c r="AH111" s="120"/>
      <c r="AI111" s="120"/>
      <c r="AJ111" s="120"/>
      <c r="AK111" s="120"/>
      <c r="AL111" s="120"/>
      <c r="AM111" s="120"/>
      <c r="AN111" s="120"/>
      <c r="AO111" s="120"/>
      <c r="AP111" s="120"/>
      <c r="AQ111" s="120"/>
      <c r="AR111" s="120"/>
      <c r="AS111" s="120"/>
      <c r="AT111" s="120"/>
      <c r="AU111" s="120"/>
    </row>
    <row r="112" spans="1:47" ht="45" customHeight="1">
      <c r="A112" s="120"/>
      <c r="B112" s="58" t="s">
        <v>389</v>
      </c>
      <c r="C112" s="120"/>
      <c r="D112" s="131" t="str">
        <f>'E 2024'!L102</f>
        <v>360 personas capacitadas en contabilidad, mercado, atención al cliente entre otros.</v>
      </c>
      <c r="E112" s="131" t="str">
        <f>'E 2024'!M102</f>
        <v>280 personas capacitadas en contabilidad, mercado, atención al cliente entre otros.</v>
      </c>
      <c r="F112" s="131" t="str">
        <f>'E 2024'!N102</f>
        <v>640 personas capacitadas en contabilidad, mercado, atención al cliente entre otros.</v>
      </c>
      <c r="G112" s="177" t="s">
        <v>583</v>
      </c>
      <c r="H112" s="120"/>
      <c r="I112" s="120"/>
      <c r="J112" s="83"/>
      <c r="K112" s="83"/>
      <c r="L112" s="216"/>
      <c r="M112" s="133">
        <f>'E 2024'!O102</f>
        <v>0.05</v>
      </c>
      <c r="N112" s="83"/>
      <c r="O112" s="120"/>
      <c r="P112" s="83"/>
      <c r="Q112" s="167"/>
      <c r="R112" s="171"/>
      <c r="S112" s="171"/>
      <c r="T112" s="171"/>
      <c r="U112" s="120"/>
      <c r="V112" s="120"/>
      <c r="W112" s="120"/>
      <c r="X112" s="120"/>
      <c r="Y112" s="216"/>
      <c r="Z112" s="87" t="s">
        <v>157</v>
      </c>
      <c r="AA112" s="137" t="s">
        <v>583</v>
      </c>
      <c r="AB112" s="120"/>
      <c r="AC112" s="120"/>
      <c r="AD112" s="120"/>
      <c r="AE112" s="120"/>
      <c r="AF112" s="120"/>
      <c r="AG112" s="120"/>
      <c r="AH112" s="120"/>
      <c r="AI112" s="120"/>
      <c r="AJ112" s="120"/>
      <c r="AK112" s="120"/>
      <c r="AL112" s="120"/>
      <c r="AM112" s="120"/>
      <c r="AN112" s="120"/>
      <c r="AO112" s="120"/>
      <c r="AP112" s="120"/>
      <c r="AQ112" s="120"/>
      <c r="AR112" s="120"/>
      <c r="AS112" s="120"/>
      <c r="AT112" s="120"/>
      <c r="AU112" s="120"/>
    </row>
    <row r="113" spans="1:47" ht="45" customHeight="1">
      <c r="A113" s="120"/>
      <c r="B113" s="58" t="s">
        <v>389</v>
      </c>
      <c r="C113" s="120"/>
      <c r="D113" s="131" t="str">
        <f>'E 2024'!L103</f>
        <v>2 ferias de emprendimiento</v>
      </c>
      <c r="E113" s="131" t="str">
        <f>'E 2024'!M103</f>
        <v>1 feria de emprendimiento</v>
      </c>
      <c r="F113" s="131" t="str">
        <f>'E 2024'!N103</f>
        <v>3 ferias de emprendimiento</v>
      </c>
      <c r="G113" s="177" t="s">
        <v>335</v>
      </c>
      <c r="H113" s="120"/>
      <c r="I113" s="120"/>
      <c r="J113" s="83"/>
      <c r="K113" s="83"/>
      <c r="L113" s="216"/>
      <c r="M113" s="133">
        <f>'E 2024'!O103</f>
        <v>0.1</v>
      </c>
      <c r="N113" s="83"/>
      <c r="O113" s="120"/>
      <c r="P113" s="83"/>
      <c r="Q113" s="167"/>
      <c r="R113" s="171"/>
      <c r="S113" s="171"/>
      <c r="T113" s="171"/>
      <c r="U113" s="120"/>
      <c r="V113" s="120"/>
      <c r="W113" s="120"/>
      <c r="X113" s="120"/>
      <c r="Y113" s="216"/>
      <c r="Z113" s="87" t="s">
        <v>157</v>
      </c>
      <c r="AA113" s="137" t="s">
        <v>335</v>
      </c>
      <c r="AB113" s="120"/>
      <c r="AC113" s="120"/>
      <c r="AD113" s="120"/>
      <c r="AE113" s="120"/>
      <c r="AF113" s="120"/>
      <c r="AG113" s="120"/>
      <c r="AH113" s="120"/>
      <c r="AI113" s="120"/>
      <c r="AJ113" s="120"/>
      <c r="AK113" s="120"/>
      <c r="AL113" s="120"/>
      <c r="AM113" s="120"/>
      <c r="AN113" s="120"/>
      <c r="AO113" s="120"/>
      <c r="AP113" s="120"/>
      <c r="AQ113" s="120"/>
      <c r="AR113" s="120"/>
      <c r="AS113" s="120"/>
      <c r="AT113" s="120"/>
      <c r="AU113" s="120"/>
    </row>
    <row r="114" spans="1:47" ht="45" customHeight="1">
      <c r="A114" s="120"/>
      <c r="B114" s="59" t="s">
        <v>414</v>
      </c>
      <c r="C114" s="120"/>
      <c r="D114" s="131" t="str">
        <f>'E 2024'!L105</f>
        <v xml:space="preserve">100 personas líderes y autoridades turísticas vinculadas a procesos de formación de atención al cliente </v>
      </c>
      <c r="E114" s="131" t="str">
        <f>'E 2024'!M105</f>
        <v xml:space="preserve">320 personas líderes y autoridades turísticas vinculadas a procesos de formación de atención al cliente </v>
      </c>
      <c r="F114" s="131" t="str">
        <f>'E 2024'!N105</f>
        <v xml:space="preserve">420 personas líderes y autoridades turísticas vinculadas a procesos de formación de atención al cliente </v>
      </c>
      <c r="G114" s="176" t="s">
        <v>621</v>
      </c>
      <c r="H114" s="120"/>
      <c r="I114" s="120"/>
      <c r="J114" s="83"/>
      <c r="K114" s="83"/>
      <c r="L114" s="216"/>
      <c r="M114" s="133">
        <f>'E 2024'!O105</f>
        <v>0.15</v>
      </c>
      <c r="N114" s="83"/>
      <c r="O114" s="120"/>
      <c r="P114" s="83"/>
      <c r="Q114" s="167"/>
      <c r="R114" s="171"/>
      <c r="S114" s="171"/>
      <c r="T114" s="171"/>
      <c r="U114" s="120"/>
      <c r="V114" s="120"/>
      <c r="W114" s="120"/>
      <c r="X114" s="120"/>
      <c r="Y114" s="216"/>
      <c r="Z114" s="87" t="s">
        <v>157</v>
      </c>
      <c r="AA114" s="134" t="s">
        <v>621</v>
      </c>
      <c r="AB114" s="120"/>
      <c r="AC114" s="120"/>
      <c r="AD114" s="120"/>
      <c r="AE114" s="120"/>
      <c r="AF114" s="120"/>
      <c r="AG114" s="120"/>
      <c r="AH114" s="120"/>
      <c r="AI114" s="120"/>
      <c r="AJ114" s="120"/>
      <c r="AK114" s="120"/>
      <c r="AL114" s="120"/>
      <c r="AM114" s="120"/>
      <c r="AN114" s="120"/>
      <c r="AO114" s="120"/>
      <c r="AP114" s="120"/>
      <c r="AQ114" s="120"/>
      <c r="AR114" s="120"/>
      <c r="AS114" s="120"/>
      <c r="AT114" s="120"/>
      <c r="AU114" s="120"/>
    </row>
    <row r="115" spans="1:47" ht="45" customHeight="1">
      <c r="A115" s="120"/>
      <c r="B115" s="59" t="s">
        <v>414</v>
      </c>
      <c r="C115" s="120"/>
      <c r="D115" s="131" t="str">
        <f>'E 2024'!L106</f>
        <v xml:space="preserve">50 personas vinculadas a asistencia técnica para el fortalecimiento de la actividad artesanal </v>
      </c>
      <c r="E115" s="131" t="str">
        <f>'E 2024'!M106</f>
        <v>50 personas vinculadas a asistencia técnica para el fortalecimiento de la actividad artesanal</v>
      </c>
      <c r="F115" s="131" t="str">
        <f>'E 2024'!N106</f>
        <v>100 personas vinculadas a asistencia técnica para el fortalecimiento de la actividad artesanal</v>
      </c>
      <c r="G115" s="177" t="s">
        <v>586</v>
      </c>
      <c r="H115" s="120"/>
      <c r="I115" s="120"/>
      <c r="J115" s="83"/>
      <c r="K115" s="83"/>
      <c r="L115" s="216"/>
      <c r="M115" s="133">
        <f>'E 2024'!O106</f>
        <v>0.3</v>
      </c>
      <c r="N115" s="83"/>
      <c r="O115" s="120"/>
      <c r="P115" s="83"/>
      <c r="Q115" s="167"/>
      <c r="R115" s="171"/>
      <c r="S115" s="171"/>
      <c r="T115" s="171"/>
      <c r="U115" s="120"/>
      <c r="V115" s="120"/>
      <c r="W115" s="120"/>
      <c r="X115" s="120"/>
      <c r="Y115" s="216"/>
      <c r="Z115" s="87" t="s">
        <v>157</v>
      </c>
      <c r="AA115" s="137" t="s">
        <v>586</v>
      </c>
      <c r="AB115" s="120"/>
      <c r="AC115" s="120"/>
      <c r="AD115" s="120"/>
      <c r="AE115" s="120"/>
      <c r="AF115" s="120"/>
      <c r="AG115" s="120"/>
      <c r="AH115" s="120"/>
      <c r="AI115" s="120"/>
      <c r="AJ115" s="120"/>
      <c r="AK115" s="120"/>
      <c r="AL115" s="120"/>
      <c r="AM115" s="120"/>
      <c r="AN115" s="120"/>
      <c r="AO115" s="120"/>
      <c r="AP115" s="120"/>
      <c r="AQ115" s="120"/>
      <c r="AR115" s="120"/>
      <c r="AS115" s="120"/>
      <c r="AT115" s="120"/>
      <c r="AU115" s="120"/>
    </row>
    <row r="116" spans="1:47" ht="45" customHeight="1">
      <c r="A116" s="120"/>
      <c r="B116" s="59" t="s">
        <v>414</v>
      </c>
      <c r="C116" s="120"/>
      <c r="D116" s="131" t="str">
        <f>'E 2024'!L107</f>
        <v>1 evento náutico promovido y desarrollado</v>
      </c>
      <c r="E116" s="131" t="str">
        <f>'E 2024'!M107</f>
        <v>1 evento náutico promovido y desarrollado</v>
      </c>
      <c r="F116" s="131" t="str">
        <f>'E 2024'!N107</f>
        <v>2 eventos náuticos promovidos y desarrollados</v>
      </c>
      <c r="G116" s="177" t="s">
        <v>586</v>
      </c>
      <c r="H116" s="120"/>
      <c r="I116" s="120"/>
      <c r="J116" s="83"/>
      <c r="K116" s="83"/>
      <c r="L116" s="216"/>
      <c r="M116" s="133">
        <f>'E 2024'!O107</f>
        <v>0.2</v>
      </c>
      <c r="N116" s="83"/>
      <c r="O116" s="120"/>
      <c r="P116" s="83"/>
      <c r="Q116" s="167"/>
      <c r="R116" s="171"/>
      <c r="S116" s="171"/>
      <c r="T116" s="171"/>
      <c r="U116" s="120"/>
      <c r="V116" s="120"/>
      <c r="W116" s="120"/>
      <c r="X116" s="120"/>
      <c r="Y116" s="216"/>
      <c r="Z116" s="87" t="s">
        <v>157</v>
      </c>
      <c r="AA116" s="137" t="s">
        <v>586</v>
      </c>
      <c r="AB116" s="120"/>
      <c r="AC116" s="120"/>
      <c r="AD116" s="120"/>
      <c r="AE116" s="120"/>
      <c r="AF116" s="120"/>
      <c r="AG116" s="120"/>
      <c r="AH116" s="120"/>
      <c r="AI116" s="120"/>
      <c r="AJ116" s="120"/>
      <c r="AK116" s="120"/>
      <c r="AL116" s="120"/>
      <c r="AM116" s="120"/>
      <c r="AN116" s="120"/>
      <c r="AO116" s="120"/>
      <c r="AP116" s="120"/>
      <c r="AQ116" s="120"/>
      <c r="AR116" s="120"/>
      <c r="AS116" s="120"/>
      <c r="AT116" s="120"/>
      <c r="AU116" s="120"/>
    </row>
    <row r="117" spans="1:47" ht="45" customHeight="1">
      <c r="A117" s="120"/>
      <c r="B117" s="59" t="s">
        <v>414</v>
      </c>
      <c r="C117" s="120"/>
      <c r="D117" s="131" t="str">
        <f>'E 2024'!L108</f>
        <v>1 Comité Interinstitucional de Turismo creado y en funcionamiento</v>
      </c>
      <c r="E117" s="131" t="str">
        <f>'E 2024'!M108</f>
        <v>1 Comité Interinstitucional de Turismo creado y en funcionamiento</v>
      </c>
      <c r="F117" s="131" t="str">
        <f>'E 2024'!N108</f>
        <v>2 Comités Interinstitucionales de Turismo creados y en funcionamiento</v>
      </c>
      <c r="G117" s="176" t="s">
        <v>621</v>
      </c>
      <c r="H117" s="120"/>
      <c r="I117" s="120"/>
      <c r="J117" s="83"/>
      <c r="K117" s="83"/>
      <c r="L117" s="216"/>
      <c r="M117" s="133">
        <f>'E 2024'!O108</f>
        <v>0.15</v>
      </c>
      <c r="N117" s="83"/>
      <c r="O117" s="120"/>
      <c r="P117" s="83"/>
      <c r="Q117" s="167"/>
      <c r="R117" s="171"/>
      <c r="S117" s="171"/>
      <c r="T117" s="171"/>
      <c r="U117" s="120"/>
      <c r="V117" s="120"/>
      <c r="W117" s="120"/>
      <c r="X117" s="120"/>
      <c r="Y117" s="216"/>
      <c r="Z117" s="87" t="s">
        <v>157</v>
      </c>
      <c r="AA117" s="134" t="s">
        <v>621</v>
      </c>
      <c r="AB117" s="120"/>
      <c r="AC117" s="120"/>
      <c r="AD117" s="120"/>
      <c r="AE117" s="120"/>
      <c r="AF117" s="120"/>
      <c r="AG117" s="120"/>
      <c r="AH117" s="120"/>
      <c r="AI117" s="120"/>
      <c r="AJ117" s="120"/>
      <c r="AK117" s="120"/>
      <c r="AL117" s="120"/>
      <c r="AM117" s="120"/>
      <c r="AN117" s="120"/>
      <c r="AO117" s="120"/>
      <c r="AP117" s="120"/>
      <c r="AQ117" s="120"/>
      <c r="AR117" s="120"/>
      <c r="AS117" s="120"/>
      <c r="AT117" s="120"/>
      <c r="AU117" s="120"/>
    </row>
    <row r="118" spans="1:47" ht="45" customHeight="1">
      <c r="A118" s="120"/>
      <c r="B118" s="59" t="s">
        <v>414</v>
      </c>
      <c r="C118" s="120"/>
      <c r="D118" s="131" t="str">
        <f>'E 2024'!L109</f>
        <v xml:space="preserve">12 Jornadas Pedagógicas de Sensibilización, Capacitación, Verificación, Inspección a los Operadores Formales e Informales de la Localidad                                                                     </v>
      </c>
      <c r="E118" s="131" t="str">
        <f>'E 2024'!M109</f>
        <v xml:space="preserve">12 Jornadas Pedagógicas de Sensibilización, Capacitación, Verificación, Inspección a los Operadores Formales e Informales de la Localidad                                                                     </v>
      </c>
      <c r="F118" s="131" t="str">
        <f>'E 2024'!N109</f>
        <v xml:space="preserve">24 Jornadas Pedagógicas de Sensibilización, Capacitación, Verificación, Inspección a los Operadores Formales e Informales de la Localidad                                                                     </v>
      </c>
      <c r="G118" s="176" t="s">
        <v>621</v>
      </c>
      <c r="H118" s="120"/>
      <c r="I118" s="120"/>
      <c r="J118" s="83"/>
      <c r="K118" s="83"/>
      <c r="L118" s="216"/>
      <c r="M118" s="133">
        <f>'E 2024'!O109</f>
        <v>0.2</v>
      </c>
      <c r="N118" s="83"/>
      <c r="O118" s="120"/>
      <c r="P118" s="83"/>
      <c r="Q118" s="167"/>
      <c r="R118" s="171"/>
      <c r="S118" s="171"/>
      <c r="T118" s="171"/>
      <c r="U118" s="120"/>
      <c r="V118" s="120"/>
      <c r="W118" s="120"/>
      <c r="X118" s="120"/>
      <c r="Y118" s="216"/>
      <c r="Z118" s="87" t="s">
        <v>157</v>
      </c>
      <c r="AA118" s="134" t="s">
        <v>621</v>
      </c>
      <c r="AB118" s="120"/>
      <c r="AC118" s="120"/>
      <c r="AD118" s="120"/>
      <c r="AE118" s="120"/>
      <c r="AF118" s="120"/>
      <c r="AG118" s="120"/>
      <c r="AH118" s="120"/>
      <c r="AI118" s="120"/>
      <c r="AJ118" s="120"/>
      <c r="AK118" s="120"/>
      <c r="AL118" s="120"/>
      <c r="AM118" s="120"/>
      <c r="AN118" s="120"/>
      <c r="AO118" s="120"/>
      <c r="AP118" s="120"/>
      <c r="AQ118" s="120"/>
      <c r="AR118" s="120"/>
      <c r="AS118" s="120"/>
      <c r="AT118" s="120"/>
      <c r="AU118" s="120"/>
    </row>
    <row r="119" spans="1:47" ht="45" customHeight="1">
      <c r="A119" s="120"/>
      <c r="B119" s="60" t="s">
        <v>435</v>
      </c>
      <c r="C119" s="120"/>
      <c r="D119" s="131" t="str">
        <f>'E 2024'!L113</f>
        <v>600 personas vinculadas en actividades de educación ambiental en la LHCN</v>
      </c>
      <c r="E119" s="131" t="str">
        <f>'E 2024'!M113</f>
        <v>400 personas vinculadas en actividades de educación ambiental en la LHCN</v>
      </c>
      <c r="F119" s="131" t="str">
        <f>'E 2024'!N113</f>
        <v>1.000 personas vinculadas en actividades de educación ambiental en la LHCN</v>
      </c>
      <c r="G119" s="176" t="s">
        <v>753</v>
      </c>
      <c r="H119" s="120"/>
      <c r="I119" s="120"/>
      <c r="J119" s="83"/>
      <c r="K119" s="83"/>
      <c r="L119" s="216"/>
      <c r="M119" s="133">
        <f>'E 2024'!O113</f>
        <v>0.1</v>
      </c>
      <c r="N119" s="83"/>
      <c r="O119" s="120"/>
      <c r="P119" s="83"/>
      <c r="Q119" s="167"/>
      <c r="R119" s="171"/>
      <c r="S119" s="171"/>
      <c r="T119" s="171"/>
      <c r="U119" s="120"/>
      <c r="V119" s="120"/>
      <c r="W119" s="120"/>
      <c r="X119" s="120"/>
      <c r="Y119" s="216"/>
      <c r="Z119" s="87" t="s">
        <v>157</v>
      </c>
      <c r="AA119" s="134" t="s">
        <v>753</v>
      </c>
      <c r="AB119" s="120"/>
      <c r="AC119" s="120"/>
      <c r="AD119" s="120"/>
      <c r="AE119" s="120"/>
      <c r="AF119" s="120"/>
      <c r="AG119" s="120"/>
      <c r="AH119" s="120"/>
      <c r="AI119" s="120"/>
      <c r="AJ119" s="120"/>
      <c r="AK119" s="120"/>
      <c r="AL119" s="120"/>
      <c r="AM119" s="120"/>
      <c r="AN119" s="120"/>
      <c r="AO119" s="120"/>
      <c r="AP119" s="120"/>
      <c r="AQ119" s="120"/>
      <c r="AR119" s="120"/>
      <c r="AS119" s="120"/>
      <c r="AT119" s="120"/>
      <c r="AU119" s="120"/>
    </row>
    <row r="120" spans="1:47" ht="45" customHeight="1">
      <c r="A120" s="120"/>
      <c r="B120" s="61" t="s">
        <v>435</v>
      </c>
      <c r="C120" s="120"/>
      <c r="D120" s="131" t="str">
        <f>'E 2024'!L114</f>
        <v>6 jornadas de recuperación de puntos críticos identificados</v>
      </c>
      <c r="E120" s="131" t="str">
        <f>'E 2024'!M114</f>
        <v>6 jornadas de recuperación de puntos críticos identificados</v>
      </c>
      <c r="F120" s="131" t="str">
        <f>'E 2024'!N114</f>
        <v>12 jornadas de recuperación de puntos críticos identificados</v>
      </c>
      <c r="G120" s="176" t="s">
        <v>753</v>
      </c>
      <c r="H120" s="120"/>
      <c r="I120" s="120"/>
      <c r="J120" s="83"/>
      <c r="K120" s="83"/>
      <c r="L120" s="216"/>
      <c r="M120" s="133">
        <f>'E 2024'!O114</f>
        <v>0.1</v>
      </c>
      <c r="N120" s="83"/>
      <c r="O120" s="120"/>
      <c r="P120" s="83"/>
      <c r="Q120" s="167"/>
      <c r="R120" s="171"/>
      <c r="S120" s="171"/>
      <c r="T120" s="171"/>
      <c r="U120" s="120"/>
      <c r="V120" s="120"/>
      <c r="W120" s="120"/>
      <c r="X120" s="120"/>
      <c r="Y120" s="216"/>
      <c r="Z120" s="87" t="s">
        <v>157</v>
      </c>
      <c r="AA120" s="134" t="s">
        <v>753</v>
      </c>
      <c r="AB120" s="120"/>
      <c r="AC120" s="120"/>
      <c r="AD120" s="120"/>
      <c r="AE120" s="120"/>
      <c r="AF120" s="120"/>
      <c r="AG120" s="120"/>
      <c r="AH120" s="120"/>
      <c r="AI120" s="120"/>
      <c r="AJ120" s="120"/>
      <c r="AK120" s="120"/>
      <c r="AL120" s="120"/>
      <c r="AM120" s="120"/>
      <c r="AN120" s="120"/>
      <c r="AO120" s="120"/>
      <c r="AP120" s="120"/>
      <c r="AQ120" s="120"/>
      <c r="AR120" s="120"/>
      <c r="AS120" s="120"/>
      <c r="AT120" s="120"/>
      <c r="AU120" s="120"/>
    </row>
    <row r="121" spans="1:47" ht="45" customHeight="1">
      <c r="A121" s="120"/>
      <c r="B121" s="60" t="s">
        <v>435</v>
      </c>
      <c r="C121" s="120"/>
      <c r="D121" s="131" t="str">
        <f>'E 2024'!L115</f>
        <v>10 puntos verdes instalados</v>
      </c>
      <c r="E121" s="131" t="str">
        <f>'E 2024'!M115</f>
        <v>5 puntos verdes instalados</v>
      </c>
      <c r="F121" s="131" t="str">
        <f>'E 2024'!N115</f>
        <v>15 puntos verdes instalados</v>
      </c>
      <c r="G121" s="176" t="s">
        <v>753</v>
      </c>
      <c r="H121" s="120"/>
      <c r="I121" s="120"/>
      <c r="J121" s="83"/>
      <c r="K121" s="83"/>
      <c r="L121" s="216"/>
      <c r="M121" s="133">
        <f>'E 2024'!O115</f>
        <v>0.1</v>
      </c>
      <c r="N121" s="83"/>
      <c r="O121" s="120"/>
      <c r="P121" s="83"/>
      <c r="Q121" s="167"/>
      <c r="R121" s="171"/>
      <c r="S121" s="171"/>
      <c r="T121" s="171"/>
      <c r="U121" s="120"/>
      <c r="V121" s="120"/>
      <c r="W121" s="120"/>
      <c r="X121" s="120"/>
      <c r="Y121" s="216"/>
      <c r="Z121" s="87" t="s">
        <v>157</v>
      </c>
      <c r="AA121" s="134" t="s">
        <v>753</v>
      </c>
      <c r="AB121" s="120"/>
      <c r="AC121" s="120"/>
      <c r="AD121" s="120"/>
      <c r="AE121" s="120"/>
      <c r="AF121" s="120"/>
      <c r="AG121" s="120"/>
      <c r="AH121" s="120"/>
      <c r="AI121" s="120"/>
      <c r="AJ121" s="120"/>
      <c r="AK121" s="120"/>
      <c r="AL121" s="120"/>
      <c r="AM121" s="120"/>
      <c r="AN121" s="120"/>
      <c r="AO121" s="120"/>
      <c r="AP121" s="120"/>
      <c r="AQ121" s="120"/>
      <c r="AR121" s="120"/>
      <c r="AS121" s="120"/>
      <c r="AT121" s="120"/>
      <c r="AU121" s="120"/>
    </row>
    <row r="122" spans="1:47" ht="45" customHeight="1">
      <c r="A122" s="120"/>
      <c r="B122" s="60" t="s">
        <v>435</v>
      </c>
      <c r="C122" s="120"/>
      <c r="D122" s="131" t="str">
        <f>'E 2024'!L116</f>
        <v>10 jornadas de siembra de árboles</v>
      </c>
      <c r="E122" s="131"/>
      <c r="F122" s="131" t="str">
        <f>'E 2024'!N116</f>
        <v>10 jornadas de siembra de árboles</v>
      </c>
      <c r="G122" s="176" t="s">
        <v>753</v>
      </c>
      <c r="H122" s="120"/>
      <c r="I122" s="120"/>
      <c r="J122" s="83"/>
      <c r="K122" s="83"/>
      <c r="L122" s="216"/>
      <c r="M122" s="133">
        <f>'E 2024'!O116</f>
        <v>0.3</v>
      </c>
      <c r="N122" s="83"/>
      <c r="O122" s="120"/>
      <c r="P122" s="83"/>
      <c r="Q122" s="167"/>
      <c r="R122" s="171"/>
      <c r="S122" s="171"/>
      <c r="T122" s="171"/>
      <c r="U122" s="120"/>
      <c r="V122" s="120"/>
      <c r="W122" s="120"/>
      <c r="X122" s="120"/>
      <c r="Y122" s="216"/>
      <c r="Z122" s="87" t="s">
        <v>157</v>
      </c>
      <c r="AA122" s="134" t="s">
        <v>753</v>
      </c>
      <c r="AB122" s="120"/>
      <c r="AC122" s="120"/>
      <c r="AD122" s="120"/>
      <c r="AE122" s="120"/>
      <c r="AF122" s="120"/>
      <c r="AG122" s="120"/>
      <c r="AH122" s="120"/>
      <c r="AI122" s="120"/>
      <c r="AJ122" s="120"/>
      <c r="AK122" s="120"/>
      <c r="AL122" s="120"/>
      <c r="AM122" s="120"/>
      <c r="AN122" s="120"/>
      <c r="AO122" s="120"/>
      <c r="AP122" s="120"/>
      <c r="AQ122" s="120"/>
      <c r="AR122" s="120"/>
      <c r="AS122" s="120"/>
      <c r="AT122" s="120"/>
      <c r="AU122" s="120"/>
    </row>
    <row r="123" spans="1:47" ht="45" customHeight="1">
      <c r="A123" s="120"/>
      <c r="B123" s="60" t="s">
        <v>435</v>
      </c>
      <c r="C123" s="120"/>
      <c r="D123" s="131" t="str">
        <f>'E 2024'!L117</f>
        <v>1 jornada de siembra de manglares</v>
      </c>
      <c r="E123" s="131" t="str">
        <f>'E 2024'!M117</f>
        <v>2 jornadas de siembra de manglares</v>
      </c>
      <c r="F123" s="131" t="str">
        <f>'E 2024'!N117</f>
        <v>3 jornadas de siembra de manglares</v>
      </c>
      <c r="G123" s="176" t="s">
        <v>753</v>
      </c>
      <c r="H123" s="120"/>
      <c r="I123" s="120"/>
      <c r="J123" s="83"/>
      <c r="K123" s="83"/>
      <c r="L123" s="216"/>
      <c r="M123" s="133">
        <f>'E 2024'!O117</f>
        <v>0.1</v>
      </c>
      <c r="N123" s="83"/>
      <c r="O123" s="120"/>
      <c r="P123" s="83"/>
      <c r="Q123" s="167"/>
      <c r="R123" s="171"/>
      <c r="S123" s="171"/>
      <c r="T123" s="171"/>
      <c r="U123" s="120"/>
      <c r="V123" s="120"/>
      <c r="W123" s="120"/>
      <c r="X123" s="120"/>
      <c r="Y123" s="216"/>
      <c r="Z123" s="87" t="s">
        <v>157</v>
      </c>
      <c r="AA123" s="134" t="s">
        <v>753</v>
      </c>
      <c r="AB123" s="120"/>
      <c r="AC123" s="120"/>
      <c r="AD123" s="120"/>
      <c r="AE123" s="120"/>
      <c r="AF123" s="120"/>
      <c r="AG123" s="120"/>
      <c r="AH123" s="120"/>
      <c r="AI123" s="120"/>
      <c r="AJ123" s="120"/>
      <c r="AK123" s="120"/>
      <c r="AL123" s="120"/>
      <c r="AM123" s="120"/>
      <c r="AN123" s="120"/>
      <c r="AO123" s="120"/>
      <c r="AP123" s="120"/>
      <c r="AQ123" s="120"/>
      <c r="AR123" s="120"/>
      <c r="AS123" s="120"/>
      <c r="AT123" s="120"/>
      <c r="AU123" s="120"/>
    </row>
    <row r="124" spans="1:47" ht="45" customHeight="1">
      <c r="A124" s="120"/>
      <c r="B124" s="60" t="s">
        <v>435</v>
      </c>
      <c r="C124" s="120"/>
      <c r="D124" s="131"/>
      <c r="E124" s="131" t="str">
        <f>'E 2024'!M118</f>
        <v>1 jornada de siembra de corales en la LHCN</v>
      </c>
      <c r="F124" s="131" t="str">
        <f>'E 2024'!N118</f>
        <v>1 jornada de siembra de corales en la LHCN</v>
      </c>
      <c r="G124" s="176" t="s">
        <v>753</v>
      </c>
      <c r="H124" s="120"/>
      <c r="I124" s="120"/>
      <c r="J124" s="83"/>
      <c r="K124" s="83"/>
      <c r="L124" s="216"/>
      <c r="M124" s="133">
        <f>'E 2024'!O118</f>
        <v>0.2</v>
      </c>
      <c r="N124" s="83"/>
      <c r="O124" s="120"/>
      <c r="P124" s="83"/>
      <c r="Q124" s="167"/>
      <c r="R124" s="171"/>
      <c r="S124" s="171"/>
      <c r="T124" s="171"/>
      <c r="U124" s="120"/>
      <c r="V124" s="120"/>
      <c r="W124" s="120"/>
      <c r="X124" s="120"/>
      <c r="Y124" s="216"/>
      <c r="Z124" s="87" t="s">
        <v>157</v>
      </c>
      <c r="AA124" s="134" t="s">
        <v>753</v>
      </c>
      <c r="AB124" s="120"/>
      <c r="AC124" s="120"/>
      <c r="AD124" s="120"/>
      <c r="AE124" s="120"/>
      <c r="AF124" s="120"/>
      <c r="AG124" s="120"/>
      <c r="AH124" s="120"/>
      <c r="AI124" s="120"/>
      <c r="AJ124" s="120"/>
      <c r="AK124" s="120"/>
      <c r="AL124" s="120"/>
      <c r="AM124" s="120"/>
      <c r="AN124" s="120"/>
      <c r="AO124" s="120"/>
      <c r="AP124" s="120"/>
      <c r="AQ124" s="120"/>
      <c r="AR124" s="120"/>
      <c r="AS124" s="120"/>
      <c r="AT124" s="120"/>
      <c r="AU124" s="120"/>
    </row>
    <row r="125" spans="1:47" ht="45" customHeight="1">
      <c r="A125" s="120"/>
      <c r="B125" s="60" t="s">
        <v>435</v>
      </c>
      <c r="C125" s="120"/>
      <c r="D125" s="131" t="str">
        <f>'E 2024'!L119</f>
        <v xml:space="preserve">6 talleres de formación realizados </v>
      </c>
      <c r="E125" s="131" t="str">
        <f>'E 2024'!M119</f>
        <v>3 talleres de formación realizados</v>
      </c>
      <c r="F125" s="131" t="str">
        <f>'E 2024'!N119</f>
        <v xml:space="preserve">9 talleres de formación realizados </v>
      </c>
      <c r="G125" s="176" t="s">
        <v>753</v>
      </c>
      <c r="H125" s="120"/>
      <c r="I125" s="120"/>
      <c r="J125" s="83"/>
      <c r="K125" s="83"/>
      <c r="L125" s="216"/>
      <c r="M125" s="133">
        <f>'E 2024'!O119</f>
        <v>0.1</v>
      </c>
      <c r="N125" s="83"/>
      <c r="O125" s="120"/>
      <c r="P125" s="83"/>
      <c r="Q125" s="167"/>
      <c r="R125" s="171"/>
      <c r="S125" s="171"/>
      <c r="T125" s="171"/>
      <c r="U125" s="120"/>
      <c r="V125" s="120"/>
      <c r="W125" s="120"/>
      <c r="X125" s="120"/>
      <c r="Y125" s="216"/>
      <c r="Z125" s="87" t="s">
        <v>157</v>
      </c>
      <c r="AA125" s="134" t="s">
        <v>753</v>
      </c>
      <c r="AB125" s="120"/>
      <c r="AC125" s="120"/>
      <c r="AD125" s="120"/>
      <c r="AE125" s="120"/>
      <c r="AF125" s="120"/>
      <c r="AG125" s="120"/>
      <c r="AH125" s="120"/>
      <c r="AI125" s="120"/>
      <c r="AJ125" s="120"/>
      <c r="AK125" s="120"/>
      <c r="AL125" s="120"/>
      <c r="AM125" s="120"/>
      <c r="AN125" s="120"/>
      <c r="AO125" s="120"/>
      <c r="AP125" s="120"/>
      <c r="AQ125" s="120"/>
      <c r="AR125" s="120"/>
      <c r="AS125" s="120"/>
      <c r="AT125" s="120"/>
      <c r="AU125" s="120"/>
    </row>
    <row r="126" spans="1:47" ht="45" customHeight="1">
      <c r="A126" s="120"/>
      <c r="B126" s="62" t="s">
        <v>459</v>
      </c>
      <c r="C126" s="120"/>
      <c r="D126" s="131" t="str">
        <f>'E 2024'!L121</f>
        <v xml:space="preserve">12 jornadas de vacunación, desparasitación y/o esterilización  </v>
      </c>
      <c r="E126" s="131" t="str">
        <f>'E 2024'!M121</f>
        <v>6 jornadas de vacunación, desparasitación y/o esterilización</v>
      </c>
      <c r="F126" s="131" t="str">
        <f>'E 2024'!N121</f>
        <v xml:space="preserve">18 jornadas de vacunación, desparasitación y/o esterilización  </v>
      </c>
      <c r="G126" s="177" t="s">
        <v>432</v>
      </c>
      <c r="H126" s="120"/>
      <c r="I126" s="120"/>
      <c r="J126" s="83"/>
      <c r="K126" s="83"/>
      <c r="L126" s="216"/>
      <c r="M126" s="133">
        <f>'E 2024'!O121</f>
        <v>0.7</v>
      </c>
      <c r="N126" s="83"/>
      <c r="O126" s="120"/>
      <c r="P126" s="83"/>
      <c r="Q126" s="167"/>
      <c r="R126" s="171"/>
      <c r="S126" s="171"/>
      <c r="T126" s="171"/>
      <c r="U126" s="120"/>
      <c r="V126" s="120"/>
      <c r="W126" s="120"/>
      <c r="X126" s="120"/>
      <c r="Y126" s="216"/>
      <c r="Z126" s="87" t="s">
        <v>157</v>
      </c>
      <c r="AA126" s="137" t="s">
        <v>432</v>
      </c>
      <c r="AB126" s="120"/>
      <c r="AC126" s="120"/>
      <c r="AD126" s="120"/>
      <c r="AE126" s="120"/>
      <c r="AF126" s="120"/>
      <c r="AG126" s="120"/>
      <c r="AH126" s="120"/>
      <c r="AI126" s="120"/>
      <c r="AJ126" s="120"/>
      <c r="AK126" s="120"/>
      <c r="AL126" s="120"/>
      <c r="AM126" s="120"/>
      <c r="AN126" s="120"/>
      <c r="AO126" s="120"/>
      <c r="AP126" s="120"/>
      <c r="AQ126" s="120"/>
      <c r="AR126" s="120"/>
      <c r="AS126" s="120"/>
      <c r="AT126" s="120"/>
      <c r="AU126" s="120"/>
    </row>
    <row r="127" spans="1:47" ht="45" customHeight="1">
      <c r="A127" s="120"/>
      <c r="B127" s="62" t="s">
        <v>459</v>
      </c>
      <c r="C127" s="120"/>
      <c r="D127" s="131" t="str">
        <f>'E 2024'!L122</f>
        <v>4 campañas Integrales para el Bienestar Animal: Adopción y Educación y Contra el Maltrato realizadas</v>
      </c>
      <c r="E127" s="131" t="str">
        <f>'E 2024'!M122</f>
        <v>2 campañas Integral para el Bienestar Animal: Adopción y Educación Contra el Maltrato realizadas</v>
      </c>
      <c r="F127" s="131" t="str">
        <f>'E 2024'!N122</f>
        <v>6 campañas Integrales para el Bienestar Animal: Adopción y Educación y Contra el Maltrato realizadas</v>
      </c>
      <c r="G127" s="177" t="s">
        <v>432</v>
      </c>
      <c r="H127" s="120"/>
      <c r="I127" s="120"/>
      <c r="J127" s="83"/>
      <c r="K127" s="83"/>
      <c r="L127" s="216"/>
      <c r="M127" s="133">
        <f>'E 2024'!O122</f>
        <v>0.3</v>
      </c>
      <c r="N127" s="83"/>
      <c r="O127" s="120"/>
      <c r="P127" s="83"/>
      <c r="Q127" s="167"/>
      <c r="R127" s="171"/>
      <c r="S127" s="171"/>
      <c r="T127" s="171"/>
      <c r="U127" s="120"/>
      <c r="V127" s="120"/>
      <c r="W127" s="120"/>
      <c r="X127" s="120"/>
      <c r="Y127" s="216"/>
      <c r="Z127" s="87" t="s">
        <v>157</v>
      </c>
      <c r="AA127" s="137" t="s">
        <v>432</v>
      </c>
      <c r="AB127" s="120"/>
      <c r="AC127" s="120"/>
      <c r="AD127" s="120"/>
      <c r="AE127" s="120"/>
      <c r="AF127" s="120"/>
      <c r="AG127" s="120"/>
      <c r="AH127" s="120"/>
      <c r="AI127" s="120"/>
      <c r="AJ127" s="120"/>
      <c r="AK127" s="120"/>
      <c r="AL127" s="120"/>
      <c r="AM127" s="120"/>
      <c r="AN127" s="120"/>
      <c r="AO127" s="120"/>
      <c r="AP127" s="120"/>
      <c r="AQ127" s="120"/>
      <c r="AR127" s="120"/>
      <c r="AS127" s="120"/>
      <c r="AT127" s="120"/>
      <c r="AU127" s="120"/>
    </row>
    <row r="128" spans="1:47" ht="45" customHeight="1">
      <c r="A128" s="120"/>
      <c r="B128" s="63" t="s">
        <v>469</v>
      </c>
      <c r="C128" s="120"/>
      <c r="D128" s="131" t="str">
        <f>'E 2024'!L125</f>
        <v>3,3 kilómetros de vías intervenidas</v>
      </c>
      <c r="E128" s="131" t="str">
        <f>'E 2024'!M125</f>
        <v>2 kilómetros de vías intervenidas</v>
      </c>
      <c r="F128" s="131" t="str">
        <f>'E 2024'!N125</f>
        <v>5,3 kilómetros de vías intervenidas</v>
      </c>
      <c r="G128" s="177" t="s">
        <v>157</v>
      </c>
      <c r="H128" s="165" t="s">
        <v>754</v>
      </c>
      <c r="I128" s="2">
        <v>202500000023217</v>
      </c>
      <c r="J128" s="34" t="s">
        <v>755</v>
      </c>
      <c r="K128" s="34" t="s">
        <v>756</v>
      </c>
      <c r="L128" s="34" t="s">
        <v>757</v>
      </c>
      <c r="M128" s="133"/>
      <c r="N128" s="221" t="s">
        <v>758</v>
      </c>
      <c r="O128" s="1"/>
      <c r="P128" s="34" t="s">
        <v>757</v>
      </c>
      <c r="Q128" s="228">
        <v>0.313</v>
      </c>
      <c r="R128" s="173"/>
      <c r="S128" s="173"/>
      <c r="T128" s="173"/>
      <c r="U128" s="84">
        <v>45870</v>
      </c>
      <c r="V128" s="84">
        <v>45991</v>
      </c>
      <c r="W128" s="83">
        <v>4</v>
      </c>
      <c r="X128" s="85">
        <v>242548</v>
      </c>
      <c r="Y128" s="216" t="s">
        <v>705</v>
      </c>
      <c r="Z128" s="87" t="s">
        <v>157</v>
      </c>
      <c r="AA128" s="137" t="s">
        <v>157</v>
      </c>
      <c r="AB128" s="225" t="s">
        <v>759</v>
      </c>
      <c r="AC128" s="225" t="s">
        <v>760</v>
      </c>
      <c r="AD128" s="86" t="s">
        <v>687</v>
      </c>
      <c r="AE128" s="87" t="s">
        <v>761</v>
      </c>
      <c r="AF128" s="88">
        <v>1400000000</v>
      </c>
      <c r="AG128" s="226" t="s">
        <v>689</v>
      </c>
      <c r="AH128" s="87" t="s">
        <v>690</v>
      </c>
      <c r="AI128" s="84">
        <v>45853</v>
      </c>
      <c r="AJ128" s="91"/>
      <c r="AK128" s="88">
        <v>1400000000</v>
      </c>
      <c r="AL128" s="88">
        <v>1400000000</v>
      </c>
      <c r="AM128" s="88"/>
      <c r="AN128" s="88"/>
      <c r="AO128" s="88"/>
      <c r="AP128" s="88"/>
      <c r="AQ128" s="88"/>
      <c r="AR128" s="88"/>
      <c r="AS128" s="87" t="s">
        <v>690</v>
      </c>
      <c r="AT128" s="87" t="s">
        <v>762</v>
      </c>
      <c r="AU128" s="120"/>
    </row>
    <row r="129" spans="1:47" ht="45" customHeight="1">
      <c r="A129" s="120"/>
      <c r="B129" s="63" t="s">
        <v>469</v>
      </c>
      <c r="C129" s="120"/>
      <c r="D129" s="131" t="s">
        <v>472</v>
      </c>
      <c r="E129" s="131" t="s">
        <v>473</v>
      </c>
      <c r="F129" s="131" t="s">
        <v>474</v>
      </c>
      <c r="G129" s="177" t="s">
        <v>157</v>
      </c>
      <c r="H129" s="165" t="s">
        <v>754</v>
      </c>
      <c r="I129" s="2">
        <v>202500000023217</v>
      </c>
      <c r="J129" s="34" t="s">
        <v>755</v>
      </c>
      <c r="K129" s="34" t="s">
        <v>756</v>
      </c>
      <c r="L129" s="34" t="s">
        <v>757</v>
      </c>
      <c r="M129" s="133"/>
      <c r="N129" s="221" t="s">
        <v>763</v>
      </c>
      <c r="O129" s="1"/>
      <c r="P129" s="34" t="s">
        <v>757</v>
      </c>
      <c r="Q129" s="228">
        <v>0.313</v>
      </c>
      <c r="R129" s="173"/>
      <c r="S129" s="173"/>
      <c r="T129" s="173"/>
      <c r="U129" s="84">
        <v>45870</v>
      </c>
      <c r="V129" s="84">
        <v>45991</v>
      </c>
      <c r="W129" s="83">
        <v>4</v>
      </c>
      <c r="X129" s="85">
        <v>242548</v>
      </c>
      <c r="Y129" s="216" t="s">
        <v>705</v>
      </c>
      <c r="Z129" s="87" t="s">
        <v>157</v>
      </c>
      <c r="AA129" s="137" t="s">
        <v>157</v>
      </c>
      <c r="AB129" s="225" t="s">
        <v>759</v>
      </c>
      <c r="AC129" s="225" t="s">
        <v>760</v>
      </c>
      <c r="AD129" s="86" t="s">
        <v>687</v>
      </c>
      <c r="AE129" s="87" t="s">
        <v>761</v>
      </c>
      <c r="AF129" s="88">
        <v>1400000000</v>
      </c>
      <c r="AG129" s="226" t="s">
        <v>689</v>
      </c>
      <c r="AH129" s="87" t="s">
        <v>690</v>
      </c>
      <c r="AI129" s="84">
        <v>45853</v>
      </c>
      <c r="AJ129" s="91"/>
      <c r="AK129" s="88">
        <v>1400000000</v>
      </c>
      <c r="AL129" s="88">
        <v>1400000000</v>
      </c>
      <c r="AM129" s="88"/>
      <c r="AN129" s="88"/>
      <c r="AO129" s="88"/>
      <c r="AP129" s="88"/>
      <c r="AQ129" s="88"/>
      <c r="AR129" s="88"/>
      <c r="AS129" s="87" t="s">
        <v>690</v>
      </c>
      <c r="AT129" s="87" t="s">
        <v>762</v>
      </c>
      <c r="AU129" s="120"/>
    </row>
    <row r="130" spans="1:47" ht="45" customHeight="1">
      <c r="A130" s="120"/>
      <c r="B130" s="63" t="s">
        <v>469</v>
      </c>
      <c r="C130" s="120"/>
      <c r="D130" s="131" t="s">
        <v>472</v>
      </c>
      <c r="E130" s="131" t="s">
        <v>473</v>
      </c>
      <c r="F130" s="131" t="s">
        <v>474</v>
      </c>
      <c r="G130" s="177" t="s">
        <v>157</v>
      </c>
      <c r="H130" s="165" t="s">
        <v>754</v>
      </c>
      <c r="I130" s="2">
        <v>202500000023217</v>
      </c>
      <c r="J130" s="34" t="s">
        <v>755</v>
      </c>
      <c r="K130" s="34" t="s">
        <v>756</v>
      </c>
      <c r="L130" s="34" t="s">
        <v>757</v>
      </c>
      <c r="M130" s="133"/>
      <c r="N130" s="221" t="s">
        <v>764</v>
      </c>
      <c r="O130" s="1"/>
      <c r="P130" s="34" t="s">
        <v>757</v>
      </c>
      <c r="Q130" s="228">
        <v>0.313</v>
      </c>
      <c r="R130" s="173"/>
      <c r="S130" s="173"/>
      <c r="T130" s="173"/>
      <c r="U130" s="84">
        <v>45870</v>
      </c>
      <c r="V130" s="84">
        <v>45991</v>
      </c>
      <c r="W130" s="83">
        <v>4</v>
      </c>
      <c r="X130" s="85">
        <v>242548</v>
      </c>
      <c r="Y130" s="216" t="s">
        <v>705</v>
      </c>
      <c r="Z130" s="87" t="s">
        <v>157</v>
      </c>
      <c r="AA130" s="137" t="s">
        <v>157</v>
      </c>
      <c r="AB130" s="225" t="s">
        <v>759</v>
      </c>
      <c r="AC130" s="225" t="s">
        <v>760</v>
      </c>
      <c r="AD130" s="86" t="s">
        <v>687</v>
      </c>
      <c r="AE130" s="87" t="s">
        <v>761</v>
      </c>
      <c r="AF130" s="88">
        <v>1400000000</v>
      </c>
      <c r="AG130" s="226" t="s">
        <v>689</v>
      </c>
      <c r="AH130" s="87" t="s">
        <v>690</v>
      </c>
      <c r="AI130" s="84">
        <v>45853</v>
      </c>
      <c r="AJ130" s="91"/>
      <c r="AK130" s="88">
        <v>1400000000</v>
      </c>
      <c r="AL130" s="88">
        <v>1400000000</v>
      </c>
      <c r="AM130" s="88"/>
      <c r="AN130" s="88"/>
      <c r="AO130" s="88"/>
      <c r="AP130" s="88"/>
      <c r="AQ130" s="88"/>
      <c r="AR130" s="88"/>
      <c r="AS130" s="87" t="s">
        <v>690</v>
      </c>
      <c r="AT130" s="87" t="s">
        <v>762</v>
      </c>
      <c r="AU130" s="120"/>
    </row>
    <row r="131" spans="1:47" ht="45" customHeight="1">
      <c r="A131" s="120"/>
      <c r="B131" s="63" t="s">
        <v>469</v>
      </c>
      <c r="C131" s="120"/>
      <c r="D131" s="131" t="s">
        <v>472</v>
      </c>
      <c r="E131" s="131" t="s">
        <v>473</v>
      </c>
      <c r="F131" s="131" t="s">
        <v>474</v>
      </c>
      <c r="G131" s="177" t="s">
        <v>157</v>
      </c>
      <c r="H131" s="165" t="s">
        <v>754</v>
      </c>
      <c r="I131" s="2">
        <v>202500000023217</v>
      </c>
      <c r="J131" s="34" t="s">
        <v>755</v>
      </c>
      <c r="K131" s="34" t="s">
        <v>756</v>
      </c>
      <c r="L131" s="34" t="s">
        <v>757</v>
      </c>
      <c r="M131" s="133"/>
      <c r="N131" s="221" t="s">
        <v>765</v>
      </c>
      <c r="O131" s="1"/>
      <c r="P131" s="34" t="s">
        <v>757</v>
      </c>
      <c r="Q131" s="228">
        <v>0.313</v>
      </c>
      <c r="R131" s="173"/>
      <c r="S131" s="173"/>
      <c r="T131" s="173"/>
      <c r="U131" s="84">
        <v>45870</v>
      </c>
      <c r="V131" s="84">
        <v>45991</v>
      </c>
      <c r="W131" s="83">
        <v>4</v>
      </c>
      <c r="X131" s="85">
        <v>242548</v>
      </c>
      <c r="Y131" s="216" t="s">
        <v>705</v>
      </c>
      <c r="Z131" s="87" t="s">
        <v>157</v>
      </c>
      <c r="AA131" s="137" t="s">
        <v>157</v>
      </c>
      <c r="AB131" s="225" t="s">
        <v>759</v>
      </c>
      <c r="AC131" s="225" t="s">
        <v>760</v>
      </c>
      <c r="AD131" s="86" t="s">
        <v>687</v>
      </c>
      <c r="AE131" s="87" t="s">
        <v>761</v>
      </c>
      <c r="AF131" s="88">
        <v>1400000000</v>
      </c>
      <c r="AG131" s="226" t="s">
        <v>689</v>
      </c>
      <c r="AH131" s="87" t="s">
        <v>690</v>
      </c>
      <c r="AI131" s="84">
        <v>45853</v>
      </c>
      <c r="AJ131" s="91"/>
      <c r="AK131" s="88">
        <v>1400000000</v>
      </c>
      <c r="AL131" s="88">
        <v>1400000000</v>
      </c>
      <c r="AM131" s="88"/>
      <c r="AN131" s="88"/>
      <c r="AO131" s="88"/>
      <c r="AP131" s="88"/>
      <c r="AQ131" s="88"/>
      <c r="AR131" s="88"/>
      <c r="AS131" s="87" t="s">
        <v>690</v>
      </c>
      <c r="AT131" s="87" t="s">
        <v>762</v>
      </c>
      <c r="AU131" s="120"/>
    </row>
    <row r="132" spans="1:47" ht="45" customHeight="1">
      <c r="A132" s="120"/>
      <c r="B132" s="63" t="s">
        <v>469</v>
      </c>
      <c r="C132" s="120"/>
      <c r="D132" s="131" t="s">
        <v>472</v>
      </c>
      <c r="E132" s="131" t="s">
        <v>473</v>
      </c>
      <c r="F132" s="131" t="s">
        <v>474</v>
      </c>
      <c r="G132" s="177" t="s">
        <v>157</v>
      </c>
      <c r="H132" s="165" t="s">
        <v>754</v>
      </c>
      <c r="I132" s="2">
        <v>202500000023217</v>
      </c>
      <c r="J132" s="34" t="s">
        <v>755</v>
      </c>
      <c r="K132" s="34" t="s">
        <v>756</v>
      </c>
      <c r="L132" s="34" t="s">
        <v>757</v>
      </c>
      <c r="M132" s="133"/>
      <c r="N132" s="221" t="s">
        <v>766</v>
      </c>
      <c r="O132" s="1"/>
      <c r="P132" s="34" t="s">
        <v>757</v>
      </c>
      <c r="Q132" s="228">
        <v>0.313</v>
      </c>
      <c r="R132" s="173"/>
      <c r="S132" s="173"/>
      <c r="T132" s="173"/>
      <c r="U132" s="84">
        <v>45870</v>
      </c>
      <c r="V132" s="84">
        <v>45991</v>
      </c>
      <c r="W132" s="83">
        <v>4</v>
      </c>
      <c r="X132" s="85">
        <v>242548</v>
      </c>
      <c r="Y132" s="216" t="s">
        <v>705</v>
      </c>
      <c r="Z132" s="87" t="s">
        <v>157</v>
      </c>
      <c r="AA132" s="137" t="s">
        <v>157</v>
      </c>
      <c r="AB132" s="225" t="s">
        <v>759</v>
      </c>
      <c r="AC132" s="225" t="s">
        <v>760</v>
      </c>
      <c r="AD132" s="86" t="s">
        <v>687</v>
      </c>
      <c r="AE132" s="87" t="s">
        <v>761</v>
      </c>
      <c r="AF132" s="88">
        <v>1400000000</v>
      </c>
      <c r="AG132" s="226" t="s">
        <v>689</v>
      </c>
      <c r="AH132" s="87" t="s">
        <v>690</v>
      </c>
      <c r="AI132" s="84">
        <v>45853</v>
      </c>
      <c r="AJ132" s="91"/>
      <c r="AK132" s="88">
        <v>1400000000</v>
      </c>
      <c r="AL132" s="88">
        <v>1400000000</v>
      </c>
      <c r="AM132" s="88"/>
      <c r="AN132" s="88"/>
      <c r="AO132" s="88"/>
      <c r="AP132" s="88"/>
      <c r="AQ132" s="88"/>
      <c r="AR132" s="88"/>
      <c r="AS132" s="87" t="s">
        <v>690</v>
      </c>
      <c r="AT132" s="87" t="s">
        <v>762</v>
      </c>
      <c r="AU132" s="120"/>
    </row>
    <row r="133" spans="1:47" ht="45" customHeight="1">
      <c r="A133" s="120"/>
      <c r="B133" s="63" t="s">
        <v>469</v>
      </c>
      <c r="C133" s="120"/>
      <c r="D133" s="131" t="s">
        <v>472</v>
      </c>
      <c r="E133" s="131" t="s">
        <v>473</v>
      </c>
      <c r="F133" s="131" t="s">
        <v>474</v>
      </c>
      <c r="G133" s="177" t="s">
        <v>157</v>
      </c>
      <c r="H133" s="165" t="s">
        <v>754</v>
      </c>
      <c r="I133" s="2">
        <v>202500000023217</v>
      </c>
      <c r="J133" s="34" t="s">
        <v>755</v>
      </c>
      <c r="K133" s="34" t="s">
        <v>756</v>
      </c>
      <c r="L133" s="34" t="s">
        <v>757</v>
      </c>
      <c r="M133" s="133"/>
      <c r="N133" s="221" t="s">
        <v>767</v>
      </c>
      <c r="O133" s="1"/>
      <c r="P133" s="34" t="s">
        <v>757</v>
      </c>
      <c r="Q133" s="228">
        <v>0.313</v>
      </c>
      <c r="R133" s="173"/>
      <c r="S133" s="173"/>
      <c r="T133" s="173"/>
      <c r="U133" s="84">
        <v>45870</v>
      </c>
      <c r="V133" s="84">
        <v>45991</v>
      </c>
      <c r="W133" s="83">
        <v>4</v>
      </c>
      <c r="X133" s="85">
        <v>242548</v>
      </c>
      <c r="Y133" s="216" t="s">
        <v>705</v>
      </c>
      <c r="Z133" s="87" t="s">
        <v>157</v>
      </c>
      <c r="AA133" s="137" t="s">
        <v>157</v>
      </c>
      <c r="AB133" s="225" t="s">
        <v>759</v>
      </c>
      <c r="AC133" s="225" t="s">
        <v>760</v>
      </c>
      <c r="AD133" s="86" t="s">
        <v>687</v>
      </c>
      <c r="AE133" s="87" t="s">
        <v>761</v>
      </c>
      <c r="AF133" s="88">
        <v>1400000000</v>
      </c>
      <c r="AG133" s="226" t="s">
        <v>689</v>
      </c>
      <c r="AH133" s="87" t="s">
        <v>690</v>
      </c>
      <c r="AI133" s="84">
        <v>45853</v>
      </c>
      <c r="AJ133" s="91"/>
      <c r="AK133" s="88">
        <v>1400000000</v>
      </c>
      <c r="AL133" s="88">
        <v>1400000000</v>
      </c>
      <c r="AM133" s="88"/>
      <c r="AN133" s="88"/>
      <c r="AO133" s="88"/>
      <c r="AP133" s="88"/>
      <c r="AQ133" s="88"/>
      <c r="AR133" s="88"/>
      <c r="AS133" s="87" t="s">
        <v>690</v>
      </c>
      <c r="AT133" s="87" t="s">
        <v>762</v>
      </c>
      <c r="AU133" s="120"/>
    </row>
    <row r="134" spans="1:47" ht="45" customHeight="1">
      <c r="A134" s="120"/>
      <c r="B134" s="63" t="s">
        <v>469</v>
      </c>
      <c r="C134" s="120"/>
      <c r="D134" s="131" t="s">
        <v>472</v>
      </c>
      <c r="E134" s="131" t="s">
        <v>473</v>
      </c>
      <c r="F134" s="131" t="s">
        <v>474</v>
      </c>
      <c r="G134" s="177" t="s">
        <v>157</v>
      </c>
      <c r="H134" s="165" t="s">
        <v>754</v>
      </c>
      <c r="I134" s="2">
        <v>202500000023217</v>
      </c>
      <c r="J134" s="34" t="s">
        <v>755</v>
      </c>
      <c r="K134" s="34" t="s">
        <v>756</v>
      </c>
      <c r="L134" s="34" t="s">
        <v>757</v>
      </c>
      <c r="M134" s="133"/>
      <c r="N134" s="221" t="s">
        <v>768</v>
      </c>
      <c r="O134" s="1"/>
      <c r="P134" s="34" t="s">
        <v>757</v>
      </c>
      <c r="Q134" s="228">
        <v>0.313</v>
      </c>
      <c r="R134" s="173"/>
      <c r="S134" s="173"/>
      <c r="T134" s="173"/>
      <c r="U134" s="84">
        <v>45870</v>
      </c>
      <c r="V134" s="84">
        <v>45991</v>
      </c>
      <c r="W134" s="83">
        <v>4</v>
      </c>
      <c r="X134" s="85">
        <v>242548</v>
      </c>
      <c r="Y134" s="216" t="s">
        <v>705</v>
      </c>
      <c r="Z134" s="87" t="s">
        <v>157</v>
      </c>
      <c r="AA134" s="137" t="s">
        <v>157</v>
      </c>
      <c r="AB134" s="225" t="s">
        <v>759</v>
      </c>
      <c r="AC134" s="225" t="s">
        <v>760</v>
      </c>
      <c r="AD134" s="86" t="s">
        <v>687</v>
      </c>
      <c r="AE134" s="87" t="s">
        <v>761</v>
      </c>
      <c r="AF134" s="88">
        <v>1400000000</v>
      </c>
      <c r="AG134" s="226" t="s">
        <v>689</v>
      </c>
      <c r="AH134" s="87" t="s">
        <v>690</v>
      </c>
      <c r="AI134" s="84">
        <v>45853</v>
      </c>
      <c r="AJ134" s="91"/>
      <c r="AK134" s="88">
        <v>1400000000</v>
      </c>
      <c r="AL134" s="88">
        <v>1400000000</v>
      </c>
      <c r="AM134" s="88"/>
      <c r="AN134" s="88"/>
      <c r="AO134" s="88"/>
      <c r="AP134" s="88"/>
      <c r="AQ134" s="88"/>
      <c r="AR134" s="88"/>
      <c r="AS134" s="87" t="s">
        <v>690</v>
      </c>
      <c r="AT134" s="87" t="s">
        <v>762</v>
      </c>
      <c r="AU134" s="120"/>
    </row>
    <row r="135" spans="1:47" ht="45" customHeight="1">
      <c r="A135" s="120"/>
      <c r="B135" s="63" t="s">
        <v>469</v>
      </c>
      <c r="C135" s="120"/>
      <c r="D135" s="131" t="str">
        <f>'E 2024'!L126</f>
        <v>25.000 metros cúbicos de drenajes, canales, etc. limpiados</v>
      </c>
      <c r="E135" s="131" t="str">
        <f>'E 2024'!M126</f>
        <v>5.000 metros cúbicos de drenajes, canales, etc. limpiados</v>
      </c>
      <c r="F135" s="131" t="str">
        <f>'E 2024'!N126</f>
        <v>30.000 metros cúbicos de drenajes, canales, etc. limpiados</v>
      </c>
      <c r="G135" s="177" t="s">
        <v>157</v>
      </c>
      <c r="H135" s="166" t="s">
        <v>769</v>
      </c>
      <c r="I135" s="2">
        <v>2024130012122</v>
      </c>
      <c r="J135" s="34" t="s">
        <v>770</v>
      </c>
      <c r="K135" s="34" t="s">
        <v>771</v>
      </c>
      <c r="L135" s="34" t="s">
        <v>772</v>
      </c>
      <c r="M135" s="133"/>
      <c r="N135" s="216" t="s">
        <v>773</v>
      </c>
      <c r="O135" s="1"/>
      <c r="P135" s="34" t="s">
        <v>772</v>
      </c>
      <c r="Q135" s="169">
        <v>8223</v>
      </c>
      <c r="R135" s="174"/>
      <c r="S135" s="174"/>
      <c r="T135" s="174"/>
      <c r="U135" s="84">
        <v>45818</v>
      </c>
      <c r="V135" s="84">
        <v>45910</v>
      </c>
      <c r="W135" s="83">
        <f>30*3</f>
        <v>90</v>
      </c>
      <c r="X135" s="85">
        <v>285664</v>
      </c>
      <c r="Y135" s="216" t="s">
        <v>774</v>
      </c>
      <c r="Z135" s="87" t="s">
        <v>157</v>
      </c>
      <c r="AA135" s="137" t="s">
        <v>157</v>
      </c>
      <c r="AB135" s="87" t="s">
        <v>775</v>
      </c>
      <c r="AC135" s="87" t="s">
        <v>776</v>
      </c>
      <c r="AD135" s="86" t="s">
        <v>687</v>
      </c>
      <c r="AE135" s="87" t="s">
        <v>777</v>
      </c>
      <c r="AF135" s="88">
        <v>2000000000</v>
      </c>
      <c r="AG135" s="87" t="s">
        <v>778</v>
      </c>
      <c r="AH135" s="87" t="s">
        <v>690</v>
      </c>
      <c r="AI135" s="84">
        <v>45818</v>
      </c>
      <c r="AJ135" s="91" t="s">
        <v>779</v>
      </c>
      <c r="AK135" s="88">
        <v>2000000000</v>
      </c>
      <c r="AL135" s="88">
        <v>2000000000</v>
      </c>
      <c r="AM135" s="88">
        <v>2000000000</v>
      </c>
      <c r="AN135" s="88" t="s">
        <v>780</v>
      </c>
      <c r="AO135" s="88"/>
      <c r="AP135" s="88"/>
      <c r="AQ135" s="88"/>
      <c r="AR135" s="88"/>
      <c r="AS135" s="87" t="s">
        <v>690</v>
      </c>
      <c r="AT135" s="87" t="s">
        <v>781</v>
      </c>
      <c r="AU135" s="120"/>
    </row>
    <row r="136" spans="1:47" ht="45" customHeight="1">
      <c r="A136" s="120"/>
      <c r="B136" s="63" t="s">
        <v>469</v>
      </c>
      <c r="C136" s="120"/>
      <c r="D136" s="131" t="s">
        <v>478</v>
      </c>
      <c r="E136" s="131" t="s">
        <v>479</v>
      </c>
      <c r="F136" s="131" t="s">
        <v>480</v>
      </c>
      <c r="G136" s="177" t="s">
        <v>157</v>
      </c>
      <c r="H136" s="166" t="s">
        <v>769</v>
      </c>
      <c r="I136" s="2">
        <v>2024130012122</v>
      </c>
      <c r="J136" s="34" t="s">
        <v>770</v>
      </c>
      <c r="K136" s="34" t="s">
        <v>771</v>
      </c>
      <c r="L136" s="34" t="s">
        <v>772</v>
      </c>
      <c r="M136" s="133"/>
      <c r="N136" s="218" t="s">
        <v>782</v>
      </c>
      <c r="O136" s="1"/>
      <c r="P136" s="34" t="s">
        <v>772</v>
      </c>
      <c r="Q136" s="169"/>
      <c r="R136" s="174"/>
      <c r="S136" s="174"/>
      <c r="T136" s="174"/>
      <c r="U136" s="84"/>
      <c r="V136" s="84"/>
      <c r="W136" s="83"/>
      <c r="X136" s="85"/>
      <c r="Y136" s="216" t="s">
        <v>774</v>
      </c>
      <c r="Z136" s="87"/>
      <c r="AA136" s="137"/>
      <c r="AB136" s="87"/>
      <c r="AC136" s="87"/>
      <c r="AD136" s="86"/>
      <c r="AE136" s="87"/>
      <c r="AF136" s="88"/>
      <c r="AG136" s="87"/>
      <c r="AH136" s="87"/>
      <c r="AI136" s="84"/>
      <c r="AJ136" s="91" t="s">
        <v>779</v>
      </c>
      <c r="AK136" s="88"/>
      <c r="AL136" s="88"/>
      <c r="AM136" s="88"/>
      <c r="AN136" s="88"/>
      <c r="AO136" s="88"/>
      <c r="AP136" s="88"/>
      <c r="AQ136" s="88"/>
      <c r="AR136" s="88"/>
      <c r="AS136" s="87"/>
      <c r="AT136" s="87"/>
      <c r="AU136" s="120"/>
    </row>
    <row r="137" spans="1:47" ht="45" customHeight="1">
      <c r="A137" s="120"/>
      <c r="B137" s="63" t="s">
        <v>469</v>
      </c>
      <c r="C137" s="120"/>
      <c r="D137" s="131" t="s">
        <v>478</v>
      </c>
      <c r="E137" s="131" t="s">
        <v>479</v>
      </c>
      <c r="F137" s="131" t="s">
        <v>480</v>
      </c>
      <c r="G137" s="177" t="s">
        <v>157</v>
      </c>
      <c r="H137" s="166" t="s">
        <v>769</v>
      </c>
      <c r="I137" s="2">
        <v>2024130012122</v>
      </c>
      <c r="J137" s="34" t="s">
        <v>770</v>
      </c>
      <c r="K137" s="34" t="s">
        <v>771</v>
      </c>
      <c r="L137" s="34" t="s">
        <v>772</v>
      </c>
      <c r="M137" s="133"/>
      <c r="N137" s="216" t="s">
        <v>783</v>
      </c>
      <c r="O137" s="1"/>
      <c r="P137" s="34" t="s">
        <v>772</v>
      </c>
      <c r="Q137" s="169"/>
      <c r="R137" s="174"/>
      <c r="S137" s="174"/>
      <c r="T137" s="174"/>
      <c r="U137" s="84"/>
      <c r="V137" s="84"/>
      <c r="W137" s="83"/>
      <c r="X137" s="85"/>
      <c r="Y137" s="216" t="s">
        <v>774</v>
      </c>
      <c r="Z137" s="87"/>
      <c r="AA137" s="137"/>
      <c r="AB137" s="87"/>
      <c r="AC137" s="87"/>
      <c r="AD137" s="86"/>
      <c r="AE137" s="87"/>
      <c r="AF137" s="88"/>
      <c r="AG137" s="87"/>
      <c r="AH137" s="87"/>
      <c r="AI137" s="84"/>
      <c r="AJ137" s="91" t="s">
        <v>779</v>
      </c>
      <c r="AK137" s="88"/>
      <c r="AL137" s="88"/>
      <c r="AM137" s="88"/>
      <c r="AN137" s="88"/>
      <c r="AO137" s="88"/>
      <c r="AP137" s="88"/>
      <c r="AQ137" s="88"/>
      <c r="AR137" s="88"/>
      <c r="AS137" s="87"/>
      <c r="AT137" s="87"/>
      <c r="AU137" s="120"/>
    </row>
    <row r="138" spans="1:47" ht="45" customHeight="1">
      <c r="A138" s="120"/>
      <c r="B138" s="63" t="s">
        <v>469</v>
      </c>
      <c r="C138" s="120"/>
      <c r="D138" s="131" t="s">
        <v>478</v>
      </c>
      <c r="E138" s="131" t="s">
        <v>479</v>
      </c>
      <c r="F138" s="131" t="s">
        <v>480</v>
      </c>
      <c r="G138" s="177" t="s">
        <v>157</v>
      </c>
      <c r="H138" s="166" t="s">
        <v>769</v>
      </c>
      <c r="I138" s="2">
        <v>2024130012122</v>
      </c>
      <c r="J138" s="34" t="s">
        <v>770</v>
      </c>
      <c r="K138" s="34" t="s">
        <v>771</v>
      </c>
      <c r="L138" s="34" t="s">
        <v>772</v>
      </c>
      <c r="M138" s="133"/>
      <c r="N138" s="222" t="s">
        <v>784</v>
      </c>
      <c r="O138" s="1"/>
      <c r="P138" s="34" t="s">
        <v>772</v>
      </c>
      <c r="Q138" s="169"/>
      <c r="R138" s="174"/>
      <c r="S138" s="174"/>
      <c r="T138" s="174"/>
      <c r="U138" s="84"/>
      <c r="V138" s="84"/>
      <c r="W138" s="83"/>
      <c r="X138" s="85"/>
      <c r="Y138" s="216" t="s">
        <v>774</v>
      </c>
      <c r="Z138" s="87"/>
      <c r="AA138" s="137"/>
      <c r="AB138" s="87"/>
      <c r="AC138" s="87"/>
      <c r="AD138" s="86"/>
      <c r="AE138" s="87"/>
      <c r="AF138" s="88"/>
      <c r="AG138" s="87"/>
      <c r="AH138" s="87"/>
      <c r="AI138" s="84"/>
      <c r="AJ138" s="91" t="s">
        <v>779</v>
      </c>
      <c r="AK138" s="88"/>
      <c r="AL138" s="88"/>
      <c r="AM138" s="88"/>
      <c r="AN138" s="88"/>
      <c r="AO138" s="88"/>
      <c r="AP138" s="88"/>
      <c r="AQ138" s="88"/>
      <c r="AR138" s="88"/>
      <c r="AS138" s="87"/>
      <c r="AT138" s="87"/>
      <c r="AU138" s="120"/>
    </row>
    <row r="139" spans="1:47" ht="45" customHeight="1">
      <c r="A139" s="120"/>
      <c r="B139" s="63" t="s">
        <v>469</v>
      </c>
      <c r="C139" s="120"/>
      <c r="D139" s="131" t="s">
        <v>478</v>
      </c>
      <c r="E139" s="131" t="s">
        <v>479</v>
      </c>
      <c r="F139" s="131" t="s">
        <v>480</v>
      </c>
      <c r="G139" s="177" t="s">
        <v>157</v>
      </c>
      <c r="H139" s="166" t="s">
        <v>769</v>
      </c>
      <c r="I139" s="2">
        <v>2024130012122</v>
      </c>
      <c r="J139" s="34" t="s">
        <v>770</v>
      </c>
      <c r="K139" s="34" t="s">
        <v>771</v>
      </c>
      <c r="L139" s="34" t="s">
        <v>772</v>
      </c>
      <c r="M139" s="133"/>
      <c r="N139" s="223" t="s">
        <v>785</v>
      </c>
      <c r="O139" s="1"/>
      <c r="P139" s="34" t="s">
        <v>772</v>
      </c>
      <c r="Q139" s="169"/>
      <c r="R139" s="174"/>
      <c r="S139" s="174"/>
      <c r="T139" s="174"/>
      <c r="U139" s="84"/>
      <c r="V139" s="84"/>
      <c r="W139" s="83"/>
      <c r="X139" s="85"/>
      <c r="Y139" s="216" t="s">
        <v>774</v>
      </c>
      <c r="Z139" s="87"/>
      <c r="AA139" s="137"/>
      <c r="AB139" s="87"/>
      <c r="AC139" s="87"/>
      <c r="AD139" s="86"/>
      <c r="AE139" s="87"/>
      <c r="AF139" s="88"/>
      <c r="AG139" s="87"/>
      <c r="AH139" s="87"/>
      <c r="AI139" s="84"/>
      <c r="AJ139" s="91" t="s">
        <v>779</v>
      </c>
      <c r="AK139" s="88"/>
      <c r="AL139" s="88"/>
      <c r="AM139" s="88"/>
      <c r="AN139" s="88"/>
      <c r="AO139" s="88"/>
      <c r="AP139" s="88"/>
      <c r="AQ139" s="88"/>
      <c r="AR139" s="88"/>
      <c r="AS139" s="87"/>
      <c r="AT139" s="87"/>
      <c r="AU139" s="120"/>
    </row>
    <row r="140" spans="1:47" ht="45" customHeight="1">
      <c r="A140" s="120"/>
      <c r="B140" s="63" t="s">
        <v>469</v>
      </c>
      <c r="C140" s="120"/>
      <c r="D140" s="131" t="s">
        <v>478</v>
      </c>
      <c r="E140" s="131" t="s">
        <v>479</v>
      </c>
      <c r="F140" s="131" t="s">
        <v>480</v>
      </c>
      <c r="G140" s="177" t="s">
        <v>157</v>
      </c>
      <c r="H140" s="166" t="s">
        <v>769</v>
      </c>
      <c r="I140" s="2">
        <v>2024130012122</v>
      </c>
      <c r="J140" s="34" t="s">
        <v>770</v>
      </c>
      <c r="K140" s="34" t="s">
        <v>771</v>
      </c>
      <c r="L140" s="34" t="s">
        <v>772</v>
      </c>
      <c r="M140" s="133"/>
      <c r="N140" s="224" t="s">
        <v>786</v>
      </c>
      <c r="O140" s="1"/>
      <c r="P140" s="34" t="s">
        <v>772</v>
      </c>
      <c r="Q140" s="169"/>
      <c r="R140" s="174"/>
      <c r="S140" s="174"/>
      <c r="T140" s="174"/>
      <c r="U140" s="84"/>
      <c r="V140" s="84"/>
      <c r="W140" s="83"/>
      <c r="X140" s="85"/>
      <c r="Y140" s="216" t="s">
        <v>774</v>
      </c>
      <c r="Z140" s="87"/>
      <c r="AA140" s="137"/>
      <c r="AB140" s="87"/>
      <c r="AC140" s="87"/>
      <c r="AD140" s="86"/>
      <c r="AE140" s="87"/>
      <c r="AF140" s="88"/>
      <c r="AG140" s="87"/>
      <c r="AH140" s="87"/>
      <c r="AI140" s="84"/>
      <c r="AJ140" s="91" t="s">
        <v>779</v>
      </c>
      <c r="AK140" s="88"/>
      <c r="AL140" s="88"/>
      <c r="AM140" s="88"/>
      <c r="AN140" s="88"/>
      <c r="AO140" s="88"/>
      <c r="AP140" s="88"/>
      <c r="AQ140" s="88"/>
      <c r="AR140" s="88"/>
      <c r="AS140" s="87"/>
      <c r="AT140" s="87"/>
      <c r="AU140" s="120"/>
    </row>
    <row r="141" spans="1:47" ht="45" customHeight="1">
      <c r="A141" s="120"/>
      <c r="B141" s="63" t="s">
        <v>469</v>
      </c>
      <c r="C141" s="120"/>
      <c r="D141" s="131" t="s">
        <v>478</v>
      </c>
      <c r="E141" s="131" t="s">
        <v>479</v>
      </c>
      <c r="F141" s="131" t="s">
        <v>480</v>
      </c>
      <c r="G141" s="177" t="s">
        <v>157</v>
      </c>
      <c r="H141" s="166" t="s">
        <v>769</v>
      </c>
      <c r="I141" s="2">
        <v>2024130012122</v>
      </c>
      <c r="J141" s="34" t="s">
        <v>770</v>
      </c>
      <c r="K141" s="34" t="s">
        <v>771</v>
      </c>
      <c r="L141" s="34" t="s">
        <v>772</v>
      </c>
      <c r="M141" s="133"/>
      <c r="N141" s="216" t="s">
        <v>787</v>
      </c>
      <c r="O141" s="1"/>
      <c r="P141" s="34" t="s">
        <v>772</v>
      </c>
      <c r="Q141" s="169"/>
      <c r="R141" s="174"/>
      <c r="S141" s="174"/>
      <c r="T141" s="174"/>
      <c r="U141" s="84"/>
      <c r="V141" s="84"/>
      <c r="W141" s="83"/>
      <c r="X141" s="85"/>
      <c r="Y141" s="216" t="s">
        <v>774</v>
      </c>
      <c r="Z141" s="87"/>
      <c r="AA141" s="137"/>
      <c r="AB141" s="87"/>
      <c r="AC141" s="87"/>
      <c r="AD141" s="86"/>
      <c r="AE141" s="87"/>
      <c r="AF141" s="88"/>
      <c r="AG141" s="87"/>
      <c r="AH141" s="87"/>
      <c r="AI141" s="84"/>
      <c r="AJ141" s="91" t="s">
        <v>779</v>
      </c>
      <c r="AK141" s="88"/>
      <c r="AL141" s="88"/>
      <c r="AM141" s="88"/>
      <c r="AN141" s="88"/>
      <c r="AO141" s="88"/>
      <c r="AP141" s="88"/>
      <c r="AQ141" s="88"/>
      <c r="AR141" s="88"/>
      <c r="AS141" s="87"/>
      <c r="AT141" s="87"/>
      <c r="AU141" s="120"/>
    </row>
    <row r="142" spans="1:47" ht="45" hidden="1" customHeight="1">
      <c r="A142" s="120"/>
      <c r="B142" s="63" t="s">
        <v>469</v>
      </c>
      <c r="C142" s="120"/>
      <c r="D142" s="131" t="str">
        <f>'E 2024'!L127</f>
        <v>4.361 metros cuadrados de espacio público recuperado</v>
      </c>
      <c r="E142" s="131"/>
      <c r="F142" s="131" t="str">
        <f>'E 2024'!N127</f>
        <v>4.361 metros cuadrados de espacio público recuperado</v>
      </c>
      <c r="G142" s="177" t="s">
        <v>157</v>
      </c>
      <c r="H142" s="120"/>
      <c r="I142" s="120"/>
      <c r="J142" s="83"/>
      <c r="K142" s="83"/>
      <c r="L142" s="216"/>
      <c r="M142" s="133">
        <f>'E 2024'!O127</f>
        <v>0.02</v>
      </c>
      <c r="N142" s="83"/>
      <c r="O142" s="120"/>
      <c r="P142" s="83"/>
      <c r="Q142" s="167"/>
      <c r="R142" s="171"/>
      <c r="S142" s="171"/>
      <c r="T142" s="171"/>
      <c r="U142" s="120"/>
      <c r="V142" s="120"/>
      <c r="W142" s="120"/>
      <c r="X142" s="120"/>
      <c r="Y142" s="120"/>
      <c r="Z142" s="87" t="s">
        <v>157</v>
      </c>
      <c r="AA142" s="137" t="s">
        <v>157</v>
      </c>
      <c r="AB142" s="120"/>
      <c r="AC142" s="120"/>
      <c r="AD142" s="120"/>
      <c r="AE142" s="120"/>
      <c r="AF142" s="120"/>
      <c r="AG142" s="120"/>
      <c r="AH142" s="120"/>
      <c r="AI142" s="120"/>
      <c r="AJ142" s="120"/>
      <c r="AK142" s="120"/>
      <c r="AL142" s="120"/>
      <c r="AM142" s="120"/>
      <c r="AN142" s="120"/>
      <c r="AO142" s="120"/>
      <c r="AP142" s="120"/>
      <c r="AQ142" s="120"/>
      <c r="AR142" s="120"/>
      <c r="AS142" s="120"/>
      <c r="AT142" s="120"/>
      <c r="AU142" s="120"/>
    </row>
    <row r="143" spans="1:47" ht="45" hidden="1" customHeight="1">
      <c r="A143" s="120"/>
      <c r="B143" s="65" t="s">
        <v>469</v>
      </c>
      <c r="C143" s="120"/>
      <c r="D143" s="131" t="str">
        <f>'E 2024'!L128</f>
        <v>7 Centros Comunitarios construidos, mejorados y/o adecuados</v>
      </c>
      <c r="E143" s="131"/>
      <c r="F143" s="131" t="str">
        <f>'E 2024'!N128</f>
        <v>7 Centros Comunitarios construidos, mejorados y/o adecuados</v>
      </c>
      <c r="G143" s="177" t="s">
        <v>157</v>
      </c>
      <c r="H143" s="120"/>
      <c r="I143" s="120"/>
      <c r="J143" s="83"/>
      <c r="K143" s="83"/>
      <c r="L143" s="216"/>
      <c r="M143" s="133">
        <f>'E 2024'!O128</f>
        <v>0.13</v>
      </c>
      <c r="N143" s="83"/>
      <c r="O143" s="120"/>
      <c r="P143" s="83"/>
      <c r="Q143" s="167"/>
      <c r="R143" s="171"/>
      <c r="S143" s="171"/>
      <c r="T143" s="171"/>
      <c r="U143" s="120"/>
      <c r="V143" s="120"/>
      <c r="W143" s="120"/>
      <c r="X143" s="120"/>
      <c r="Y143" s="120"/>
      <c r="Z143" s="87" t="s">
        <v>157</v>
      </c>
      <c r="AA143" s="137" t="s">
        <v>157</v>
      </c>
      <c r="AB143" s="120"/>
      <c r="AC143" s="120"/>
      <c r="AD143" s="120"/>
      <c r="AE143" s="120"/>
      <c r="AF143" s="120"/>
      <c r="AG143" s="120"/>
      <c r="AH143" s="120"/>
      <c r="AI143" s="120"/>
      <c r="AJ143" s="120"/>
      <c r="AK143" s="120"/>
      <c r="AL143" s="120"/>
      <c r="AM143" s="120"/>
      <c r="AN143" s="120"/>
      <c r="AO143" s="120"/>
      <c r="AP143" s="120"/>
      <c r="AQ143" s="120"/>
      <c r="AR143" s="120"/>
      <c r="AS143" s="120"/>
      <c r="AT143" s="120"/>
      <c r="AU143" s="120"/>
    </row>
    <row r="144" spans="1:47" ht="45" hidden="1" customHeight="1">
      <c r="A144" s="120"/>
      <c r="B144" s="66" t="s">
        <v>487</v>
      </c>
      <c r="C144" s="120"/>
      <c r="D144" s="131"/>
      <c r="E144" s="131" t="str">
        <f>'E 2024'!M130</f>
        <v>8 zonas Wi-Fi gratuitas instaladas en las UCG rurales</v>
      </c>
      <c r="F144" s="131" t="str">
        <f>'E 2024'!N130</f>
        <v>8 zonas Wi-Fi gratuitas instaladas en las UCG rurales</v>
      </c>
      <c r="G144" s="177" t="s">
        <v>157</v>
      </c>
      <c r="H144" s="120"/>
      <c r="I144" s="120"/>
      <c r="J144" s="83"/>
      <c r="K144" s="83"/>
      <c r="L144" s="216"/>
      <c r="M144" s="133">
        <f>'E 2024'!O130</f>
        <v>1</v>
      </c>
      <c r="N144" s="83"/>
      <c r="O144" s="120"/>
      <c r="P144" s="83"/>
      <c r="Q144" s="167"/>
      <c r="R144" s="171"/>
      <c r="S144" s="171"/>
      <c r="T144" s="171"/>
      <c r="U144" s="120"/>
      <c r="V144" s="120"/>
      <c r="W144" s="120"/>
      <c r="X144" s="120"/>
      <c r="Y144" s="120"/>
      <c r="Z144" s="87" t="s">
        <v>157</v>
      </c>
      <c r="AA144" s="137" t="s">
        <v>157</v>
      </c>
      <c r="AB144" s="120"/>
      <c r="AC144" s="120"/>
      <c r="AD144" s="120"/>
      <c r="AE144" s="120"/>
      <c r="AF144" s="120"/>
      <c r="AG144" s="120"/>
      <c r="AH144" s="120"/>
      <c r="AI144" s="120"/>
      <c r="AJ144" s="120"/>
      <c r="AK144" s="120"/>
      <c r="AL144" s="120"/>
      <c r="AM144" s="120"/>
      <c r="AN144" s="120"/>
      <c r="AO144" s="120"/>
      <c r="AP144" s="120"/>
      <c r="AQ144" s="120"/>
      <c r="AR144" s="120"/>
      <c r="AS144" s="120"/>
      <c r="AT144" s="120"/>
      <c r="AU144" s="120"/>
    </row>
    <row r="145" spans="1:47" ht="45" hidden="1" customHeight="1">
      <c r="A145" s="120"/>
      <c r="B145" s="67" t="s">
        <v>493</v>
      </c>
      <c r="C145" s="120"/>
      <c r="D145" s="131" t="str">
        <f>'E 2024'!L134</f>
        <v>1 MIPG implementado</v>
      </c>
      <c r="E145" s="131"/>
      <c r="F145" s="131" t="str">
        <f>'E 2024'!N134</f>
        <v>1 MIPG implementado</v>
      </c>
      <c r="G145" s="176" t="s">
        <v>634</v>
      </c>
      <c r="H145" s="120"/>
      <c r="I145" s="120"/>
      <c r="J145" s="83"/>
      <c r="K145" s="83"/>
      <c r="L145" s="216"/>
      <c r="M145" s="133">
        <f>'E 2024'!O134</f>
        <v>0.1</v>
      </c>
      <c r="N145" s="83"/>
      <c r="O145" s="120"/>
      <c r="P145" s="83"/>
      <c r="Q145" s="167"/>
      <c r="R145" s="171"/>
      <c r="S145" s="171"/>
      <c r="T145" s="171"/>
      <c r="U145" s="120"/>
      <c r="V145" s="120"/>
      <c r="W145" s="120"/>
      <c r="X145" s="120"/>
      <c r="Y145" s="120"/>
      <c r="Z145" s="87" t="s">
        <v>157</v>
      </c>
      <c r="AA145" s="134" t="s">
        <v>634</v>
      </c>
      <c r="AB145" s="120"/>
      <c r="AC145" s="120"/>
      <c r="AD145" s="120"/>
      <c r="AE145" s="120"/>
      <c r="AF145" s="120"/>
      <c r="AG145" s="120"/>
      <c r="AH145" s="120"/>
      <c r="AI145" s="120"/>
      <c r="AJ145" s="120"/>
      <c r="AK145" s="120"/>
      <c r="AL145" s="120"/>
      <c r="AM145" s="120"/>
      <c r="AN145" s="120"/>
      <c r="AO145" s="120"/>
      <c r="AP145" s="120"/>
      <c r="AQ145" s="120"/>
      <c r="AR145" s="120"/>
      <c r="AS145" s="120"/>
      <c r="AT145" s="120"/>
      <c r="AU145" s="120"/>
    </row>
    <row r="146" spans="1:47" ht="45" hidden="1" customHeight="1">
      <c r="A146" s="120"/>
      <c r="B146" s="67" t="s">
        <v>493</v>
      </c>
      <c r="C146" s="120"/>
      <c r="D146" s="131" t="str">
        <f>'E 2024'!L135</f>
        <v>1 proceso de formulación e implementación del seguimiento del Plan de Desarrollo Local, Plan Indicativo y Planes de Acción de la LHCN</v>
      </c>
      <c r="E146" s="131"/>
      <c r="F146" s="131" t="str">
        <f>'E 2024'!N135</f>
        <v>1 proceso de formulación e implementación del seguimiento del Plan de Desarrollo Local, Plan Indicativo y Planes de Acción de la LHCN</v>
      </c>
      <c r="G146" s="176" t="s">
        <v>636</v>
      </c>
      <c r="H146" s="120"/>
      <c r="I146" s="120"/>
      <c r="J146" s="83"/>
      <c r="K146" s="83"/>
      <c r="L146" s="216"/>
      <c r="M146" s="133">
        <f>'E 2024'!O135</f>
        <v>0.1</v>
      </c>
      <c r="N146" s="83"/>
      <c r="O146" s="120"/>
      <c r="P146" s="83"/>
      <c r="Q146" s="167"/>
      <c r="R146" s="171"/>
      <c r="S146" s="171"/>
      <c r="T146" s="171"/>
      <c r="U146" s="120"/>
      <c r="V146" s="120"/>
      <c r="W146" s="120"/>
      <c r="X146" s="120"/>
      <c r="Y146" s="120"/>
      <c r="Z146" s="87" t="s">
        <v>157</v>
      </c>
      <c r="AA146" s="134" t="s">
        <v>636</v>
      </c>
      <c r="AB146" s="120"/>
      <c r="AC146" s="120"/>
      <c r="AD146" s="120"/>
      <c r="AE146" s="120"/>
      <c r="AF146" s="120"/>
      <c r="AG146" s="120"/>
      <c r="AH146" s="120"/>
      <c r="AI146" s="120"/>
      <c r="AJ146" s="120"/>
      <c r="AK146" s="120"/>
      <c r="AL146" s="120"/>
      <c r="AM146" s="120"/>
      <c r="AN146" s="120"/>
      <c r="AO146" s="120"/>
      <c r="AP146" s="120"/>
      <c r="AQ146" s="120"/>
      <c r="AR146" s="120"/>
      <c r="AS146" s="120"/>
      <c r="AT146" s="120"/>
      <c r="AU146" s="120"/>
    </row>
    <row r="147" spans="1:47" ht="45" hidden="1" customHeight="1">
      <c r="A147" s="120"/>
      <c r="B147" s="69" t="s">
        <v>493</v>
      </c>
      <c r="C147" s="120"/>
      <c r="D147" s="131" t="str">
        <f>'E 2024'!L136</f>
        <v>Implementar al 100% el Plan Institucional de Archivo del Distrito (PINAR) en la LHCN</v>
      </c>
      <c r="E147" s="131"/>
      <c r="F147" s="131" t="str">
        <f>'E 2024'!N136</f>
        <v>Implementar al 100% el Plan Institucional de Archivo del Distrito (PINAR) en la LHCN</v>
      </c>
      <c r="G147" s="176" t="s">
        <v>637</v>
      </c>
      <c r="H147" s="120"/>
      <c r="I147" s="120"/>
      <c r="J147" s="83"/>
      <c r="K147" s="83"/>
      <c r="L147" s="216"/>
      <c r="M147" s="133">
        <f>'E 2024'!O136</f>
        <v>0.1</v>
      </c>
      <c r="N147" s="83"/>
      <c r="O147" s="120"/>
      <c r="P147" s="83"/>
      <c r="Q147" s="167"/>
      <c r="R147" s="171"/>
      <c r="S147" s="171"/>
      <c r="T147" s="171"/>
      <c r="U147" s="120"/>
      <c r="V147" s="120"/>
      <c r="W147" s="120"/>
      <c r="X147" s="120"/>
      <c r="Y147" s="120"/>
      <c r="Z147" s="87" t="s">
        <v>157</v>
      </c>
      <c r="AA147" s="134" t="s">
        <v>637</v>
      </c>
      <c r="AB147" s="120"/>
      <c r="AC147" s="120"/>
      <c r="AD147" s="120"/>
      <c r="AE147" s="120"/>
      <c r="AF147" s="120"/>
      <c r="AG147" s="120"/>
      <c r="AH147" s="120"/>
      <c r="AI147" s="120"/>
      <c r="AJ147" s="120"/>
      <c r="AK147" s="120"/>
      <c r="AL147" s="120"/>
      <c r="AM147" s="120"/>
      <c r="AN147" s="120"/>
      <c r="AO147" s="120"/>
      <c r="AP147" s="120"/>
      <c r="AQ147" s="120"/>
      <c r="AR147" s="120"/>
      <c r="AS147" s="120"/>
      <c r="AT147" s="120"/>
      <c r="AU147" s="120"/>
    </row>
    <row r="148" spans="1:47" ht="45" hidden="1" customHeight="1">
      <c r="A148" s="120"/>
      <c r="B148" s="67" t="s">
        <v>493</v>
      </c>
      <c r="C148" s="120"/>
      <c r="D148" s="131" t="str">
        <f>'E 2024'!L137</f>
        <v>Elaborar una propuesta de rediseño institucional de la LHCN</v>
      </c>
      <c r="E148" s="131"/>
      <c r="F148" s="131" t="str">
        <f>'E 2024'!N137</f>
        <v>Elaborar una propuesta de rediseño institucional de la LHCN</v>
      </c>
      <c r="G148" s="176" t="s">
        <v>157</v>
      </c>
      <c r="H148" s="120"/>
      <c r="I148" s="120"/>
      <c r="J148" s="83"/>
      <c r="K148" s="83"/>
      <c r="L148" s="216"/>
      <c r="M148" s="133">
        <f>'E 2024'!O137</f>
        <v>0.1</v>
      </c>
      <c r="N148" s="83"/>
      <c r="O148" s="120"/>
      <c r="P148" s="83"/>
      <c r="Q148" s="167"/>
      <c r="R148" s="171"/>
      <c r="S148" s="171"/>
      <c r="T148" s="171"/>
      <c r="U148" s="120"/>
      <c r="V148" s="120"/>
      <c r="W148" s="120"/>
      <c r="X148" s="120"/>
      <c r="Y148" s="120"/>
      <c r="Z148" s="87" t="s">
        <v>157</v>
      </c>
      <c r="AA148" s="134" t="s">
        <v>157</v>
      </c>
      <c r="AB148" s="120"/>
      <c r="AC148" s="120"/>
      <c r="AD148" s="120"/>
      <c r="AE148" s="120"/>
      <c r="AF148" s="120"/>
      <c r="AG148" s="120"/>
      <c r="AH148" s="120"/>
      <c r="AI148" s="120"/>
      <c r="AJ148" s="120"/>
      <c r="AK148" s="120"/>
      <c r="AL148" s="120"/>
      <c r="AM148" s="120"/>
      <c r="AN148" s="120"/>
      <c r="AO148" s="120"/>
      <c r="AP148" s="120"/>
      <c r="AQ148" s="120"/>
      <c r="AR148" s="120"/>
      <c r="AS148" s="120"/>
      <c r="AT148" s="120"/>
      <c r="AU148" s="120"/>
    </row>
    <row r="149" spans="1:47" ht="45" hidden="1" customHeight="1">
      <c r="A149" s="120"/>
      <c r="B149" s="67" t="s">
        <v>493</v>
      </c>
      <c r="C149" s="120"/>
      <c r="D149" s="131" t="str">
        <f>'E 2024'!L138</f>
        <v>1 Banco de Proyectos Local implementado</v>
      </c>
      <c r="E149" s="131"/>
      <c r="F149" s="131" t="str">
        <f>'E 2024'!N138</f>
        <v>1 Banco de Proyectos Local implementado</v>
      </c>
      <c r="G149" s="177" t="s">
        <v>496</v>
      </c>
      <c r="H149" s="120"/>
      <c r="I149" s="120"/>
      <c r="J149" s="83"/>
      <c r="K149" s="83"/>
      <c r="L149" s="216"/>
      <c r="M149" s="133">
        <f>'E 2024'!O138</f>
        <v>0.1</v>
      </c>
      <c r="N149" s="83"/>
      <c r="O149" s="120"/>
      <c r="P149" s="83"/>
      <c r="Q149" s="167"/>
      <c r="R149" s="171"/>
      <c r="S149" s="171"/>
      <c r="T149" s="171"/>
      <c r="U149" s="120"/>
      <c r="V149" s="120"/>
      <c r="W149" s="120"/>
      <c r="X149" s="120"/>
      <c r="Y149" s="120"/>
      <c r="Z149" s="87" t="s">
        <v>157</v>
      </c>
      <c r="AA149" s="137" t="s">
        <v>496</v>
      </c>
      <c r="AB149" s="120"/>
      <c r="AC149" s="120"/>
      <c r="AD149" s="120"/>
      <c r="AE149" s="120"/>
      <c r="AF149" s="120"/>
      <c r="AG149" s="120"/>
      <c r="AH149" s="120"/>
      <c r="AI149" s="120"/>
      <c r="AJ149" s="120"/>
      <c r="AK149" s="120"/>
      <c r="AL149" s="120"/>
      <c r="AM149" s="120"/>
      <c r="AN149" s="120"/>
      <c r="AO149" s="120"/>
      <c r="AP149" s="120"/>
      <c r="AQ149" s="120"/>
      <c r="AR149" s="120"/>
      <c r="AS149" s="120"/>
      <c r="AT149" s="120"/>
      <c r="AU149" s="120"/>
    </row>
    <row r="150" spans="1:47" ht="45" hidden="1" customHeight="1">
      <c r="A150" s="120"/>
      <c r="B150" s="67" t="s">
        <v>493</v>
      </c>
      <c r="C150" s="120"/>
      <c r="D150" s="131" t="str">
        <f>'E 2024'!L139</f>
        <v>1 Sistema de Información Estadística Local implementado</v>
      </c>
      <c r="E150" s="131"/>
      <c r="F150" s="131" t="str">
        <f>'E 2024'!N139</f>
        <v>1 Sistema de Información Estadística Local implementado</v>
      </c>
      <c r="G150" s="177" t="s">
        <v>496</v>
      </c>
      <c r="H150" s="120"/>
      <c r="I150" s="120"/>
      <c r="J150" s="83"/>
      <c r="K150" s="83"/>
      <c r="L150" s="216"/>
      <c r="M150" s="133">
        <f>'E 2024'!O139</f>
        <v>0.1</v>
      </c>
      <c r="N150" s="83"/>
      <c r="O150" s="120"/>
      <c r="P150" s="83"/>
      <c r="Q150" s="167"/>
      <c r="R150" s="171"/>
      <c r="S150" s="171"/>
      <c r="T150" s="171"/>
      <c r="U150" s="120"/>
      <c r="V150" s="120"/>
      <c r="W150" s="120"/>
      <c r="X150" s="120"/>
      <c r="Y150" s="120"/>
      <c r="Z150" s="87" t="s">
        <v>157</v>
      </c>
      <c r="AA150" s="137" t="s">
        <v>496</v>
      </c>
      <c r="AB150" s="120"/>
      <c r="AC150" s="120"/>
      <c r="AD150" s="120"/>
      <c r="AE150" s="120"/>
      <c r="AF150" s="120"/>
      <c r="AG150" s="120"/>
      <c r="AH150" s="120"/>
      <c r="AI150" s="120"/>
      <c r="AJ150" s="120"/>
      <c r="AK150" s="120"/>
      <c r="AL150" s="120"/>
      <c r="AM150" s="120"/>
      <c r="AN150" s="120"/>
      <c r="AO150" s="120"/>
      <c r="AP150" s="120"/>
      <c r="AQ150" s="120"/>
      <c r="AR150" s="120"/>
      <c r="AS150" s="120"/>
      <c r="AT150" s="120"/>
      <c r="AU150" s="120"/>
    </row>
    <row r="151" spans="1:47" ht="45" hidden="1" customHeight="1">
      <c r="A151" s="120"/>
      <c r="B151" s="67" t="s">
        <v>493</v>
      </c>
      <c r="C151" s="120"/>
      <c r="D151" s="131" t="str">
        <f>'E 2024'!L140</f>
        <v>Mejoramiento de el 100% las instalaciones locativas de las oficinas de la LHCN, infraestructura, mobiliario y dotación de equipos</v>
      </c>
      <c r="E151" s="131"/>
      <c r="F151" s="131" t="str">
        <f>'E 2024'!N140</f>
        <v>Mejoramiento de el 100% las instalaciones locativas de las oficinas de la LHCN, infraestructura, mobiliario y dotación de equipos</v>
      </c>
      <c r="G151" s="177" t="s">
        <v>157</v>
      </c>
      <c r="H151" s="120"/>
      <c r="I151" s="120"/>
      <c r="J151" s="83"/>
      <c r="K151" s="83"/>
      <c r="L151" s="216"/>
      <c r="M151" s="133">
        <f>'E 2024'!O140</f>
        <v>0.1</v>
      </c>
      <c r="N151" s="83"/>
      <c r="O151" s="120"/>
      <c r="P151" s="83"/>
      <c r="Q151" s="167"/>
      <c r="R151" s="171"/>
      <c r="S151" s="171"/>
      <c r="T151" s="171"/>
      <c r="U151" s="120"/>
      <c r="V151" s="120"/>
      <c r="W151" s="120"/>
      <c r="X151" s="120"/>
      <c r="Y151" s="120"/>
      <c r="Z151" s="87" t="s">
        <v>157</v>
      </c>
      <c r="AA151" s="137" t="s">
        <v>157</v>
      </c>
      <c r="AB151" s="120"/>
      <c r="AC151" s="120"/>
      <c r="AD151" s="120"/>
      <c r="AE151" s="120"/>
      <c r="AF151" s="120"/>
      <c r="AG151" s="120"/>
      <c r="AH151" s="120"/>
      <c r="AI151" s="120"/>
      <c r="AJ151" s="120"/>
      <c r="AK151" s="120"/>
      <c r="AL151" s="120"/>
      <c r="AM151" s="120"/>
      <c r="AN151" s="120"/>
      <c r="AO151" s="120"/>
      <c r="AP151" s="120"/>
      <c r="AQ151" s="120"/>
      <c r="AR151" s="120"/>
      <c r="AS151" s="120"/>
      <c r="AT151" s="120"/>
      <c r="AU151" s="120"/>
    </row>
    <row r="152" spans="1:47" ht="45" hidden="1" customHeight="1">
      <c r="A152" s="120"/>
      <c r="B152" s="67" t="s">
        <v>493</v>
      </c>
      <c r="C152" s="120"/>
      <c r="D152" s="131" t="str">
        <f>'E 2024'!L141</f>
        <v>2 Ventanillas de atención al ciudadano en funcionamiento</v>
      </c>
      <c r="E152" s="131"/>
      <c r="F152" s="131" t="str">
        <f>'E 2024'!N141</f>
        <v>2 Ventanillas de atención al ciudadano en funcionamiento</v>
      </c>
      <c r="G152" s="176" t="s">
        <v>638</v>
      </c>
      <c r="H152" s="120"/>
      <c r="I152" s="120"/>
      <c r="J152" s="83"/>
      <c r="K152" s="83"/>
      <c r="L152" s="216"/>
      <c r="M152" s="133">
        <f>'E 2024'!O141</f>
        <v>0.1</v>
      </c>
      <c r="N152" s="83"/>
      <c r="O152" s="120"/>
      <c r="P152" s="83"/>
      <c r="Q152" s="167"/>
      <c r="R152" s="171"/>
      <c r="S152" s="171"/>
      <c r="T152" s="171"/>
      <c r="U152" s="120"/>
      <c r="V152" s="120"/>
      <c r="W152" s="120"/>
      <c r="X152" s="120"/>
      <c r="Y152" s="120"/>
      <c r="Z152" s="87" t="s">
        <v>157</v>
      </c>
      <c r="AA152" s="134" t="s">
        <v>638</v>
      </c>
      <c r="AB152" s="120"/>
      <c r="AC152" s="120"/>
      <c r="AD152" s="120"/>
      <c r="AE152" s="120"/>
      <c r="AF152" s="120"/>
      <c r="AG152" s="120"/>
      <c r="AH152" s="120"/>
      <c r="AI152" s="120"/>
      <c r="AJ152" s="120"/>
      <c r="AK152" s="120"/>
      <c r="AL152" s="120"/>
      <c r="AM152" s="120"/>
      <c r="AN152" s="120"/>
      <c r="AO152" s="120"/>
      <c r="AP152" s="120"/>
      <c r="AQ152" s="120"/>
      <c r="AR152" s="120"/>
      <c r="AS152" s="120"/>
      <c r="AT152" s="120"/>
      <c r="AU152" s="120"/>
    </row>
    <row r="153" spans="1:47" ht="45" hidden="1" customHeight="1">
      <c r="A153" s="120"/>
      <c r="B153" s="67" t="s">
        <v>493</v>
      </c>
      <c r="C153" s="120"/>
      <c r="D153" s="131" t="str">
        <f>'E 2024'!L142</f>
        <v>Fortalecimiento de las capacidades logísticas y de transporte de la LHCN</v>
      </c>
      <c r="E153" s="131"/>
      <c r="F153" s="131" t="str">
        <f>'E 2024'!N142</f>
        <v>Fortalecimiento de las capacidades logísticas y de transporte de la LHCN</v>
      </c>
      <c r="G153" s="177" t="s">
        <v>157</v>
      </c>
      <c r="H153" s="120"/>
      <c r="I153" s="120"/>
      <c r="J153" s="83"/>
      <c r="K153" s="83"/>
      <c r="L153" s="216"/>
      <c r="M153" s="133">
        <f>'E 2024'!O142</f>
        <v>0.2</v>
      </c>
      <c r="N153" s="83"/>
      <c r="O153" s="120"/>
      <c r="P153" s="83"/>
      <c r="Q153" s="167"/>
      <c r="R153" s="171"/>
      <c r="S153" s="171"/>
      <c r="T153" s="171"/>
      <c r="U153" s="120"/>
      <c r="V153" s="120"/>
      <c r="W153" s="120"/>
      <c r="X153" s="120"/>
      <c r="Y153" s="120"/>
      <c r="Z153" s="87" t="s">
        <v>157</v>
      </c>
      <c r="AA153" s="137" t="s">
        <v>157</v>
      </c>
      <c r="AB153" s="120"/>
      <c r="AC153" s="120"/>
      <c r="AD153" s="120"/>
      <c r="AE153" s="120"/>
      <c r="AF153" s="120"/>
      <c r="AG153" s="120"/>
      <c r="AH153" s="120"/>
      <c r="AI153" s="120"/>
      <c r="AJ153" s="120"/>
      <c r="AK153" s="120"/>
      <c r="AL153" s="120"/>
      <c r="AM153" s="120"/>
      <c r="AN153" s="120"/>
      <c r="AO153" s="120"/>
      <c r="AP153" s="120"/>
      <c r="AQ153" s="120"/>
      <c r="AR153" s="120"/>
      <c r="AS153" s="120"/>
      <c r="AT153" s="120"/>
      <c r="AU153" s="120"/>
    </row>
    <row r="154" spans="1:47" ht="45" hidden="1" customHeight="1">
      <c r="A154" s="120"/>
      <c r="B154" s="71" t="s">
        <v>514</v>
      </c>
      <c r="C154" s="120"/>
      <c r="D154" s="131" t="str">
        <f>'E 2024'!L144</f>
        <v>Presentar una propuesta de reforma normativa del Sistema Desconcentrado de Localidades (Decreto 581 de 2004)</v>
      </c>
      <c r="E154" s="131"/>
      <c r="F154" s="131" t="str">
        <f>'E 2024'!N144</f>
        <v>Presentar una propuesta de reforma normativa del Sistema Desconcentrado de Localidades (Decreto 581 de 2004)</v>
      </c>
      <c r="G154" s="177" t="s">
        <v>157</v>
      </c>
      <c r="H154" s="120"/>
      <c r="I154" s="120"/>
      <c r="J154" s="83"/>
      <c r="K154" s="83"/>
      <c r="L154" s="216"/>
      <c r="M154" s="133">
        <f>'E 2024'!O144</f>
        <v>1</v>
      </c>
      <c r="N154" s="83"/>
      <c r="O154" s="120"/>
      <c r="P154" s="83"/>
      <c r="Q154" s="167"/>
      <c r="R154" s="171"/>
      <c r="S154" s="171"/>
      <c r="T154" s="171"/>
      <c r="U154" s="120"/>
      <c r="V154" s="120"/>
      <c r="W154" s="120"/>
      <c r="X154" s="120"/>
      <c r="Y154" s="120"/>
      <c r="Z154" s="87" t="s">
        <v>157</v>
      </c>
      <c r="AA154" s="137" t="s">
        <v>157</v>
      </c>
      <c r="AB154" s="120"/>
      <c r="AC154" s="120"/>
      <c r="AD154" s="120"/>
      <c r="AE154" s="120"/>
      <c r="AF154" s="120"/>
      <c r="AG154" s="120"/>
      <c r="AH154" s="120"/>
      <c r="AI154" s="120"/>
      <c r="AJ154" s="120"/>
      <c r="AK154" s="120"/>
      <c r="AL154" s="120"/>
      <c r="AM154" s="120"/>
      <c r="AN154" s="120"/>
      <c r="AO154" s="120"/>
      <c r="AP154" s="120"/>
      <c r="AQ154" s="120"/>
      <c r="AR154" s="120"/>
      <c r="AS154" s="120"/>
      <c r="AT154" s="120"/>
      <c r="AU154" s="120"/>
    </row>
    <row r="155" spans="1:47" ht="45" hidden="1" customHeight="1">
      <c r="A155" s="120"/>
      <c r="B155" s="72" t="s">
        <v>517</v>
      </c>
      <c r="C155" s="120"/>
      <c r="D155" s="131" t="str">
        <f>'E 2024'!L146</f>
        <v>1 innovación pública implementada en la LHCN</v>
      </c>
      <c r="E155" s="131"/>
      <c r="F155" s="131" t="str">
        <f>'E 2024'!N146</f>
        <v>1 innovación pública implementada en la LHCN</v>
      </c>
      <c r="G155" s="177" t="s">
        <v>496</v>
      </c>
      <c r="H155" s="120"/>
      <c r="I155" s="120"/>
      <c r="J155" s="83"/>
      <c r="K155" s="83"/>
      <c r="L155" s="216"/>
      <c r="M155" s="133">
        <f>'E 2024'!O146</f>
        <v>1</v>
      </c>
      <c r="N155" s="83"/>
      <c r="O155" s="120"/>
      <c r="P155" s="83"/>
      <c r="Q155" s="167"/>
      <c r="R155" s="171"/>
      <c r="S155" s="171"/>
      <c r="T155" s="171"/>
      <c r="U155" s="120"/>
      <c r="V155" s="120"/>
      <c r="W155" s="120"/>
      <c r="X155" s="120"/>
      <c r="Y155" s="120"/>
      <c r="Z155" s="87" t="s">
        <v>157</v>
      </c>
      <c r="AA155" s="137" t="s">
        <v>496</v>
      </c>
      <c r="AB155" s="120"/>
      <c r="AC155" s="120"/>
      <c r="AD155" s="120"/>
      <c r="AE155" s="120"/>
      <c r="AF155" s="120"/>
      <c r="AG155" s="120"/>
      <c r="AH155" s="120"/>
      <c r="AI155" s="120"/>
      <c r="AJ155" s="120"/>
      <c r="AK155" s="120"/>
      <c r="AL155" s="120"/>
      <c r="AM155" s="120"/>
      <c r="AN155" s="120"/>
      <c r="AO155" s="120"/>
      <c r="AP155" s="120"/>
      <c r="AQ155" s="120"/>
      <c r="AR155" s="120"/>
      <c r="AS155" s="120"/>
      <c r="AT155" s="120"/>
      <c r="AU155" s="120"/>
    </row>
    <row r="156" spans="1:47" ht="45" hidden="1" customHeight="1">
      <c r="A156" s="120"/>
      <c r="B156" s="73" t="s">
        <v>520</v>
      </c>
      <c r="C156" s="120"/>
      <c r="D156" s="131" t="str">
        <f>'E 2024'!L148</f>
        <v xml:space="preserve">1 Micrositio implementado para la publicación de la gestión de la LHCN </v>
      </c>
      <c r="E156" s="131"/>
      <c r="F156" s="131" t="str">
        <f>'E 2024'!N148</f>
        <v xml:space="preserve">1 Micrositio implementado para la publicación de la gestión de la LHCN </v>
      </c>
      <c r="G156" s="176" t="s">
        <v>642</v>
      </c>
      <c r="H156" s="120"/>
      <c r="I156" s="120"/>
      <c r="J156" s="83"/>
      <c r="K156" s="83"/>
      <c r="L156" s="216"/>
      <c r="M156" s="133">
        <f>'E 2024'!O148</f>
        <v>0.3</v>
      </c>
      <c r="N156" s="83"/>
      <c r="O156" s="120"/>
      <c r="P156" s="83"/>
      <c r="Q156" s="167"/>
      <c r="R156" s="171"/>
      <c r="S156" s="171"/>
      <c r="T156" s="171"/>
      <c r="U156" s="120"/>
      <c r="V156" s="120"/>
      <c r="W156" s="120"/>
      <c r="X156" s="120"/>
      <c r="Y156" s="120"/>
      <c r="Z156" s="87" t="s">
        <v>157</v>
      </c>
      <c r="AA156" s="134" t="s">
        <v>642</v>
      </c>
      <c r="AB156" s="120"/>
      <c r="AC156" s="120"/>
      <c r="AD156" s="120"/>
      <c r="AE156" s="120"/>
      <c r="AF156" s="120"/>
      <c r="AG156" s="120"/>
      <c r="AH156" s="120"/>
      <c r="AI156" s="120"/>
      <c r="AJ156" s="120"/>
      <c r="AK156" s="120"/>
      <c r="AL156" s="120"/>
      <c r="AM156" s="120"/>
      <c r="AN156" s="120"/>
      <c r="AO156" s="120"/>
      <c r="AP156" s="120"/>
      <c r="AQ156" s="120"/>
      <c r="AR156" s="120"/>
      <c r="AS156" s="120"/>
      <c r="AT156" s="120"/>
      <c r="AU156" s="120"/>
    </row>
    <row r="157" spans="1:47" ht="45" hidden="1" customHeight="1">
      <c r="A157" s="120"/>
      <c r="B157" s="73" t="s">
        <v>520</v>
      </c>
      <c r="C157" s="120"/>
      <c r="D157" s="131" t="str">
        <f>'E 2024'!L149</f>
        <v>1 base de datos abiertos publicado</v>
      </c>
      <c r="E157" s="131"/>
      <c r="F157" s="131" t="str">
        <f>'E 2024'!N149</f>
        <v>1 base de datos abiertos publicado</v>
      </c>
      <c r="G157" s="176" t="s">
        <v>642</v>
      </c>
      <c r="H157" s="120"/>
      <c r="I157" s="120"/>
      <c r="J157" s="83"/>
      <c r="K157" s="83"/>
      <c r="L157" s="216"/>
      <c r="M157" s="133">
        <f>'E 2024'!O149</f>
        <v>0.3</v>
      </c>
      <c r="N157" s="83"/>
      <c r="O157" s="120"/>
      <c r="P157" s="83"/>
      <c r="Q157" s="167"/>
      <c r="R157" s="171"/>
      <c r="S157" s="171"/>
      <c r="T157" s="171"/>
      <c r="U157" s="120"/>
      <c r="V157" s="120"/>
      <c r="W157" s="120"/>
      <c r="X157" s="120"/>
      <c r="Y157" s="120"/>
      <c r="Z157" s="87" t="s">
        <v>157</v>
      </c>
      <c r="AA157" s="134" t="s">
        <v>642</v>
      </c>
      <c r="AB157" s="120"/>
      <c r="AC157" s="120"/>
      <c r="AD157" s="120"/>
      <c r="AE157" s="120"/>
      <c r="AF157" s="120"/>
      <c r="AG157" s="120"/>
      <c r="AH157" s="120"/>
      <c r="AI157" s="120"/>
      <c r="AJ157" s="120"/>
      <c r="AK157" s="120"/>
      <c r="AL157" s="120"/>
      <c r="AM157" s="120"/>
      <c r="AN157" s="120"/>
      <c r="AO157" s="120"/>
      <c r="AP157" s="120"/>
      <c r="AQ157" s="120"/>
      <c r="AR157" s="120"/>
      <c r="AS157" s="120"/>
      <c r="AT157" s="120"/>
      <c r="AU157" s="120"/>
    </row>
    <row r="158" spans="1:47" ht="45" hidden="1" customHeight="1">
      <c r="A158" s="120"/>
      <c r="B158" s="73" t="s">
        <v>520</v>
      </c>
      <c r="C158" s="120"/>
      <c r="D158" s="131" t="str">
        <f>'E 2024'!L150</f>
        <v>3 rendiciones de cuentas realizadas</v>
      </c>
      <c r="E158" s="131" t="str">
        <f>'E 2024'!M150</f>
        <v>2 rendiciones de cuentas realizadas</v>
      </c>
      <c r="F158" s="131" t="str">
        <f>'E 2024'!N150</f>
        <v>5 rendiciones de cuentas realizadas</v>
      </c>
      <c r="G158" s="176" t="s">
        <v>642</v>
      </c>
      <c r="H158" s="120"/>
      <c r="I158" s="120"/>
      <c r="J158" s="83"/>
      <c r="K158" s="83"/>
      <c r="L158" s="216"/>
      <c r="M158" s="133">
        <f>'E 2024'!O150</f>
        <v>0.4</v>
      </c>
      <c r="N158" s="83"/>
      <c r="O158" s="120"/>
      <c r="P158" s="83"/>
      <c r="Q158" s="167"/>
      <c r="R158" s="171"/>
      <c r="S158" s="171"/>
      <c r="T158" s="171"/>
      <c r="U158" s="120"/>
      <c r="V158" s="120"/>
      <c r="W158" s="120"/>
      <c r="X158" s="120"/>
      <c r="Y158" s="120"/>
      <c r="Z158" s="87" t="s">
        <v>157</v>
      </c>
      <c r="AA158" s="134" t="s">
        <v>642</v>
      </c>
      <c r="AB158" s="120"/>
      <c r="AC158" s="120"/>
      <c r="AD158" s="120"/>
      <c r="AE158" s="120"/>
      <c r="AF158" s="120"/>
      <c r="AG158" s="120"/>
      <c r="AH158" s="120"/>
      <c r="AI158" s="120"/>
      <c r="AJ158" s="120"/>
      <c r="AK158" s="120"/>
      <c r="AL158" s="120"/>
      <c r="AM158" s="120"/>
      <c r="AN158" s="120"/>
      <c r="AO158" s="120"/>
      <c r="AP158" s="120"/>
      <c r="AQ158" s="120"/>
      <c r="AR158" s="120"/>
      <c r="AS158" s="120"/>
      <c r="AT158" s="120"/>
      <c r="AU158" s="120"/>
    </row>
    <row r="159" spans="1:47" ht="45" hidden="1" customHeight="1">
      <c r="A159" s="120"/>
      <c r="B159" s="74" t="s">
        <v>531</v>
      </c>
      <c r="C159" s="120"/>
      <c r="D159" s="133">
        <f>'E 2024'!L153</f>
        <v>1</v>
      </c>
      <c r="E159" s="133">
        <f>'E 2024'!M153</f>
        <v>1</v>
      </c>
      <c r="F159" s="133">
        <f>'E 2024'!N153</f>
        <v>1</v>
      </c>
      <c r="G159" s="176" t="s">
        <v>788</v>
      </c>
      <c r="H159" s="120"/>
      <c r="I159" s="120"/>
      <c r="J159" s="83"/>
      <c r="K159" s="83"/>
      <c r="L159" s="216"/>
      <c r="M159" s="133">
        <f>'E 2024'!O153</f>
        <v>0.3</v>
      </c>
      <c r="N159" s="83"/>
      <c r="O159" s="120"/>
      <c r="P159" s="83"/>
      <c r="Q159" s="167"/>
      <c r="R159" s="171"/>
      <c r="S159" s="171"/>
      <c r="T159" s="171"/>
      <c r="U159" s="120"/>
      <c r="V159" s="120"/>
      <c r="W159" s="120"/>
      <c r="X159" s="120"/>
      <c r="Y159" s="120"/>
      <c r="Z159" s="87" t="s">
        <v>157</v>
      </c>
      <c r="AA159" s="134" t="s">
        <v>788</v>
      </c>
      <c r="AB159" s="120"/>
      <c r="AC159" s="120"/>
      <c r="AD159" s="120"/>
      <c r="AE159" s="120"/>
      <c r="AF159" s="120"/>
      <c r="AG159" s="120"/>
      <c r="AH159" s="120"/>
      <c r="AI159" s="120"/>
      <c r="AJ159" s="120"/>
      <c r="AK159" s="120"/>
      <c r="AL159" s="120"/>
      <c r="AM159" s="120"/>
      <c r="AN159" s="120"/>
      <c r="AO159" s="120"/>
      <c r="AP159" s="120"/>
      <c r="AQ159" s="120"/>
      <c r="AR159" s="120"/>
      <c r="AS159" s="120"/>
      <c r="AT159" s="120"/>
      <c r="AU159" s="120"/>
    </row>
    <row r="160" spans="1:47" ht="45" hidden="1" customHeight="1">
      <c r="A160" s="120"/>
      <c r="B160" s="74" t="s">
        <v>531</v>
      </c>
      <c r="C160" s="120"/>
      <c r="D160" s="133">
        <f>'E 2024'!L154</f>
        <v>1</v>
      </c>
      <c r="E160" s="133">
        <f>'E 2024'!M154</f>
        <v>1</v>
      </c>
      <c r="F160" s="133">
        <f>'E 2024'!N154</f>
        <v>1</v>
      </c>
      <c r="G160" s="176" t="s">
        <v>533</v>
      </c>
      <c r="H160" s="120"/>
      <c r="I160" s="120"/>
      <c r="J160" s="83"/>
      <c r="K160" s="83"/>
      <c r="L160" s="216"/>
      <c r="M160" s="133">
        <f>'E 2024'!O154</f>
        <v>0.3</v>
      </c>
      <c r="N160" s="83"/>
      <c r="O160" s="120"/>
      <c r="P160" s="83"/>
      <c r="Q160" s="167"/>
      <c r="R160" s="171"/>
      <c r="S160" s="171"/>
      <c r="T160" s="171"/>
      <c r="U160" s="120"/>
      <c r="V160" s="120"/>
      <c r="W160" s="120"/>
      <c r="X160" s="120"/>
      <c r="Y160" s="120"/>
      <c r="Z160" s="87" t="s">
        <v>157</v>
      </c>
      <c r="AA160" s="134" t="s">
        <v>533</v>
      </c>
      <c r="AB160" s="120"/>
      <c r="AC160" s="120"/>
      <c r="AD160" s="120"/>
      <c r="AE160" s="120"/>
      <c r="AF160" s="120"/>
      <c r="AG160" s="120"/>
      <c r="AH160" s="120"/>
      <c r="AI160" s="120"/>
      <c r="AJ160" s="120"/>
      <c r="AK160" s="120"/>
      <c r="AL160" s="120"/>
      <c r="AM160" s="120"/>
      <c r="AN160" s="120"/>
      <c r="AO160" s="120"/>
      <c r="AP160" s="120"/>
      <c r="AQ160" s="120"/>
      <c r="AR160" s="120"/>
      <c r="AS160" s="120"/>
      <c r="AT160" s="120"/>
      <c r="AU160" s="120"/>
    </row>
    <row r="161" spans="1:47" ht="45" hidden="1" customHeight="1">
      <c r="A161" s="120"/>
      <c r="B161" s="74" t="s">
        <v>531</v>
      </c>
      <c r="C161" s="120"/>
      <c r="D161" s="131" t="str">
        <f>'E 2024'!L155</f>
        <v>Crear y fortalecer 1 Consejo Local de Mujeres</v>
      </c>
      <c r="E161" s="131"/>
      <c r="F161" s="131" t="str">
        <f>'E 2024'!N155</f>
        <v>Crear y fortalecer 1 Consejo Local de Mujeres</v>
      </c>
      <c r="G161" s="177" t="s">
        <v>279</v>
      </c>
      <c r="H161" s="120"/>
      <c r="I161" s="120"/>
      <c r="J161" s="83"/>
      <c r="K161" s="83"/>
      <c r="L161" s="216"/>
      <c r="M161" s="133">
        <f>'E 2024'!O155</f>
        <v>0.1</v>
      </c>
      <c r="N161" s="83"/>
      <c r="O161" s="120"/>
      <c r="P161" s="83"/>
      <c r="Q161" s="167"/>
      <c r="R161" s="171"/>
      <c r="S161" s="171"/>
      <c r="T161" s="171"/>
      <c r="U161" s="120"/>
      <c r="V161" s="120"/>
      <c r="W161" s="120"/>
      <c r="X161" s="120"/>
      <c r="Y161" s="120"/>
      <c r="Z161" s="87" t="s">
        <v>157</v>
      </c>
      <c r="AA161" s="137" t="s">
        <v>279</v>
      </c>
      <c r="AB161" s="120"/>
      <c r="AC161" s="120"/>
      <c r="AD161" s="120"/>
      <c r="AE161" s="120"/>
      <c r="AF161" s="120"/>
      <c r="AG161" s="120"/>
      <c r="AH161" s="120"/>
      <c r="AI161" s="120"/>
      <c r="AJ161" s="120"/>
      <c r="AK161" s="120"/>
      <c r="AL161" s="120"/>
      <c r="AM161" s="120"/>
      <c r="AN161" s="120"/>
      <c r="AO161" s="120"/>
      <c r="AP161" s="120"/>
      <c r="AQ161" s="120"/>
      <c r="AR161" s="120"/>
      <c r="AS161" s="120"/>
      <c r="AT161" s="120"/>
      <c r="AU161" s="120"/>
    </row>
    <row r="162" spans="1:47" ht="45" hidden="1" customHeight="1">
      <c r="A162" s="120"/>
      <c r="B162" s="74" t="s">
        <v>531</v>
      </c>
      <c r="C162" s="120"/>
      <c r="D162" s="131" t="str">
        <f>'E 2024'!L156</f>
        <v>Crear y fortalecer 1 Consejo Local de Cultura</v>
      </c>
      <c r="E162" s="131"/>
      <c r="F162" s="131" t="str">
        <f>'E 2024'!N156</f>
        <v>Crear y fortalecer 1 Consejo Local de Cultura</v>
      </c>
      <c r="G162" s="177" t="s">
        <v>586</v>
      </c>
      <c r="H162" s="120"/>
      <c r="I162" s="120"/>
      <c r="J162" s="83"/>
      <c r="K162" s="83"/>
      <c r="L162" s="216"/>
      <c r="M162" s="133">
        <f>'E 2024'!O156</f>
        <v>0.1</v>
      </c>
      <c r="N162" s="83"/>
      <c r="O162" s="120"/>
      <c r="P162" s="83"/>
      <c r="Q162" s="167"/>
      <c r="R162" s="171"/>
      <c r="S162" s="171"/>
      <c r="T162" s="171"/>
      <c r="U162" s="120"/>
      <c r="V162" s="120"/>
      <c r="W162" s="120"/>
      <c r="X162" s="120"/>
      <c r="Y162" s="120"/>
      <c r="Z162" s="87" t="s">
        <v>157</v>
      </c>
      <c r="AA162" s="137" t="s">
        <v>586</v>
      </c>
      <c r="AB162" s="120"/>
      <c r="AC162" s="120"/>
      <c r="AD162" s="120"/>
      <c r="AE162" s="120"/>
      <c r="AF162" s="120"/>
      <c r="AG162" s="120"/>
      <c r="AH162" s="120"/>
      <c r="AI162" s="120"/>
      <c r="AJ162" s="120"/>
      <c r="AK162" s="120"/>
      <c r="AL162" s="120"/>
      <c r="AM162" s="120"/>
      <c r="AN162" s="120"/>
      <c r="AO162" s="120"/>
      <c r="AP162" s="120"/>
      <c r="AQ162" s="120"/>
      <c r="AR162" s="120"/>
      <c r="AS162" s="120"/>
      <c r="AT162" s="120"/>
      <c r="AU162" s="120"/>
    </row>
    <row r="163" spans="1:47" ht="45" hidden="1" customHeight="1">
      <c r="A163" s="120"/>
      <c r="B163" s="74" t="s">
        <v>531</v>
      </c>
      <c r="C163" s="120"/>
      <c r="D163" s="131" t="str">
        <f>'E 2024'!L157</f>
        <v>1 Caracterización de las organizaciones comunitarias urbanas de la LHCN</v>
      </c>
      <c r="E163" s="131" t="str">
        <f>'E 2024'!M157</f>
        <v>1 Caracterización de las organizaciones comunitarias rurales de la LHCN</v>
      </c>
      <c r="F163" s="131" t="str">
        <f>'E 2024'!N157</f>
        <v>2 Caracterizaciones de las organizaciones comunitarias urbanas y rurales de la LHCN</v>
      </c>
      <c r="G163" s="176" t="s">
        <v>533</v>
      </c>
      <c r="H163" s="120"/>
      <c r="I163" s="120"/>
      <c r="J163" s="83"/>
      <c r="K163" s="83"/>
      <c r="L163" s="216"/>
      <c r="M163" s="133">
        <f>'E 2024'!O157</f>
        <v>0.2</v>
      </c>
      <c r="N163" s="83"/>
      <c r="O163" s="120"/>
      <c r="P163" s="83"/>
      <c r="Q163" s="167"/>
      <c r="R163" s="171"/>
      <c r="S163" s="171"/>
      <c r="T163" s="171"/>
      <c r="U163" s="120"/>
      <c r="V163" s="120"/>
      <c r="W163" s="120"/>
      <c r="X163" s="120"/>
      <c r="Y163" s="120"/>
      <c r="Z163" s="87" t="s">
        <v>157</v>
      </c>
      <c r="AA163" s="134" t="s">
        <v>533</v>
      </c>
      <c r="AB163" s="120"/>
      <c r="AC163" s="120"/>
      <c r="AD163" s="120"/>
      <c r="AE163" s="120"/>
      <c r="AF163" s="120"/>
      <c r="AG163" s="120"/>
      <c r="AH163" s="120"/>
      <c r="AI163" s="120"/>
      <c r="AJ163" s="120"/>
      <c r="AK163" s="120"/>
      <c r="AL163" s="120"/>
      <c r="AM163" s="120"/>
      <c r="AN163" s="120"/>
      <c r="AO163" s="120"/>
      <c r="AP163" s="120"/>
      <c r="AQ163" s="120"/>
      <c r="AR163" s="120"/>
      <c r="AS163" s="120"/>
      <c r="AT163" s="120"/>
      <c r="AU163" s="120"/>
    </row>
    <row r="164" spans="1:47" ht="45" hidden="1" customHeight="1">
      <c r="A164" s="120"/>
      <c r="B164" s="75" t="s">
        <v>543</v>
      </c>
      <c r="C164" s="120"/>
      <c r="D164" s="131" t="str">
        <f>'E 2024'!L159</f>
        <v>6 procesos formativos a los habitantes de la zona urbana de la LHCN</v>
      </c>
      <c r="E164" s="131" t="str">
        <f>'E 2024'!M159</f>
        <v>6 procesos formativos a los habitantes de la zona rural de la LHCN</v>
      </c>
      <c r="F164" s="131" t="str">
        <f>'E 2024'!N159</f>
        <v>12 procesos formativos a los habitantes de la zona urbana y rural de la LHCN</v>
      </c>
      <c r="G164" s="177" t="s">
        <v>583</v>
      </c>
      <c r="H164" s="120"/>
      <c r="I164" s="120"/>
      <c r="J164" s="83"/>
      <c r="K164" s="83"/>
      <c r="L164" s="216"/>
      <c r="M164" s="133">
        <f>'E 2024'!O159</f>
        <v>1</v>
      </c>
      <c r="N164" s="83"/>
      <c r="O164" s="120"/>
      <c r="P164" s="83"/>
      <c r="Q164" s="167"/>
      <c r="R164" s="171"/>
      <c r="S164" s="171"/>
      <c r="T164" s="171"/>
      <c r="U164" s="120"/>
      <c r="V164" s="120"/>
      <c r="W164" s="120"/>
      <c r="X164" s="120"/>
      <c r="Y164" s="120"/>
      <c r="Z164" s="87" t="s">
        <v>157</v>
      </c>
      <c r="AA164" s="137" t="s">
        <v>583</v>
      </c>
      <c r="AB164" s="120"/>
      <c r="AC164" s="120"/>
      <c r="AD164" s="120"/>
      <c r="AE164" s="120"/>
      <c r="AF164" s="120"/>
      <c r="AG164" s="120"/>
      <c r="AH164" s="120"/>
      <c r="AI164" s="120"/>
      <c r="AJ164" s="120"/>
      <c r="AK164" s="120"/>
      <c r="AL164" s="120"/>
      <c r="AM164" s="120"/>
      <c r="AN164" s="120"/>
      <c r="AO164" s="120"/>
      <c r="AP164" s="120"/>
      <c r="AQ164" s="120"/>
      <c r="AR164" s="120"/>
      <c r="AS164" s="120"/>
      <c r="AT164" s="120"/>
      <c r="AU164" s="120"/>
    </row>
    <row r="165" spans="1:47">
      <c r="G165" s="178"/>
      <c r="AA165" s="138"/>
    </row>
    <row r="166" spans="1:47">
      <c r="G166" s="179"/>
      <c r="AA166" s="139"/>
    </row>
  </sheetData>
  <mergeCells count="55">
    <mergeCell ref="A5:B5"/>
    <mergeCell ref="C5:AU5"/>
    <mergeCell ref="A1:B4"/>
    <mergeCell ref="C1:AT1"/>
    <mergeCell ref="C2:AT2"/>
    <mergeCell ref="C3:AT3"/>
    <mergeCell ref="C4:AT4"/>
    <mergeCell ref="A6:AD6"/>
    <mergeCell ref="AE6:AI6"/>
    <mergeCell ref="AK6:AT6"/>
    <mergeCell ref="A7:A8"/>
    <mergeCell ref="B7:B8"/>
    <mergeCell ref="C7:C8"/>
    <mergeCell ref="D7:F7"/>
    <mergeCell ref="G7:G8"/>
    <mergeCell ref="H7:H8"/>
    <mergeCell ref="I7:I8"/>
    <mergeCell ref="W7:W8"/>
    <mergeCell ref="J7:J8"/>
    <mergeCell ref="K7:K8"/>
    <mergeCell ref="L7:L8"/>
    <mergeCell ref="M7:M8"/>
    <mergeCell ref="N7:N8"/>
    <mergeCell ref="O7:O8"/>
    <mergeCell ref="P7:P8"/>
    <mergeCell ref="Q7:Q8"/>
    <mergeCell ref="R7:R8"/>
    <mergeCell ref="U7:U8"/>
    <mergeCell ref="S7:S8"/>
    <mergeCell ref="T7:T8"/>
    <mergeCell ref="V7:V8"/>
    <mergeCell ref="AI7:AI8"/>
    <mergeCell ref="X7:X8"/>
    <mergeCell ref="Y7:Y8"/>
    <mergeCell ref="Z7:Z8"/>
    <mergeCell ref="AA7:AA8"/>
    <mergeCell ref="AB7:AB8"/>
    <mergeCell ref="AC7:AC8"/>
    <mergeCell ref="AD7:AD8"/>
    <mergeCell ref="AE7:AE8"/>
    <mergeCell ref="AF7:AF8"/>
    <mergeCell ref="AG7:AG8"/>
    <mergeCell ref="AH7:AH8"/>
    <mergeCell ref="AT7:AT8"/>
    <mergeCell ref="AU7:AU8"/>
    <mergeCell ref="AJ7:AJ8"/>
    <mergeCell ref="AK7:AK8"/>
    <mergeCell ref="AL7:AL8"/>
    <mergeCell ref="AM7:AM8"/>
    <mergeCell ref="AN7:AN8"/>
    <mergeCell ref="AS7:AS8"/>
    <mergeCell ref="AO7:AO8"/>
    <mergeCell ref="AP7:AP8"/>
    <mergeCell ref="AQ7:AQ8"/>
    <mergeCell ref="AR7:AR8"/>
  </mergeCells>
  <pageMargins left="0.7" right="0.7" top="0.75" bottom="0.75" header="0.3" footer="0.3"/>
  <pageSetup paperSize="9" orientation="landscape"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6"/>
  <sheetViews>
    <sheetView topLeftCell="A57" zoomScale="70" zoomScaleNormal="70" workbookViewId="0">
      <selection activeCell="I8" sqref="I8"/>
    </sheetView>
  </sheetViews>
  <sheetFormatPr defaultColWidth="11.42578125" defaultRowHeight="12.75"/>
  <cols>
    <col min="1" max="1" width="21" style="108" customWidth="1"/>
    <col min="2" max="2" width="23" style="108" customWidth="1"/>
    <col min="3" max="3" width="21.7109375" style="108" customWidth="1"/>
    <col min="4" max="4" width="41.28515625" style="108" customWidth="1"/>
    <col min="5" max="5" width="18.5703125" style="108" customWidth="1"/>
    <col min="6" max="6" width="53.28515625" style="108" customWidth="1"/>
    <col min="7" max="7" width="54.140625" style="108" customWidth="1"/>
    <col min="8" max="8" width="35.85546875" style="108" customWidth="1"/>
    <col min="9" max="9" width="36.42578125" style="108" customWidth="1"/>
    <col min="10" max="16384" width="11.42578125" style="108"/>
  </cols>
  <sheetData>
    <row r="1" spans="1:9" ht="13.5" thickBot="1">
      <c r="A1" s="430" t="s">
        <v>789</v>
      </c>
      <c r="B1" s="431"/>
      <c r="C1" s="431"/>
      <c r="D1" s="431"/>
      <c r="E1" s="431"/>
      <c r="F1" s="431"/>
      <c r="G1" s="431"/>
      <c r="H1" s="431"/>
      <c r="I1" s="432"/>
    </row>
    <row r="2" spans="1:9" ht="13.5" hidden="1" thickBot="1">
      <c r="A2" s="109"/>
      <c r="B2" s="109"/>
      <c r="C2" s="109"/>
      <c r="D2" s="109"/>
      <c r="E2" s="109"/>
      <c r="F2" s="109"/>
      <c r="G2" s="110"/>
      <c r="H2" s="109"/>
      <c r="I2" s="109"/>
    </row>
    <row r="3" spans="1:9" s="111" customFormat="1" ht="31.5" customHeight="1" thickBot="1">
      <c r="A3" s="433" t="s">
        <v>790</v>
      </c>
      <c r="B3" s="435" t="s">
        <v>791</v>
      </c>
      <c r="C3" s="437" t="s">
        <v>792</v>
      </c>
      <c r="D3" s="437" t="s">
        <v>793</v>
      </c>
      <c r="E3" s="439" t="s">
        <v>794</v>
      </c>
      <c r="F3" s="441" t="s">
        <v>795</v>
      </c>
      <c r="G3" s="442"/>
      <c r="H3" s="443" t="s">
        <v>796</v>
      </c>
      <c r="I3" s="439" t="s">
        <v>797</v>
      </c>
    </row>
    <row r="4" spans="1:9" ht="27" customHeight="1" thickBot="1">
      <c r="A4" s="434"/>
      <c r="B4" s="436"/>
      <c r="C4" s="438"/>
      <c r="D4" s="438"/>
      <c r="E4" s="440"/>
      <c r="F4" s="12" t="s">
        <v>578</v>
      </c>
      <c r="G4" s="13" t="s">
        <v>798</v>
      </c>
      <c r="H4" s="444"/>
      <c r="I4" s="440"/>
    </row>
    <row r="5" spans="1:9" ht="60" customHeight="1" thickBot="1">
      <c r="A5" s="428" t="s">
        <v>799</v>
      </c>
      <c r="B5" s="422" t="s">
        <v>163</v>
      </c>
      <c r="C5" s="420" t="s">
        <v>166</v>
      </c>
      <c r="D5" s="95" t="s">
        <v>168</v>
      </c>
      <c r="E5" s="93" t="s">
        <v>170</v>
      </c>
      <c r="F5" s="99" t="s">
        <v>800</v>
      </c>
      <c r="G5" s="100" t="s">
        <v>801</v>
      </c>
      <c r="H5" s="14"/>
      <c r="I5" s="14"/>
    </row>
    <row r="6" spans="1:9" ht="51.75" thickBot="1">
      <c r="A6" s="428"/>
      <c r="B6" s="422"/>
      <c r="C6" s="420"/>
      <c r="D6" s="95" t="s">
        <v>176</v>
      </c>
      <c r="E6" s="94" t="s">
        <v>170</v>
      </c>
      <c r="F6" s="19" t="s">
        <v>177</v>
      </c>
      <c r="G6" s="101" t="s">
        <v>178</v>
      </c>
      <c r="H6" s="15"/>
      <c r="I6" s="15"/>
    </row>
    <row r="7" spans="1:9" ht="26.25" thickBot="1">
      <c r="A7" s="428"/>
      <c r="B7" s="422"/>
      <c r="C7" s="420"/>
      <c r="D7" s="95" t="s">
        <v>182</v>
      </c>
      <c r="E7" s="94" t="s">
        <v>170</v>
      </c>
      <c r="F7" s="102" t="s">
        <v>183</v>
      </c>
      <c r="G7" s="101" t="s">
        <v>184</v>
      </c>
      <c r="H7" s="15"/>
      <c r="I7" s="15"/>
    </row>
    <row r="8" spans="1:9" ht="39" thickBot="1">
      <c r="A8" s="428"/>
      <c r="B8" s="422"/>
      <c r="C8" s="420"/>
      <c r="D8" s="95" t="s">
        <v>186</v>
      </c>
      <c r="E8" s="94" t="s">
        <v>170</v>
      </c>
      <c r="F8" s="103"/>
      <c r="G8" s="101" t="s">
        <v>187</v>
      </c>
      <c r="H8" s="15"/>
      <c r="I8" s="15"/>
    </row>
    <row r="9" spans="1:9" ht="26.25" thickBot="1">
      <c r="A9" s="428"/>
      <c r="B9" s="422"/>
      <c r="C9" s="420"/>
      <c r="D9" s="95" t="s">
        <v>802</v>
      </c>
      <c r="E9" s="94" t="s">
        <v>170</v>
      </c>
      <c r="F9" s="103"/>
      <c r="G9" s="101" t="s">
        <v>803</v>
      </c>
      <c r="H9" s="15"/>
      <c r="I9" s="15"/>
    </row>
    <row r="10" spans="1:9" ht="39" thickBot="1">
      <c r="A10" s="428"/>
      <c r="B10" s="423"/>
      <c r="C10" s="420"/>
      <c r="D10" s="95" t="s">
        <v>804</v>
      </c>
      <c r="E10" s="94" t="s">
        <v>170</v>
      </c>
      <c r="F10" s="19" t="s">
        <v>191</v>
      </c>
      <c r="G10" s="101" t="s">
        <v>191</v>
      </c>
      <c r="H10" s="15"/>
      <c r="I10" s="15"/>
    </row>
    <row r="11" spans="1:9" ht="39" thickBot="1">
      <c r="A11" s="428"/>
      <c r="B11" s="421" t="s">
        <v>193</v>
      </c>
      <c r="C11" s="420" t="s">
        <v>805</v>
      </c>
      <c r="D11" s="95" t="s">
        <v>195</v>
      </c>
      <c r="E11" s="94" t="s">
        <v>170</v>
      </c>
      <c r="F11" s="19" t="s">
        <v>196</v>
      </c>
      <c r="G11" s="103"/>
      <c r="H11" s="15"/>
      <c r="I11" s="15"/>
    </row>
    <row r="12" spans="1:9" ht="26.25" customHeight="1" thickBot="1">
      <c r="A12" s="428"/>
      <c r="B12" s="422"/>
      <c r="C12" s="420"/>
      <c r="D12" s="95" t="s">
        <v>198</v>
      </c>
      <c r="E12" s="94" t="s">
        <v>170</v>
      </c>
      <c r="F12" s="19" t="s">
        <v>199</v>
      </c>
      <c r="G12" s="101" t="s">
        <v>200</v>
      </c>
      <c r="H12" s="15"/>
      <c r="I12" s="15"/>
    </row>
    <row r="13" spans="1:9" ht="26.25" thickBot="1">
      <c r="A13" s="428"/>
      <c r="B13" s="422"/>
      <c r="C13" s="420"/>
      <c r="D13" s="95" t="s">
        <v>202</v>
      </c>
      <c r="E13" s="94" t="s">
        <v>170</v>
      </c>
      <c r="F13" s="104" t="s">
        <v>806</v>
      </c>
      <c r="G13" s="103" t="s">
        <v>807</v>
      </c>
      <c r="H13" s="15"/>
      <c r="I13" s="15"/>
    </row>
    <row r="14" spans="1:9" ht="39" thickBot="1">
      <c r="A14" s="428"/>
      <c r="B14" s="422"/>
      <c r="C14" s="420"/>
      <c r="D14" s="95" t="s">
        <v>206</v>
      </c>
      <c r="E14" s="94" t="s">
        <v>170</v>
      </c>
      <c r="F14" s="19" t="s">
        <v>207</v>
      </c>
      <c r="G14" s="103" t="s">
        <v>208</v>
      </c>
      <c r="H14" s="15"/>
      <c r="I14" s="15"/>
    </row>
    <row r="15" spans="1:9" ht="26.25" thickBot="1">
      <c r="A15" s="428"/>
      <c r="B15" s="422"/>
      <c r="C15" s="420"/>
      <c r="D15" s="95" t="s">
        <v>210</v>
      </c>
      <c r="E15" s="94" t="s">
        <v>170</v>
      </c>
      <c r="F15" s="104" t="s">
        <v>211</v>
      </c>
      <c r="G15" s="103" t="s">
        <v>212</v>
      </c>
      <c r="H15" s="15"/>
      <c r="I15" s="15"/>
    </row>
    <row r="16" spans="1:9" ht="26.25" thickBot="1">
      <c r="A16" s="428"/>
      <c r="B16" s="422"/>
      <c r="C16" s="420"/>
      <c r="D16" s="95" t="s">
        <v>214</v>
      </c>
      <c r="E16" s="94" t="s">
        <v>170</v>
      </c>
      <c r="F16" s="102" t="s">
        <v>215</v>
      </c>
      <c r="G16" s="102" t="s">
        <v>215</v>
      </c>
      <c r="H16" s="15"/>
      <c r="I16" s="15"/>
    </row>
    <row r="17" spans="1:9" ht="26.25" thickBot="1">
      <c r="A17" s="428"/>
      <c r="B17" s="423"/>
      <c r="C17" s="420"/>
      <c r="D17" s="95" t="s">
        <v>217</v>
      </c>
      <c r="E17" s="112" t="s">
        <v>170</v>
      </c>
      <c r="F17" s="102" t="s">
        <v>808</v>
      </c>
      <c r="G17" s="105"/>
      <c r="H17" s="15"/>
      <c r="I17" s="15"/>
    </row>
    <row r="18" spans="1:9" ht="45" customHeight="1" thickBot="1">
      <c r="A18" s="428"/>
      <c r="B18" s="421" t="s">
        <v>809</v>
      </c>
      <c r="C18" s="420" t="s">
        <v>220</v>
      </c>
      <c r="D18" s="95" t="s">
        <v>221</v>
      </c>
      <c r="E18" s="94" t="s">
        <v>170</v>
      </c>
      <c r="F18" s="19" t="s">
        <v>222</v>
      </c>
      <c r="G18" s="101" t="s">
        <v>223</v>
      </c>
      <c r="H18" s="15"/>
      <c r="I18" s="15"/>
    </row>
    <row r="19" spans="1:9" ht="51.75" thickBot="1">
      <c r="A19" s="428"/>
      <c r="B19" s="422"/>
      <c r="C19" s="420"/>
      <c r="D19" s="95" t="s">
        <v>225</v>
      </c>
      <c r="E19" s="94" t="s">
        <v>170</v>
      </c>
      <c r="F19" s="19" t="s">
        <v>226</v>
      </c>
      <c r="G19" s="101" t="s">
        <v>226</v>
      </c>
      <c r="H19" s="15"/>
      <c r="I19" s="15"/>
    </row>
    <row r="20" spans="1:9" ht="90" thickBot="1">
      <c r="A20" s="428"/>
      <c r="B20" s="422"/>
      <c r="C20" s="420"/>
      <c r="D20" s="95" t="s">
        <v>810</v>
      </c>
      <c r="E20" s="94" t="s">
        <v>170</v>
      </c>
      <c r="F20" s="19" t="s">
        <v>811</v>
      </c>
      <c r="G20" s="101" t="s">
        <v>812</v>
      </c>
      <c r="H20" s="16" t="s">
        <v>813</v>
      </c>
      <c r="I20" s="18">
        <v>2021130010079</v>
      </c>
    </row>
    <row r="21" spans="1:9" ht="39" thickBot="1">
      <c r="A21" s="428"/>
      <c r="B21" s="423"/>
      <c r="C21" s="420"/>
      <c r="D21" s="95" t="s">
        <v>233</v>
      </c>
      <c r="E21" s="94" t="s">
        <v>170</v>
      </c>
      <c r="F21" s="19" t="s">
        <v>234</v>
      </c>
      <c r="G21" s="101" t="s">
        <v>235</v>
      </c>
      <c r="H21" s="15"/>
      <c r="I21" s="15"/>
    </row>
    <row r="22" spans="1:9" ht="64.5" thickBot="1">
      <c r="A22" s="428"/>
      <c r="B22" s="417" t="s">
        <v>238</v>
      </c>
      <c r="C22" s="420" t="s">
        <v>239</v>
      </c>
      <c r="D22" s="95" t="s">
        <v>240</v>
      </c>
      <c r="E22" s="94" t="s">
        <v>170</v>
      </c>
      <c r="F22" s="19" t="s">
        <v>241</v>
      </c>
      <c r="G22" s="101" t="s">
        <v>242</v>
      </c>
      <c r="H22" s="15"/>
      <c r="I22" s="15"/>
    </row>
    <row r="23" spans="1:9" ht="51.75" thickBot="1">
      <c r="A23" s="428"/>
      <c r="B23" s="418"/>
      <c r="C23" s="420"/>
      <c r="D23" s="95" t="s">
        <v>245</v>
      </c>
      <c r="E23" s="94" t="s">
        <v>170</v>
      </c>
      <c r="F23" s="19" t="s">
        <v>246</v>
      </c>
      <c r="G23" s="101" t="s">
        <v>247</v>
      </c>
      <c r="H23" s="15"/>
      <c r="I23" s="15"/>
    </row>
    <row r="24" spans="1:9" ht="51.75" thickBot="1">
      <c r="A24" s="428"/>
      <c r="B24" s="418"/>
      <c r="C24" s="420"/>
      <c r="D24" s="95" t="s">
        <v>249</v>
      </c>
      <c r="E24" s="94" t="s">
        <v>170</v>
      </c>
      <c r="F24" s="19" t="s">
        <v>250</v>
      </c>
      <c r="G24" s="101" t="s">
        <v>814</v>
      </c>
      <c r="H24" s="15"/>
      <c r="I24" s="15"/>
    </row>
    <row r="25" spans="1:9" ht="26.25" thickBot="1">
      <c r="A25" s="428"/>
      <c r="B25" s="418"/>
      <c r="C25" s="420"/>
      <c r="D25" s="95" t="s">
        <v>253</v>
      </c>
      <c r="E25" s="94" t="s">
        <v>170</v>
      </c>
      <c r="F25" s="19" t="s">
        <v>254</v>
      </c>
      <c r="G25" s="101" t="s">
        <v>255</v>
      </c>
      <c r="H25" s="15"/>
      <c r="I25" s="15"/>
    </row>
    <row r="26" spans="1:9" ht="51.75" thickBot="1">
      <c r="A26" s="428"/>
      <c r="B26" s="418"/>
      <c r="C26" s="420"/>
      <c r="D26" s="95" t="s">
        <v>815</v>
      </c>
      <c r="E26" s="112" t="s">
        <v>170</v>
      </c>
      <c r="F26" s="106" t="s">
        <v>816</v>
      </c>
      <c r="G26" s="107" t="s">
        <v>817</v>
      </c>
      <c r="H26" s="15"/>
      <c r="I26" s="15"/>
    </row>
    <row r="27" spans="1:9" ht="75" customHeight="1" thickBot="1">
      <c r="A27" s="428"/>
      <c r="B27" s="418"/>
      <c r="C27" s="420" t="s">
        <v>269</v>
      </c>
      <c r="D27" s="95" t="s">
        <v>270</v>
      </c>
      <c r="E27" s="94" t="s">
        <v>170</v>
      </c>
      <c r="F27" s="19" t="s">
        <v>271</v>
      </c>
      <c r="G27" s="103"/>
      <c r="H27" s="15"/>
      <c r="I27" s="15"/>
    </row>
    <row r="28" spans="1:9" ht="26.25" thickBot="1">
      <c r="A28" s="428"/>
      <c r="B28" s="418"/>
      <c r="C28" s="420"/>
      <c r="D28" s="95" t="s">
        <v>272</v>
      </c>
      <c r="E28" s="94" t="s">
        <v>170</v>
      </c>
      <c r="F28" s="104" t="s">
        <v>273</v>
      </c>
      <c r="G28" s="103" t="s">
        <v>274</v>
      </c>
      <c r="H28" s="15"/>
      <c r="I28" s="15"/>
    </row>
    <row r="29" spans="1:9" ht="26.25" thickBot="1">
      <c r="A29" s="428"/>
      <c r="B29" s="419"/>
      <c r="C29" s="420"/>
      <c r="D29" s="95" t="s">
        <v>276</v>
      </c>
      <c r="E29" s="94" t="s">
        <v>170</v>
      </c>
      <c r="F29" s="19" t="s">
        <v>277</v>
      </c>
      <c r="G29" s="101" t="s">
        <v>277</v>
      </c>
      <c r="H29" s="15"/>
      <c r="I29" s="15"/>
    </row>
    <row r="30" spans="1:9" ht="51.75" thickBot="1">
      <c r="A30" s="428"/>
      <c r="B30" s="417" t="s">
        <v>280</v>
      </c>
      <c r="C30" s="420" t="s">
        <v>281</v>
      </c>
      <c r="D30" s="95" t="s">
        <v>282</v>
      </c>
      <c r="E30" s="94" t="s">
        <v>170</v>
      </c>
      <c r="F30" s="19" t="s">
        <v>283</v>
      </c>
      <c r="G30" s="101" t="s">
        <v>284</v>
      </c>
      <c r="H30" s="15"/>
      <c r="I30" s="15"/>
    </row>
    <row r="31" spans="1:9" ht="26.25" thickBot="1">
      <c r="A31" s="428"/>
      <c r="B31" s="418"/>
      <c r="C31" s="420"/>
      <c r="D31" s="95" t="s">
        <v>286</v>
      </c>
      <c r="E31" s="94" t="s">
        <v>170</v>
      </c>
      <c r="F31" s="19" t="s">
        <v>287</v>
      </c>
      <c r="G31" s="101" t="s">
        <v>288</v>
      </c>
      <c r="H31" s="15"/>
      <c r="I31" s="15"/>
    </row>
    <row r="32" spans="1:9" ht="115.5" thickBot="1">
      <c r="A32" s="428"/>
      <c r="B32" s="418"/>
      <c r="C32" s="420"/>
      <c r="D32" s="95" t="s">
        <v>818</v>
      </c>
      <c r="E32" s="94" t="s">
        <v>170</v>
      </c>
      <c r="F32" s="104" t="s">
        <v>291</v>
      </c>
      <c r="G32" s="103" t="s">
        <v>292</v>
      </c>
      <c r="H32" s="15"/>
      <c r="I32" s="15"/>
    </row>
    <row r="33" spans="1:9" ht="26.25" thickBot="1">
      <c r="A33" s="428"/>
      <c r="B33" s="418"/>
      <c r="C33" s="420"/>
      <c r="D33" s="95" t="s">
        <v>294</v>
      </c>
      <c r="E33" s="112" t="s">
        <v>170</v>
      </c>
      <c r="F33" s="102" t="s">
        <v>295</v>
      </c>
      <c r="G33" s="102" t="s">
        <v>296</v>
      </c>
      <c r="H33" s="16"/>
      <c r="I33" s="18"/>
    </row>
    <row r="34" spans="1:9" ht="39" thickBot="1">
      <c r="A34" s="428"/>
      <c r="B34" s="418"/>
      <c r="C34" s="420"/>
      <c r="D34" s="95" t="s">
        <v>298</v>
      </c>
      <c r="E34" s="94" t="s">
        <v>170</v>
      </c>
      <c r="F34" s="19" t="s">
        <v>299</v>
      </c>
      <c r="G34" s="101" t="s">
        <v>300</v>
      </c>
      <c r="H34" s="15"/>
      <c r="I34" s="15"/>
    </row>
    <row r="35" spans="1:9" ht="51.75" thickBot="1">
      <c r="A35" s="428"/>
      <c r="B35" s="418"/>
      <c r="C35" s="426" t="s">
        <v>302</v>
      </c>
      <c r="D35" s="95" t="s">
        <v>303</v>
      </c>
      <c r="E35" s="94" t="s">
        <v>170</v>
      </c>
      <c r="F35" s="19" t="s">
        <v>304</v>
      </c>
      <c r="G35" s="101" t="s">
        <v>305</v>
      </c>
      <c r="H35" s="15"/>
      <c r="I35" s="15"/>
    </row>
    <row r="36" spans="1:9" ht="51.75" thickBot="1">
      <c r="A36" s="428"/>
      <c r="B36" s="418"/>
      <c r="C36" s="426"/>
      <c r="D36" s="95" t="s">
        <v>307</v>
      </c>
      <c r="E36" s="94" t="s">
        <v>170</v>
      </c>
      <c r="F36" s="104" t="s">
        <v>819</v>
      </c>
      <c r="G36" s="103" t="s">
        <v>820</v>
      </c>
      <c r="H36" s="15"/>
      <c r="I36" s="15"/>
    </row>
    <row r="37" spans="1:9" ht="90" thickBot="1">
      <c r="A37" s="428"/>
      <c r="B37" s="419"/>
      <c r="C37" s="426"/>
      <c r="D37" s="95" t="s">
        <v>821</v>
      </c>
      <c r="E37" s="94" t="s">
        <v>170</v>
      </c>
      <c r="F37" s="19" t="s">
        <v>822</v>
      </c>
      <c r="G37" s="103"/>
      <c r="H37" s="15"/>
      <c r="I37" s="15"/>
    </row>
    <row r="38" spans="1:9" ht="39" thickBot="1">
      <c r="A38" s="428"/>
      <c r="B38" s="417" t="s">
        <v>823</v>
      </c>
      <c r="C38" s="420" t="s">
        <v>824</v>
      </c>
      <c r="D38" s="95" t="s">
        <v>316</v>
      </c>
      <c r="E38" s="94" t="s">
        <v>170</v>
      </c>
      <c r="F38" s="19" t="s">
        <v>825</v>
      </c>
      <c r="G38" s="101" t="s">
        <v>318</v>
      </c>
      <c r="H38" s="15"/>
      <c r="I38" s="15"/>
    </row>
    <row r="39" spans="1:9" ht="26.25" thickBot="1">
      <c r="A39" s="428"/>
      <c r="B39" s="418"/>
      <c r="C39" s="420"/>
      <c r="D39" s="95" t="s">
        <v>320</v>
      </c>
      <c r="E39" s="94" t="s">
        <v>170</v>
      </c>
      <c r="F39" s="19" t="s">
        <v>321</v>
      </c>
      <c r="G39" s="101" t="s">
        <v>322</v>
      </c>
      <c r="H39" s="15"/>
      <c r="I39" s="15"/>
    </row>
    <row r="40" spans="1:9" ht="39" thickBot="1">
      <c r="A40" s="428"/>
      <c r="B40" s="418"/>
      <c r="C40" s="420"/>
      <c r="D40" s="95" t="s">
        <v>826</v>
      </c>
      <c r="E40" s="94" t="s">
        <v>170</v>
      </c>
      <c r="F40" s="19" t="s">
        <v>325</v>
      </c>
      <c r="G40" s="101" t="s">
        <v>326</v>
      </c>
      <c r="H40" s="15"/>
      <c r="I40" s="15"/>
    </row>
    <row r="41" spans="1:9" ht="39" thickBot="1">
      <c r="A41" s="428"/>
      <c r="B41" s="418"/>
      <c r="C41" s="420"/>
      <c r="D41" s="95" t="s">
        <v>328</v>
      </c>
      <c r="E41" s="94" t="s">
        <v>170</v>
      </c>
      <c r="F41" s="19" t="s">
        <v>329</v>
      </c>
      <c r="G41" s="101" t="s">
        <v>827</v>
      </c>
      <c r="H41" s="15"/>
      <c r="I41" s="15"/>
    </row>
    <row r="42" spans="1:9" ht="26.25" thickBot="1">
      <c r="A42" s="428"/>
      <c r="B42" s="419"/>
      <c r="C42" s="420"/>
      <c r="D42" s="95" t="s">
        <v>331</v>
      </c>
      <c r="E42" s="94" t="s">
        <v>170</v>
      </c>
      <c r="F42" s="19" t="s">
        <v>332</v>
      </c>
      <c r="G42" s="101" t="s">
        <v>333</v>
      </c>
      <c r="H42" s="15"/>
      <c r="I42" s="15"/>
    </row>
    <row r="43" spans="1:9" ht="26.25" thickBot="1">
      <c r="A43" s="428"/>
      <c r="B43" s="417" t="s">
        <v>336</v>
      </c>
      <c r="C43" s="420" t="s">
        <v>337</v>
      </c>
      <c r="D43" s="95" t="s">
        <v>338</v>
      </c>
      <c r="E43" s="94">
        <v>2882</v>
      </c>
      <c r="F43" s="19" t="s">
        <v>339</v>
      </c>
      <c r="G43" s="101" t="s">
        <v>339</v>
      </c>
      <c r="H43" s="15"/>
      <c r="I43" s="15"/>
    </row>
    <row r="44" spans="1:9" ht="26.25" thickBot="1">
      <c r="A44" s="429"/>
      <c r="B44" s="419"/>
      <c r="C44" s="420"/>
      <c r="D44" s="95" t="s">
        <v>341</v>
      </c>
      <c r="E44" s="94">
        <v>2882</v>
      </c>
      <c r="F44" s="19" t="s">
        <v>343</v>
      </c>
      <c r="G44" s="101" t="s">
        <v>343</v>
      </c>
      <c r="H44" s="15"/>
      <c r="I44" s="15"/>
    </row>
    <row r="45" spans="1:9" ht="106.5" customHeight="1" thickBot="1">
      <c r="A45" s="427" t="s">
        <v>828</v>
      </c>
      <c r="B45" s="417" t="s">
        <v>829</v>
      </c>
      <c r="C45" s="420" t="s">
        <v>347</v>
      </c>
      <c r="D45" s="95" t="s">
        <v>348</v>
      </c>
      <c r="E45" s="94" t="s">
        <v>170</v>
      </c>
      <c r="F45" s="19" t="s">
        <v>351</v>
      </c>
      <c r="G45" s="103"/>
      <c r="H45" s="101" t="s">
        <v>830</v>
      </c>
      <c r="I45" s="18">
        <v>2021130010021</v>
      </c>
    </row>
    <row r="46" spans="1:9" ht="26.25" thickBot="1">
      <c r="A46" s="428"/>
      <c r="B46" s="419"/>
      <c r="C46" s="420"/>
      <c r="D46" s="95" t="s">
        <v>353</v>
      </c>
      <c r="E46" s="94" t="s">
        <v>170</v>
      </c>
      <c r="F46" s="19" t="s">
        <v>354</v>
      </c>
      <c r="G46" s="101" t="s">
        <v>354</v>
      </c>
      <c r="H46" s="15"/>
      <c r="I46" s="15"/>
    </row>
    <row r="47" spans="1:9" ht="60" customHeight="1" thickBot="1">
      <c r="A47" s="428"/>
      <c r="B47" s="417" t="s">
        <v>356</v>
      </c>
      <c r="C47" s="420" t="s">
        <v>357</v>
      </c>
      <c r="D47" s="95" t="s">
        <v>358</v>
      </c>
      <c r="E47" s="94" t="s">
        <v>170</v>
      </c>
      <c r="F47" s="19" t="s">
        <v>359</v>
      </c>
      <c r="G47" s="101" t="s">
        <v>360</v>
      </c>
      <c r="H47" s="15"/>
      <c r="I47" s="15"/>
    </row>
    <row r="48" spans="1:9" ht="26.25" thickBot="1">
      <c r="A48" s="428"/>
      <c r="B48" s="418"/>
      <c r="C48" s="420"/>
      <c r="D48" s="95" t="s">
        <v>362</v>
      </c>
      <c r="E48" s="94" t="s">
        <v>170</v>
      </c>
      <c r="F48" s="19" t="s">
        <v>363</v>
      </c>
      <c r="G48" s="101" t="s">
        <v>363</v>
      </c>
      <c r="H48" s="15"/>
      <c r="I48" s="15"/>
    </row>
    <row r="49" spans="1:9" ht="51.75" thickBot="1">
      <c r="A49" s="428"/>
      <c r="B49" s="418"/>
      <c r="C49" s="420"/>
      <c r="D49" s="95" t="s">
        <v>831</v>
      </c>
      <c r="E49" s="94" t="s">
        <v>170</v>
      </c>
      <c r="F49" s="19" t="s">
        <v>366</v>
      </c>
      <c r="G49" s="101" t="s">
        <v>832</v>
      </c>
      <c r="H49" s="15"/>
      <c r="I49" s="15"/>
    </row>
    <row r="50" spans="1:9" ht="13.5" thickBot="1">
      <c r="A50" s="428"/>
      <c r="B50" s="418"/>
      <c r="C50" s="420"/>
      <c r="D50" s="95" t="s">
        <v>369</v>
      </c>
      <c r="E50" s="94" t="s">
        <v>170</v>
      </c>
      <c r="F50" s="104"/>
      <c r="G50" s="103" t="s">
        <v>370</v>
      </c>
      <c r="H50" s="15"/>
      <c r="I50" s="15"/>
    </row>
    <row r="51" spans="1:9" ht="39" thickBot="1">
      <c r="A51" s="428"/>
      <c r="B51" s="419"/>
      <c r="C51" s="420"/>
      <c r="D51" s="95" t="s">
        <v>371</v>
      </c>
      <c r="E51" s="94" t="s">
        <v>170</v>
      </c>
      <c r="F51" s="104"/>
      <c r="G51" s="101" t="s">
        <v>372</v>
      </c>
      <c r="H51" s="15"/>
      <c r="I51" s="15"/>
    </row>
    <row r="52" spans="1:9" ht="60" customHeight="1" thickBot="1">
      <c r="A52" s="428"/>
      <c r="B52" s="417" t="s">
        <v>373</v>
      </c>
      <c r="C52" s="420" t="s">
        <v>374</v>
      </c>
      <c r="D52" s="95" t="s">
        <v>375</v>
      </c>
      <c r="E52" s="94" t="s">
        <v>170</v>
      </c>
      <c r="F52" s="19" t="s">
        <v>376</v>
      </c>
      <c r="G52" s="101" t="s">
        <v>377</v>
      </c>
      <c r="H52" s="15"/>
      <c r="I52" s="15"/>
    </row>
    <row r="53" spans="1:9" ht="39" thickBot="1">
      <c r="A53" s="428"/>
      <c r="B53" s="418"/>
      <c r="C53" s="420"/>
      <c r="D53" s="95" t="s">
        <v>379</v>
      </c>
      <c r="E53" s="94" t="s">
        <v>170</v>
      </c>
      <c r="F53" s="19" t="s">
        <v>380</v>
      </c>
      <c r="G53" s="103" t="s">
        <v>381</v>
      </c>
      <c r="H53" s="15"/>
      <c r="I53" s="15"/>
    </row>
    <row r="54" spans="1:9" ht="26.25" thickBot="1">
      <c r="A54" s="429"/>
      <c r="B54" s="419"/>
      <c r="C54" s="420"/>
      <c r="D54" s="95" t="s">
        <v>383</v>
      </c>
      <c r="E54" s="94" t="s">
        <v>170</v>
      </c>
      <c r="F54" s="19" t="s">
        <v>384</v>
      </c>
      <c r="G54" s="101" t="s">
        <v>385</v>
      </c>
      <c r="H54" s="15"/>
      <c r="I54" s="15"/>
    </row>
    <row r="55" spans="1:9" ht="77.25" thickBot="1">
      <c r="A55" s="414" t="s">
        <v>833</v>
      </c>
      <c r="B55" s="417" t="s">
        <v>388</v>
      </c>
      <c r="C55" s="420" t="s">
        <v>389</v>
      </c>
      <c r="D55" s="95" t="s">
        <v>390</v>
      </c>
      <c r="E55" s="94" t="s">
        <v>170</v>
      </c>
      <c r="F55" s="19" t="s">
        <v>834</v>
      </c>
      <c r="G55" s="101" t="s">
        <v>835</v>
      </c>
      <c r="H55" s="16" t="s">
        <v>836</v>
      </c>
      <c r="I55" s="18">
        <v>2021130010017</v>
      </c>
    </row>
    <row r="56" spans="1:9" ht="39" thickBot="1">
      <c r="A56" s="415"/>
      <c r="B56" s="418"/>
      <c r="C56" s="420"/>
      <c r="D56" s="95" t="s">
        <v>391</v>
      </c>
      <c r="E56" s="94" t="s">
        <v>170</v>
      </c>
      <c r="F56" s="19" t="s">
        <v>837</v>
      </c>
      <c r="G56" s="101" t="s">
        <v>838</v>
      </c>
      <c r="H56" s="15"/>
      <c r="I56" s="15"/>
    </row>
    <row r="57" spans="1:9" ht="39" thickBot="1">
      <c r="A57" s="415"/>
      <c r="B57" s="418"/>
      <c r="C57" s="420"/>
      <c r="D57" s="95" t="s">
        <v>392</v>
      </c>
      <c r="E57" s="94" t="s">
        <v>170</v>
      </c>
      <c r="F57" s="19" t="s">
        <v>839</v>
      </c>
      <c r="G57" s="101" t="s">
        <v>840</v>
      </c>
      <c r="H57" s="15"/>
      <c r="I57" s="15"/>
    </row>
    <row r="58" spans="1:9" ht="39" thickBot="1">
      <c r="A58" s="415"/>
      <c r="B58" s="418"/>
      <c r="C58" s="420"/>
      <c r="D58" s="95" t="s">
        <v>393</v>
      </c>
      <c r="E58" s="94" t="s">
        <v>170</v>
      </c>
      <c r="F58" s="19" t="s">
        <v>841</v>
      </c>
      <c r="G58" s="101" t="s">
        <v>841</v>
      </c>
      <c r="H58" s="15"/>
      <c r="I58" s="15"/>
    </row>
    <row r="59" spans="1:9" ht="39" thickBot="1">
      <c r="A59" s="415"/>
      <c r="B59" s="418"/>
      <c r="C59" s="420"/>
      <c r="D59" s="95" t="s">
        <v>394</v>
      </c>
      <c r="E59" s="94" t="s">
        <v>170</v>
      </c>
      <c r="F59" s="19" t="s">
        <v>842</v>
      </c>
      <c r="G59" s="101" t="s">
        <v>842</v>
      </c>
      <c r="H59" s="15"/>
      <c r="I59" s="15"/>
    </row>
    <row r="60" spans="1:9" ht="39" thickBot="1">
      <c r="A60" s="415"/>
      <c r="B60" s="418"/>
      <c r="C60" s="420"/>
      <c r="D60" s="95" t="s">
        <v>395</v>
      </c>
      <c r="E60" s="94" t="s">
        <v>170</v>
      </c>
      <c r="F60" s="19" t="s">
        <v>843</v>
      </c>
      <c r="G60" s="101" t="s">
        <v>843</v>
      </c>
      <c r="H60" s="15"/>
      <c r="I60" s="15"/>
    </row>
    <row r="61" spans="1:9" ht="26.25" thickBot="1">
      <c r="A61" s="415"/>
      <c r="B61" s="418"/>
      <c r="C61" s="420"/>
      <c r="D61" s="95" t="s">
        <v>396</v>
      </c>
      <c r="E61" s="94" t="s">
        <v>170</v>
      </c>
      <c r="F61" s="19" t="s">
        <v>844</v>
      </c>
      <c r="G61" s="101" t="s">
        <v>844</v>
      </c>
      <c r="H61" s="15"/>
      <c r="I61" s="15"/>
    </row>
    <row r="62" spans="1:9" ht="39" thickBot="1">
      <c r="A62" s="415"/>
      <c r="B62" s="418"/>
      <c r="C62" s="420"/>
      <c r="D62" s="95" t="s">
        <v>397</v>
      </c>
      <c r="E62" s="94" t="s">
        <v>170</v>
      </c>
      <c r="F62" s="19" t="s">
        <v>845</v>
      </c>
      <c r="G62" s="101" t="s">
        <v>845</v>
      </c>
      <c r="H62" s="15"/>
      <c r="I62" s="15"/>
    </row>
    <row r="63" spans="1:9" ht="39" thickBot="1">
      <c r="A63" s="415"/>
      <c r="B63" s="418"/>
      <c r="C63" s="420"/>
      <c r="D63" s="95" t="s">
        <v>398</v>
      </c>
      <c r="E63" s="94" t="s">
        <v>170</v>
      </c>
      <c r="F63" s="19" t="s">
        <v>846</v>
      </c>
      <c r="G63" s="101" t="s">
        <v>846</v>
      </c>
      <c r="H63" s="15"/>
      <c r="I63" s="15"/>
    </row>
    <row r="64" spans="1:9" ht="26.25" thickBot="1">
      <c r="A64" s="415"/>
      <c r="B64" s="418"/>
      <c r="C64" s="420"/>
      <c r="D64" s="95" t="s">
        <v>400</v>
      </c>
      <c r="E64" s="94" t="s">
        <v>170</v>
      </c>
      <c r="F64" s="19" t="s">
        <v>401</v>
      </c>
      <c r="G64" s="101" t="s">
        <v>402</v>
      </c>
      <c r="H64" s="15"/>
      <c r="I64" s="15"/>
    </row>
    <row r="65" spans="1:9" ht="39" thickBot="1">
      <c r="A65" s="415"/>
      <c r="B65" s="418"/>
      <c r="C65" s="420"/>
      <c r="D65" s="95" t="s">
        <v>404</v>
      </c>
      <c r="E65" s="94" t="s">
        <v>170</v>
      </c>
      <c r="F65" s="19" t="s">
        <v>847</v>
      </c>
      <c r="G65" s="101" t="s">
        <v>848</v>
      </c>
      <c r="H65" s="15"/>
      <c r="I65" s="15"/>
    </row>
    <row r="66" spans="1:9" ht="39" thickBot="1">
      <c r="A66" s="415"/>
      <c r="B66" s="418"/>
      <c r="C66" s="420"/>
      <c r="D66" s="95" t="s">
        <v>409</v>
      </c>
      <c r="E66" s="94" t="s">
        <v>170</v>
      </c>
      <c r="F66" s="19" t="s">
        <v>849</v>
      </c>
      <c r="G66" s="101" t="s">
        <v>850</v>
      </c>
      <c r="H66" s="15"/>
      <c r="I66" s="15"/>
    </row>
    <row r="67" spans="1:9" ht="26.25" thickBot="1">
      <c r="A67" s="415"/>
      <c r="B67" s="418"/>
      <c r="C67" s="420" t="s">
        <v>414</v>
      </c>
      <c r="D67" s="95" t="s">
        <v>415</v>
      </c>
      <c r="E67" s="94" t="s">
        <v>170</v>
      </c>
      <c r="F67" s="19" t="s">
        <v>851</v>
      </c>
      <c r="G67" s="101" t="s">
        <v>852</v>
      </c>
      <c r="H67" s="15"/>
      <c r="I67" s="15"/>
    </row>
    <row r="68" spans="1:9" ht="39" thickBot="1">
      <c r="A68" s="415"/>
      <c r="B68" s="418"/>
      <c r="C68" s="420"/>
      <c r="D68" s="95" t="s">
        <v>419</v>
      </c>
      <c r="E68" s="94" t="s">
        <v>170</v>
      </c>
      <c r="F68" s="19" t="s">
        <v>853</v>
      </c>
      <c r="G68" s="101" t="s">
        <v>853</v>
      </c>
      <c r="H68" s="15"/>
      <c r="I68" s="15"/>
    </row>
    <row r="69" spans="1:9" ht="26.25" thickBot="1">
      <c r="A69" s="415"/>
      <c r="B69" s="418"/>
      <c r="C69" s="420"/>
      <c r="D69" s="95" t="s">
        <v>854</v>
      </c>
      <c r="E69" s="94"/>
      <c r="F69" s="19" t="s">
        <v>855</v>
      </c>
      <c r="G69" s="101" t="s">
        <v>855</v>
      </c>
      <c r="H69" s="15"/>
      <c r="I69" s="15"/>
    </row>
    <row r="70" spans="1:9" ht="26.25" thickBot="1">
      <c r="A70" s="415"/>
      <c r="B70" s="418"/>
      <c r="C70" s="420"/>
      <c r="D70" s="95" t="s">
        <v>426</v>
      </c>
      <c r="E70" s="94"/>
      <c r="F70" s="19" t="s">
        <v>856</v>
      </c>
      <c r="G70" s="101" t="s">
        <v>856</v>
      </c>
      <c r="H70" s="15"/>
      <c r="I70" s="15"/>
    </row>
    <row r="71" spans="1:9" ht="51.75" thickBot="1">
      <c r="A71" s="416"/>
      <c r="B71" s="419"/>
      <c r="C71" s="420"/>
      <c r="D71" s="95" t="s">
        <v>429</v>
      </c>
      <c r="E71" s="94"/>
      <c r="F71" s="19" t="s">
        <v>857</v>
      </c>
      <c r="G71" s="101" t="s">
        <v>857</v>
      </c>
      <c r="H71" s="15"/>
      <c r="I71" s="15"/>
    </row>
    <row r="72" spans="1:9" ht="45" customHeight="1" thickBot="1">
      <c r="A72" s="414" t="s">
        <v>858</v>
      </c>
      <c r="B72" s="417" t="s">
        <v>859</v>
      </c>
      <c r="C72" s="420" t="s">
        <v>435</v>
      </c>
      <c r="D72" s="95" t="s">
        <v>436</v>
      </c>
      <c r="E72" s="94" t="s">
        <v>170</v>
      </c>
      <c r="F72" s="19" t="s">
        <v>437</v>
      </c>
      <c r="G72" s="101" t="s">
        <v>438</v>
      </c>
      <c r="H72" s="15"/>
      <c r="I72" s="15"/>
    </row>
    <row r="73" spans="1:9" ht="26.25" thickBot="1">
      <c r="A73" s="415"/>
      <c r="B73" s="418"/>
      <c r="C73" s="420"/>
      <c r="D73" s="95" t="s">
        <v>440</v>
      </c>
      <c r="E73" s="94">
        <v>13</v>
      </c>
      <c r="F73" s="19" t="s">
        <v>441</v>
      </c>
      <c r="G73" s="101" t="s">
        <v>441</v>
      </c>
      <c r="H73" s="15"/>
      <c r="I73" s="15"/>
    </row>
    <row r="74" spans="1:9" ht="26.25" thickBot="1">
      <c r="A74" s="415"/>
      <c r="B74" s="418"/>
      <c r="C74" s="420"/>
      <c r="D74" s="95" t="s">
        <v>443</v>
      </c>
      <c r="E74" s="94" t="s">
        <v>170</v>
      </c>
      <c r="F74" s="19" t="s">
        <v>444</v>
      </c>
      <c r="G74" s="103" t="s">
        <v>860</v>
      </c>
      <c r="H74" s="15"/>
      <c r="I74" s="15"/>
    </row>
    <row r="75" spans="1:9" ht="26.25" thickBot="1">
      <c r="A75" s="415"/>
      <c r="B75" s="418"/>
      <c r="C75" s="420"/>
      <c r="D75" s="95" t="s">
        <v>447</v>
      </c>
      <c r="E75" s="94" t="s">
        <v>170</v>
      </c>
      <c r="F75" s="19" t="s">
        <v>448</v>
      </c>
      <c r="G75" s="103"/>
      <c r="H75" s="15"/>
      <c r="I75" s="15"/>
    </row>
    <row r="76" spans="1:9" ht="26.25" thickBot="1">
      <c r="A76" s="415"/>
      <c r="B76" s="418"/>
      <c r="C76" s="420"/>
      <c r="D76" s="95" t="s">
        <v>449</v>
      </c>
      <c r="E76" s="94" t="s">
        <v>170</v>
      </c>
      <c r="F76" s="19" t="s">
        <v>450</v>
      </c>
      <c r="G76" s="101" t="s">
        <v>861</v>
      </c>
      <c r="H76" s="15"/>
      <c r="I76" s="15"/>
    </row>
    <row r="77" spans="1:9" ht="26.25" thickBot="1">
      <c r="A77" s="415"/>
      <c r="B77" s="418"/>
      <c r="C77" s="420"/>
      <c r="D77" s="95" t="s">
        <v>453</v>
      </c>
      <c r="E77" s="94" t="s">
        <v>170</v>
      </c>
      <c r="F77" s="104"/>
      <c r="G77" s="101" t="s">
        <v>454</v>
      </c>
      <c r="H77" s="15"/>
      <c r="I77" s="15"/>
    </row>
    <row r="78" spans="1:9" ht="39" thickBot="1">
      <c r="A78" s="415"/>
      <c r="B78" s="418"/>
      <c r="C78" s="420"/>
      <c r="D78" s="95" t="s">
        <v>455</v>
      </c>
      <c r="E78" s="94" t="s">
        <v>170</v>
      </c>
      <c r="F78" s="19" t="s">
        <v>862</v>
      </c>
      <c r="G78" s="101" t="s">
        <v>863</v>
      </c>
      <c r="H78" s="15"/>
      <c r="I78" s="15"/>
    </row>
    <row r="79" spans="1:9" ht="26.25" thickBot="1">
      <c r="A79" s="415"/>
      <c r="B79" s="418"/>
      <c r="C79" s="420" t="s">
        <v>864</v>
      </c>
      <c r="D79" s="95" t="s">
        <v>460</v>
      </c>
      <c r="E79" s="94" t="s">
        <v>170</v>
      </c>
      <c r="F79" s="19" t="s">
        <v>865</v>
      </c>
      <c r="G79" s="101" t="s">
        <v>866</v>
      </c>
      <c r="H79" s="15"/>
      <c r="I79" s="15"/>
    </row>
    <row r="80" spans="1:9" ht="39" thickBot="1">
      <c r="A80" s="415"/>
      <c r="B80" s="419"/>
      <c r="C80" s="420"/>
      <c r="D80" s="97" t="s">
        <v>464</v>
      </c>
      <c r="E80" s="94" t="s">
        <v>170</v>
      </c>
      <c r="F80" s="19" t="s">
        <v>465</v>
      </c>
      <c r="G80" s="19" t="s">
        <v>867</v>
      </c>
      <c r="H80" s="15"/>
      <c r="I80" s="15"/>
    </row>
    <row r="81" spans="1:9" ht="115.5" thickBot="1">
      <c r="A81" s="415"/>
      <c r="B81" s="417" t="s">
        <v>468</v>
      </c>
      <c r="C81" s="424" t="s">
        <v>469</v>
      </c>
      <c r="D81" s="95" t="s">
        <v>470</v>
      </c>
      <c r="E81" s="94" t="s">
        <v>170</v>
      </c>
      <c r="F81" s="19" t="s">
        <v>868</v>
      </c>
      <c r="G81" s="101" t="s">
        <v>869</v>
      </c>
      <c r="H81" s="16" t="s">
        <v>870</v>
      </c>
      <c r="I81" s="20">
        <v>2021130010076</v>
      </c>
    </row>
    <row r="82" spans="1:9" ht="90.75" thickBot="1">
      <c r="A82" s="415"/>
      <c r="B82" s="418"/>
      <c r="C82" s="425"/>
      <c r="D82" s="19" t="s">
        <v>476</v>
      </c>
      <c r="E82" s="94" t="s">
        <v>170</v>
      </c>
      <c r="F82" s="19" t="s">
        <v>478</v>
      </c>
      <c r="G82" s="19" t="s">
        <v>479</v>
      </c>
      <c r="H82" s="131" t="s">
        <v>769</v>
      </c>
      <c r="I82" s="2">
        <v>2024130012122</v>
      </c>
    </row>
    <row r="83" spans="1:9" ht="54.75" customHeight="1" thickBot="1">
      <c r="A83" s="416"/>
      <c r="B83" s="419"/>
      <c r="C83" s="96" t="s">
        <v>487</v>
      </c>
      <c r="D83" s="95" t="s">
        <v>488</v>
      </c>
      <c r="E83" s="94" t="s">
        <v>170</v>
      </c>
      <c r="F83" s="104"/>
      <c r="G83" s="101" t="s">
        <v>489</v>
      </c>
      <c r="H83" s="15"/>
      <c r="I83" s="15"/>
    </row>
    <row r="84" spans="1:9" ht="75" customHeight="1" thickBot="1">
      <c r="A84" s="414" t="s">
        <v>871</v>
      </c>
      <c r="B84" s="417" t="s">
        <v>492</v>
      </c>
      <c r="C84" s="420" t="s">
        <v>493</v>
      </c>
      <c r="D84" s="95" t="s">
        <v>872</v>
      </c>
      <c r="E84" s="94" t="s">
        <v>170</v>
      </c>
      <c r="F84" s="104" t="s">
        <v>495</v>
      </c>
      <c r="G84" s="103"/>
      <c r="H84" s="15"/>
      <c r="I84" s="15"/>
    </row>
    <row r="85" spans="1:9" ht="39" thickBot="1">
      <c r="A85" s="415"/>
      <c r="B85" s="418"/>
      <c r="C85" s="420"/>
      <c r="D85" s="95" t="s">
        <v>497</v>
      </c>
      <c r="E85" s="94" t="s">
        <v>170</v>
      </c>
      <c r="F85" s="19" t="s">
        <v>498</v>
      </c>
      <c r="G85" s="103"/>
      <c r="H85" s="15"/>
      <c r="I85" s="15"/>
    </row>
    <row r="86" spans="1:9" ht="64.5" thickBot="1">
      <c r="A86" s="415"/>
      <c r="B86" s="418"/>
      <c r="C86" s="420"/>
      <c r="D86" s="95" t="s">
        <v>500</v>
      </c>
      <c r="E86" s="113" t="s">
        <v>873</v>
      </c>
      <c r="F86" s="19" t="s">
        <v>502</v>
      </c>
      <c r="G86" s="103"/>
      <c r="H86" s="15"/>
      <c r="I86" s="15"/>
    </row>
    <row r="87" spans="1:9" ht="13.5" thickBot="1">
      <c r="A87" s="415"/>
      <c r="B87" s="418"/>
      <c r="C87" s="420"/>
      <c r="D87" s="95" t="s">
        <v>503</v>
      </c>
      <c r="E87" s="111">
        <v>0</v>
      </c>
      <c r="F87" s="19" t="s">
        <v>504</v>
      </c>
      <c r="G87" s="103"/>
      <c r="H87" s="15"/>
      <c r="I87" s="15"/>
    </row>
    <row r="88" spans="1:9" ht="13.5" thickBot="1">
      <c r="A88" s="415"/>
      <c r="B88" s="418"/>
      <c r="C88" s="420"/>
      <c r="D88" s="95" t="s">
        <v>505</v>
      </c>
      <c r="E88" s="94">
        <v>0</v>
      </c>
      <c r="F88" s="19" t="s">
        <v>506</v>
      </c>
      <c r="G88" s="103"/>
      <c r="H88" s="15"/>
      <c r="I88" s="15"/>
    </row>
    <row r="89" spans="1:9" ht="26.25" thickBot="1">
      <c r="A89" s="415"/>
      <c r="B89" s="418"/>
      <c r="C89" s="420"/>
      <c r="D89" s="95" t="s">
        <v>507</v>
      </c>
      <c r="E89" s="94"/>
      <c r="F89" s="19" t="s">
        <v>508</v>
      </c>
      <c r="G89" s="103"/>
      <c r="H89" s="15"/>
      <c r="I89" s="15"/>
    </row>
    <row r="90" spans="1:9" ht="90" thickBot="1">
      <c r="A90" s="415"/>
      <c r="B90" s="418"/>
      <c r="C90" s="420"/>
      <c r="D90" s="95" t="s">
        <v>509</v>
      </c>
      <c r="E90" s="94">
        <v>0</v>
      </c>
      <c r="F90" s="19" t="s">
        <v>510</v>
      </c>
      <c r="G90" s="103"/>
      <c r="H90" s="19" t="s">
        <v>874</v>
      </c>
      <c r="I90" s="18">
        <v>2021130010108</v>
      </c>
    </row>
    <row r="91" spans="1:9" ht="26.25" thickBot="1">
      <c r="A91" s="415"/>
      <c r="B91" s="418"/>
      <c r="C91" s="420"/>
      <c r="D91" s="95" t="s">
        <v>511</v>
      </c>
      <c r="E91" s="94">
        <v>0</v>
      </c>
      <c r="F91" s="19" t="s">
        <v>512</v>
      </c>
      <c r="G91" s="103"/>
      <c r="H91" s="15"/>
      <c r="I91" s="15"/>
    </row>
    <row r="92" spans="1:9" ht="26.25" thickBot="1">
      <c r="A92" s="415"/>
      <c r="B92" s="418"/>
      <c r="C92" s="420"/>
      <c r="D92" s="95" t="s">
        <v>513</v>
      </c>
      <c r="E92" s="94">
        <v>0</v>
      </c>
      <c r="F92" s="19" t="s">
        <v>513</v>
      </c>
      <c r="G92" s="103"/>
      <c r="H92" s="15"/>
      <c r="I92" s="15"/>
    </row>
    <row r="93" spans="1:9" ht="64.5" thickBot="1">
      <c r="A93" s="415"/>
      <c r="B93" s="418"/>
      <c r="C93" s="95" t="s">
        <v>514</v>
      </c>
      <c r="D93" s="95" t="s">
        <v>515</v>
      </c>
      <c r="E93" s="94">
        <v>0</v>
      </c>
      <c r="F93" s="19" t="s">
        <v>875</v>
      </c>
      <c r="G93" s="101" t="s">
        <v>875</v>
      </c>
      <c r="H93" s="15"/>
      <c r="I93" s="15"/>
    </row>
    <row r="94" spans="1:9" ht="26.25" thickBot="1">
      <c r="A94" s="415"/>
      <c r="B94" s="418"/>
      <c r="C94" s="95" t="s">
        <v>517</v>
      </c>
      <c r="D94" s="95" t="s">
        <v>518</v>
      </c>
      <c r="E94" s="94">
        <v>0</v>
      </c>
      <c r="F94" s="19" t="s">
        <v>519</v>
      </c>
      <c r="G94" s="103"/>
      <c r="H94" s="15"/>
      <c r="I94" s="15"/>
    </row>
    <row r="95" spans="1:9" ht="45" customHeight="1" thickBot="1">
      <c r="A95" s="415"/>
      <c r="B95" s="418"/>
      <c r="C95" s="420" t="s">
        <v>520</v>
      </c>
      <c r="D95" s="95" t="s">
        <v>876</v>
      </c>
      <c r="E95" s="94">
        <v>0</v>
      </c>
      <c r="F95" s="19" t="s">
        <v>877</v>
      </c>
      <c r="G95" s="103"/>
      <c r="H95" s="15"/>
      <c r="I95" s="15"/>
    </row>
    <row r="96" spans="1:9" ht="13.5" thickBot="1">
      <c r="A96" s="415"/>
      <c r="B96" s="418"/>
      <c r="C96" s="420"/>
      <c r="D96" s="98" t="s">
        <v>523</v>
      </c>
      <c r="E96" s="94">
        <v>0</v>
      </c>
      <c r="F96" s="19" t="s">
        <v>524</v>
      </c>
      <c r="G96" s="103"/>
      <c r="H96" s="15"/>
      <c r="I96" s="15"/>
    </row>
    <row r="97" spans="1:9" ht="26.25" thickBot="1">
      <c r="A97" s="415"/>
      <c r="B97" s="419"/>
      <c r="C97" s="420"/>
      <c r="D97" s="95" t="s">
        <v>525</v>
      </c>
      <c r="E97" s="94">
        <v>4</v>
      </c>
      <c r="F97" s="19" t="s">
        <v>526</v>
      </c>
      <c r="G97" s="101" t="s">
        <v>527</v>
      </c>
      <c r="H97" s="15"/>
      <c r="I97" s="15"/>
    </row>
    <row r="98" spans="1:9" ht="115.5" thickBot="1">
      <c r="A98" s="415"/>
      <c r="B98" s="421" t="s">
        <v>530</v>
      </c>
      <c r="C98" s="420" t="s">
        <v>531</v>
      </c>
      <c r="D98" s="95" t="s">
        <v>532</v>
      </c>
      <c r="E98" s="94">
        <v>0</v>
      </c>
      <c r="F98" s="19" t="s">
        <v>878</v>
      </c>
      <c r="G98" s="101" t="s">
        <v>878</v>
      </c>
      <c r="H98" s="15"/>
      <c r="I98" s="15"/>
    </row>
    <row r="99" spans="1:9" ht="39" thickBot="1">
      <c r="A99" s="415"/>
      <c r="B99" s="422"/>
      <c r="C99" s="420"/>
      <c r="D99" s="95" t="s">
        <v>534</v>
      </c>
      <c r="E99" s="94">
        <v>0</v>
      </c>
      <c r="F99" s="19" t="s">
        <v>879</v>
      </c>
      <c r="G99" s="101" t="s">
        <v>879</v>
      </c>
      <c r="H99" s="15"/>
      <c r="I99" s="15"/>
    </row>
    <row r="100" spans="1:9" ht="46.5" customHeight="1" thickBot="1">
      <c r="A100" s="415"/>
      <c r="B100" s="422"/>
      <c r="C100" s="420"/>
      <c r="D100" s="95" t="s">
        <v>535</v>
      </c>
      <c r="E100" s="94">
        <v>0</v>
      </c>
      <c r="F100" s="104" t="s">
        <v>536</v>
      </c>
      <c r="G100" s="103"/>
      <c r="H100" s="15"/>
      <c r="I100" s="15"/>
    </row>
    <row r="101" spans="1:9" ht="13.5" thickBot="1">
      <c r="A101" s="415"/>
      <c r="B101" s="422"/>
      <c r="C101" s="420"/>
      <c r="D101" s="95" t="s">
        <v>537</v>
      </c>
      <c r="E101" s="94">
        <v>0</v>
      </c>
      <c r="F101" s="19" t="s">
        <v>538</v>
      </c>
      <c r="G101" s="103"/>
      <c r="H101" s="15"/>
      <c r="I101" s="15"/>
    </row>
    <row r="102" spans="1:9" ht="26.25" thickBot="1">
      <c r="A102" s="415"/>
      <c r="B102" s="422"/>
      <c r="C102" s="420"/>
      <c r="D102" s="95" t="s">
        <v>539</v>
      </c>
      <c r="E102" s="94"/>
      <c r="F102" s="19" t="s">
        <v>540</v>
      </c>
      <c r="G102" s="101" t="s">
        <v>541</v>
      </c>
      <c r="H102" s="15"/>
      <c r="I102" s="15"/>
    </row>
    <row r="103" spans="1:9" ht="26.25" thickBot="1">
      <c r="A103" s="416"/>
      <c r="B103" s="423"/>
      <c r="C103" s="420"/>
      <c r="D103" s="98" t="s">
        <v>543</v>
      </c>
      <c r="E103" s="94">
        <v>0</v>
      </c>
      <c r="F103" s="19" t="s">
        <v>545</v>
      </c>
      <c r="G103" s="101" t="s">
        <v>546</v>
      </c>
      <c r="H103" s="15"/>
      <c r="I103" s="15"/>
    </row>
    <row r="104" spans="1:9">
      <c r="E104" s="111"/>
    </row>
    <row r="105" spans="1:9">
      <c r="E105" s="111"/>
    </row>
    <row r="106" spans="1:9">
      <c r="E106" s="111"/>
    </row>
    <row r="107" spans="1:9">
      <c r="E107" s="111"/>
    </row>
    <row r="108" spans="1:9">
      <c r="E108" s="111"/>
    </row>
    <row r="109" spans="1:9">
      <c r="E109" s="111"/>
    </row>
    <row r="110" spans="1:9">
      <c r="E110" s="111"/>
    </row>
    <row r="111" spans="1:9">
      <c r="E111" s="111"/>
    </row>
    <row r="112" spans="1:9">
      <c r="E112" s="111"/>
    </row>
    <row r="113" spans="5:5">
      <c r="E113" s="111"/>
    </row>
    <row r="114" spans="5:5">
      <c r="E114" s="111"/>
    </row>
    <row r="115" spans="5:5">
      <c r="E115" s="111"/>
    </row>
    <row r="116" spans="5:5">
      <c r="E116" s="111"/>
    </row>
    <row r="117" spans="5:5">
      <c r="E117" s="111"/>
    </row>
    <row r="118" spans="5:5">
      <c r="E118" s="111"/>
    </row>
    <row r="119" spans="5:5">
      <c r="E119" s="111"/>
    </row>
    <row r="120" spans="5:5">
      <c r="E120" s="111"/>
    </row>
    <row r="121" spans="5:5">
      <c r="E121" s="111"/>
    </row>
    <row r="122" spans="5:5">
      <c r="E122" s="111"/>
    </row>
    <row r="123" spans="5:5">
      <c r="E123" s="111"/>
    </row>
    <row r="124" spans="5:5">
      <c r="E124" s="111"/>
    </row>
    <row r="125" spans="5:5">
      <c r="E125" s="111"/>
    </row>
    <row r="126" spans="5:5">
      <c r="E126" s="111"/>
    </row>
    <row r="127" spans="5:5">
      <c r="E127" s="111"/>
    </row>
    <row r="128" spans="5:5">
      <c r="E128" s="111"/>
    </row>
    <row r="129" spans="5:5">
      <c r="E129" s="111"/>
    </row>
    <row r="130" spans="5:5">
      <c r="E130" s="111"/>
    </row>
    <row r="131" spans="5:5">
      <c r="E131" s="111"/>
    </row>
    <row r="132" spans="5:5">
      <c r="E132" s="111"/>
    </row>
    <row r="133" spans="5:5">
      <c r="E133" s="111"/>
    </row>
    <row r="134" spans="5:5">
      <c r="E134" s="111"/>
    </row>
    <row r="135" spans="5:5">
      <c r="E135" s="111"/>
    </row>
    <row r="136" spans="5:5">
      <c r="E136" s="111"/>
    </row>
    <row r="137" spans="5:5">
      <c r="E137" s="111"/>
    </row>
    <row r="138" spans="5:5">
      <c r="E138" s="111"/>
    </row>
    <row r="139" spans="5:5">
      <c r="E139" s="111"/>
    </row>
    <row r="140" spans="5:5">
      <c r="E140" s="111"/>
    </row>
    <row r="141" spans="5:5">
      <c r="E141" s="111"/>
    </row>
    <row r="142" spans="5:5">
      <c r="E142" s="111"/>
    </row>
    <row r="143" spans="5:5">
      <c r="E143" s="111"/>
    </row>
    <row r="144" spans="5:5">
      <c r="E144" s="111"/>
    </row>
    <row r="145" spans="5:5">
      <c r="E145" s="111"/>
    </row>
    <row r="146" spans="5:5">
      <c r="E146" s="111"/>
    </row>
    <row r="147" spans="5:5">
      <c r="E147" s="111"/>
    </row>
    <row r="148" spans="5:5">
      <c r="E148" s="111"/>
    </row>
    <row r="149" spans="5:5">
      <c r="E149" s="111"/>
    </row>
    <row r="150" spans="5:5">
      <c r="E150" s="111"/>
    </row>
    <row r="151" spans="5:5">
      <c r="E151" s="111"/>
    </row>
    <row r="152" spans="5:5">
      <c r="E152" s="111"/>
    </row>
    <row r="153" spans="5:5">
      <c r="E153" s="111"/>
    </row>
    <row r="154" spans="5:5">
      <c r="E154" s="111"/>
    </row>
    <row r="155" spans="5:5">
      <c r="E155" s="111"/>
    </row>
    <row r="156" spans="5:5">
      <c r="E156" s="111"/>
    </row>
  </sheetData>
  <mergeCells count="49">
    <mergeCell ref="A1:I1"/>
    <mergeCell ref="A3:A4"/>
    <mergeCell ref="B3:B4"/>
    <mergeCell ref="C3:C4"/>
    <mergeCell ref="D3:D4"/>
    <mergeCell ref="E3:E4"/>
    <mergeCell ref="F3:G3"/>
    <mergeCell ref="H3:H4"/>
    <mergeCell ref="I3:I4"/>
    <mergeCell ref="B5:B10"/>
    <mergeCell ref="C5:C10"/>
    <mergeCell ref="B11:B17"/>
    <mergeCell ref="C11:C17"/>
    <mergeCell ref="B38:B42"/>
    <mergeCell ref="C18:C21"/>
    <mergeCell ref="B22:B29"/>
    <mergeCell ref="C22:C26"/>
    <mergeCell ref="C27:C29"/>
    <mergeCell ref="B30:B37"/>
    <mergeCell ref="C30:C34"/>
    <mergeCell ref="B18:B21"/>
    <mergeCell ref="A55:A71"/>
    <mergeCell ref="B55:B71"/>
    <mergeCell ref="C55:C66"/>
    <mergeCell ref="C67:C71"/>
    <mergeCell ref="C35:C37"/>
    <mergeCell ref="C38:C42"/>
    <mergeCell ref="A45:A54"/>
    <mergeCell ref="B45:B46"/>
    <mergeCell ref="C45:C46"/>
    <mergeCell ref="B47:B51"/>
    <mergeCell ref="C47:C51"/>
    <mergeCell ref="B52:B54"/>
    <mergeCell ref="C52:C54"/>
    <mergeCell ref="B43:B44"/>
    <mergeCell ref="C43:C44"/>
    <mergeCell ref="A5:A44"/>
    <mergeCell ref="A72:A83"/>
    <mergeCell ref="B72:B80"/>
    <mergeCell ref="C72:C78"/>
    <mergeCell ref="C79:C80"/>
    <mergeCell ref="B81:B83"/>
    <mergeCell ref="C81:C82"/>
    <mergeCell ref="A84:A103"/>
    <mergeCell ref="B84:B97"/>
    <mergeCell ref="C84:C92"/>
    <mergeCell ref="C95:C97"/>
    <mergeCell ref="B98:B103"/>
    <mergeCell ref="C98:C10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61"/>
  <sheetViews>
    <sheetView zoomScale="80" zoomScaleNormal="80" workbookViewId="0">
      <selection activeCell="A12" sqref="A12"/>
    </sheetView>
  </sheetViews>
  <sheetFormatPr defaultColWidth="11.42578125" defaultRowHeight="15"/>
  <cols>
    <col min="1" max="1" width="15.7109375" customWidth="1"/>
    <col min="2" max="2" width="13.28515625" customWidth="1"/>
    <col min="3" max="3" width="19.85546875" customWidth="1"/>
    <col min="4" max="4" width="18.5703125" customWidth="1"/>
    <col min="5" max="5" width="17.5703125" customWidth="1"/>
    <col min="6" max="6" width="28.7109375" customWidth="1"/>
    <col min="7" max="7" width="21.42578125" style="118" hidden="1" customWidth="1"/>
    <col min="8" max="8" width="11.42578125" customWidth="1"/>
    <col min="9" max="9" width="30.5703125" customWidth="1"/>
    <col min="10" max="11" width="16.28515625" customWidth="1"/>
    <col min="12" max="13" width="30.85546875" customWidth="1"/>
    <col min="14" max="14" width="32.42578125" customWidth="1"/>
    <col min="15" max="15" width="18.7109375" customWidth="1"/>
    <col min="16" max="16" width="19.140625" customWidth="1"/>
    <col min="17" max="17" width="24.28515625" customWidth="1"/>
    <col min="18" max="18" width="17.5703125" customWidth="1"/>
    <col min="19" max="19" width="19.42578125" customWidth="1"/>
    <col min="20" max="20" width="22.7109375" customWidth="1"/>
    <col min="21" max="21" width="17.5703125" customWidth="1"/>
    <col min="22" max="22" width="19.42578125" customWidth="1"/>
    <col min="23" max="23" width="19.85546875" customWidth="1"/>
    <col min="24" max="24" width="21.42578125" style="118" customWidth="1"/>
  </cols>
  <sheetData>
    <row r="1" spans="1:24" ht="15" customHeight="1">
      <c r="A1" s="339"/>
      <c r="B1" s="340"/>
      <c r="C1" s="345" t="s">
        <v>548</v>
      </c>
      <c r="D1" s="346"/>
      <c r="E1" s="346"/>
      <c r="F1" s="346"/>
      <c r="G1" s="346"/>
      <c r="H1" s="346"/>
      <c r="I1" s="346"/>
      <c r="J1" s="346"/>
      <c r="K1" s="346"/>
      <c r="L1" s="346"/>
      <c r="M1" s="346"/>
      <c r="N1" s="346"/>
      <c r="O1" s="346"/>
      <c r="P1" s="346"/>
      <c r="Q1" s="346"/>
      <c r="R1" s="346"/>
      <c r="S1" s="346"/>
      <c r="T1" s="346"/>
      <c r="U1" s="346"/>
      <c r="V1" s="445"/>
      <c r="W1" s="5" t="s">
        <v>549</v>
      </c>
      <c r="X1"/>
    </row>
    <row r="2" spans="1:24" ht="15" customHeight="1">
      <c r="A2" s="341"/>
      <c r="B2" s="342"/>
      <c r="C2" s="345" t="s">
        <v>550</v>
      </c>
      <c r="D2" s="346"/>
      <c r="E2" s="346"/>
      <c r="F2" s="346"/>
      <c r="G2" s="346"/>
      <c r="H2" s="346"/>
      <c r="I2" s="346"/>
      <c r="J2" s="346"/>
      <c r="K2" s="346"/>
      <c r="L2" s="346"/>
      <c r="M2" s="346"/>
      <c r="N2" s="346"/>
      <c r="O2" s="346"/>
      <c r="P2" s="346"/>
      <c r="Q2" s="346"/>
      <c r="R2" s="346"/>
      <c r="S2" s="346"/>
      <c r="T2" s="346"/>
      <c r="U2" s="346"/>
      <c r="V2" s="445"/>
      <c r="W2" s="5" t="s">
        <v>551</v>
      </c>
      <c r="X2"/>
    </row>
    <row r="3" spans="1:24" ht="15" customHeight="1">
      <c r="A3" s="341"/>
      <c r="B3" s="342"/>
      <c r="C3" s="345" t="s">
        <v>552</v>
      </c>
      <c r="D3" s="346"/>
      <c r="E3" s="346"/>
      <c r="F3" s="346"/>
      <c r="G3" s="346"/>
      <c r="H3" s="346"/>
      <c r="I3" s="346"/>
      <c r="J3" s="346"/>
      <c r="K3" s="346"/>
      <c r="L3" s="346"/>
      <c r="M3" s="346"/>
      <c r="N3" s="346"/>
      <c r="O3" s="346"/>
      <c r="P3" s="346"/>
      <c r="Q3" s="346"/>
      <c r="R3" s="346"/>
      <c r="S3" s="346"/>
      <c r="T3" s="346"/>
      <c r="U3" s="346"/>
      <c r="V3" s="445"/>
      <c r="W3" s="5" t="s">
        <v>553</v>
      </c>
      <c r="X3"/>
    </row>
    <row r="4" spans="1:24" ht="15" customHeight="1">
      <c r="A4" s="343"/>
      <c r="B4" s="344"/>
      <c r="C4" s="345" t="s">
        <v>554</v>
      </c>
      <c r="D4" s="346"/>
      <c r="E4" s="346"/>
      <c r="F4" s="346"/>
      <c r="G4" s="346"/>
      <c r="H4" s="346"/>
      <c r="I4" s="346"/>
      <c r="J4" s="346"/>
      <c r="K4" s="346"/>
      <c r="L4" s="346"/>
      <c r="M4" s="346"/>
      <c r="N4" s="346"/>
      <c r="O4" s="346"/>
      <c r="P4" s="346"/>
      <c r="Q4" s="346"/>
      <c r="R4" s="346"/>
      <c r="S4" s="346"/>
      <c r="T4" s="346"/>
      <c r="U4" s="346"/>
      <c r="V4" s="445"/>
      <c r="W4" s="5" t="s">
        <v>555</v>
      </c>
      <c r="X4"/>
    </row>
    <row r="5" spans="1:24" ht="26.25" customHeight="1">
      <c r="A5" s="347" t="s">
        <v>556</v>
      </c>
      <c r="B5" s="348"/>
      <c r="C5" s="8"/>
      <c r="D5" s="9"/>
      <c r="E5" s="9"/>
      <c r="F5" s="9"/>
      <c r="G5"/>
      <c r="H5" s="9"/>
      <c r="I5" s="9"/>
      <c r="J5" s="9"/>
      <c r="K5" s="9"/>
      <c r="L5" s="9"/>
      <c r="M5" s="9"/>
      <c r="N5" s="9"/>
      <c r="O5" s="9"/>
      <c r="P5" s="9"/>
      <c r="Q5" s="9"/>
      <c r="R5" s="9"/>
      <c r="S5" s="9"/>
      <c r="T5" s="9"/>
      <c r="U5" s="9"/>
      <c r="V5" s="9"/>
      <c r="W5" s="10"/>
      <c r="X5"/>
    </row>
    <row r="6" spans="1:24" s="3" customFormat="1" ht="30" customHeight="1">
      <c r="A6" s="349" t="s">
        <v>558</v>
      </c>
      <c r="B6" s="350"/>
      <c r="C6" s="350"/>
      <c r="D6" s="350"/>
      <c r="E6" s="350"/>
      <c r="F6" s="350"/>
      <c r="G6" s="350"/>
      <c r="H6" s="350"/>
      <c r="I6" s="350"/>
      <c r="J6" s="350"/>
      <c r="K6" s="350"/>
      <c r="L6" s="350"/>
      <c r="M6" s="350"/>
      <c r="N6" s="350"/>
      <c r="O6" s="350"/>
      <c r="P6" s="350"/>
      <c r="Q6" s="350"/>
      <c r="R6" s="350"/>
      <c r="S6" s="350"/>
      <c r="T6" s="350"/>
      <c r="U6" s="350"/>
      <c r="V6" s="350"/>
      <c r="W6" s="351"/>
    </row>
    <row r="7" spans="1:24" s="3" customFormat="1" ht="47.25" customHeight="1">
      <c r="A7" s="317" t="s">
        <v>2</v>
      </c>
      <c r="B7" s="317" t="s">
        <v>4</v>
      </c>
      <c r="C7" s="317" t="s">
        <v>127</v>
      </c>
      <c r="D7" s="317" t="s">
        <v>128</v>
      </c>
      <c r="E7" s="317" t="s">
        <v>129</v>
      </c>
      <c r="F7" s="317" t="s">
        <v>130</v>
      </c>
      <c r="G7" s="400" t="s">
        <v>577</v>
      </c>
      <c r="H7" s="317" t="s">
        <v>14</v>
      </c>
      <c r="I7" s="317" t="s">
        <v>16</v>
      </c>
      <c r="J7" s="317" t="s">
        <v>18</v>
      </c>
      <c r="K7" s="352" t="s">
        <v>131</v>
      </c>
      <c r="L7" s="354" t="s">
        <v>132</v>
      </c>
      <c r="M7" s="355"/>
      <c r="N7" s="356"/>
      <c r="O7" s="317" t="s">
        <v>133</v>
      </c>
      <c r="P7" s="317" t="s">
        <v>134</v>
      </c>
      <c r="Q7" s="317" t="s">
        <v>28</v>
      </c>
      <c r="R7" s="317" t="s">
        <v>30</v>
      </c>
      <c r="S7" s="317" t="s">
        <v>559</v>
      </c>
      <c r="T7" s="446" t="s">
        <v>880</v>
      </c>
      <c r="U7" s="317" t="s">
        <v>560</v>
      </c>
      <c r="V7" s="317" t="s">
        <v>561</v>
      </c>
      <c r="W7" s="317" t="s">
        <v>562</v>
      </c>
      <c r="X7" s="400" t="s">
        <v>577</v>
      </c>
    </row>
    <row r="8" spans="1:24" s="3" customFormat="1" ht="35.25" customHeight="1">
      <c r="A8" s="318"/>
      <c r="B8" s="318"/>
      <c r="C8" s="318"/>
      <c r="D8" s="318"/>
      <c r="E8" s="318"/>
      <c r="F8" s="318"/>
      <c r="G8" s="400"/>
      <c r="H8" s="318"/>
      <c r="I8" s="318"/>
      <c r="J8" s="318"/>
      <c r="K8" s="353"/>
      <c r="L8" s="4" t="s">
        <v>578</v>
      </c>
      <c r="M8" s="4" t="s">
        <v>579</v>
      </c>
      <c r="N8" s="4" t="s">
        <v>580</v>
      </c>
      <c r="O8" s="318"/>
      <c r="P8" s="318"/>
      <c r="Q8" s="318"/>
      <c r="R8" s="318"/>
      <c r="S8" s="318"/>
      <c r="T8" s="447"/>
      <c r="U8" s="318"/>
      <c r="V8" s="318"/>
      <c r="W8" s="318"/>
      <c r="X8" s="400"/>
    </row>
    <row r="9" spans="1:24" ht="38.25" hidden="1">
      <c r="A9" s="21"/>
      <c r="B9" s="22"/>
      <c r="C9" s="21"/>
      <c r="D9" s="23"/>
      <c r="E9" s="24"/>
      <c r="F9" s="23"/>
      <c r="G9" s="134" t="s">
        <v>157</v>
      </c>
      <c r="H9" s="24"/>
      <c r="I9" s="21" t="s">
        <v>158</v>
      </c>
      <c r="J9" s="24"/>
      <c r="K9" s="21"/>
      <c r="L9" s="21"/>
      <c r="M9" s="21"/>
      <c r="N9" s="23"/>
      <c r="O9" s="23"/>
      <c r="P9" s="25"/>
      <c r="Q9" s="24"/>
      <c r="R9" s="23"/>
      <c r="S9" s="23"/>
      <c r="T9" s="23"/>
      <c r="U9" s="23"/>
      <c r="V9" s="23"/>
      <c r="W9" s="23"/>
      <c r="X9" s="134" t="s">
        <v>157</v>
      </c>
    </row>
    <row r="10" spans="1:24" hidden="1">
      <c r="A10" s="26"/>
      <c r="B10" s="22"/>
      <c r="C10" s="26"/>
      <c r="D10" s="22"/>
      <c r="E10" s="24"/>
      <c r="F10" s="22"/>
      <c r="G10" s="134" t="s">
        <v>157</v>
      </c>
      <c r="H10" s="24"/>
      <c r="I10" s="26" t="s">
        <v>159</v>
      </c>
      <c r="J10" s="24"/>
      <c r="K10" s="26"/>
      <c r="L10" s="26"/>
      <c r="M10" s="26"/>
      <c r="N10" s="22"/>
      <c r="O10" s="27"/>
      <c r="P10" s="25"/>
      <c r="Q10" s="24"/>
      <c r="R10" s="22"/>
      <c r="S10" s="22"/>
      <c r="T10" s="22"/>
      <c r="U10" s="22"/>
      <c r="V10" s="22"/>
      <c r="W10" s="22"/>
      <c r="X10" s="134" t="s">
        <v>157</v>
      </c>
    </row>
    <row r="11" spans="1:24" ht="25.5" hidden="1">
      <c r="A11" s="26"/>
      <c r="B11" s="22"/>
      <c r="C11" s="26"/>
      <c r="D11" s="22"/>
      <c r="E11" s="24"/>
      <c r="F11" s="22"/>
      <c r="G11" s="134" t="s">
        <v>157</v>
      </c>
      <c r="H11" s="24"/>
      <c r="I11" s="26" t="s">
        <v>160</v>
      </c>
      <c r="J11" s="24"/>
      <c r="K11" s="26"/>
      <c r="L11" s="26"/>
      <c r="M11" s="26"/>
      <c r="N11" s="22"/>
      <c r="O11" s="27"/>
      <c r="P11" s="25"/>
      <c r="Q11" s="24"/>
      <c r="R11" s="22"/>
      <c r="S11" s="22"/>
      <c r="T11" s="22"/>
      <c r="U11" s="22"/>
      <c r="V11" s="22"/>
      <c r="W11" s="22"/>
      <c r="X11" s="134" t="s">
        <v>157</v>
      </c>
    </row>
    <row r="12" spans="1:24" ht="39.75" customHeight="1">
      <c r="A12" s="76"/>
      <c r="B12" s="60"/>
      <c r="C12" s="76"/>
      <c r="D12" s="77"/>
      <c r="E12" s="78"/>
      <c r="F12" s="77"/>
      <c r="G12" s="134"/>
      <c r="H12" s="78"/>
      <c r="I12" s="76" t="s">
        <v>161</v>
      </c>
      <c r="J12" s="78"/>
      <c r="K12" s="76"/>
      <c r="L12" s="76"/>
      <c r="M12" s="76"/>
      <c r="N12" s="77"/>
      <c r="O12" s="79">
        <f>'[2]Plan Indicativo'!CP15</f>
        <v>1</v>
      </c>
      <c r="P12" s="80"/>
      <c r="Q12" s="78"/>
      <c r="R12" s="77"/>
      <c r="S12" s="77"/>
      <c r="T12" s="77"/>
      <c r="U12" s="77"/>
      <c r="V12" s="77"/>
      <c r="W12" s="77"/>
      <c r="X12" s="134"/>
    </row>
    <row r="13" spans="1:24" ht="38.25">
      <c r="A13" s="11"/>
      <c r="B13" s="34"/>
      <c r="C13" s="11" t="s">
        <v>162</v>
      </c>
      <c r="D13" s="11" t="s">
        <v>163</v>
      </c>
      <c r="E13" s="17"/>
      <c r="F13" s="11"/>
      <c r="G13" s="134"/>
      <c r="H13" s="17"/>
      <c r="I13" s="35" t="s">
        <v>164</v>
      </c>
      <c r="J13" s="17"/>
      <c r="K13" s="35"/>
      <c r="L13" s="35"/>
      <c r="M13" s="35"/>
      <c r="N13" s="11"/>
      <c r="O13" s="114">
        <f>'[2]Plan Indicativo'!CP16</f>
        <v>0.42366931839524696</v>
      </c>
      <c r="P13" s="36"/>
      <c r="Q13" s="17"/>
      <c r="R13" s="11"/>
      <c r="S13" s="11"/>
      <c r="T13" s="11"/>
      <c r="U13" s="11"/>
      <c r="V13" s="11"/>
      <c r="W13" s="11"/>
      <c r="X13" s="134"/>
    </row>
    <row r="14" spans="1:24" ht="38.25">
      <c r="A14" s="11"/>
      <c r="B14" s="34"/>
      <c r="C14" s="11" t="s">
        <v>162</v>
      </c>
      <c r="D14" s="11" t="s">
        <v>163</v>
      </c>
      <c r="E14" s="17"/>
      <c r="F14" s="11"/>
      <c r="G14" s="134"/>
      <c r="H14" s="17"/>
      <c r="I14" s="115" t="s">
        <v>165</v>
      </c>
      <c r="J14" s="17"/>
      <c r="K14" s="115"/>
      <c r="L14" s="115"/>
      <c r="M14" s="115"/>
      <c r="N14" s="11"/>
      <c r="O14" s="114">
        <f>'[2]Plan Indicativo'!CP17</f>
        <v>0.11644255285513747</v>
      </c>
      <c r="P14" s="36"/>
      <c r="Q14" s="17"/>
      <c r="R14" s="11"/>
      <c r="S14" s="11"/>
      <c r="T14" s="11"/>
      <c r="U14" s="11"/>
      <c r="V14" s="11"/>
      <c r="W14" s="11"/>
      <c r="X14" s="134"/>
    </row>
    <row r="15" spans="1:24" ht="38.25">
      <c r="A15" s="11"/>
      <c r="B15" s="34"/>
      <c r="C15" s="11" t="s">
        <v>162</v>
      </c>
      <c r="D15" s="11" t="s">
        <v>163</v>
      </c>
      <c r="E15" s="17"/>
      <c r="F15" s="11" t="s">
        <v>166</v>
      </c>
      <c r="G15" s="134"/>
      <c r="H15" s="17"/>
      <c r="I15" s="35" t="s">
        <v>167</v>
      </c>
      <c r="J15" s="17"/>
      <c r="K15" s="35"/>
      <c r="L15" s="35"/>
      <c r="M15" s="35"/>
      <c r="N15" s="11"/>
      <c r="O15" s="28">
        <f>'[2]Plan Indicativo'!CP18</f>
        <v>1</v>
      </c>
      <c r="P15" s="36"/>
      <c r="Q15" s="17"/>
      <c r="R15" s="11"/>
      <c r="S15" s="11"/>
      <c r="T15" s="11"/>
      <c r="U15" s="11"/>
      <c r="V15" s="11"/>
      <c r="W15" s="11"/>
      <c r="X15" s="134"/>
    </row>
    <row r="16" spans="1:24" ht="38.25">
      <c r="A16" s="34">
        <v>4</v>
      </c>
      <c r="B16" s="34">
        <v>1</v>
      </c>
      <c r="C16" s="34" t="s">
        <v>162</v>
      </c>
      <c r="D16" s="34" t="s">
        <v>163</v>
      </c>
      <c r="E16" s="17"/>
      <c r="F16" s="37" t="s">
        <v>166</v>
      </c>
      <c r="G16" s="134" t="s">
        <v>157</v>
      </c>
      <c r="H16" s="17"/>
      <c r="I16" s="19" t="s">
        <v>168</v>
      </c>
      <c r="J16" s="34" t="s">
        <v>169</v>
      </c>
      <c r="K16" s="34" t="s">
        <v>170</v>
      </c>
      <c r="L16" s="34" t="s">
        <v>171</v>
      </c>
      <c r="M16" s="34" t="s">
        <v>172</v>
      </c>
      <c r="N16" s="34" t="s">
        <v>173</v>
      </c>
      <c r="O16" s="28">
        <f>'[2]Plan Indicativo'!CP19</f>
        <v>0.4</v>
      </c>
      <c r="P16" s="36" t="s">
        <v>174</v>
      </c>
      <c r="Q16" s="17"/>
      <c r="R16" s="34">
        <v>800</v>
      </c>
      <c r="S16" s="34">
        <v>0</v>
      </c>
      <c r="T16" s="34">
        <v>0</v>
      </c>
      <c r="U16" s="34">
        <v>0</v>
      </c>
      <c r="V16" s="34">
        <v>400</v>
      </c>
      <c r="W16" s="34">
        <v>400</v>
      </c>
      <c r="X16" s="134" t="s">
        <v>157</v>
      </c>
    </row>
    <row r="17" spans="1:24" ht="89.25">
      <c r="A17" s="34">
        <v>4</v>
      </c>
      <c r="B17" s="34">
        <v>1</v>
      </c>
      <c r="C17" s="34" t="s">
        <v>162</v>
      </c>
      <c r="D17" s="34" t="s">
        <v>163</v>
      </c>
      <c r="E17" s="17"/>
      <c r="F17" s="37" t="s">
        <v>166</v>
      </c>
      <c r="G17" s="137" t="s">
        <v>583</v>
      </c>
      <c r="H17" s="17"/>
      <c r="I17" s="19" t="s">
        <v>176</v>
      </c>
      <c r="J17" s="34" t="s">
        <v>169</v>
      </c>
      <c r="K17" s="34" t="s">
        <v>170</v>
      </c>
      <c r="L17" s="34" t="s">
        <v>177</v>
      </c>
      <c r="M17" s="34" t="s">
        <v>178</v>
      </c>
      <c r="N17" s="34" t="s">
        <v>179</v>
      </c>
      <c r="O17" s="28">
        <f>'[2]Plan Indicativo'!CP20</f>
        <v>0.05</v>
      </c>
      <c r="P17" s="36" t="s">
        <v>180</v>
      </c>
      <c r="Q17" s="17"/>
      <c r="R17" s="34">
        <v>15</v>
      </c>
      <c r="S17" s="34">
        <v>0</v>
      </c>
      <c r="T17" s="34">
        <v>0</v>
      </c>
      <c r="U17" s="34">
        <v>5</v>
      </c>
      <c r="V17" s="34">
        <v>5</v>
      </c>
      <c r="W17" s="34">
        <v>5</v>
      </c>
      <c r="X17" s="137" t="s">
        <v>583</v>
      </c>
    </row>
    <row r="18" spans="1:24" ht="38.25">
      <c r="A18" s="34">
        <v>4</v>
      </c>
      <c r="B18" s="34">
        <v>1</v>
      </c>
      <c r="C18" s="34" t="s">
        <v>162</v>
      </c>
      <c r="D18" s="34" t="s">
        <v>163</v>
      </c>
      <c r="E18" s="17"/>
      <c r="F18" s="37" t="s">
        <v>166</v>
      </c>
      <c r="G18" s="137" t="s">
        <v>583</v>
      </c>
      <c r="H18" s="17"/>
      <c r="I18" s="19" t="s">
        <v>182</v>
      </c>
      <c r="J18" s="34" t="s">
        <v>169</v>
      </c>
      <c r="K18" s="34" t="s">
        <v>170</v>
      </c>
      <c r="L18" s="34" t="s">
        <v>183</v>
      </c>
      <c r="M18" s="34" t="s">
        <v>184</v>
      </c>
      <c r="N18" s="34" t="s">
        <v>185</v>
      </c>
      <c r="O18" s="28">
        <f>'[2]Plan Indicativo'!CP21</f>
        <v>0.05</v>
      </c>
      <c r="P18" s="36" t="s">
        <v>180</v>
      </c>
      <c r="Q18" s="17"/>
      <c r="R18" s="34">
        <v>500</v>
      </c>
      <c r="S18" s="34">
        <v>0</v>
      </c>
      <c r="T18" s="34">
        <v>0</v>
      </c>
      <c r="U18" s="34">
        <v>100</v>
      </c>
      <c r="V18" s="34">
        <v>200</v>
      </c>
      <c r="W18" s="34">
        <v>200</v>
      </c>
      <c r="X18" s="137" t="s">
        <v>583</v>
      </c>
    </row>
    <row r="19" spans="1:24" ht="38.25">
      <c r="A19" s="34">
        <v>4</v>
      </c>
      <c r="B19" s="34">
        <v>1</v>
      </c>
      <c r="C19" s="34" t="s">
        <v>162</v>
      </c>
      <c r="D19" s="34" t="s">
        <v>163</v>
      </c>
      <c r="E19" s="17"/>
      <c r="F19" s="37" t="s">
        <v>166</v>
      </c>
      <c r="G19" s="134" t="s">
        <v>157</v>
      </c>
      <c r="H19" s="17"/>
      <c r="I19" s="19" t="s">
        <v>186</v>
      </c>
      <c r="J19" s="34" t="s">
        <v>169</v>
      </c>
      <c r="K19" s="34" t="s">
        <v>170</v>
      </c>
      <c r="L19" s="34"/>
      <c r="M19" s="34" t="s">
        <v>187</v>
      </c>
      <c r="N19" s="34" t="s">
        <v>187</v>
      </c>
      <c r="O19" s="28">
        <f>'[2]Plan Indicativo'!CP22</f>
        <v>0.3</v>
      </c>
      <c r="P19" s="36" t="s">
        <v>174</v>
      </c>
      <c r="Q19" s="17"/>
      <c r="R19" s="34">
        <v>5</v>
      </c>
      <c r="S19" s="34">
        <v>0</v>
      </c>
      <c r="T19" s="34">
        <v>0</v>
      </c>
      <c r="U19" s="34">
        <v>1</v>
      </c>
      <c r="V19" s="34">
        <v>2</v>
      </c>
      <c r="W19" s="34">
        <v>2</v>
      </c>
      <c r="X19" s="134" t="s">
        <v>157</v>
      </c>
    </row>
    <row r="20" spans="1:24" ht="38.25">
      <c r="A20" s="34">
        <v>4</v>
      </c>
      <c r="B20" s="34">
        <v>1</v>
      </c>
      <c r="C20" s="34" t="s">
        <v>162</v>
      </c>
      <c r="D20" s="34" t="s">
        <v>163</v>
      </c>
      <c r="E20" s="17"/>
      <c r="F20" s="37" t="s">
        <v>166</v>
      </c>
      <c r="G20" s="134" t="s">
        <v>157</v>
      </c>
      <c r="H20" s="17"/>
      <c r="I20" s="19" t="s">
        <v>188</v>
      </c>
      <c r="J20" s="34" t="s">
        <v>169</v>
      </c>
      <c r="K20" s="34" t="s">
        <v>170</v>
      </c>
      <c r="L20" s="34"/>
      <c r="M20" s="34" t="s">
        <v>189</v>
      </c>
      <c r="N20" s="34" t="s">
        <v>189</v>
      </c>
      <c r="O20" s="28">
        <f>'[2]Plan Indicativo'!CP23</f>
        <v>0.1</v>
      </c>
      <c r="P20" s="36" t="s">
        <v>174</v>
      </c>
      <c r="Q20" s="17"/>
      <c r="R20" s="34">
        <v>5</v>
      </c>
      <c r="S20" s="34">
        <v>0</v>
      </c>
      <c r="T20" s="34">
        <v>0</v>
      </c>
      <c r="U20" s="34">
        <v>0</v>
      </c>
      <c r="V20" s="34">
        <v>2</v>
      </c>
      <c r="W20" s="34">
        <v>3</v>
      </c>
      <c r="X20" s="134" t="s">
        <v>157</v>
      </c>
    </row>
    <row r="21" spans="1:24" ht="51">
      <c r="A21" s="34">
        <v>4</v>
      </c>
      <c r="B21" s="34">
        <v>1</v>
      </c>
      <c r="C21" s="34" t="s">
        <v>162</v>
      </c>
      <c r="D21" s="34" t="s">
        <v>163</v>
      </c>
      <c r="E21" s="17"/>
      <c r="F21" s="37" t="s">
        <v>166</v>
      </c>
      <c r="G21" s="134" t="s">
        <v>157</v>
      </c>
      <c r="H21" s="17"/>
      <c r="I21" s="19" t="s">
        <v>190</v>
      </c>
      <c r="J21" s="34" t="s">
        <v>169</v>
      </c>
      <c r="K21" s="34" t="s">
        <v>170</v>
      </c>
      <c r="L21" s="34" t="s">
        <v>191</v>
      </c>
      <c r="M21" s="34" t="s">
        <v>191</v>
      </c>
      <c r="N21" s="34" t="s">
        <v>192</v>
      </c>
      <c r="O21" s="28">
        <f>'[2]Plan Indicativo'!CP24</f>
        <v>0.1</v>
      </c>
      <c r="P21" s="36" t="s">
        <v>174</v>
      </c>
      <c r="Q21" s="17"/>
      <c r="R21" s="34">
        <v>10</v>
      </c>
      <c r="S21" s="34">
        <v>0</v>
      </c>
      <c r="T21" s="34">
        <v>0</v>
      </c>
      <c r="U21" s="34">
        <v>0</v>
      </c>
      <c r="V21" s="34">
        <v>5</v>
      </c>
      <c r="W21" s="34">
        <v>5</v>
      </c>
      <c r="X21" s="134" t="s">
        <v>157</v>
      </c>
    </row>
    <row r="22" spans="1:24" ht="38.25">
      <c r="A22" s="29"/>
      <c r="B22" s="30"/>
      <c r="C22" s="29" t="s">
        <v>162</v>
      </c>
      <c r="D22" s="29" t="s">
        <v>193</v>
      </c>
      <c r="E22" s="31"/>
      <c r="F22" s="29"/>
      <c r="G22" s="137"/>
      <c r="H22" s="31"/>
      <c r="I22" s="32" t="s">
        <v>881</v>
      </c>
      <c r="J22" s="30"/>
      <c r="K22" s="32"/>
      <c r="L22" s="32"/>
      <c r="M22" s="32"/>
      <c r="N22" s="29"/>
      <c r="O22" s="28">
        <f>'[2]Plan Indicativo'!CP25</f>
        <v>8.186358314025341E-2</v>
      </c>
      <c r="P22" s="33"/>
      <c r="Q22" s="31"/>
      <c r="R22" s="29"/>
      <c r="S22" s="29"/>
      <c r="T22" s="29"/>
      <c r="U22" s="29"/>
      <c r="V22" s="29"/>
      <c r="W22" s="29"/>
      <c r="X22" s="137"/>
    </row>
    <row r="23" spans="1:24" ht="38.25">
      <c r="A23" s="11"/>
      <c r="B23" s="34"/>
      <c r="C23" s="11" t="s">
        <v>162</v>
      </c>
      <c r="D23" s="11" t="s">
        <v>193</v>
      </c>
      <c r="E23" s="17"/>
      <c r="F23" s="11" t="s">
        <v>194</v>
      </c>
      <c r="G23" s="137"/>
      <c r="H23" s="17"/>
      <c r="I23" s="35" t="s">
        <v>882</v>
      </c>
      <c r="J23" s="34"/>
      <c r="K23" s="35"/>
      <c r="L23" s="35"/>
      <c r="M23" s="35"/>
      <c r="N23" s="11"/>
      <c r="O23" s="28">
        <f>'[2]Plan Indicativo'!CP26</f>
        <v>1</v>
      </c>
      <c r="P23" s="36"/>
      <c r="Q23" s="17"/>
      <c r="R23" s="11"/>
      <c r="S23" s="11"/>
      <c r="T23" s="11"/>
      <c r="U23" s="11"/>
      <c r="V23" s="11"/>
      <c r="W23" s="11"/>
      <c r="X23" s="137"/>
    </row>
    <row r="24" spans="1:24" ht="67.5" customHeight="1">
      <c r="A24" s="34">
        <v>9</v>
      </c>
      <c r="B24" s="34">
        <v>1</v>
      </c>
      <c r="C24" s="34" t="s">
        <v>162</v>
      </c>
      <c r="D24" s="34" t="s">
        <v>193</v>
      </c>
      <c r="E24" s="17"/>
      <c r="F24" s="38" t="s">
        <v>194</v>
      </c>
      <c r="G24" s="137" t="s">
        <v>157</v>
      </c>
      <c r="H24" s="17"/>
      <c r="I24" s="19" t="s">
        <v>195</v>
      </c>
      <c r="J24" s="34" t="s">
        <v>169</v>
      </c>
      <c r="K24" s="34" t="s">
        <v>170</v>
      </c>
      <c r="L24" s="34" t="s">
        <v>196</v>
      </c>
      <c r="M24" s="34"/>
      <c r="N24" s="34" t="s">
        <v>196</v>
      </c>
      <c r="O24" s="28">
        <f>'[2]Plan Indicativo'!CP27</f>
        <v>0.4</v>
      </c>
      <c r="P24" s="36" t="s">
        <v>174</v>
      </c>
      <c r="Q24" s="17"/>
      <c r="R24" s="34">
        <v>1</v>
      </c>
      <c r="S24" s="34">
        <v>0</v>
      </c>
      <c r="T24" s="34">
        <v>0</v>
      </c>
      <c r="U24" s="34">
        <v>0</v>
      </c>
      <c r="V24" s="34">
        <v>0</v>
      </c>
      <c r="W24" s="34">
        <v>1</v>
      </c>
      <c r="X24" s="137" t="s">
        <v>157</v>
      </c>
    </row>
    <row r="25" spans="1:24" ht="25.5">
      <c r="A25" s="34">
        <v>9</v>
      </c>
      <c r="B25" s="34">
        <v>1</v>
      </c>
      <c r="C25" s="34" t="s">
        <v>162</v>
      </c>
      <c r="D25" s="34" t="s">
        <v>193</v>
      </c>
      <c r="E25" s="17"/>
      <c r="F25" s="38" t="s">
        <v>194</v>
      </c>
      <c r="G25" s="137" t="s">
        <v>586</v>
      </c>
      <c r="H25" s="17"/>
      <c r="I25" s="19" t="s">
        <v>198</v>
      </c>
      <c r="J25" s="34" t="s">
        <v>169</v>
      </c>
      <c r="K25" s="34" t="s">
        <v>170</v>
      </c>
      <c r="L25" s="34" t="s">
        <v>199</v>
      </c>
      <c r="M25" s="34" t="s">
        <v>200</v>
      </c>
      <c r="N25" s="34" t="s">
        <v>201</v>
      </c>
      <c r="O25" s="28">
        <f>'[2]Plan Indicativo'!CP28</f>
        <v>0.1</v>
      </c>
      <c r="P25" s="36" t="s">
        <v>180</v>
      </c>
      <c r="Q25" s="17"/>
      <c r="R25" s="34">
        <v>10</v>
      </c>
      <c r="S25" s="34">
        <v>0</v>
      </c>
      <c r="T25" s="34">
        <v>0</v>
      </c>
      <c r="U25" s="34">
        <v>0</v>
      </c>
      <c r="V25" s="34">
        <v>5</v>
      </c>
      <c r="W25" s="34">
        <v>5</v>
      </c>
      <c r="X25" s="137" t="s">
        <v>586</v>
      </c>
    </row>
    <row r="26" spans="1:24" ht="25.5">
      <c r="A26" s="34">
        <v>9</v>
      </c>
      <c r="B26" s="34">
        <v>1</v>
      </c>
      <c r="C26" s="34" t="s">
        <v>162</v>
      </c>
      <c r="D26" s="34" t="s">
        <v>193</v>
      </c>
      <c r="E26" s="17"/>
      <c r="F26" s="38" t="s">
        <v>194</v>
      </c>
      <c r="G26" s="137" t="s">
        <v>586</v>
      </c>
      <c r="H26" s="17"/>
      <c r="I26" s="19" t="s">
        <v>202</v>
      </c>
      <c r="J26" s="34" t="s">
        <v>169</v>
      </c>
      <c r="K26" s="34" t="s">
        <v>170</v>
      </c>
      <c r="L26" s="34" t="s">
        <v>203</v>
      </c>
      <c r="M26" s="34" t="s">
        <v>204</v>
      </c>
      <c r="N26" s="34" t="s">
        <v>205</v>
      </c>
      <c r="O26" s="28">
        <f>'[2]Plan Indicativo'!CP29</f>
        <v>0.1</v>
      </c>
      <c r="P26" s="36" t="s">
        <v>174</v>
      </c>
      <c r="Q26" s="17"/>
      <c r="R26" s="34">
        <v>12</v>
      </c>
      <c r="S26" s="34">
        <v>0</v>
      </c>
      <c r="T26" s="34">
        <v>0</v>
      </c>
      <c r="U26" s="34">
        <v>2</v>
      </c>
      <c r="V26" s="34">
        <v>5</v>
      </c>
      <c r="W26" s="34">
        <v>5</v>
      </c>
      <c r="X26" s="137" t="s">
        <v>586</v>
      </c>
    </row>
    <row r="27" spans="1:24" ht="51">
      <c r="A27" s="34">
        <v>9</v>
      </c>
      <c r="B27" s="34">
        <v>1</v>
      </c>
      <c r="C27" s="34" t="s">
        <v>162</v>
      </c>
      <c r="D27" s="34" t="s">
        <v>193</v>
      </c>
      <c r="E27" s="17"/>
      <c r="F27" s="38" t="s">
        <v>194</v>
      </c>
      <c r="G27" s="137" t="s">
        <v>586</v>
      </c>
      <c r="H27" s="17"/>
      <c r="I27" s="19" t="s">
        <v>206</v>
      </c>
      <c r="J27" s="34" t="s">
        <v>169</v>
      </c>
      <c r="K27" s="34" t="s">
        <v>170</v>
      </c>
      <c r="L27" s="34" t="s">
        <v>207</v>
      </c>
      <c r="M27" s="34" t="s">
        <v>208</v>
      </c>
      <c r="N27" s="34" t="s">
        <v>209</v>
      </c>
      <c r="O27" s="28">
        <f>'[2]Plan Indicativo'!CP30</f>
        <v>0.1</v>
      </c>
      <c r="P27" s="36" t="s">
        <v>180</v>
      </c>
      <c r="Q27" s="17"/>
      <c r="R27" s="34">
        <v>10</v>
      </c>
      <c r="S27" s="34">
        <v>0</v>
      </c>
      <c r="T27" s="34">
        <v>0</v>
      </c>
      <c r="U27" s="34">
        <v>2</v>
      </c>
      <c r="V27" s="34">
        <v>4</v>
      </c>
      <c r="W27" s="34">
        <v>4</v>
      </c>
      <c r="X27" s="137" t="s">
        <v>586</v>
      </c>
    </row>
    <row r="28" spans="1:24" ht="25.5">
      <c r="A28" s="34">
        <v>9</v>
      </c>
      <c r="B28" s="34">
        <v>1</v>
      </c>
      <c r="C28" s="34" t="s">
        <v>162</v>
      </c>
      <c r="D28" s="34" t="s">
        <v>193</v>
      </c>
      <c r="E28" s="17"/>
      <c r="F28" s="38" t="s">
        <v>194</v>
      </c>
      <c r="G28" s="137" t="s">
        <v>586</v>
      </c>
      <c r="H28" s="17"/>
      <c r="I28" s="19" t="s">
        <v>210</v>
      </c>
      <c r="J28" s="34" t="s">
        <v>169</v>
      </c>
      <c r="K28" s="34" t="s">
        <v>170</v>
      </c>
      <c r="L28" s="34" t="s">
        <v>211</v>
      </c>
      <c r="M28" s="34" t="s">
        <v>212</v>
      </c>
      <c r="N28" s="34" t="s">
        <v>213</v>
      </c>
      <c r="O28" s="28">
        <f>'[2]Plan Indicativo'!CP31</f>
        <v>0.1</v>
      </c>
      <c r="P28" s="36" t="s">
        <v>174</v>
      </c>
      <c r="Q28" s="17"/>
      <c r="R28" s="34">
        <v>10</v>
      </c>
      <c r="S28" s="34">
        <v>0</v>
      </c>
      <c r="T28" s="34">
        <v>0</v>
      </c>
      <c r="U28" s="34">
        <v>0</v>
      </c>
      <c r="V28" s="34">
        <v>10</v>
      </c>
      <c r="W28" s="34">
        <v>0</v>
      </c>
      <c r="X28" s="137" t="s">
        <v>586</v>
      </c>
    </row>
    <row r="29" spans="1:24" ht="38.25">
      <c r="A29" s="34">
        <v>9</v>
      </c>
      <c r="B29" s="34">
        <v>1</v>
      </c>
      <c r="C29" s="34" t="s">
        <v>162</v>
      </c>
      <c r="D29" s="34" t="s">
        <v>193</v>
      </c>
      <c r="E29" s="17"/>
      <c r="F29" s="38" t="s">
        <v>194</v>
      </c>
      <c r="G29" s="137" t="s">
        <v>586</v>
      </c>
      <c r="H29" s="17"/>
      <c r="I29" s="19" t="s">
        <v>214</v>
      </c>
      <c r="J29" s="34" t="s">
        <v>169</v>
      </c>
      <c r="K29" s="34" t="s">
        <v>170</v>
      </c>
      <c r="L29" s="34" t="s">
        <v>215</v>
      </c>
      <c r="M29" s="34" t="s">
        <v>215</v>
      </c>
      <c r="N29" s="34" t="s">
        <v>216</v>
      </c>
      <c r="O29" s="28">
        <f>'[2]Plan Indicativo'!CP32</f>
        <v>0.1</v>
      </c>
      <c r="P29" s="36" t="s">
        <v>174</v>
      </c>
      <c r="Q29" s="17"/>
      <c r="R29" s="34">
        <v>6</v>
      </c>
      <c r="S29" s="34">
        <v>0</v>
      </c>
      <c r="T29" s="34">
        <v>0</v>
      </c>
      <c r="U29" s="34">
        <v>1</v>
      </c>
      <c r="V29" s="34">
        <v>2</v>
      </c>
      <c r="W29" s="34">
        <v>3</v>
      </c>
      <c r="X29" s="137" t="s">
        <v>586</v>
      </c>
    </row>
    <row r="30" spans="1:24" ht="38.25">
      <c r="A30" s="34">
        <v>11</v>
      </c>
      <c r="B30" s="34">
        <v>1</v>
      </c>
      <c r="C30" s="34" t="s">
        <v>162</v>
      </c>
      <c r="D30" s="34" t="s">
        <v>193</v>
      </c>
      <c r="E30" s="17"/>
      <c r="F30" s="38" t="s">
        <v>194</v>
      </c>
      <c r="G30" s="137" t="s">
        <v>586</v>
      </c>
      <c r="H30" s="17"/>
      <c r="I30" s="19" t="s">
        <v>217</v>
      </c>
      <c r="J30" s="34" t="s">
        <v>169</v>
      </c>
      <c r="K30" s="34" t="s">
        <v>170</v>
      </c>
      <c r="L30" s="34" t="s">
        <v>218</v>
      </c>
      <c r="M30" s="34"/>
      <c r="N30" s="34" t="s">
        <v>218</v>
      </c>
      <c r="O30" s="28">
        <f>'[2]Plan Indicativo'!CP33</f>
        <v>0.1</v>
      </c>
      <c r="P30" s="36" t="s">
        <v>180</v>
      </c>
      <c r="Q30" s="17"/>
      <c r="R30" s="34">
        <v>1</v>
      </c>
      <c r="S30" s="34">
        <v>0</v>
      </c>
      <c r="T30" s="34">
        <v>0</v>
      </c>
      <c r="U30" s="34">
        <v>0</v>
      </c>
      <c r="V30" s="34">
        <v>1</v>
      </c>
      <c r="W30" s="34">
        <v>0</v>
      </c>
      <c r="X30" s="137" t="s">
        <v>586</v>
      </c>
    </row>
    <row r="31" spans="1:24" ht="38.25">
      <c r="A31" s="39"/>
      <c r="B31" s="34"/>
      <c r="C31" s="39" t="s">
        <v>162</v>
      </c>
      <c r="D31" s="39" t="s">
        <v>219</v>
      </c>
      <c r="E31" s="17"/>
      <c r="F31" s="39"/>
      <c r="G31" s="137"/>
      <c r="H31" s="17"/>
      <c r="I31" s="40" t="s">
        <v>883</v>
      </c>
      <c r="J31" s="34"/>
      <c r="K31" s="40"/>
      <c r="L31" s="40"/>
      <c r="M31" s="40"/>
      <c r="N31" s="39"/>
      <c r="O31" s="28">
        <f>'[2]Plan Indicativo'!CP34</f>
        <v>0.50261890693221667</v>
      </c>
      <c r="P31" s="41"/>
      <c r="Q31" s="42"/>
      <c r="R31" s="39"/>
      <c r="S31" s="39"/>
      <c r="T31" s="39"/>
      <c r="U31" s="39"/>
      <c r="V31" s="39"/>
      <c r="W31" s="39"/>
      <c r="X31" s="137"/>
    </row>
    <row r="32" spans="1:24" ht="38.25">
      <c r="A32" s="11"/>
      <c r="B32" s="34"/>
      <c r="C32" s="11" t="s">
        <v>162</v>
      </c>
      <c r="D32" s="11" t="s">
        <v>219</v>
      </c>
      <c r="E32" s="17"/>
      <c r="F32" s="11" t="s">
        <v>220</v>
      </c>
      <c r="G32" s="137"/>
      <c r="H32" s="17"/>
      <c r="I32" s="35" t="s">
        <v>884</v>
      </c>
      <c r="J32" s="34"/>
      <c r="K32" s="35"/>
      <c r="L32" s="35"/>
      <c r="M32" s="35"/>
      <c r="N32" s="11"/>
      <c r="O32" s="28">
        <f>'[2]Plan Indicativo'!CP35</f>
        <v>1</v>
      </c>
      <c r="P32" s="36"/>
      <c r="Q32" s="17"/>
      <c r="R32" s="11"/>
      <c r="S32" s="11"/>
      <c r="T32" s="11"/>
      <c r="U32" s="11"/>
      <c r="V32" s="11"/>
      <c r="W32" s="11"/>
      <c r="X32" s="137"/>
    </row>
    <row r="33" spans="1:24" ht="45.75" customHeight="1">
      <c r="A33" s="34">
        <v>3</v>
      </c>
      <c r="B33" s="34">
        <v>1</v>
      </c>
      <c r="C33" s="34" t="s">
        <v>162</v>
      </c>
      <c r="D33" s="34" t="s">
        <v>219</v>
      </c>
      <c r="E33" s="17"/>
      <c r="F33" s="43" t="s">
        <v>220</v>
      </c>
      <c r="G33" s="134" t="s">
        <v>589</v>
      </c>
      <c r="H33" s="17"/>
      <c r="I33" s="19" t="s">
        <v>221</v>
      </c>
      <c r="J33" s="34" t="s">
        <v>169</v>
      </c>
      <c r="K33" s="34" t="s">
        <v>170</v>
      </c>
      <c r="L33" s="34" t="s">
        <v>222</v>
      </c>
      <c r="M33" s="34" t="s">
        <v>223</v>
      </c>
      <c r="N33" s="34" t="s">
        <v>224</v>
      </c>
      <c r="O33" s="28">
        <f>'[2]Plan Indicativo'!CP36</f>
        <v>0.05</v>
      </c>
      <c r="P33" s="36" t="s">
        <v>180</v>
      </c>
      <c r="Q33" s="17"/>
      <c r="R33" s="44">
        <v>1800</v>
      </c>
      <c r="S33" s="34">
        <v>0</v>
      </c>
      <c r="T33" s="34">
        <v>0</v>
      </c>
      <c r="U33" s="34">
        <v>500</v>
      </c>
      <c r="V33" s="34">
        <v>600</v>
      </c>
      <c r="W33" s="34">
        <v>700</v>
      </c>
      <c r="X33" s="134" t="s">
        <v>589</v>
      </c>
    </row>
    <row r="34" spans="1:24" ht="63.75">
      <c r="A34" s="34">
        <v>3</v>
      </c>
      <c r="B34" s="34">
        <v>1</v>
      </c>
      <c r="C34" s="34" t="s">
        <v>162</v>
      </c>
      <c r="D34" s="34" t="s">
        <v>219</v>
      </c>
      <c r="E34" s="17"/>
      <c r="F34" s="43" t="s">
        <v>220</v>
      </c>
      <c r="G34" s="137" t="s">
        <v>586</v>
      </c>
      <c r="H34" s="17"/>
      <c r="I34" s="19" t="s">
        <v>225</v>
      </c>
      <c r="J34" s="34" t="s">
        <v>169</v>
      </c>
      <c r="K34" s="34" t="s">
        <v>170</v>
      </c>
      <c r="L34" s="34" t="s">
        <v>226</v>
      </c>
      <c r="M34" s="34" t="s">
        <v>226</v>
      </c>
      <c r="N34" s="34" t="s">
        <v>227</v>
      </c>
      <c r="O34" s="28">
        <f>'[2]Plan Indicativo'!CP37</f>
        <v>0.05</v>
      </c>
      <c r="P34" s="36" t="s">
        <v>180</v>
      </c>
      <c r="Q34" s="17"/>
      <c r="R34" s="34">
        <v>6</v>
      </c>
      <c r="S34" s="34">
        <v>0</v>
      </c>
      <c r="T34" s="34">
        <v>0</v>
      </c>
      <c r="U34" s="34">
        <v>0</v>
      </c>
      <c r="V34" s="34">
        <v>3</v>
      </c>
      <c r="W34" s="34">
        <v>3</v>
      </c>
      <c r="X34" s="137" t="s">
        <v>586</v>
      </c>
    </row>
    <row r="35" spans="1:24" ht="127.5">
      <c r="A35" s="34">
        <v>3</v>
      </c>
      <c r="B35" s="34">
        <v>1</v>
      </c>
      <c r="C35" s="34" t="s">
        <v>162</v>
      </c>
      <c r="D35" s="34" t="s">
        <v>219</v>
      </c>
      <c r="E35" s="17"/>
      <c r="F35" s="43" t="s">
        <v>220</v>
      </c>
      <c r="G35" s="137" t="s">
        <v>157</v>
      </c>
      <c r="H35" s="17"/>
      <c r="I35" s="19" t="s">
        <v>228</v>
      </c>
      <c r="J35" s="34" t="s">
        <v>169</v>
      </c>
      <c r="K35" s="34" t="s">
        <v>170</v>
      </c>
      <c r="L35" s="34" t="s">
        <v>229</v>
      </c>
      <c r="M35" s="34" t="s">
        <v>230</v>
      </c>
      <c r="N35" s="34" t="s">
        <v>231</v>
      </c>
      <c r="O35" s="28">
        <f>'[2]Plan Indicativo'!CP38</f>
        <v>0.6</v>
      </c>
      <c r="P35" s="36" t="s">
        <v>174</v>
      </c>
      <c r="Q35" s="19" t="s">
        <v>232</v>
      </c>
      <c r="R35" s="34">
        <v>18</v>
      </c>
      <c r="S35" s="34">
        <v>6</v>
      </c>
      <c r="T35" s="34">
        <v>2</v>
      </c>
      <c r="U35" s="34">
        <v>3</v>
      </c>
      <c r="V35" s="34">
        <v>4</v>
      </c>
      <c r="W35" s="34">
        <v>5</v>
      </c>
      <c r="X35" s="137" t="s">
        <v>157</v>
      </c>
    </row>
    <row r="36" spans="1:24" ht="38.25">
      <c r="A36" s="34">
        <v>3</v>
      </c>
      <c r="B36" s="34">
        <v>1</v>
      </c>
      <c r="C36" s="34" t="s">
        <v>162</v>
      </c>
      <c r="D36" s="34" t="s">
        <v>219</v>
      </c>
      <c r="E36" s="17"/>
      <c r="F36" s="43" t="s">
        <v>220</v>
      </c>
      <c r="G36" s="137" t="s">
        <v>157</v>
      </c>
      <c r="H36" s="17"/>
      <c r="I36" s="19" t="s">
        <v>233</v>
      </c>
      <c r="J36" s="34" t="s">
        <v>169</v>
      </c>
      <c r="K36" s="34" t="s">
        <v>170</v>
      </c>
      <c r="L36" s="34" t="s">
        <v>234</v>
      </c>
      <c r="M36" s="34" t="s">
        <v>235</v>
      </c>
      <c r="N36" s="34" t="s">
        <v>236</v>
      </c>
      <c r="O36" s="28">
        <f>'[2]Plan Indicativo'!CP39</f>
        <v>0.3</v>
      </c>
      <c r="P36" s="36" t="s">
        <v>174</v>
      </c>
      <c r="Q36" s="17"/>
      <c r="R36" s="34">
        <v>3</v>
      </c>
      <c r="S36" s="34">
        <v>0</v>
      </c>
      <c r="T36" s="34">
        <v>0</v>
      </c>
      <c r="U36" s="34">
        <v>0</v>
      </c>
      <c r="V36" s="34">
        <v>2</v>
      </c>
      <c r="W36" s="34">
        <v>1</v>
      </c>
      <c r="X36" s="137" t="s">
        <v>157</v>
      </c>
    </row>
    <row r="37" spans="1:24" ht="38.25">
      <c r="A37" s="39"/>
      <c r="B37" s="34"/>
      <c r="C37" s="39" t="s">
        <v>162</v>
      </c>
      <c r="D37" s="39" t="s">
        <v>238</v>
      </c>
      <c r="E37" s="17"/>
      <c r="F37" s="39"/>
      <c r="G37" s="137"/>
      <c r="H37" s="17"/>
      <c r="I37" s="40" t="s">
        <v>885</v>
      </c>
      <c r="J37" s="34"/>
      <c r="K37" s="40"/>
      <c r="L37" s="40"/>
      <c r="M37" s="40"/>
      <c r="N37" s="39"/>
      <c r="O37" s="28">
        <f>'[2]Plan Indicativo'!CP40</f>
        <v>3.3784970819787125E-2</v>
      </c>
      <c r="P37" s="41"/>
      <c r="Q37" s="42"/>
      <c r="R37" s="39"/>
      <c r="S37" s="39"/>
      <c r="T37" s="39"/>
      <c r="U37" s="39"/>
      <c r="V37" s="39"/>
      <c r="W37" s="39"/>
      <c r="X37" s="137"/>
    </row>
    <row r="38" spans="1:24" ht="51">
      <c r="A38" s="11"/>
      <c r="B38" s="34"/>
      <c r="C38" s="11" t="s">
        <v>162</v>
      </c>
      <c r="D38" s="11" t="s">
        <v>238</v>
      </c>
      <c r="E38" s="17"/>
      <c r="F38" s="11" t="s">
        <v>239</v>
      </c>
      <c r="G38" s="137"/>
      <c r="H38" s="17"/>
      <c r="I38" s="35" t="s">
        <v>886</v>
      </c>
      <c r="J38" s="34"/>
      <c r="K38" s="35"/>
      <c r="L38" s="35"/>
      <c r="M38" s="35"/>
      <c r="N38" s="11"/>
      <c r="O38" s="28">
        <f>'[2]Plan Indicativo'!CP41</f>
        <v>0.7</v>
      </c>
      <c r="P38" s="36"/>
      <c r="Q38" s="17"/>
      <c r="R38" s="11"/>
      <c r="S38" s="11"/>
      <c r="T38" s="11"/>
      <c r="U38" s="11"/>
      <c r="V38" s="11"/>
      <c r="W38" s="11"/>
      <c r="X38" s="137"/>
    </row>
    <row r="39" spans="1:24" ht="76.5">
      <c r="A39" s="34">
        <v>5</v>
      </c>
      <c r="B39" s="34">
        <v>1</v>
      </c>
      <c r="C39" s="34" t="s">
        <v>162</v>
      </c>
      <c r="D39" s="34" t="s">
        <v>238</v>
      </c>
      <c r="E39" s="17"/>
      <c r="F39" s="45" t="s">
        <v>239</v>
      </c>
      <c r="G39" s="137" t="s">
        <v>237</v>
      </c>
      <c r="H39" s="17"/>
      <c r="I39" s="19" t="s">
        <v>240</v>
      </c>
      <c r="J39" s="34" t="s">
        <v>169</v>
      </c>
      <c r="K39" s="34" t="s">
        <v>170</v>
      </c>
      <c r="L39" s="34" t="s">
        <v>241</v>
      </c>
      <c r="M39" s="34" t="s">
        <v>242</v>
      </c>
      <c r="N39" s="34" t="s">
        <v>243</v>
      </c>
      <c r="O39" s="28">
        <f>'[2]Plan Indicativo'!CP42</f>
        <v>0.15</v>
      </c>
      <c r="P39" s="36" t="s">
        <v>180</v>
      </c>
      <c r="Q39" s="17"/>
      <c r="R39" s="34">
        <v>450</v>
      </c>
      <c r="S39" s="34">
        <v>70</v>
      </c>
      <c r="T39" s="34">
        <v>100</v>
      </c>
      <c r="U39" s="34">
        <v>150</v>
      </c>
      <c r="V39" s="34">
        <v>100</v>
      </c>
      <c r="W39" s="34">
        <v>100</v>
      </c>
      <c r="X39" s="137" t="s">
        <v>237</v>
      </c>
    </row>
    <row r="40" spans="1:24" ht="63.75">
      <c r="A40" s="34">
        <v>5</v>
      </c>
      <c r="B40" s="34">
        <v>1</v>
      </c>
      <c r="C40" s="34" t="s">
        <v>162</v>
      </c>
      <c r="D40" s="34" t="s">
        <v>238</v>
      </c>
      <c r="E40" s="17"/>
      <c r="F40" s="45" t="s">
        <v>239</v>
      </c>
      <c r="G40" s="134" t="s">
        <v>244</v>
      </c>
      <c r="H40" s="17"/>
      <c r="I40" s="19" t="s">
        <v>245</v>
      </c>
      <c r="J40" s="34" t="s">
        <v>169</v>
      </c>
      <c r="K40" s="34" t="s">
        <v>170</v>
      </c>
      <c r="L40" s="34" t="s">
        <v>246</v>
      </c>
      <c r="M40" s="34" t="s">
        <v>247</v>
      </c>
      <c r="N40" s="34" t="s">
        <v>248</v>
      </c>
      <c r="O40" s="28">
        <f>'[2]Plan Indicativo'!CP43</f>
        <v>0.15</v>
      </c>
      <c r="P40" s="36" t="s">
        <v>180</v>
      </c>
      <c r="Q40" s="17"/>
      <c r="R40" s="34">
        <v>450</v>
      </c>
      <c r="S40" s="34">
        <v>0</v>
      </c>
      <c r="T40" s="34">
        <v>80</v>
      </c>
      <c r="U40" s="34">
        <v>150</v>
      </c>
      <c r="V40" s="34">
        <v>110</v>
      </c>
      <c r="W40" s="34">
        <v>110</v>
      </c>
      <c r="X40" s="134" t="s">
        <v>244</v>
      </c>
    </row>
    <row r="41" spans="1:24" ht="63.75">
      <c r="A41" s="34">
        <v>5</v>
      </c>
      <c r="B41" s="34">
        <v>1</v>
      </c>
      <c r="C41" s="34" t="s">
        <v>162</v>
      </c>
      <c r="D41" s="34" t="s">
        <v>238</v>
      </c>
      <c r="E41" s="17"/>
      <c r="F41" s="45" t="s">
        <v>239</v>
      </c>
      <c r="G41" s="137" t="s">
        <v>237</v>
      </c>
      <c r="H41" s="17"/>
      <c r="I41" s="19" t="s">
        <v>249</v>
      </c>
      <c r="J41" s="34" t="s">
        <v>169</v>
      </c>
      <c r="K41" s="34" t="s">
        <v>170</v>
      </c>
      <c r="L41" s="34" t="s">
        <v>250</v>
      </c>
      <c r="M41" s="34" t="s">
        <v>251</v>
      </c>
      <c r="N41" s="34" t="s">
        <v>252</v>
      </c>
      <c r="O41" s="28">
        <f>'[2]Plan Indicativo'!CP44</f>
        <v>0.15</v>
      </c>
      <c r="P41" s="36" t="s">
        <v>180</v>
      </c>
      <c r="Q41" s="17"/>
      <c r="R41" s="34">
        <v>4</v>
      </c>
      <c r="S41" s="34">
        <v>1</v>
      </c>
      <c r="T41" s="34">
        <v>1</v>
      </c>
      <c r="U41" s="34">
        <v>1</v>
      </c>
      <c r="V41" s="34">
        <v>1</v>
      </c>
      <c r="W41" s="34">
        <v>1</v>
      </c>
      <c r="X41" s="137" t="s">
        <v>237</v>
      </c>
    </row>
    <row r="42" spans="1:24" ht="38.25">
      <c r="A42" s="34">
        <v>3</v>
      </c>
      <c r="B42" s="34">
        <v>1</v>
      </c>
      <c r="C42" s="34" t="s">
        <v>162</v>
      </c>
      <c r="D42" s="34" t="s">
        <v>238</v>
      </c>
      <c r="E42" s="17"/>
      <c r="F42" s="45" t="s">
        <v>239</v>
      </c>
      <c r="G42" s="134" t="s">
        <v>593</v>
      </c>
      <c r="H42" s="17"/>
      <c r="I42" s="19" t="s">
        <v>253</v>
      </c>
      <c r="J42" s="34" t="s">
        <v>169</v>
      </c>
      <c r="K42" s="34" t="s">
        <v>170</v>
      </c>
      <c r="L42" s="34" t="s">
        <v>254</v>
      </c>
      <c r="M42" s="34" t="s">
        <v>255</v>
      </c>
      <c r="N42" s="34" t="s">
        <v>256</v>
      </c>
      <c r="O42" s="28">
        <f>'[2]Plan Indicativo'!CP45</f>
        <v>0.15</v>
      </c>
      <c r="P42" s="36" t="s">
        <v>180</v>
      </c>
      <c r="Q42" s="17"/>
      <c r="R42" s="34">
        <v>14</v>
      </c>
      <c r="S42" s="34">
        <v>4</v>
      </c>
      <c r="T42" s="34">
        <v>0</v>
      </c>
      <c r="U42" s="34">
        <v>4</v>
      </c>
      <c r="V42" s="34">
        <v>5</v>
      </c>
      <c r="W42" s="34">
        <v>5</v>
      </c>
      <c r="X42" s="134" t="s">
        <v>593</v>
      </c>
    </row>
    <row r="43" spans="1:24" ht="51">
      <c r="A43" s="34">
        <v>3</v>
      </c>
      <c r="B43" s="34">
        <v>1</v>
      </c>
      <c r="C43" s="34" t="s">
        <v>162</v>
      </c>
      <c r="D43" s="34" t="s">
        <v>238</v>
      </c>
      <c r="E43" s="17"/>
      <c r="F43" s="45" t="s">
        <v>239</v>
      </c>
      <c r="G43" s="134" t="s">
        <v>593</v>
      </c>
      <c r="H43" s="17"/>
      <c r="I43" s="19" t="s">
        <v>257</v>
      </c>
      <c r="J43" s="34" t="s">
        <v>169</v>
      </c>
      <c r="K43" s="34" t="s">
        <v>170</v>
      </c>
      <c r="L43" s="34" t="s">
        <v>258</v>
      </c>
      <c r="M43" s="34" t="s">
        <v>259</v>
      </c>
      <c r="N43" s="34" t="s">
        <v>260</v>
      </c>
      <c r="O43" s="28">
        <f>'[2]Plan Indicativo'!CP46</f>
        <v>0.15</v>
      </c>
      <c r="P43" s="36" t="s">
        <v>180</v>
      </c>
      <c r="Q43" s="17"/>
      <c r="R43" s="34">
        <v>12</v>
      </c>
      <c r="S43" s="34">
        <v>0</v>
      </c>
      <c r="T43" s="34">
        <v>2</v>
      </c>
      <c r="U43" s="34">
        <v>6</v>
      </c>
      <c r="V43" s="34">
        <v>2</v>
      </c>
      <c r="W43" s="34">
        <v>2</v>
      </c>
      <c r="X43" s="134" t="s">
        <v>593</v>
      </c>
    </row>
    <row r="44" spans="1:24" ht="38.25">
      <c r="A44" s="34">
        <v>3</v>
      </c>
      <c r="B44" s="34">
        <v>1</v>
      </c>
      <c r="C44" s="34" t="s">
        <v>162</v>
      </c>
      <c r="D44" s="34" t="s">
        <v>238</v>
      </c>
      <c r="E44" s="17"/>
      <c r="F44" s="45" t="s">
        <v>239</v>
      </c>
      <c r="G44" s="134" t="s">
        <v>593</v>
      </c>
      <c r="H44" s="17"/>
      <c r="I44" s="19" t="s">
        <v>261</v>
      </c>
      <c r="J44" s="34" t="s">
        <v>169</v>
      </c>
      <c r="K44" s="34" t="s">
        <v>170</v>
      </c>
      <c r="L44" s="34" t="s">
        <v>262</v>
      </c>
      <c r="M44" s="34" t="s">
        <v>263</v>
      </c>
      <c r="N44" s="34" t="s">
        <v>264</v>
      </c>
      <c r="O44" s="28">
        <f>'[2]Plan Indicativo'!CP47</f>
        <v>0.1</v>
      </c>
      <c r="P44" s="36" t="s">
        <v>180</v>
      </c>
      <c r="Q44" s="17"/>
      <c r="R44" s="34">
        <v>15</v>
      </c>
      <c r="S44" s="34">
        <v>2</v>
      </c>
      <c r="T44" s="34">
        <v>3</v>
      </c>
      <c r="U44" s="34">
        <v>5</v>
      </c>
      <c r="V44" s="34">
        <v>5</v>
      </c>
      <c r="W44" s="34">
        <v>2</v>
      </c>
      <c r="X44" s="134" t="s">
        <v>593</v>
      </c>
    </row>
    <row r="45" spans="1:24" ht="51">
      <c r="A45" s="34">
        <v>5</v>
      </c>
      <c r="B45" s="34">
        <v>1</v>
      </c>
      <c r="C45" s="34" t="s">
        <v>162</v>
      </c>
      <c r="D45" s="34" t="s">
        <v>238</v>
      </c>
      <c r="E45" s="17"/>
      <c r="F45" s="45" t="s">
        <v>239</v>
      </c>
      <c r="G45" s="137" t="s">
        <v>237</v>
      </c>
      <c r="H45" s="17"/>
      <c r="I45" s="19" t="s">
        <v>265</v>
      </c>
      <c r="J45" s="34" t="s">
        <v>169</v>
      </c>
      <c r="K45" s="34" t="s">
        <v>170</v>
      </c>
      <c r="L45" s="34" t="s">
        <v>266</v>
      </c>
      <c r="M45" s="34" t="s">
        <v>267</v>
      </c>
      <c r="N45" s="34" t="s">
        <v>268</v>
      </c>
      <c r="O45" s="28">
        <f>'[2]Plan Indicativo'!CP48</f>
        <v>0.15</v>
      </c>
      <c r="P45" s="36" t="s">
        <v>180</v>
      </c>
      <c r="Q45" s="17"/>
      <c r="R45" s="34">
        <v>12</v>
      </c>
      <c r="S45" s="34">
        <v>3</v>
      </c>
      <c r="T45" s="34">
        <v>7</v>
      </c>
      <c r="U45" s="34">
        <v>3</v>
      </c>
      <c r="V45" s="34">
        <v>2</v>
      </c>
      <c r="W45" s="34">
        <v>0</v>
      </c>
      <c r="X45" s="137" t="s">
        <v>237</v>
      </c>
    </row>
    <row r="46" spans="1:24" ht="51">
      <c r="A46" s="34"/>
      <c r="B46" s="34"/>
      <c r="C46" s="11" t="s">
        <v>162</v>
      </c>
      <c r="D46" s="11" t="s">
        <v>238</v>
      </c>
      <c r="E46" s="17"/>
      <c r="F46" s="11" t="s">
        <v>269</v>
      </c>
      <c r="G46" s="137"/>
      <c r="H46" s="17"/>
      <c r="I46" s="35" t="s">
        <v>887</v>
      </c>
      <c r="J46" s="34"/>
      <c r="K46" s="35"/>
      <c r="L46" s="35"/>
      <c r="M46" s="35"/>
      <c r="N46" s="11"/>
      <c r="O46" s="28">
        <f>'[2]Plan Indicativo'!CP49</f>
        <v>0.3</v>
      </c>
      <c r="P46" s="36"/>
      <c r="Q46" s="17"/>
      <c r="R46" s="11"/>
      <c r="S46" s="11"/>
      <c r="T46" s="11"/>
      <c r="U46" s="11"/>
      <c r="V46" s="11"/>
      <c r="W46" s="11"/>
      <c r="X46" s="137"/>
    </row>
    <row r="47" spans="1:24" ht="51">
      <c r="A47" s="34">
        <v>9</v>
      </c>
      <c r="B47" s="34">
        <v>1</v>
      </c>
      <c r="C47" s="34" t="s">
        <v>162</v>
      </c>
      <c r="D47" s="34" t="s">
        <v>238</v>
      </c>
      <c r="E47" s="17"/>
      <c r="F47" s="46" t="s">
        <v>269</v>
      </c>
      <c r="G47" s="137" t="s">
        <v>157</v>
      </c>
      <c r="H47" s="17"/>
      <c r="I47" s="19" t="s">
        <v>270</v>
      </c>
      <c r="J47" s="34" t="s">
        <v>169</v>
      </c>
      <c r="K47" s="34" t="s">
        <v>170</v>
      </c>
      <c r="L47" s="34" t="s">
        <v>271</v>
      </c>
      <c r="M47" s="34"/>
      <c r="N47" s="34" t="s">
        <v>271</v>
      </c>
      <c r="O47" s="28">
        <f>'[2]Plan Indicativo'!CP50</f>
        <v>0.5</v>
      </c>
      <c r="P47" s="36" t="s">
        <v>174</v>
      </c>
      <c r="Q47" s="17"/>
      <c r="R47" s="34">
        <v>1</v>
      </c>
      <c r="S47" s="34">
        <v>0</v>
      </c>
      <c r="T47" s="34">
        <v>0</v>
      </c>
      <c r="U47" s="34">
        <v>0</v>
      </c>
      <c r="V47" s="34">
        <v>0</v>
      </c>
      <c r="W47" s="34">
        <v>1</v>
      </c>
      <c r="X47" s="137" t="s">
        <v>157</v>
      </c>
    </row>
    <row r="48" spans="1:24" ht="51">
      <c r="A48" s="34">
        <v>4</v>
      </c>
      <c r="B48" s="34">
        <v>1</v>
      </c>
      <c r="C48" s="34" t="s">
        <v>162</v>
      </c>
      <c r="D48" s="34" t="s">
        <v>238</v>
      </c>
      <c r="E48" s="17"/>
      <c r="F48" s="46" t="s">
        <v>269</v>
      </c>
      <c r="G48" s="134" t="s">
        <v>734</v>
      </c>
      <c r="H48" s="17"/>
      <c r="I48" s="19" t="s">
        <v>272</v>
      </c>
      <c r="J48" s="34" t="s">
        <v>169</v>
      </c>
      <c r="K48" s="34" t="s">
        <v>170</v>
      </c>
      <c r="L48" s="34" t="s">
        <v>273</v>
      </c>
      <c r="M48" s="34" t="s">
        <v>274</v>
      </c>
      <c r="N48" s="34" t="s">
        <v>275</v>
      </c>
      <c r="O48" s="28">
        <f>'[2]Plan Indicativo'!CP51</f>
        <v>0.2</v>
      </c>
      <c r="P48" s="36" t="s">
        <v>180</v>
      </c>
      <c r="Q48" s="17"/>
      <c r="R48" s="34">
        <v>9</v>
      </c>
      <c r="S48" s="34">
        <v>1</v>
      </c>
      <c r="T48" s="34">
        <v>5</v>
      </c>
      <c r="U48" s="34">
        <v>1</v>
      </c>
      <c r="V48" s="34">
        <v>1</v>
      </c>
      <c r="W48" s="34">
        <v>2</v>
      </c>
      <c r="X48" s="134" t="s">
        <v>734</v>
      </c>
    </row>
    <row r="49" spans="1:24" ht="51">
      <c r="A49" s="34">
        <v>4</v>
      </c>
      <c r="B49" s="34">
        <v>1</v>
      </c>
      <c r="C49" s="34" t="s">
        <v>162</v>
      </c>
      <c r="D49" s="34" t="s">
        <v>238</v>
      </c>
      <c r="E49" s="17"/>
      <c r="F49" s="46" t="s">
        <v>269</v>
      </c>
      <c r="G49" s="134" t="s">
        <v>734</v>
      </c>
      <c r="H49" s="17"/>
      <c r="I49" s="19" t="s">
        <v>276</v>
      </c>
      <c r="J49" s="34" t="s">
        <v>169</v>
      </c>
      <c r="K49" s="34" t="s">
        <v>170</v>
      </c>
      <c r="L49" s="34" t="s">
        <v>277</v>
      </c>
      <c r="M49" s="34" t="s">
        <v>277</v>
      </c>
      <c r="N49" s="34" t="s">
        <v>278</v>
      </c>
      <c r="O49" s="28">
        <f>'[2]Plan Indicativo'!CP52</f>
        <v>0.3</v>
      </c>
      <c r="P49" s="36" t="s">
        <v>180</v>
      </c>
      <c r="Q49" s="17"/>
      <c r="R49" s="34">
        <v>12</v>
      </c>
      <c r="S49" s="34">
        <v>2</v>
      </c>
      <c r="T49" s="34">
        <v>2</v>
      </c>
      <c r="U49" s="34">
        <v>3</v>
      </c>
      <c r="V49" s="34">
        <v>3</v>
      </c>
      <c r="W49" s="34">
        <v>4</v>
      </c>
      <c r="X49" s="134" t="s">
        <v>734</v>
      </c>
    </row>
    <row r="50" spans="1:24" ht="38.25">
      <c r="A50" s="39"/>
      <c r="B50" s="34"/>
      <c r="C50" s="39" t="s">
        <v>162</v>
      </c>
      <c r="D50" s="39" t="s">
        <v>280</v>
      </c>
      <c r="E50" s="17"/>
      <c r="F50" s="39"/>
      <c r="G50" s="137"/>
      <c r="H50" s="17"/>
      <c r="I50" s="40" t="s">
        <v>888</v>
      </c>
      <c r="J50" s="34"/>
      <c r="K50" s="40"/>
      <c r="L50" s="40"/>
      <c r="M50" s="40"/>
      <c r="N50" s="39"/>
      <c r="O50" s="28">
        <f>'[2]Plan Indicativo'!CP53</f>
        <v>1.0395375636857575E-2</v>
      </c>
      <c r="P50" s="41"/>
      <c r="Q50" s="42"/>
      <c r="R50" s="39"/>
      <c r="S50" s="39"/>
      <c r="T50" s="39"/>
      <c r="U50" s="39"/>
      <c r="V50" s="39"/>
      <c r="W50" s="39"/>
      <c r="X50" s="137"/>
    </row>
    <row r="51" spans="1:24" ht="38.25">
      <c r="A51" s="11"/>
      <c r="B51" s="34"/>
      <c r="C51" s="11" t="s">
        <v>162</v>
      </c>
      <c r="D51" s="11" t="s">
        <v>280</v>
      </c>
      <c r="E51" s="17"/>
      <c r="F51" s="11" t="s">
        <v>281</v>
      </c>
      <c r="G51" s="137"/>
      <c r="H51" s="17"/>
      <c r="I51" s="35" t="s">
        <v>889</v>
      </c>
      <c r="J51" s="34"/>
      <c r="K51" s="35"/>
      <c r="L51" s="35"/>
      <c r="M51" s="35"/>
      <c r="N51" s="11"/>
      <c r="O51" s="28">
        <f>'[2]Plan Indicativo'!CP54</f>
        <v>0.7</v>
      </c>
      <c r="P51" s="36"/>
      <c r="Q51" s="17"/>
      <c r="R51" s="11"/>
      <c r="S51" s="11"/>
      <c r="T51" s="11"/>
      <c r="U51" s="11"/>
      <c r="V51" s="11"/>
      <c r="W51" s="11"/>
      <c r="X51" s="137"/>
    </row>
    <row r="52" spans="1:24" ht="63.75">
      <c r="A52" s="34">
        <v>10</v>
      </c>
      <c r="B52" s="34">
        <v>1</v>
      </c>
      <c r="C52" s="34" t="s">
        <v>162</v>
      </c>
      <c r="D52" s="34" t="s">
        <v>280</v>
      </c>
      <c r="E52" s="17"/>
      <c r="F52" s="47" t="s">
        <v>281</v>
      </c>
      <c r="G52" s="134" t="s">
        <v>279</v>
      </c>
      <c r="H52" s="17"/>
      <c r="I52" s="19" t="s">
        <v>282</v>
      </c>
      <c r="J52" s="34" t="s">
        <v>169</v>
      </c>
      <c r="K52" s="34" t="s">
        <v>170</v>
      </c>
      <c r="L52" s="34" t="s">
        <v>283</v>
      </c>
      <c r="M52" s="34" t="s">
        <v>284</v>
      </c>
      <c r="N52" s="34" t="s">
        <v>285</v>
      </c>
      <c r="O52" s="28">
        <f>'[2]Plan Indicativo'!CP55</f>
        <v>0.2</v>
      </c>
      <c r="P52" s="36" t="s">
        <v>180</v>
      </c>
      <c r="Q52" s="17"/>
      <c r="R52" s="34">
        <v>800</v>
      </c>
      <c r="S52" s="34">
        <v>0</v>
      </c>
      <c r="T52" s="34">
        <v>50</v>
      </c>
      <c r="U52" s="34">
        <v>250</v>
      </c>
      <c r="V52" s="34">
        <v>25</v>
      </c>
      <c r="W52" s="34">
        <v>25</v>
      </c>
      <c r="X52" s="134" t="s">
        <v>279</v>
      </c>
    </row>
    <row r="53" spans="1:24" ht="38.25">
      <c r="A53" s="34">
        <v>10</v>
      </c>
      <c r="B53" s="34">
        <v>1</v>
      </c>
      <c r="C53" s="34" t="s">
        <v>162</v>
      </c>
      <c r="D53" s="34" t="s">
        <v>280</v>
      </c>
      <c r="E53" s="17"/>
      <c r="F53" s="47" t="s">
        <v>281</v>
      </c>
      <c r="G53" s="134" t="s">
        <v>279</v>
      </c>
      <c r="H53" s="17"/>
      <c r="I53" s="19" t="s">
        <v>286</v>
      </c>
      <c r="J53" s="34" t="s">
        <v>169</v>
      </c>
      <c r="K53" s="34" t="s">
        <v>170</v>
      </c>
      <c r="L53" s="34" t="s">
        <v>287</v>
      </c>
      <c r="M53" s="34" t="s">
        <v>288</v>
      </c>
      <c r="N53" s="34" t="s">
        <v>289</v>
      </c>
      <c r="O53" s="28">
        <f>'[2]Plan Indicativo'!CP56</f>
        <v>0.2</v>
      </c>
      <c r="P53" s="36" t="s">
        <v>180</v>
      </c>
      <c r="Q53" s="17"/>
      <c r="R53" s="34">
        <v>25</v>
      </c>
      <c r="S53" s="34">
        <v>0</v>
      </c>
      <c r="T53" s="34">
        <v>25</v>
      </c>
      <c r="U53" s="34">
        <v>25</v>
      </c>
      <c r="V53" s="34">
        <v>1</v>
      </c>
      <c r="W53" s="34">
        <v>0</v>
      </c>
      <c r="X53" s="134" t="s">
        <v>279</v>
      </c>
    </row>
    <row r="54" spans="1:24" ht="76.5">
      <c r="A54" s="34">
        <v>10</v>
      </c>
      <c r="B54" s="34">
        <v>1</v>
      </c>
      <c r="C54" s="34" t="s">
        <v>162</v>
      </c>
      <c r="D54" s="34" t="s">
        <v>280</v>
      </c>
      <c r="E54" s="17"/>
      <c r="F54" s="47" t="s">
        <v>281</v>
      </c>
      <c r="G54" s="134" t="s">
        <v>279</v>
      </c>
      <c r="H54" s="17"/>
      <c r="I54" s="19" t="s">
        <v>290</v>
      </c>
      <c r="J54" s="34" t="s">
        <v>169</v>
      </c>
      <c r="K54" s="34" t="s">
        <v>170</v>
      </c>
      <c r="L54" s="34" t="s">
        <v>291</v>
      </c>
      <c r="M54" s="34" t="s">
        <v>292</v>
      </c>
      <c r="N54" s="34" t="s">
        <v>293</v>
      </c>
      <c r="O54" s="28">
        <f>'[2]Plan Indicativo'!CP57</f>
        <v>0.2</v>
      </c>
      <c r="P54" s="36" t="s">
        <v>180</v>
      </c>
      <c r="Q54" s="17"/>
      <c r="R54" s="34">
        <v>6</v>
      </c>
      <c r="S54" s="34">
        <v>0</v>
      </c>
      <c r="T54" s="34">
        <v>2</v>
      </c>
      <c r="U54" s="34">
        <v>4</v>
      </c>
      <c r="V54" s="34">
        <v>1</v>
      </c>
      <c r="W54" s="34">
        <v>1</v>
      </c>
      <c r="X54" s="134" t="s">
        <v>279</v>
      </c>
    </row>
    <row r="55" spans="1:24" ht="38.25">
      <c r="A55" s="34">
        <v>10</v>
      </c>
      <c r="B55" s="34">
        <v>1</v>
      </c>
      <c r="C55" s="34" t="s">
        <v>162</v>
      </c>
      <c r="D55" s="34" t="s">
        <v>280</v>
      </c>
      <c r="E55" s="17"/>
      <c r="F55" s="47" t="s">
        <v>281</v>
      </c>
      <c r="G55" s="134" t="s">
        <v>279</v>
      </c>
      <c r="H55" s="17"/>
      <c r="I55" s="19" t="s">
        <v>294</v>
      </c>
      <c r="J55" s="34" t="s">
        <v>169</v>
      </c>
      <c r="K55" s="34" t="s">
        <v>170</v>
      </c>
      <c r="L55" s="34" t="s">
        <v>295</v>
      </c>
      <c r="M55" s="34" t="s">
        <v>296</v>
      </c>
      <c r="N55" s="34" t="s">
        <v>297</v>
      </c>
      <c r="O55" s="28">
        <f>'[2]Plan Indicativo'!CP58</f>
        <v>0.2</v>
      </c>
      <c r="P55" s="36" t="s">
        <v>180</v>
      </c>
      <c r="Q55" s="17"/>
      <c r="R55" s="34">
        <v>4</v>
      </c>
      <c r="S55" s="34">
        <v>0</v>
      </c>
      <c r="T55" s="34">
        <v>1</v>
      </c>
      <c r="U55" s="34">
        <v>1</v>
      </c>
      <c r="V55" s="34">
        <v>1</v>
      </c>
      <c r="W55" s="34">
        <v>1</v>
      </c>
      <c r="X55" s="134" t="s">
        <v>279</v>
      </c>
    </row>
    <row r="56" spans="1:24" ht="51">
      <c r="A56" s="34">
        <v>8</v>
      </c>
      <c r="B56" s="34">
        <v>1</v>
      </c>
      <c r="C56" s="34" t="s">
        <v>162</v>
      </c>
      <c r="D56" s="34" t="s">
        <v>280</v>
      </c>
      <c r="E56" s="17"/>
      <c r="F56" s="47" t="s">
        <v>281</v>
      </c>
      <c r="G56" s="134" t="s">
        <v>279</v>
      </c>
      <c r="H56" s="17"/>
      <c r="I56" s="19" t="s">
        <v>298</v>
      </c>
      <c r="J56" s="34" t="s">
        <v>169</v>
      </c>
      <c r="K56" s="34" t="s">
        <v>170</v>
      </c>
      <c r="L56" s="34" t="s">
        <v>299</v>
      </c>
      <c r="M56" s="34" t="s">
        <v>300</v>
      </c>
      <c r="N56" s="34" t="s">
        <v>301</v>
      </c>
      <c r="O56" s="28">
        <f>'[2]Plan Indicativo'!CP59</f>
        <v>0.2</v>
      </c>
      <c r="P56" s="36" t="s">
        <v>180</v>
      </c>
      <c r="Q56" s="17"/>
      <c r="R56" s="34">
        <v>3</v>
      </c>
      <c r="S56" s="34">
        <v>0</v>
      </c>
      <c r="T56" s="34">
        <v>0</v>
      </c>
      <c r="U56" s="34">
        <v>1</v>
      </c>
      <c r="V56" s="34">
        <v>0</v>
      </c>
      <c r="W56" s="34">
        <v>0</v>
      </c>
      <c r="X56" s="134" t="s">
        <v>279</v>
      </c>
    </row>
    <row r="57" spans="1:24" ht="38.25">
      <c r="A57" s="34"/>
      <c r="B57" s="34"/>
      <c r="C57" s="11" t="s">
        <v>162</v>
      </c>
      <c r="D57" s="11" t="s">
        <v>280</v>
      </c>
      <c r="E57" s="17"/>
      <c r="F57" s="11" t="s">
        <v>302</v>
      </c>
      <c r="G57" s="137"/>
      <c r="H57" s="17"/>
      <c r="I57" s="35" t="s">
        <v>890</v>
      </c>
      <c r="J57" s="34"/>
      <c r="K57" s="35"/>
      <c r="L57" s="35"/>
      <c r="M57" s="35"/>
      <c r="N57" s="11"/>
      <c r="O57" s="28">
        <f>'[2]Plan Indicativo'!CP60</f>
        <v>0.3</v>
      </c>
      <c r="P57" s="36"/>
      <c r="Q57" s="17"/>
      <c r="R57" s="11"/>
      <c r="S57" s="11"/>
      <c r="T57" s="11"/>
      <c r="U57" s="11"/>
      <c r="V57" s="11"/>
      <c r="W57" s="11"/>
      <c r="X57" s="137"/>
    </row>
    <row r="58" spans="1:24" ht="63.75">
      <c r="A58" s="34">
        <v>5</v>
      </c>
      <c r="B58" s="34">
        <v>1</v>
      </c>
      <c r="C58" s="34" t="s">
        <v>162</v>
      </c>
      <c r="D58" s="34" t="s">
        <v>280</v>
      </c>
      <c r="E58" s="17"/>
      <c r="F58" s="48" t="s">
        <v>302</v>
      </c>
      <c r="G58" s="134" t="s">
        <v>279</v>
      </c>
      <c r="H58" s="17"/>
      <c r="I58" s="19" t="s">
        <v>303</v>
      </c>
      <c r="J58" s="34" t="s">
        <v>169</v>
      </c>
      <c r="K58" s="34" t="s">
        <v>170</v>
      </c>
      <c r="L58" s="34" t="s">
        <v>304</v>
      </c>
      <c r="M58" s="34" t="s">
        <v>305</v>
      </c>
      <c r="N58" s="34" t="s">
        <v>306</v>
      </c>
      <c r="O58" s="28">
        <f>'[2]Plan Indicativo'!CP61</f>
        <v>0.4</v>
      </c>
      <c r="P58" s="36" t="s">
        <v>180</v>
      </c>
      <c r="Q58" s="17"/>
      <c r="R58" s="34">
        <v>200</v>
      </c>
      <c r="S58" s="34">
        <v>0</v>
      </c>
      <c r="T58" s="34">
        <v>5</v>
      </c>
      <c r="U58" s="34">
        <v>195</v>
      </c>
      <c r="V58" s="34">
        <v>0</v>
      </c>
      <c r="W58" s="34">
        <v>0</v>
      </c>
      <c r="X58" s="134" t="s">
        <v>279</v>
      </c>
    </row>
    <row r="59" spans="1:24" ht="63.75">
      <c r="A59" s="34">
        <v>5</v>
      </c>
      <c r="B59" s="34">
        <v>1</v>
      </c>
      <c r="C59" s="34" t="s">
        <v>162</v>
      </c>
      <c r="D59" s="34" t="s">
        <v>280</v>
      </c>
      <c r="E59" s="17"/>
      <c r="F59" s="48" t="s">
        <v>302</v>
      </c>
      <c r="G59" s="134" t="s">
        <v>279</v>
      </c>
      <c r="H59" s="17"/>
      <c r="I59" s="19" t="s">
        <v>307</v>
      </c>
      <c r="J59" s="34" t="s">
        <v>169</v>
      </c>
      <c r="K59" s="34" t="s">
        <v>170</v>
      </c>
      <c r="L59" s="34" t="s">
        <v>308</v>
      </c>
      <c r="M59" s="34" t="s">
        <v>309</v>
      </c>
      <c r="N59" s="34" t="s">
        <v>310</v>
      </c>
      <c r="O59" s="28">
        <f>'[2]Plan Indicativo'!CP62</f>
        <v>0.4</v>
      </c>
      <c r="P59" s="36" t="s">
        <v>180</v>
      </c>
      <c r="Q59" s="17"/>
      <c r="R59" s="34">
        <v>5</v>
      </c>
      <c r="S59" s="34">
        <v>0</v>
      </c>
      <c r="T59" s="34">
        <v>4</v>
      </c>
      <c r="U59" s="34">
        <v>1</v>
      </c>
      <c r="V59" s="34">
        <v>0</v>
      </c>
      <c r="W59" s="34">
        <v>0</v>
      </c>
      <c r="X59" s="134" t="s">
        <v>279</v>
      </c>
    </row>
    <row r="60" spans="1:24" ht="76.5">
      <c r="A60" s="34">
        <v>5</v>
      </c>
      <c r="B60" s="34">
        <v>1</v>
      </c>
      <c r="C60" s="34" t="s">
        <v>162</v>
      </c>
      <c r="D60" s="34" t="s">
        <v>280</v>
      </c>
      <c r="E60" s="17"/>
      <c r="F60" s="48" t="s">
        <v>302</v>
      </c>
      <c r="G60" s="134" t="s">
        <v>279</v>
      </c>
      <c r="H60" s="17"/>
      <c r="I60" s="19" t="s">
        <v>311</v>
      </c>
      <c r="J60" s="34" t="s">
        <v>169</v>
      </c>
      <c r="K60" s="34" t="s">
        <v>170</v>
      </c>
      <c r="L60" s="34" t="s">
        <v>312</v>
      </c>
      <c r="M60" s="34"/>
      <c r="N60" s="34" t="s">
        <v>312</v>
      </c>
      <c r="O60" s="28">
        <f>'[2]Plan Indicativo'!CP63</f>
        <v>0.2</v>
      </c>
      <c r="P60" s="36" t="s">
        <v>180</v>
      </c>
      <c r="Q60" s="17"/>
      <c r="R60" s="34">
        <v>30</v>
      </c>
      <c r="S60" s="34">
        <v>0</v>
      </c>
      <c r="T60" s="34">
        <v>0</v>
      </c>
      <c r="U60" s="34">
        <v>30</v>
      </c>
      <c r="V60" s="34">
        <v>10</v>
      </c>
      <c r="W60" s="34">
        <v>10</v>
      </c>
      <c r="X60" s="134" t="s">
        <v>279</v>
      </c>
    </row>
    <row r="61" spans="1:24" ht="38.25">
      <c r="A61" s="39"/>
      <c r="B61" s="34"/>
      <c r="C61" s="39" t="s">
        <v>162</v>
      </c>
      <c r="D61" s="39" t="s">
        <v>314</v>
      </c>
      <c r="E61" s="17"/>
      <c r="F61" s="39"/>
      <c r="G61" s="137"/>
      <c r="H61" s="17"/>
      <c r="I61" s="40" t="s">
        <v>891</v>
      </c>
      <c r="J61" s="34"/>
      <c r="K61" s="40"/>
      <c r="L61" s="40"/>
      <c r="M61" s="40"/>
      <c r="N61" s="39"/>
      <c r="O61" s="28">
        <f>'[2]Plan Indicativo'!CP64</f>
        <v>3.3784970819787125E-2</v>
      </c>
      <c r="P61" s="41"/>
      <c r="Q61" s="42"/>
      <c r="R61" s="39"/>
      <c r="S61" s="39"/>
      <c r="T61" s="39"/>
      <c r="U61" s="39"/>
      <c r="V61" s="39"/>
      <c r="W61" s="39"/>
      <c r="X61" s="137"/>
    </row>
    <row r="62" spans="1:24" ht="38.25">
      <c r="A62" s="11"/>
      <c r="B62" s="34"/>
      <c r="C62" s="11" t="s">
        <v>162</v>
      </c>
      <c r="D62" s="11" t="s">
        <v>314</v>
      </c>
      <c r="E62" s="17"/>
      <c r="F62" s="11" t="s">
        <v>315</v>
      </c>
      <c r="G62" s="137"/>
      <c r="H62" s="17"/>
      <c r="I62" s="35" t="s">
        <v>892</v>
      </c>
      <c r="J62" s="34"/>
      <c r="K62" s="35"/>
      <c r="L62" s="35"/>
      <c r="M62" s="35"/>
      <c r="N62" s="11"/>
      <c r="O62" s="28">
        <f>'[2]Plan Indicativo'!CP65</f>
        <v>1</v>
      </c>
      <c r="P62" s="36"/>
      <c r="Q62" s="17"/>
      <c r="R62" s="11"/>
      <c r="S62" s="11"/>
      <c r="T62" s="11"/>
      <c r="U62" s="11"/>
      <c r="V62" s="11"/>
      <c r="W62" s="11"/>
      <c r="X62" s="137"/>
    </row>
    <row r="63" spans="1:24" ht="51">
      <c r="A63" s="34">
        <v>10</v>
      </c>
      <c r="B63" s="34">
        <v>1</v>
      </c>
      <c r="C63" s="34" t="s">
        <v>162</v>
      </c>
      <c r="D63" s="34" t="s">
        <v>314</v>
      </c>
      <c r="E63" s="17"/>
      <c r="F63" s="49" t="s">
        <v>315</v>
      </c>
      <c r="G63" s="137" t="s">
        <v>335</v>
      </c>
      <c r="H63" s="17"/>
      <c r="I63" s="19" t="s">
        <v>316</v>
      </c>
      <c r="J63" s="34" t="s">
        <v>169</v>
      </c>
      <c r="K63" s="34" t="s">
        <v>170</v>
      </c>
      <c r="L63" s="34" t="s">
        <v>317</v>
      </c>
      <c r="M63" s="34" t="s">
        <v>318</v>
      </c>
      <c r="N63" s="34" t="s">
        <v>319</v>
      </c>
      <c r="O63" s="28">
        <f>'[2]Plan Indicativo'!CP66</f>
        <v>0.2</v>
      </c>
      <c r="P63" s="36" t="s">
        <v>180</v>
      </c>
      <c r="Q63" s="17"/>
      <c r="R63" s="34">
        <v>7</v>
      </c>
      <c r="S63" s="34">
        <v>2</v>
      </c>
      <c r="T63" s="34">
        <v>2</v>
      </c>
      <c r="U63" s="34">
        <v>5</v>
      </c>
      <c r="V63" s="34">
        <v>2</v>
      </c>
      <c r="W63" s="34">
        <v>1</v>
      </c>
      <c r="X63" s="137" t="s">
        <v>335</v>
      </c>
    </row>
    <row r="64" spans="1:24" ht="38.25">
      <c r="A64" s="34">
        <v>10</v>
      </c>
      <c r="B64" s="34">
        <v>1</v>
      </c>
      <c r="C64" s="34" t="s">
        <v>162</v>
      </c>
      <c r="D64" s="34" t="s">
        <v>314</v>
      </c>
      <c r="E64" s="17"/>
      <c r="F64" s="49" t="s">
        <v>315</v>
      </c>
      <c r="G64" s="137" t="s">
        <v>335</v>
      </c>
      <c r="H64" s="17"/>
      <c r="I64" s="19" t="s">
        <v>320</v>
      </c>
      <c r="J64" s="34" t="s">
        <v>169</v>
      </c>
      <c r="K64" s="34" t="s">
        <v>170</v>
      </c>
      <c r="L64" s="34" t="s">
        <v>321</v>
      </c>
      <c r="M64" s="34" t="s">
        <v>322</v>
      </c>
      <c r="N64" s="34" t="s">
        <v>323</v>
      </c>
      <c r="O64" s="28">
        <f>'[2]Plan Indicativo'!CP67</f>
        <v>0.2</v>
      </c>
      <c r="P64" s="36" t="s">
        <v>180</v>
      </c>
      <c r="Q64" s="17"/>
      <c r="R64" s="34">
        <v>4</v>
      </c>
      <c r="S64" s="34">
        <v>0</v>
      </c>
      <c r="T64" s="34">
        <v>1</v>
      </c>
      <c r="U64" s="34">
        <v>1</v>
      </c>
      <c r="V64" s="34">
        <v>1</v>
      </c>
      <c r="W64" s="34">
        <v>2</v>
      </c>
      <c r="X64" s="137" t="s">
        <v>335</v>
      </c>
    </row>
    <row r="65" spans="1:24" ht="76.5">
      <c r="A65" s="34">
        <v>4</v>
      </c>
      <c r="B65" s="34">
        <v>1</v>
      </c>
      <c r="C65" s="34" t="s">
        <v>162</v>
      </c>
      <c r="D65" s="34" t="s">
        <v>314</v>
      </c>
      <c r="E65" s="17"/>
      <c r="F65" s="49" t="s">
        <v>315</v>
      </c>
      <c r="G65" s="137" t="s">
        <v>335</v>
      </c>
      <c r="H65" s="17"/>
      <c r="I65" s="19" t="s">
        <v>324</v>
      </c>
      <c r="J65" s="34" t="s">
        <v>169</v>
      </c>
      <c r="K65" s="34" t="s">
        <v>170</v>
      </c>
      <c r="L65" s="34" t="s">
        <v>325</v>
      </c>
      <c r="M65" s="34" t="s">
        <v>326</v>
      </c>
      <c r="N65" s="34" t="s">
        <v>327</v>
      </c>
      <c r="O65" s="28">
        <f>'[2]Plan Indicativo'!CP68</f>
        <v>0.2</v>
      </c>
      <c r="P65" s="36" t="s">
        <v>174</v>
      </c>
      <c r="Q65" s="17"/>
      <c r="R65" s="34">
        <v>350</v>
      </c>
      <c r="S65" s="34">
        <v>0</v>
      </c>
      <c r="T65" s="34">
        <v>2</v>
      </c>
      <c r="U65" s="34">
        <v>0</v>
      </c>
      <c r="V65" s="34">
        <v>150</v>
      </c>
      <c r="W65" s="34">
        <v>200</v>
      </c>
      <c r="X65" s="137" t="s">
        <v>335</v>
      </c>
    </row>
    <row r="66" spans="1:24" ht="51">
      <c r="A66" s="34">
        <v>10</v>
      </c>
      <c r="B66" s="34">
        <v>1</v>
      </c>
      <c r="C66" s="34" t="s">
        <v>162</v>
      </c>
      <c r="D66" s="34" t="s">
        <v>314</v>
      </c>
      <c r="E66" s="17"/>
      <c r="F66" s="49" t="s">
        <v>315</v>
      </c>
      <c r="G66" s="137" t="s">
        <v>335</v>
      </c>
      <c r="H66" s="17"/>
      <c r="I66" s="19" t="s">
        <v>328</v>
      </c>
      <c r="J66" s="34" t="s">
        <v>169</v>
      </c>
      <c r="K66" s="34" t="s">
        <v>170</v>
      </c>
      <c r="L66" s="34" t="s">
        <v>329</v>
      </c>
      <c r="M66" s="34" t="s">
        <v>329</v>
      </c>
      <c r="N66" s="34" t="s">
        <v>330</v>
      </c>
      <c r="O66" s="28">
        <f>'[2]Plan Indicativo'!CP69</f>
        <v>0.2</v>
      </c>
      <c r="P66" s="36" t="s">
        <v>180</v>
      </c>
      <c r="Q66" s="17"/>
      <c r="R66" s="34">
        <v>2</v>
      </c>
      <c r="S66" s="34">
        <v>0</v>
      </c>
      <c r="T66" s="34">
        <v>0</v>
      </c>
      <c r="U66" s="34">
        <v>1</v>
      </c>
      <c r="V66" s="34">
        <v>0</v>
      </c>
      <c r="W66" s="34">
        <v>0</v>
      </c>
      <c r="X66" s="137" t="s">
        <v>335</v>
      </c>
    </row>
    <row r="67" spans="1:24" ht="38.25">
      <c r="A67" s="34">
        <v>10</v>
      </c>
      <c r="B67" s="34">
        <v>1</v>
      </c>
      <c r="C67" s="34" t="s">
        <v>162</v>
      </c>
      <c r="D67" s="34" t="s">
        <v>314</v>
      </c>
      <c r="E67" s="17"/>
      <c r="F67" s="49" t="s">
        <v>315</v>
      </c>
      <c r="G67" s="137" t="s">
        <v>335</v>
      </c>
      <c r="H67" s="17"/>
      <c r="I67" s="19" t="s">
        <v>331</v>
      </c>
      <c r="J67" s="34" t="s">
        <v>169</v>
      </c>
      <c r="K67" s="34" t="s">
        <v>170</v>
      </c>
      <c r="L67" s="34" t="s">
        <v>332</v>
      </c>
      <c r="M67" s="34" t="s">
        <v>333</v>
      </c>
      <c r="N67" s="34" t="s">
        <v>334</v>
      </c>
      <c r="O67" s="28">
        <f>'[2]Plan Indicativo'!CP70</f>
        <v>0.2</v>
      </c>
      <c r="P67" s="36" t="s">
        <v>180</v>
      </c>
      <c r="Q67" s="17"/>
      <c r="R67" s="34">
        <v>7</v>
      </c>
      <c r="S67" s="34">
        <v>0</v>
      </c>
      <c r="T67" s="34">
        <v>1</v>
      </c>
      <c r="U67" s="34">
        <v>2</v>
      </c>
      <c r="V67" s="34">
        <v>2</v>
      </c>
      <c r="W67" s="34">
        <v>3</v>
      </c>
      <c r="X67" s="137" t="s">
        <v>335</v>
      </c>
    </row>
    <row r="68" spans="1:24" ht="38.25">
      <c r="A68" s="39"/>
      <c r="B68" s="34"/>
      <c r="C68" s="39" t="s">
        <v>162</v>
      </c>
      <c r="D68" s="39" t="s">
        <v>336</v>
      </c>
      <c r="E68" s="17"/>
      <c r="F68" s="39"/>
      <c r="G68" s="137"/>
      <c r="H68" s="17"/>
      <c r="I68" s="40" t="s">
        <v>893</v>
      </c>
      <c r="J68" s="34"/>
      <c r="K68" s="40"/>
      <c r="L68" s="40"/>
      <c r="M68" s="40"/>
      <c r="N68" s="39"/>
      <c r="O68" s="28">
        <f>'[2]Plan Indicativo'!CP71</f>
        <v>0.22110963979596066</v>
      </c>
      <c r="P68" s="41"/>
      <c r="Q68" s="42"/>
      <c r="R68" s="39"/>
      <c r="S68" s="39"/>
      <c r="T68" s="39"/>
      <c r="U68" s="39"/>
      <c r="V68" s="39"/>
      <c r="W68" s="39"/>
      <c r="X68" s="137"/>
    </row>
    <row r="69" spans="1:24" ht="38.25">
      <c r="A69" s="11"/>
      <c r="B69" s="34"/>
      <c r="C69" s="11" t="s">
        <v>162</v>
      </c>
      <c r="D69" s="11" t="s">
        <v>336</v>
      </c>
      <c r="E69" s="17"/>
      <c r="F69" s="11" t="s">
        <v>337</v>
      </c>
      <c r="G69" s="137"/>
      <c r="H69" s="17"/>
      <c r="I69" s="35" t="s">
        <v>894</v>
      </c>
      <c r="J69" s="34"/>
      <c r="K69" s="35"/>
      <c r="L69" s="35"/>
      <c r="M69" s="35"/>
      <c r="N69" s="11"/>
      <c r="O69" s="28">
        <f>'[2]Plan Indicativo'!CP72</f>
        <v>1</v>
      </c>
      <c r="P69" s="36"/>
      <c r="Q69" s="17"/>
      <c r="R69" s="11"/>
      <c r="S69" s="11"/>
      <c r="T69" s="11"/>
      <c r="U69" s="11"/>
      <c r="V69" s="11"/>
      <c r="W69" s="11"/>
      <c r="X69" s="137"/>
    </row>
    <row r="70" spans="1:24" ht="38.25">
      <c r="A70" s="34">
        <v>3</v>
      </c>
      <c r="B70" s="34">
        <v>1</v>
      </c>
      <c r="C70" s="34" t="s">
        <v>162</v>
      </c>
      <c r="D70" s="44" t="s">
        <v>336</v>
      </c>
      <c r="E70" s="17"/>
      <c r="F70" s="50" t="s">
        <v>337</v>
      </c>
      <c r="G70" s="137" t="s">
        <v>335</v>
      </c>
      <c r="H70" s="17"/>
      <c r="I70" s="19" t="s">
        <v>338</v>
      </c>
      <c r="J70" s="34" t="s">
        <v>169</v>
      </c>
      <c r="K70" s="44">
        <v>2882</v>
      </c>
      <c r="L70" s="34" t="s">
        <v>339</v>
      </c>
      <c r="M70" s="34" t="s">
        <v>339</v>
      </c>
      <c r="N70" s="34" t="s">
        <v>340</v>
      </c>
      <c r="O70" s="28">
        <f>'[2]Plan Indicativo'!CP73</f>
        <v>0.5</v>
      </c>
      <c r="P70" s="36" t="s">
        <v>180</v>
      </c>
      <c r="Q70" s="17"/>
      <c r="R70" s="34">
        <v>18</v>
      </c>
      <c r="S70" s="34">
        <v>0</v>
      </c>
      <c r="T70" s="34">
        <v>2</v>
      </c>
      <c r="U70" s="34">
        <v>6</v>
      </c>
      <c r="V70" s="34">
        <v>5</v>
      </c>
      <c r="W70" s="34">
        <v>5</v>
      </c>
      <c r="X70" s="137" t="s">
        <v>335</v>
      </c>
    </row>
    <row r="71" spans="1:24" ht="38.25">
      <c r="A71" s="34">
        <v>3</v>
      </c>
      <c r="B71" s="34">
        <v>1</v>
      </c>
      <c r="C71" s="34" t="s">
        <v>162</v>
      </c>
      <c r="D71" s="44" t="s">
        <v>336</v>
      </c>
      <c r="E71" s="17"/>
      <c r="F71" s="50" t="s">
        <v>337</v>
      </c>
      <c r="G71" s="137" t="s">
        <v>335</v>
      </c>
      <c r="H71" s="17"/>
      <c r="I71" s="19" t="s">
        <v>341</v>
      </c>
      <c r="J71" s="34" t="s">
        <v>169</v>
      </c>
      <c r="K71" s="44">
        <v>2882</v>
      </c>
      <c r="L71" s="34" t="s">
        <v>342</v>
      </c>
      <c r="M71" s="34" t="s">
        <v>343</v>
      </c>
      <c r="N71" s="34" t="s">
        <v>344</v>
      </c>
      <c r="O71" s="28">
        <f>'[2]Plan Indicativo'!CP74</f>
        <v>0.5</v>
      </c>
      <c r="P71" s="36" t="s">
        <v>180</v>
      </c>
      <c r="Q71" s="17"/>
      <c r="R71" s="34">
        <v>12</v>
      </c>
      <c r="S71" s="34">
        <v>0</v>
      </c>
      <c r="T71" s="34">
        <v>1</v>
      </c>
      <c r="U71" s="34">
        <v>4</v>
      </c>
      <c r="V71" s="34">
        <v>4</v>
      </c>
      <c r="W71" s="34">
        <v>3</v>
      </c>
      <c r="X71" s="137" t="s">
        <v>335</v>
      </c>
    </row>
    <row r="72" spans="1:24" ht="38.25">
      <c r="A72" s="51"/>
      <c r="B72" s="34"/>
      <c r="C72" s="51" t="s">
        <v>345</v>
      </c>
      <c r="D72" s="51"/>
      <c r="E72" s="17"/>
      <c r="F72" s="51"/>
      <c r="G72" s="137"/>
      <c r="H72" s="17"/>
      <c r="I72" s="52" t="s">
        <v>895</v>
      </c>
      <c r="J72" s="34"/>
      <c r="K72" s="52"/>
      <c r="L72" s="52"/>
      <c r="M72" s="52"/>
      <c r="N72" s="51"/>
      <c r="O72" s="28">
        <f>'[2]Plan Indicativo'!CP75</f>
        <v>7.4937492104668046E-2</v>
      </c>
      <c r="P72" s="53"/>
      <c r="Q72" s="54"/>
      <c r="R72" s="51"/>
      <c r="S72" s="51"/>
      <c r="T72" s="51"/>
      <c r="U72" s="51"/>
      <c r="V72" s="51"/>
      <c r="W72" s="51"/>
      <c r="X72" s="137"/>
    </row>
    <row r="73" spans="1:24" ht="51">
      <c r="A73" s="39"/>
      <c r="B73" s="34"/>
      <c r="C73" s="39" t="s">
        <v>345</v>
      </c>
      <c r="D73" s="39" t="s">
        <v>346</v>
      </c>
      <c r="E73" s="17"/>
      <c r="F73" s="39"/>
      <c r="G73" s="137"/>
      <c r="H73" s="17"/>
      <c r="I73" s="40" t="s">
        <v>896</v>
      </c>
      <c r="J73" s="34"/>
      <c r="K73" s="40"/>
      <c r="L73" s="40"/>
      <c r="M73" s="40"/>
      <c r="N73" s="39"/>
      <c r="O73" s="28">
        <f>'[2]Plan Indicativo'!CP76</f>
        <v>0.2</v>
      </c>
      <c r="P73" s="41"/>
      <c r="Q73" s="42"/>
      <c r="R73" s="39"/>
      <c r="S73" s="39"/>
      <c r="T73" s="39"/>
      <c r="U73" s="39"/>
      <c r="V73" s="39"/>
      <c r="W73" s="39"/>
      <c r="X73" s="137"/>
    </row>
    <row r="74" spans="1:24" ht="51">
      <c r="A74" s="11"/>
      <c r="B74" s="34"/>
      <c r="C74" s="11" t="s">
        <v>345</v>
      </c>
      <c r="D74" s="11" t="s">
        <v>346</v>
      </c>
      <c r="E74" s="17"/>
      <c r="F74" s="11" t="s">
        <v>347</v>
      </c>
      <c r="G74" s="137"/>
      <c r="H74" s="17"/>
      <c r="I74" s="35" t="s">
        <v>897</v>
      </c>
      <c r="J74" s="34"/>
      <c r="K74" s="35"/>
      <c r="L74" s="35"/>
      <c r="M74" s="35"/>
      <c r="N74" s="11"/>
      <c r="O74" s="28">
        <f>'[2]Plan Indicativo'!CP77</f>
        <v>1</v>
      </c>
      <c r="P74" s="36"/>
      <c r="Q74" s="17"/>
      <c r="R74" s="11"/>
      <c r="S74" s="11"/>
      <c r="T74" s="11"/>
      <c r="U74" s="11"/>
      <c r="V74" s="11"/>
      <c r="W74" s="11"/>
      <c r="X74" s="137"/>
    </row>
    <row r="75" spans="1:24" ht="38.25">
      <c r="A75" s="34">
        <v>16</v>
      </c>
      <c r="B75" s="34">
        <v>2</v>
      </c>
      <c r="C75" s="34" t="s">
        <v>345</v>
      </c>
      <c r="D75" s="34" t="s">
        <v>346</v>
      </c>
      <c r="E75" s="17"/>
      <c r="F75" s="55" t="s">
        <v>347</v>
      </c>
      <c r="G75" s="137" t="s">
        <v>352</v>
      </c>
      <c r="H75" s="17"/>
      <c r="I75" s="19" t="s">
        <v>348</v>
      </c>
      <c r="J75" s="34" t="s">
        <v>169</v>
      </c>
      <c r="K75" s="34" t="s">
        <v>170</v>
      </c>
      <c r="L75" s="34" t="s">
        <v>349</v>
      </c>
      <c r="M75" s="34" t="s">
        <v>350</v>
      </c>
      <c r="N75" s="34" t="s">
        <v>351</v>
      </c>
      <c r="O75" s="28">
        <f>'[2]Plan Indicativo'!CP78</f>
        <v>0.5</v>
      </c>
      <c r="P75" s="36" t="s">
        <v>174</v>
      </c>
      <c r="Q75" s="17"/>
      <c r="R75" s="34">
        <v>150</v>
      </c>
      <c r="S75" s="34">
        <v>150</v>
      </c>
      <c r="T75" s="34">
        <v>0</v>
      </c>
      <c r="U75" s="34">
        <v>0</v>
      </c>
      <c r="V75" s="34">
        <v>0</v>
      </c>
      <c r="W75" s="34">
        <v>150</v>
      </c>
      <c r="X75" s="137" t="s">
        <v>352</v>
      </c>
    </row>
    <row r="76" spans="1:24" ht="38.25">
      <c r="A76" s="34">
        <v>16</v>
      </c>
      <c r="B76" s="34">
        <v>2</v>
      </c>
      <c r="C76" s="34" t="s">
        <v>345</v>
      </c>
      <c r="D76" s="34" t="s">
        <v>346</v>
      </c>
      <c r="E76" s="17"/>
      <c r="F76" s="55" t="s">
        <v>347</v>
      </c>
      <c r="G76" s="137" t="s">
        <v>352</v>
      </c>
      <c r="H76" s="17"/>
      <c r="I76" s="19" t="s">
        <v>353</v>
      </c>
      <c r="J76" s="34" t="s">
        <v>169</v>
      </c>
      <c r="K76" s="34" t="s">
        <v>170</v>
      </c>
      <c r="L76" s="34" t="s">
        <v>354</v>
      </c>
      <c r="M76" s="34" t="s">
        <v>354</v>
      </c>
      <c r="N76" s="34" t="s">
        <v>355</v>
      </c>
      <c r="O76" s="28">
        <f>'[2]Plan Indicativo'!CP79</f>
        <v>0.5</v>
      </c>
      <c r="P76" s="36" t="s">
        <v>180</v>
      </c>
      <c r="Q76" s="17"/>
      <c r="R76" s="34">
        <v>12</v>
      </c>
      <c r="S76" s="34">
        <v>0</v>
      </c>
      <c r="T76" s="34">
        <v>0</v>
      </c>
      <c r="U76" s="34">
        <v>4</v>
      </c>
      <c r="V76" s="34">
        <v>4</v>
      </c>
      <c r="W76" s="34">
        <v>4</v>
      </c>
      <c r="X76" s="137" t="s">
        <v>352</v>
      </c>
    </row>
    <row r="77" spans="1:24" ht="38.25">
      <c r="A77" s="39"/>
      <c r="B77" s="34"/>
      <c r="C77" s="39" t="s">
        <v>345</v>
      </c>
      <c r="D77" s="39" t="s">
        <v>356</v>
      </c>
      <c r="E77" s="17"/>
      <c r="F77" s="39"/>
      <c r="G77" s="137"/>
      <c r="H77" s="17"/>
      <c r="I77" s="40" t="s">
        <v>898</v>
      </c>
      <c r="J77" s="34"/>
      <c r="K77" s="40"/>
      <c r="L77" s="40"/>
      <c r="M77" s="40"/>
      <c r="N77" s="39"/>
      <c r="O77" s="28">
        <f>'[2]Plan Indicativo'!CP80</f>
        <v>0.35</v>
      </c>
      <c r="P77" s="41"/>
      <c r="Q77" s="42"/>
      <c r="R77" s="39"/>
      <c r="S77" s="39"/>
      <c r="T77" s="39"/>
      <c r="U77" s="39"/>
      <c r="V77" s="39"/>
      <c r="W77" s="39"/>
      <c r="X77" s="137"/>
    </row>
    <row r="78" spans="1:24" ht="38.25">
      <c r="A78" s="11"/>
      <c r="B78" s="34"/>
      <c r="C78" s="11" t="s">
        <v>345</v>
      </c>
      <c r="D78" s="11" t="s">
        <v>356</v>
      </c>
      <c r="E78" s="17"/>
      <c r="F78" s="11" t="s">
        <v>357</v>
      </c>
      <c r="G78" s="137"/>
      <c r="H78" s="17"/>
      <c r="I78" s="35" t="s">
        <v>899</v>
      </c>
      <c r="J78" s="34"/>
      <c r="K78" s="35"/>
      <c r="L78" s="35"/>
      <c r="M78" s="35"/>
      <c r="N78" s="11"/>
      <c r="O78" s="28">
        <f>'[2]Plan Indicativo'!CP81</f>
        <v>1</v>
      </c>
      <c r="P78" s="36"/>
      <c r="Q78" s="17"/>
      <c r="R78" s="11"/>
      <c r="S78" s="11"/>
      <c r="T78" s="11"/>
      <c r="U78" s="11"/>
      <c r="V78" s="11"/>
      <c r="W78" s="11"/>
      <c r="X78" s="137"/>
    </row>
    <row r="79" spans="1:24" ht="30">
      <c r="A79" s="34">
        <v>3</v>
      </c>
      <c r="B79" s="34">
        <v>2</v>
      </c>
      <c r="C79" s="34" t="s">
        <v>345</v>
      </c>
      <c r="D79" s="34" t="s">
        <v>356</v>
      </c>
      <c r="E79" s="17"/>
      <c r="F79" s="56" t="s">
        <v>357</v>
      </c>
      <c r="G79" s="134" t="s">
        <v>734</v>
      </c>
      <c r="H79" s="17"/>
      <c r="I79" s="19" t="s">
        <v>358</v>
      </c>
      <c r="J79" s="34" t="s">
        <v>169</v>
      </c>
      <c r="K79" s="34" t="s">
        <v>170</v>
      </c>
      <c r="L79" s="19" t="s">
        <v>359</v>
      </c>
      <c r="M79" s="19" t="s">
        <v>360</v>
      </c>
      <c r="N79" s="19" t="s">
        <v>361</v>
      </c>
      <c r="O79" s="28">
        <f>'[2]Plan Indicativo'!CP82</f>
        <v>0.1</v>
      </c>
      <c r="P79" s="36" t="s">
        <v>180</v>
      </c>
      <c r="Q79" s="17"/>
      <c r="R79" s="34">
        <v>8</v>
      </c>
      <c r="S79" s="34">
        <v>0</v>
      </c>
      <c r="T79" s="34">
        <v>2</v>
      </c>
      <c r="U79" s="34">
        <v>2</v>
      </c>
      <c r="V79" s="34">
        <v>2</v>
      </c>
      <c r="W79" s="34">
        <v>2</v>
      </c>
      <c r="X79" s="134" t="s">
        <v>734</v>
      </c>
    </row>
    <row r="80" spans="1:24" ht="38.25">
      <c r="A80" s="34">
        <v>3</v>
      </c>
      <c r="B80" s="34">
        <v>2</v>
      </c>
      <c r="C80" s="34" t="s">
        <v>345</v>
      </c>
      <c r="D80" s="34" t="s">
        <v>356</v>
      </c>
      <c r="E80" s="17"/>
      <c r="F80" s="56" t="s">
        <v>357</v>
      </c>
      <c r="G80" s="134" t="s">
        <v>593</v>
      </c>
      <c r="H80" s="17"/>
      <c r="I80" s="19" t="s">
        <v>362</v>
      </c>
      <c r="J80" s="34" t="s">
        <v>169</v>
      </c>
      <c r="K80" s="34" t="s">
        <v>170</v>
      </c>
      <c r="L80" s="19" t="s">
        <v>363</v>
      </c>
      <c r="M80" s="19" t="s">
        <v>363</v>
      </c>
      <c r="N80" s="19" t="s">
        <v>364</v>
      </c>
      <c r="O80" s="28">
        <f>'[2]Plan Indicativo'!CP83</f>
        <v>0.1</v>
      </c>
      <c r="P80" s="36" t="s">
        <v>180</v>
      </c>
      <c r="Q80" s="17"/>
      <c r="R80" s="34">
        <v>16</v>
      </c>
      <c r="S80" s="34">
        <v>0</v>
      </c>
      <c r="T80" s="34">
        <v>2</v>
      </c>
      <c r="U80" s="34">
        <v>8</v>
      </c>
      <c r="V80" s="34">
        <v>3</v>
      </c>
      <c r="W80" s="34">
        <v>3</v>
      </c>
      <c r="X80" s="134" t="s">
        <v>593</v>
      </c>
    </row>
    <row r="81" spans="1:24" ht="76.5">
      <c r="A81" s="34">
        <v>3</v>
      </c>
      <c r="B81" s="34">
        <v>2</v>
      </c>
      <c r="C81" s="34" t="s">
        <v>345</v>
      </c>
      <c r="D81" s="34" t="s">
        <v>356</v>
      </c>
      <c r="E81" s="17"/>
      <c r="F81" s="56" t="s">
        <v>357</v>
      </c>
      <c r="G81" s="134" t="s">
        <v>279</v>
      </c>
      <c r="H81" s="17"/>
      <c r="I81" s="19" t="s">
        <v>365</v>
      </c>
      <c r="J81" s="34" t="s">
        <v>169</v>
      </c>
      <c r="K81" s="34" t="s">
        <v>170</v>
      </c>
      <c r="L81" s="19" t="s">
        <v>366</v>
      </c>
      <c r="M81" s="19" t="s">
        <v>367</v>
      </c>
      <c r="N81" s="19" t="s">
        <v>368</v>
      </c>
      <c r="O81" s="28">
        <f>'[2]Plan Indicativo'!CP84</f>
        <v>0.1</v>
      </c>
      <c r="P81" s="36" t="s">
        <v>180</v>
      </c>
      <c r="Q81" s="17"/>
      <c r="R81" s="34">
        <v>40</v>
      </c>
      <c r="S81" s="34">
        <v>0</v>
      </c>
      <c r="T81" s="34">
        <v>5</v>
      </c>
      <c r="U81" s="34">
        <v>20</v>
      </c>
      <c r="V81" s="34">
        <v>10</v>
      </c>
      <c r="W81" s="34">
        <v>5</v>
      </c>
      <c r="X81" s="134" t="s">
        <v>279</v>
      </c>
    </row>
    <row r="82" spans="1:24" ht="25.5">
      <c r="A82" s="34">
        <v>3</v>
      </c>
      <c r="B82" s="34">
        <v>2</v>
      </c>
      <c r="C82" s="34" t="s">
        <v>345</v>
      </c>
      <c r="D82" s="34" t="s">
        <v>356</v>
      </c>
      <c r="E82" s="17"/>
      <c r="F82" s="56" t="s">
        <v>357</v>
      </c>
      <c r="G82" s="137" t="s">
        <v>157</v>
      </c>
      <c r="H82" s="17"/>
      <c r="I82" s="19" t="s">
        <v>369</v>
      </c>
      <c r="J82" s="34" t="s">
        <v>169</v>
      </c>
      <c r="K82" s="34" t="s">
        <v>170</v>
      </c>
      <c r="L82" s="19"/>
      <c r="M82" s="19" t="s">
        <v>370</v>
      </c>
      <c r="N82" s="19" t="s">
        <v>370</v>
      </c>
      <c r="O82" s="28">
        <f>'[2]Plan Indicativo'!CP85</f>
        <v>0.5</v>
      </c>
      <c r="P82" s="36" t="s">
        <v>174</v>
      </c>
      <c r="Q82" s="17"/>
      <c r="R82" s="34">
        <v>100</v>
      </c>
      <c r="S82" s="34">
        <v>0</v>
      </c>
      <c r="T82" s="34">
        <v>0</v>
      </c>
      <c r="U82" s="34">
        <v>100</v>
      </c>
      <c r="V82" s="34">
        <v>0</v>
      </c>
      <c r="W82" s="34">
        <v>0</v>
      </c>
      <c r="X82" s="137" t="s">
        <v>157</v>
      </c>
    </row>
    <row r="83" spans="1:24" ht="38.25">
      <c r="A83" s="34">
        <v>6</v>
      </c>
      <c r="B83" s="34">
        <v>2</v>
      </c>
      <c r="C83" s="34" t="s">
        <v>345</v>
      </c>
      <c r="D83" s="34" t="s">
        <v>356</v>
      </c>
      <c r="E83" s="17"/>
      <c r="F83" s="56" t="s">
        <v>357</v>
      </c>
      <c r="G83" s="137" t="s">
        <v>157</v>
      </c>
      <c r="H83" s="17"/>
      <c r="I83" s="19" t="s">
        <v>371</v>
      </c>
      <c r="J83" s="34"/>
      <c r="K83" s="34" t="s">
        <v>170</v>
      </c>
      <c r="L83" s="19"/>
      <c r="M83" s="19" t="s">
        <v>372</v>
      </c>
      <c r="N83" s="19" t="s">
        <v>372</v>
      </c>
      <c r="O83" s="28">
        <f>'[2]Plan Indicativo'!CP86</f>
        <v>0.2</v>
      </c>
      <c r="P83" s="36" t="s">
        <v>174</v>
      </c>
      <c r="Q83" s="17"/>
      <c r="R83" s="34">
        <v>5</v>
      </c>
      <c r="S83" s="34">
        <v>0</v>
      </c>
      <c r="T83" s="34">
        <v>0</v>
      </c>
      <c r="U83" s="34">
        <v>0</v>
      </c>
      <c r="V83" s="34">
        <v>0</v>
      </c>
      <c r="W83" s="34">
        <v>5</v>
      </c>
      <c r="X83" s="137" t="s">
        <v>157</v>
      </c>
    </row>
    <row r="84" spans="1:24" ht="51">
      <c r="A84" s="39"/>
      <c r="B84" s="34"/>
      <c r="C84" s="39" t="s">
        <v>345</v>
      </c>
      <c r="D84" s="39" t="s">
        <v>373</v>
      </c>
      <c r="E84" s="17"/>
      <c r="F84" s="39"/>
      <c r="G84" s="137"/>
      <c r="H84" s="17"/>
      <c r="I84" s="40" t="s">
        <v>900</v>
      </c>
      <c r="J84" s="34"/>
      <c r="K84" s="40"/>
      <c r="L84" s="40"/>
      <c r="M84" s="40"/>
      <c r="N84" s="39"/>
      <c r="O84" s="28">
        <f>'[2]Plan Indicativo'!CP87</f>
        <v>0.45</v>
      </c>
      <c r="P84" s="41"/>
      <c r="Q84" s="42"/>
      <c r="R84" s="39"/>
      <c r="S84" s="39"/>
      <c r="T84" s="39"/>
      <c r="U84" s="39"/>
      <c r="V84" s="39"/>
      <c r="W84" s="39"/>
      <c r="X84" s="137"/>
    </row>
    <row r="85" spans="1:24" ht="51">
      <c r="A85" s="11"/>
      <c r="B85" s="34"/>
      <c r="C85" s="11" t="s">
        <v>345</v>
      </c>
      <c r="D85" s="11" t="s">
        <v>373</v>
      </c>
      <c r="E85" s="17"/>
      <c r="F85" s="11" t="s">
        <v>374</v>
      </c>
      <c r="G85" s="137"/>
      <c r="H85" s="17"/>
      <c r="I85" s="35" t="s">
        <v>901</v>
      </c>
      <c r="J85" s="34"/>
      <c r="K85" s="35"/>
      <c r="L85" s="35"/>
      <c r="M85" s="35"/>
      <c r="N85" s="11"/>
      <c r="O85" s="28">
        <f>'[2]Plan Indicativo'!CP88</f>
        <v>1</v>
      </c>
      <c r="P85" s="36"/>
      <c r="Q85" s="17"/>
      <c r="R85" s="11"/>
      <c r="S85" s="11"/>
      <c r="T85" s="11"/>
      <c r="U85" s="11"/>
      <c r="V85" s="11"/>
      <c r="W85" s="11"/>
      <c r="X85" s="137"/>
    </row>
    <row r="86" spans="1:24" ht="51">
      <c r="A86" s="34">
        <v>1</v>
      </c>
      <c r="B86" s="34">
        <v>2</v>
      </c>
      <c r="C86" s="34" t="s">
        <v>345</v>
      </c>
      <c r="D86" s="34" t="s">
        <v>373</v>
      </c>
      <c r="E86" s="17"/>
      <c r="F86" s="57" t="s">
        <v>374</v>
      </c>
      <c r="G86" s="134" t="s">
        <v>157</v>
      </c>
      <c r="H86" s="17"/>
      <c r="I86" s="19" t="s">
        <v>375</v>
      </c>
      <c r="J86" s="34" t="s">
        <v>169</v>
      </c>
      <c r="K86" s="34" t="s">
        <v>170</v>
      </c>
      <c r="L86" s="34" t="s">
        <v>376</v>
      </c>
      <c r="M86" s="34" t="s">
        <v>377</v>
      </c>
      <c r="N86" s="34" t="s">
        <v>378</v>
      </c>
      <c r="O86" s="28">
        <f>'[2]Plan Indicativo'!CP89</f>
        <v>0.2</v>
      </c>
      <c r="P86" s="36" t="s">
        <v>180</v>
      </c>
      <c r="Q86" s="17"/>
      <c r="R86" s="44">
        <v>2700</v>
      </c>
      <c r="S86" s="34">
        <v>0</v>
      </c>
      <c r="T86" s="34">
        <v>0</v>
      </c>
      <c r="U86" s="34">
        <v>0</v>
      </c>
      <c r="V86" s="34">
        <v>0</v>
      </c>
      <c r="W86" s="34">
        <v>2700</v>
      </c>
      <c r="X86" s="134" t="s">
        <v>157</v>
      </c>
    </row>
    <row r="87" spans="1:24" ht="51">
      <c r="A87" s="34">
        <v>1</v>
      </c>
      <c r="B87" s="34">
        <v>2</v>
      </c>
      <c r="C87" s="34" t="s">
        <v>345</v>
      </c>
      <c r="D87" s="34" t="s">
        <v>373</v>
      </c>
      <c r="E87" s="17"/>
      <c r="F87" s="57" t="s">
        <v>374</v>
      </c>
      <c r="G87" s="134" t="s">
        <v>157</v>
      </c>
      <c r="H87" s="17"/>
      <c r="I87" s="19" t="s">
        <v>379</v>
      </c>
      <c r="J87" s="34" t="s">
        <v>169</v>
      </c>
      <c r="K87" s="34" t="s">
        <v>170</v>
      </c>
      <c r="L87" s="34" t="s">
        <v>380</v>
      </c>
      <c r="M87" s="34" t="s">
        <v>381</v>
      </c>
      <c r="N87" s="34" t="s">
        <v>382</v>
      </c>
      <c r="O87" s="28">
        <f>'[2]Plan Indicativo'!CP90</f>
        <v>0.6</v>
      </c>
      <c r="P87" s="36" t="s">
        <v>180</v>
      </c>
      <c r="Q87" s="17"/>
      <c r="R87" s="34">
        <v>500</v>
      </c>
      <c r="S87" s="34">
        <v>0</v>
      </c>
      <c r="T87" s="34">
        <v>0</v>
      </c>
      <c r="U87" s="34">
        <v>0</v>
      </c>
      <c r="V87" s="34">
        <v>0</v>
      </c>
      <c r="W87" s="34">
        <v>500</v>
      </c>
      <c r="X87" s="134" t="s">
        <v>157</v>
      </c>
    </row>
    <row r="88" spans="1:24" ht="51">
      <c r="A88" s="34">
        <v>1</v>
      </c>
      <c r="B88" s="34">
        <v>2</v>
      </c>
      <c r="C88" s="34" t="s">
        <v>345</v>
      </c>
      <c r="D88" s="34" t="s">
        <v>373</v>
      </c>
      <c r="E88" s="17"/>
      <c r="F88" s="57" t="s">
        <v>374</v>
      </c>
      <c r="G88" s="134" t="s">
        <v>157</v>
      </c>
      <c r="H88" s="17"/>
      <c r="I88" s="19" t="s">
        <v>383</v>
      </c>
      <c r="J88" s="34" t="s">
        <v>169</v>
      </c>
      <c r="K88" s="34" t="s">
        <v>170</v>
      </c>
      <c r="L88" s="34" t="s">
        <v>384</v>
      </c>
      <c r="M88" s="34" t="s">
        <v>385</v>
      </c>
      <c r="N88" s="34" t="s">
        <v>386</v>
      </c>
      <c r="O88" s="28">
        <f>'[2]Plan Indicativo'!CP91</f>
        <v>0.2</v>
      </c>
      <c r="P88" s="36" t="s">
        <v>180</v>
      </c>
      <c r="Q88" s="17"/>
      <c r="R88" s="34">
        <v>600</v>
      </c>
      <c r="S88" s="34">
        <v>0</v>
      </c>
      <c r="T88" s="34">
        <v>0</v>
      </c>
      <c r="U88" s="34">
        <v>0</v>
      </c>
      <c r="V88" s="34">
        <v>0</v>
      </c>
      <c r="W88" s="34">
        <v>600</v>
      </c>
      <c r="X88" s="134" t="s">
        <v>157</v>
      </c>
    </row>
    <row r="89" spans="1:24" ht="51">
      <c r="A89" s="51"/>
      <c r="B89" s="34"/>
      <c r="C89" s="51" t="s">
        <v>387</v>
      </c>
      <c r="D89" s="51"/>
      <c r="E89" s="17"/>
      <c r="F89" s="51"/>
      <c r="G89" s="137"/>
      <c r="H89" s="17"/>
      <c r="I89" s="52" t="s">
        <v>902</v>
      </c>
      <c r="J89" s="34"/>
      <c r="K89" s="52"/>
      <c r="L89" s="52"/>
      <c r="M89" s="52"/>
      <c r="N89" s="51"/>
      <c r="O89" s="28">
        <f>'[2]Plan Indicativo'!CP92</f>
        <v>6.9366176940847582E-2</v>
      </c>
      <c r="P89" s="53"/>
      <c r="Q89" s="54"/>
      <c r="R89" s="51"/>
      <c r="S89" s="51"/>
      <c r="T89" s="51"/>
      <c r="U89" s="51"/>
      <c r="V89" s="51"/>
      <c r="W89" s="51"/>
      <c r="X89" s="137"/>
    </row>
    <row r="90" spans="1:24" ht="51">
      <c r="A90" s="39"/>
      <c r="B90" s="34"/>
      <c r="C90" s="39" t="s">
        <v>387</v>
      </c>
      <c r="D90" s="39" t="s">
        <v>388</v>
      </c>
      <c r="E90" s="17"/>
      <c r="F90" s="39"/>
      <c r="G90" s="137"/>
      <c r="H90" s="17"/>
      <c r="I90" s="40" t="s">
        <v>903</v>
      </c>
      <c r="J90" s="34"/>
      <c r="K90" s="40"/>
      <c r="L90" s="40"/>
      <c r="M90" s="40"/>
      <c r="N90" s="39"/>
      <c r="O90" s="28">
        <f>'[2]Plan Indicativo'!CP93</f>
        <v>1</v>
      </c>
      <c r="P90" s="41"/>
      <c r="Q90" s="42"/>
      <c r="R90" s="39"/>
      <c r="S90" s="39"/>
      <c r="T90" s="39"/>
      <c r="U90" s="39"/>
      <c r="V90" s="39"/>
      <c r="W90" s="39"/>
      <c r="X90" s="137"/>
    </row>
    <row r="91" spans="1:24" ht="51">
      <c r="A91" s="11"/>
      <c r="B91" s="34"/>
      <c r="C91" s="11" t="s">
        <v>387</v>
      </c>
      <c r="D91" s="11" t="s">
        <v>388</v>
      </c>
      <c r="E91" s="17"/>
      <c r="F91" s="11" t="s">
        <v>389</v>
      </c>
      <c r="G91" s="137"/>
      <c r="H91" s="17"/>
      <c r="I91" s="35" t="s">
        <v>904</v>
      </c>
      <c r="J91" s="34"/>
      <c r="K91" s="35"/>
      <c r="L91" s="35"/>
      <c r="M91" s="35"/>
      <c r="N91" s="11"/>
      <c r="O91" s="28">
        <f>'[2]Plan Indicativo'!CP94</f>
        <v>0.8</v>
      </c>
      <c r="P91" s="36"/>
      <c r="Q91" s="17"/>
      <c r="R91" s="11"/>
      <c r="S91" s="11"/>
      <c r="T91" s="11"/>
      <c r="U91" s="11"/>
      <c r="V91" s="11"/>
      <c r="W91" s="11"/>
      <c r="X91" s="137"/>
    </row>
    <row r="92" spans="1:24" ht="51">
      <c r="A92" s="34">
        <v>8</v>
      </c>
      <c r="B92" s="34">
        <v>3</v>
      </c>
      <c r="C92" s="34" t="s">
        <v>387</v>
      </c>
      <c r="D92" s="34" t="s">
        <v>388</v>
      </c>
      <c r="E92" s="17"/>
      <c r="F92" s="58" t="s">
        <v>389</v>
      </c>
      <c r="G92" s="134" t="s">
        <v>157</v>
      </c>
      <c r="H92" s="17"/>
      <c r="I92" s="19" t="s">
        <v>390</v>
      </c>
      <c r="J92" s="34" t="s">
        <v>169</v>
      </c>
      <c r="K92" s="34" t="s">
        <v>170</v>
      </c>
      <c r="L92" s="44">
        <v>25</v>
      </c>
      <c r="M92" s="44">
        <v>20</v>
      </c>
      <c r="N92" s="44">
        <f t="shared" ref="N92:N100" si="0">L92+M92</f>
        <v>45</v>
      </c>
      <c r="O92" s="28">
        <f>'[2]Plan Indicativo'!CP95</f>
        <v>0.15</v>
      </c>
      <c r="P92" s="36" t="s">
        <v>180</v>
      </c>
      <c r="Q92" s="17"/>
      <c r="R92" s="44">
        <v>45</v>
      </c>
      <c r="S92" s="44">
        <v>0</v>
      </c>
      <c r="T92" s="44">
        <v>0</v>
      </c>
      <c r="U92" s="44">
        <v>0</v>
      </c>
      <c r="V92" s="44">
        <v>0</v>
      </c>
      <c r="W92" s="44">
        <v>45</v>
      </c>
      <c r="X92" s="134" t="s">
        <v>157</v>
      </c>
    </row>
    <row r="93" spans="1:24" ht="38.25">
      <c r="A93" s="34">
        <v>8</v>
      </c>
      <c r="B93" s="34">
        <v>3</v>
      </c>
      <c r="C93" s="34" t="s">
        <v>387</v>
      </c>
      <c r="D93" s="34" t="s">
        <v>388</v>
      </c>
      <c r="E93" s="17"/>
      <c r="F93" s="58" t="s">
        <v>389</v>
      </c>
      <c r="G93" s="134" t="s">
        <v>157</v>
      </c>
      <c r="H93" s="17"/>
      <c r="I93" s="19" t="s">
        <v>391</v>
      </c>
      <c r="J93" s="34" t="s">
        <v>169</v>
      </c>
      <c r="K93" s="34" t="s">
        <v>170</v>
      </c>
      <c r="L93" s="44">
        <v>25</v>
      </c>
      <c r="M93" s="44">
        <v>50</v>
      </c>
      <c r="N93" s="44">
        <f t="shared" si="0"/>
        <v>75</v>
      </c>
      <c r="O93" s="28">
        <f>'[2]Plan Indicativo'!CP96</f>
        <v>0.1</v>
      </c>
      <c r="P93" s="36" t="s">
        <v>180</v>
      </c>
      <c r="Q93" s="17"/>
      <c r="R93" s="44">
        <v>75</v>
      </c>
      <c r="S93" s="44">
        <v>0</v>
      </c>
      <c r="T93" s="44">
        <v>0</v>
      </c>
      <c r="U93" s="44">
        <v>0</v>
      </c>
      <c r="V93" s="44">
        <v>0</v>
      </c>
      <c r="W93" s="44">
        <v>75</v>
      </c>
      <c r="X93" s="134" t="s">
        <v>157</v>
      </c>
    </row>
    <row r="94" spans="1:24" ht="51">
      <c r="A94" s="34">
        <v>8</v>
      </c>
      <c r="B94" s="34">
        <v>3</v>
      </c>
      <c r="C94" s="34" t="s">
        <v>387</v>
      </c>
      <c r="D94" s="34" t="s">
        <v>388</v>
      </c>
      <c r="E94" s="17"/>
      <c r="F94" s="58" t="s">
        <v>389</v>
      </c>
      <c r="G94" s="134" t="s">
        <v>157</v>
      </c>
      <c r="H94" s="17"/>
      <c r="I94" s="19" t="s">
        <v>392</v>
      </c>
      <c r="J94" s="34" t="s">
        <v>169</v>
      </c>
      <c r="K94" s="34" t="s">
        <v>170</v>
      </c>
      <c r="L94" s="44">
        <v>50</v>
      </c>
      <c r="M94" s="44">
        <v>100</v>
      </c>
      <c r="N94" s="44">
        <f t="shared" si="0"/>
        <v>150</v>
      </c>
      <c r="O94" s="28">
        <f>'[2]Plan Indicativo'!CP97</f>
        <v>0.2</v>
      </c>
      <c r="P94" s="36" t="s">
        <v>180</v>
      </c>
      <c r="Q94" s="17"/>
      <c r="R94" s="44">
        <v>150</v>
      </c>
      <c r="S94" s="44">
        <v>0</v>
      </c>
      <c r="T94" s="44">
        <v>0</v>
      </c>
      <c r="U94" s="44">
        <v>0</v>
      </c>
      <c r="V94" s="44">
        <v>0</v>
      </c>
      <c r="W94" s="44">
        <v>150</v>
      </c>
      <c r="X94" s="134" t="s">
        <v>157</v>
      </c>
    </row>
    <row r="95" spans="1:24" ht="51">
      <c r="A95" s="34">
        <v>8</v>
      </c>
      <c r="B95" s="34">
        <v>3</v>
      </c>
      <c r="C95" s="34" t="s">
        <v>387</v>
      </c>
      <c r="D95" s="34" t="s">
        <v>388</v>
      </c>
      <c r="E95" s="17"/>
      <c r="F95" s="58" t="s">
        <v>389</v>
      </c>
      <c r="G95" s="134" t="s">
        <v>157</v>
      </c>
      <c r="H95" s="17"/>
      <c r="I95" s="19" t="s">
        <v>393</v>
      </c>
      <c r="J95" s="34" t="s">
        <v>169</v>
      </c>
      <c r="K95" s="34" t="s">
        <v>170</v>
      </c>
      <c r="L95" s="44">
        <v>25</v>
      </c>
      <c r="M95" s="44">
        <v>25</v>
      </c>
      <c r="N95" s="44">
        <f t="shared" si="0"/>
        <v>50</v>
      </c>
      <c r="O95" s="28">
        <f>'[2]Plan Indicativo'!CP98</f>
        <v>0.05</v>
      </c>
      <c r="P95" s="36" t="s">
        <v>180</v>
      </c>
      <c r="Q95" s="17"/>
      <c r="R95" s="44">
        <v>50</v>
      </c>
      <c r="S95" s="44">
        <v>0</v>
      </c>
      <c r="T95" s="44">
        <v>0</v>
      </c>
      <c r="U95" s="44">
        <v>0</v>
      </c>
      <c r="V95" s="44">
        <v>0</v>
      </c>
      <c r="W95" s="44">
        <v>50</v>
      </c>
      <c r="X95" s="134" t="s">
        <v>157</v>
      </c>
    </row>
    <row r="96" spans="1:24" ht="51">
      <c r="A96" s="34">
        <v>8</v>
      </c>
      <c r="B96" s="34">
        <v>3</v>
      </c>
      <c r="C96" s="34" t="s">
        <v>387</v>
      </c>
      <c r="D96" s="34" t="s">
        <v>388</v>
      </c>
      <c r="E96" s="17"/>
      <c r="F96" s="58" t="s">
        <v>389</v>
      </c>
      <c r="G96" s="134" t="s">
        <v>157</v>
      </c>
      <c r="H96" s="17"/>
      <c r="I96" s="19" t="s">
        <v>394</v>
      </c>
      <c r="J96" s="34" t="s">
        <v>169</v>
      </c>
      <c r="K96" s="34" t="s">
        <v>170</v>
      </c>
      <c r="L96" s="44">
        <v>15</v>
      </c>
      <c r="M96" s="44">
        <v>15</v>
      </c>
      <c r="N96" s="44">
        <f t="shared" si="0"/>
        <v>30</v>
      </c>
      <c r="O96" s="28">
        <f>'[2]Plan Indicativo'!CP99</f>
        <v>0.05</v>
      </c>
      <c r="P96" s="36" t="s">
        <v>180</v>
      </c>
      <c r="Q96" s="17"/>
      <c r="R96" s="44">
        <v>30</v>
      </c>
      <c r="S96" s="44">
        <v>0</v>
      </c>
      <c r="T96" s="44">
        <v>0</v>
      </c>
      <c r="U96" s="44">
        <v>0</v>
      </c>
      <c r="V96" s="44">
        <v>0</v>
      </c>
      <c r="W96" s="44">
        <v>30</v>
      </c>
      <c r="X96" s="134" t="s">
        <v>157</v>
      </c>
    </row>
    <row r="97" spans="1:24" ht="51">
      <c r="A97" s="34">
        <v>8</v>
      </c>
      <c r="B97" s="34">
        <v>3</v>
      </c>
      <c r="C97" s="34" t="s">
        <v>387</v>
      </c>
      <c r="D97" s="34" t="s">
        <v>388</v>
      </c>
      <c r="E97" s="17"/>
      <c r="F97" s="58" t="s">
        <v>389</v>
      </c>
      <c r="G97" s="134" t="s">
        <v>157</v>
      </c>
      <c r="H97" s="17"/>
      <c r="I97" s="19" t="s">
        <v>395</v>
      </c>
      <c r="J97" s="34" t="s">
        <v>169</v>
      </c>
      <c r="K97" s="34" t="s">
        <v>170</v>
      </c>
      <c r="L97" s="44">
        <v>10</v>
      </c>
      <c r="M97" s="44">
        <v>10</v>
      </c>
      <c r="N97" s="44">
        <f t="shared" si="0"/>
        <v>20</v>
      </c>
      <c r="O97" s="28">
        <f>'[2]Plan Indicativo'!CP100</f>
        <v>0.05</v>
      </c>
      <c r="P97" s="36" t="s">
        <v>180</v>
      </c>
      <c r="Q97" s="17"/>
      <c r="R97" s="44">
        <v>20</v>
      </c>
      <c r="S97" s="44">
        <v>0</v>
      </c>
      <c r="T97" s="44">
        <v>0</v>
      </c>
      <c r="U97" s="44">
        <v>0</v>
      </c>
      <c r="V97" s="44">
        <v>0</v>
      </c>
      <c r="W97" s="44">
        <v>20</v>
      </c>
      <c r="X97" s="134" t="s">
        <v>157</v>
      </c>
    </row>
    <row r="98" spans="1:24" ht="38.25">
      <c r="A98" s="34">
        <v>8</v>
      </c>
      <c r="B98" s="34">
        <v>3</v>
      </c>
      <c r="C98" s="34" t="s">
        <v>387</v>
      </c>
      <c r="D98" s="34" t="s">
        <v>388</v>
      </c>
      <c r="E98" s="17"/>
      <c r="F98" s="58" t="s">
        <v>389</v>
      </c>
      <c r="G98" s="134" t="s">
        <v>157</v>
      </c>
      <c r="H98" s="17"/>
      <c r="I98" s="19" t="s">
        <v>396</v>
      </c>
      <c r="J98" s="34" t="s">
        <v>169</v>
      </c>
      <c r="K98" s="34" t="s">
        <v>170</v>
      </c>
      <c r="L98" s="44">
        <v>15</v>
      </c>
      <c r="M98" s="44">
        <v>15</v>
      </c>
      <c r="N98" s="44">
        <f t="shared" si="0"/>
        <v>30</v>
      </c>
      <c r="O98" s="28">
        <f>'[2]Plan Indicativo'!CP101</f>
        <v>0.05</v>
      </c>
      <c r="P98" s="36" t="s">
        <v>180</v>
      </c>
      <c r="Q98" s="17"/>
      <c r="R98" s="44">
        <v>30</v>
      </c>
      <c r="S98" s="44">
        <v>0</v>
      </c>
      <c r="T98" s="44">
        <v>0</v>
      </c>
      <c r="U98" s="44">
        <v>0</v>
      </c>
      <c r="V98" s="44">
        <v>0</v>
      </c>
      <c r="W98" s="44">
        <v>30</v>
      </c>
      <c r="X98" s="134" t="s">
        <v>157</v>
      </c>
    </row>
    <row r="99" spans="1:24" ht="51">
      <c r="A99" s="34">
        <v>8</v>
      </c>
      <c r="B99" s="34">
        <v>3</v>
      </c>
      <c r="C99" s="34" t="s">
        <v>387</v>
      </c>
      <c r="D99" s="34" t="s">
        <v>388</v>
      </c>
      <c r="E99" s="17"/>
      <c r="F99" s="58" t="s">
        <v>389</v>
      </c>
      <c r="G99" s="134" t="s">
        <v>157</v>
      </c>
      <c r="H99" s="17"/>
      <c r="I99" s="19" t="s">
        <v>397</v>
      </c>
      <c r="J99" s="34" t="s">
        <v>169</v>
      </c>
      <c r="K99" s="34" t="s">
        <v>170</v>
      </c>
      <c r="L99" s="44">
        <v>10</v>
      </c>
      <c r="M99" s="44">
        <v>10</v>
      </c>
      <c r="N99" s="44">
        <f t="shared" si="0"/>
        <v>20</v>
      </c>
      <c r="O99" s="28">
        <f>'[2]Plan Indicativo'!CP102</f>
        <v>0.05</v>
      </c>
      <c r="P99" s="36" t="s">
        <v>180</v>
      </c>
      <c r="Q99" s="17"/>
      <c r="R99" s="44">
        <v>20</v>
      </c>
      <c r="S99" s="44">
        <v>0</v>
      </c>
      <c r="T99" s="44">
        <v>0</v>
      </c>
      <c r="U99" s="44">
        <v>0</v>
      </c>
      <c r="V99" s="44">
        <v>0</v>
      </c>
      <c r="W99" s="44">
        <v>20</v>
      </c>
      <c r="X99" s="134" t="s">
        <v>157</v>
      </c>
    </row>
    <row r="100" spans="1:24" ht="51">
      <c r="A100" s="34">
        <v>8</v>
      </c>
      <c r="B100" s="34">
        <v>3</v>
      </c>
      <c r="C100" s="34" t="s">
        <v>387</v>
      </c>
      <c r="D100" s="34" t="s">
        <v>388</v>
      </c>
      <c r="E100" s="17"/>
      <c r="F100" s="58" t="s">
        <v>389</v>
      </c>
      <c r="G100" s="134" t="s">
        <v>157</v>
      </c>
      <c r="H100" s="17"/>
      <c r="I100" s="19" t="s">
        <v>398</v>
      </c>
      <c r="J100" s="34" t="s">
        <v>169</v>
      </c>
      <c r="K100" s="34" t="s">
        <v>170</v>
      </c>
      <c r="L100" s="44">
        <v>50</v>
      </c>
      <c r="M100" s="44">
        <v>50</v>
      </c>
      <c r="N100" s="44">
        <f t="shared" si="0"/>
        <v>100</v>
      </c>
      <c r="O100" s="28">
        <f>'[2]Plan Indicativo'!CP103</f>
        <v>0.1</v>
      </c>
      <c r="P100" s="36" t="s">
        <v>180</v>
      </c>
      <c r="Q100" s="17"/>
      <c r="R100" s="44">
        <v>100</v>
      </c>
      <c r="S100" s="44">
        <v>0</v>
      </c>
      <c r="T100" s="44">
        <v>0</v>
      </c>
      <c r="U100" s="44">
        <v>0</v>
      </c>
      <c r="V100" s="44">
        <v>0</v>
      </c>
      <c r="W100" s="44">
        <v>100</v>
      </c>
      <c r="X100" s="134" t="s">
        <v>157</v>
      </c>
    </row>
    <row r="101" spans="1:24" ht="38.25">
      <c r="A101" s="34">
        <v>8</v>
      </c>
      <c r="B101" s="34">
        <v>3</v>
      </c>
      <c r="C101" s="34" t="s">
        <v>387</v>
      </c>
      <c r="D101" s="34" t="s">
        <v>388</v>
      </c>
      <c r="E101" s="17"/>
      <c r="F101" s="58" t="s">
        <v>389</v>
      </c>
      <c r="G101" s="134" t="s">
        <v>618</v>
      </c>
      <c r="H101" s="17"/>
      <c r="I101" s="19" t="s">
        <v>400</v>
      </c>
      <c r="J101" s="34" t="s">
        <v>169</v>
      </c>
      <c r="K101" s="34" t="s">
        <v>170</v>
      </c>
      <c r="L101" s="19" t="s">
        <v>401</v>
      </c>
      <c r="M101" s="19" t="s">
        <v>402</v>
      </c>
      <c r="N101" s="19" t="s">
        <v>403</v>
      </c>
      <c r="O101" s="28">
        <f>'[2]Plan Indicativo'!CP104</f>
        <v>0.05</v>
      </c>
      <c r="P101" s="36" t="s">
        <v>180</v>
      </c>
      <c r="Q101" s="17"/>
      <c r="R101" s="34">
        <v>640</v>
      </c>
      <c r="S101" s="34">
        <v>150</v>
      </c>
      <c r="T101" s="34">
        <v>120</v>
      </c>
      <c r="U101" s="34">
        <v>150</v>
      </c>
      <c r="V101" s="34">
        <v>180</v>
      </c>
      <c r="W101" s="34">
        <v>190</v>
      </c>
      <c r="X101" s="134" t="s">
        <v>618</v>
      </c>
    </row>
    <row r="102" spans="1:24" ht="38.25">
      <c r="A102" s="34">
        <v>8</v>
      </c>
      <c r="B102" s="34">
        <v>3</v>
      </c>
      <c r="C102" s="34" t="s">
        <v>387</v>
      </c>
      <c r="D102" s="34" t="s">
        <v>388</v>
      </c>
      <c r="E102" s="17"/>
      <c r="F102" s="58" t="s">
        <v>389</v>
      </c>
      <c r="G102" s="137" t="s">
        <v>583</v>
      </c>
      <c r="H102" s="17"/>
      <c r="I102" s="19" t="s">
        <v>404</v>
      </c>
      <c r="J102" s="34" t="s">
        <v>169</v>
      </c>
      <c r="K102" s="34" t="s">
        <v>170</v>
      </c>
      <c r="L102" s="19" t="s">
        <v>405</v>
      </c>
      <c r="M102" s="19" t="s">
        <v>406</v>
      </c>
      <c r="N102" s="19" t="s">
        <v>407</v>
      </c>
      <c r="O102" s="28">
        <f>'[2]Plan Indicativo'!CP105</f>
        <v>0.05</v>
      </c>
      <c r="P102" s="36" t="s">
        <v>180</v>
      </c>
      <c r="Q102" s="17"/>
      <c r="R102" s="34">
        <v>640</v>
      </c>
      <c r="S102" s="34">
        <v>250</v>
      </c>
      <c r="T102" s="34">
        <v>240</v>
      </c>
      <c r="U102" s="34">
        <v>150</v>
      </c>
      <c r="V102" s="34">
        <v>150</v>
      </c>
      <c r="W102" s="34">
        <v>100</v>
      </c>
      <c r="X102" s="137" t="s">
        <v>583</v>
      </c>
    </row>
    <row r="103" spans="1:24" ht="51">
      <c r="A103" s="34">
        <v>8</v>
      </c>
      <c r="B103" s="34">
        <v>3</v>
      </c>
      <c r="C103" s="34" t="s">
        <v>387</v>
      </c>
      <c r="D103" s="34" t="s">
        <v>388</v>
      </c>
      <c r="E103" s="17"/>
      <c r="F103" s="58" t="s">
        <v>389</v>
      </c>
      <c r="G103" s="137" t="s">
        <v>335</v>
      </c>
      <c r="H103" s="17"/>
      <c r="I103" s="19" t="s">
        <v>409</v>
      </c>
      <c r="J103" s="34" t="s">
        <v>169</v>
      </c>
      <c r="K103" s="34" t="s">
        <v>170</v>
      </c>
      <c r="L103" s="19" t="s">
        <v>410</v>
      </c>
      <c r="M103" s="19" t="s">
        <v>411</v>
      </c>
      <c r="N103" s="19" t="s">
        <v>412</v>
      </c>
      <c r="O103" s="28">
        <f>'[2]Plan Indicativo'!CP106</f>
        <v>0.1</v>
      </c>
      <c r="P103" s="36" t="s">
        <v>180</v>
      </c>
      <c r="Q103" s="17"/>
      <c r="R103" s="34">
        <v>3</v>
      </c>
      <c r="S103" s="34">
        <v>0</v>
      </c>
      <c r="T103" s="34">
        <v>0</v>
      </c>
      <c r="U103" s="34">
        <v>0</v>
      </c>
      <c r="V103" s="34">
        <v>1</v>
      </c>
      <c r="W103" s="34">
        <v>2</v>
      </c>
      <c r="X103" s="137" t="s">
        <v>335</v>
      </c>
    </row>
    <row r="104" spans="1:24" ht="51">
      <c r="A104" s="11"/>
      <c r="B104" s="34"/>
      <c r="C104" s="11" t="s">
        <v>387</v>
      </c>
      <c r="D104" s="11" t="s">
        <v>388</v>
      </c>
      <c r="E104" s="17"/>
      <c r="F104" s="11" t="s">
        <v>414</v>
      </c>
      <c r="G104" s="137"/>
      <c r="H104" s="17"/>
      <c r="I104" s="35" t="s">
        <v>905</v>
      </c>
      <c r="J104" s="34"/>
      <c r="K104" s="35"/>
      <c r="L104" s="35"/>
      <c r="M104" s="35"/>
      <c r="N104" s="11"/>
      <c r="O104" s="28">
        <f>'[2]Plan Indicativo'!CP107</f>
        <v>0.2</v>
      </c>
      <c r="P104" s="36"/>
      <c r="Q104" s="17"/>
      <c r="R104" s="11"/>
      <c r="S104" s="11"/>
      <c r="T104" s="11"/>
      <c r="U104" s="11"/>
      <c r="V104" s="11"/>
      <c r="W104" s="11"/>
      <c r="X104" s="137"/>
    </row>
    <row r="105" spans="1:24" ht="38.25">
      <c r="A105" s="34">
        <v>8</v>
      </c>
      <c r="B105" s="34">
        <v>3</v>
      </c>
      <c r="C105" s="34" t="s">
        <v>387</v>
      </c>
      <c r="D105" s="34" t="s">
        <v>388</v>
      </c>
      <c r="E105" s="17"/>
      <c r="F105" s="59" t="s">
        <v>414</v>
      </c>
      <c r="G105" s="134" t="s">
        <v>621</v>
      </c>
      <c r="H105" s="17"/>
      <c r="I105" s="19" t="s">
        <v>415</v>
      </c>
      <c r="J105" s="34" t="s">
        <v>169</v>
      </c>
      <c r="K105" s="34" t="s">
        <v>170</v>
      </c>
      <c r="L105" s="19" t="s">
        <v>416</v>
      </c>
      <c r="M105" s="19" t="s">
        <v>417</v>
      </c>
      <c r="N105" s="19" t="s">
        <v>418</v>
      </c>
      <c r="O105" s="28">
        <f>'[2]Plan Indicativo'!CP108</f>
        <v>0.15</v>
      </c>
      <c r="P105" s="36" t="s">
        <v>180</v>
      </c>
      <c r="Q105" s="36"/>
      <c r="R105" s="34">
        <v>420</v>
      </c>
      <c r="S105" s="34">
        <v>0</v>
      </c>
      <c r="T105" s="34">
        <v>0</v>
      </c>
      <c r="U105" s="34">
        <v>140</v>
      </c>
      <c r="V105" s="34">
        <v>140</v>
      </c>
      <c r="W105" s="34">
        <v>140</v>
      </c>
      <c r="X105" s="134" t="s">
        <v>621</v>
      </c>
    </row>
    <row r="106" spans="1:24" ht="51">
      <c r="A106" s="34">
        <v>8</v>
      </c>
      <c r="B106" s="34">
        <v>3</v>
      </c>
      <c r="C106" s="34" t="s">
        <v>387</v>
      </c>
      <c r="D106" s="34" t="s">
        <v>388</v>
      </c>
      <c r="E106" s="17"/>
      <c r="F106" s="59" t="s">
        <v>414</v>
      </c>
      <c r="G106" s="137" t="s">
        <v>586</v>
      </c>
      <c r="H106" s="17"/>
      <c r="I106" s="19" t="s">
        <v>419</v>
      </c>
      <c r="J106" s="34" t="s">
        <v>169</v>
      </c>
      <c r="K106" s="34" t="s">
        <v>170</v>
      </c>
      <c r="L106" s="19" t="s">
        <v>420</v>
      </c>
      <c r="M106" s="19" t="s">
        <v>421</v>
      </c>
      <c r="N106" s="19" t="s">
        <v>422</v>
      </c>
      <c r="O106" s="28">
        <f>'[2]Plan Indicativo'!CP109</f>
        <v>0.3</v>
      </c>
      <c r="P106" s="36" t="s">
        <v>180</v>
      </c>
      <c r="Q106" s="36"/>
      <c r="R106" s="34">
        <v>100</v>
      </c>
      <c r="S106" s="34">
        <v>0</v>
      </c>
      <c r="T106" s="34">
        <v>0</v>
      </c>
      <c r="U106" s="34">
        <v>25</v>
      </c>
      <c r="V106" s="34">
        <v>25</v>
      </c>
      <c r="W106" s="34">
        <v>50</v>
      </c>
      <c r="X106" s="137" t="s">
        <v>586</v>
      </c>
    </row>
    <row r="107" spans="1:24" ht="38.25">
      <c r="A107" s="34">
        <v>8</v>
      </c>
      <c r="B107" s="34">
        <v>3</v>
      </c>
      <c r="C107" s="34" t="s">
        <v>387</v>
      </c>
      <c r="D107" s="34" t="s">
        <v>388</v>
      </c>
      <c r="E107" s="17"/>
      <c r="F107" s="59" t="s">
        <v>414</v>
      </c>
      <c r="G107" s="137" t="s">
        <v>586</v>
      </c>
      <c r="H107" s="17"/>
      <c r="I107" s="19" t="s">
        <v>423</v>
      </c>
      <c r="J107" s="34" t="s">
        <v>169</v>
      </c>
      <c r="K107" s="34" t="s">
        <v>170</v>
      </c>
      <c r="L107" s="19" t="s">
        <v>424</v>
      </c>
      <c r="M107" s="19" t="s">
        <v>424</v>
      </c>
      <c r="N107" s="19" t="s">
        <v>425</v>
      </c>
      <c r="O107" s="28">
        <f>'[2]Plan Indicativo'!CP110</f>
        <v>0.2</v>
      </c>
      <c r="P107" s="36" t="s">
        <v>180</v>
      </c>
      <c r="Q107" s="36"/>
      <c r="R107" s="34">
        <v>2</v>
      </c>
      <c r="S107" s="34">
        <v>0</v>
      </c>
      <c r="T107" s="34">
        <v>0</v>
      </c>
      <c r="U107" s="34">
        <v>0</v>
      </c>
      <c r="V107" s="34">
        <v>1</v>
      </c>
      <c r="W107" s="34">
        <v>1</v>
      </c>
      <c r="X107" s="137" t="s">
        <v>586</v>
      </c>
    </row>
    <row r="108" spans="1:24" ht="38.25">
      <c r="A108" s="34">
        <v>8</v>
      </c>
      <c r="B108" s="34">
        <v>3</v>
      </c>
      <c r="C108" s="34" t="s">
        <v>387</v>
      </c>
      <c r="D108" s="34" t="s">
        <v>388</v>
      </c>
      <c r="E108" s="17"/>
      <c r="F108" s="59" t="s">
        <v>414</v>
      </c>
      <c r="G108" s="134" t="s">
        <v>621</v>
      </c>
      <c r="H108" s="17"/>
      <c r="I108" s="19" t="s">
        <v>426</v>
      </c>
      <c r="J108" s="34" t="s">
        <v>169</v>
      </c>
      <c r="K108" s="44">
        <v>0</v>
      </c>
      <c r="L108" s="19" t="s">
        <v>427</v>
      </c>
      <c r="M108" s="19" t="s">
        <v>427</v>
      </c>
      <c r="N108" s="19" t="s">
        <v>428</v>
      </c>
      <c r="O108" s="28">
        <f>'[2]Plan Indicativo'!CP111</f>
        <v>0.15</v>
      </c>
      <c r="P108" s="36" t="s">
        <v>180</v>
      </c>
      <c r="Q108" s="36"/>
      <c r="R108" s="34">
        <v>2</v>
      </c>
      <c r="S108" s="34">
        <v>0</v>
      </c>
      <c r="T108" s="34">
        <v>0</v>
      </c>
      <c r="U108" s="34">
        <v>1</v>
      </c>
      <c r="V108" s="34">
        <v>1</v>
      </c>
      <c r="W108" s="34">
        <v>0</v>
      </c>
      <c r="X108" s="134" t="s">
        <v>621</v>
      </c>
    </row>
    <row r="109" spans="1:24" ht="63.75">
      <c r="A109" s="34">
        <v>8</v>
      </c>
      <c r="B109" s="34">
        <v>3</v>
      </c>
      <c r="C109" s="34" t="s">
        <v>387</v>
      </c>
      <c r="D109" s="34" t="s">
        <v>388</v>
      </c>
      <c r="E109" s="17"/>
      <c r="F109" s="59" t="s">
        <v>414</v>
      </c>
      <c r="G109" s="134" t="s">
        <v>621</v>
      </c>
      <c r="H109" s="17"/>
      <c r="I109" s="19" t="s">
        <v>622</v>
      </c>
      <c r="J109" s="34" t="s">
        <v>169</v>
      </c>
      <c r="K109" s="44">
        <v>6</v>
      </c>
      <c r="L109" s="19" t="s">
        <v>430</v>
      </c>
      <c r="M109" s="19" t="s">
        <v>430</v>
      </c>
      <c r="N109" s="19" t="s">
        <v>431</v>
      </c>
      <c r="O109" s="28">
        <f>'[2]Plan Indicativo'!CP112</f>
        <v>0.2</v>
      </c>
      <c r="P109" s="36" t="s">
        <v>180</v>
      </c>
      <c r="Q109" s="36"/>
      <c r="R109" s="34">
        <v>24</v>
      </c>
      <c r="S109" s="34">
        <v>0</v>
      </c>
      <c r="T109" s="34">
        <v>14</v>
      </c>
      <c r="U109" s="34">
        <v>10</v>
      </c>
      <c r="V109" s="34">
        <v>0</v>
      </c>
      <c r="W109" s="34">
        <v>0</v>
      </c>
      <c r="X109" s="134" t="s">
        <v>621</v>
      </c>
    </row>
    <row r="110" spans="1:24" ht="38.25">
      <c r="A110" s="51"/>
      <c r="B110" s="34"/>
      <c r="C110" s="51" t="s">
        <v>433</v>
      </c>
      <c r="D110" s="51"/>
      <c r="E110" s="17"/>
      <c r="F110" s="51"/>
      <c r="G110" s="137"/>
      <c r="H110" s="17"/>
      <c r="I110" s="52" t="s">
        <v>906</v>
      </c>
      <c r="J110" s="34"/>
      <c r="K110" s="52"/>
      <c r="L110" s="52"/>
      <c r="M110" s="52"/>
      <c r="N110" s="51"/>
      <c r="O110" s="28">
        <f>'[2]Plan Indicativo'!CP113</f>
        <v>0.33784315897955319</v>
      </c>
      <c r="P110" s="53"/>
      <c r="Q110" s="53"/>
      <c r="R110" s="51"/>
      <c r="S110" s="51"/>
      <c r="T110" s="51"/>
      <c r="U110" s="51"/>
      <c r="V110" s="51"/>
      <c r="W110" s="51"/>
      <c r="X110" s="137"/>
    </row>
    <row r="111" spans="1:24" ht="38.25">
      <c r="A111" s="39"/>
      <c r="B111" s="34"/>
      <c r="C111" s="39" t="s">
        <v>433</v>
      </c>
      <c r="D111" s="39" t="s">
        <v>434</v>
      </c>
      <c r="E111" s="17"/>
      <c r="F111" s="39"/>
      <c r="G111" s="137"/>
      <c r="H111" s="17"/>
      <c r="I111" s="40" t="s">
        <v>907</v>
      </c>
      <c r="J111" s="34"/>
      <c r="K111" s="40"/>
      <c r="L111" s="40"/>
      <c r="M111" s="40"/>
      <c r="N111" s="39"/>
      <c r="O111" s="28">
        <f>'[2]Plan Indicativo'!CP114</f>
        <v>0.1</v>
      </c>
      <c r="P111" s="41"/>
      <c r="Q111" s="41"/>
      <c r="R111" s="39"/>
      <c r="S111" s="39"/>
      <c r="T111" s="39"/>
      <c r="U111" s="39"/>
      <c r="V111" s="39"/>
      <c r="W111" s="39"/>
      <c r="X111" s="137"/>
    </row>
    <row r="112" spans="1:24" ht="38.25">
      <c r="A112" s="34"/>
      <c r="B112" s="34"/>
      <c r="C112" s="11" t="s">
        <v>433</v>
      </c>
      <c r="D112" s="11" t="s">
        <v>434</v>
      </c>
      <c r="E112" s="17"/>
      <c r="F112" s="11" t="s">
        <v>435</v>
      </c>
      <c r="G112" s="137"/>
      <c r="H112" s="17"/>
      <c r="I112" s="35" t="s">
        <v>908</v>
      </c>
      <c r="J112" s="34"/>
      <c r="K112" s="35"/>
      <c r="L112" s="35"/>
      <c r="M112" s="35"/>
      <c r="N112" s="11"/>
      <c r="O112" s="28">
        <f>'[2]Plan Indicativo'!CP115</f>
        <v>0.7</v>
      </c>
      <c r="P112" s="36"/>
      <c r="Q112" s="36"/>
      <c r="R112" s="11"/>
      <c r="S112" s="11"/>
      <c r="T112" s="11"/>
      <c r="U112" s="11"/>
      <c r="V112" s="11"/>
      <c r="W112" s="11"/>
      <c r="X112" s="137"/>
    </row>
    <row r="113" spans="1:24" ht="38.25">
      <c r="A113" s="34">
        <v>11</v>
      </c>
      <c r="B113" s="34">
        <v>4</v>
      </c>
      <c r="C113" s="34" t="s">
        <v>433</v>
      </c>
      <c r="D113" s="34" t="s">
        <v>434</v>
      </c>
      <c r="E113" s="17"/>
      <c r="F113" s="60" t="s">
        <v>435</v>
      </c>
      <c r="G113" s="134" t="s">
        <v>753</v>
      </c>
      <c r="H113" s="17"/>
      <c r="I113" s="19" t="s">
        <v>436</v>
      </c>
      <c r="J113" s="34" t="s">
        <v>169</v>
      </c>
      <c r="K113" s="34" t="s">
        <v>170</v>
      </c>
      <c r="L113" s="19" t="s">
        <v>437</v>
      </c>
      <c r="M113" s="19" t="s">
        <v>438</v>
      </c>
      <c r="N113" s="19" t="s">
        <v>439</v>
      </c>
      <c r="O113" s="28">
        <f>'[2]Plan Indicativo'!CP116</f>
        <v>0.1</v>
      </c>
      <c r="P113" s="36" t="s">
        <v>180</v>
      </c>
      <c r="Q113" s="36"/>
      <c r="R113" s="44">
        <v>1000</v>
      </c>
      <c r="S113" s="34">
        <v>0</v>
      </c>
      <c r="T113" s="34">
        <v>250</v>
      </c>
      <c r="U113" s="34">
        <v>250</v>
      </c>
      <c r="V113" s="34">
        <v>250</v>
      </c>
      <c r="W113" s="34">
        <v>250</v>
      </c>
      <c r="X113" s="134" t="s">
        <v>753</v>
      </c>
    </row>
    <row r="114" spans="1:24" ht="38.25">
      <c r="A114" s="34">
        <v>11</v>
      </c>
      <c r="B114" s="34">
        <v>4</v>
      </c>
      <c r="C114" s="34" t="s">
        <v>433</v>
      </c>
      <c r="D114" s="44" t="s">
        <v>434</v>
      </c>
      <c r="E114" s="17"/>
      <c r="F114" s="61" t="s">
        <v>435</v>
      </c>
      <c r="G114" s="134" t="s">
        <v>753</v>
      </c>
      <c r="H114" s="17"/>
      <c r="I114" s="19" t="s">
        <v>440</v>
      </c>
      <c r="J114" s="34" t="s">
        <v>169</v>
      </c>
      <c r="K114" s="44">
        <v>13</v>
      </c>
      <c r="L114" s="19" t="s">
        <v>441</v>
      </c>
      <c r="M114" s="19" t="s">
        <v>441</v>
      </c>
      <c r="N114" s="19" t="s">
        <v>442</v>
      </c>
      <c r="O114" s="28">
        <f>'[2]Plan Indicativo'!CP117</f>
        <v>0.1</v>
      </c>
      <c r="P114" s="36" t="s">
        <v>180</v>
      </c>
      <c r="Q114" s="36"/>
      <c r="R114" s="34">
        <v>12</v>
      </c>
      <c r="S114" s="34">
        <v>0</v>
      </c>
      <c r="T114" s="34">
        <v>23</v>
      </c>
      <c r="U114" s="34">
        <v>0</v>
      </c>
      <c r="V114" s="34">
        <v>0</v>
      </c>
      <c r="W114" s="34">
        <v>0</v>
      </c>
      <c r="X114" s="134" t="s">
        <v>753</v>
      </c>
    </row>
    <row r="115" spans="1:24" ht="38.25">
      <c r="A115" s="34">
        <v>11</v>
      </c>
      <c r="B115" s="34">
        <v>4</v>
      </c>
      <c r="C115" s="34" t="s">
        <v>433</v>
      </c>
      <c r="D115" s="34" t="s">
        <v>434</v>
      </c>
      <c r="E115" s="17"/>
      <c r="F115" s="60" t="s">
        <v>435</v>
      </c>
      <c r="G115" s="134" t="s">
        <v>753</v>
      </c>
      <c r="H115" s="17"/>
      <c r="I115" s="19" t="s">
        <v>443</v>
      </c>
      <c r="J115" s="34" t="s">
        <v>169</v>
      </c>
      <c r="K115" s="34" t="s">
        <v>170</v>
      </c>
      <c r="L115" s="19" t="s">
        <v>444</v>
      </c>
      <c r="M115" s="19" t="s">
        <v>445</v>
      </c>
      <c r="N115" s="19" t="s">
        <v>446</v>
      </c>
      <c r="O115" s="28">
        <f>'[2]Plan Indicativo'!CP118</f>
        <v>0.1</v>
      </c>
      <c r="P115" s="36" t="s">
        <v>180</v>
      </c>
      <c r="Q115" s="36"/>
      <c r="R115" s="34">
        <v>15</v>
      </c>
      <c r="S115" s="34">
        <v>0</v>
      </c>
      <c r="T115" s="34">
        <v>0</v>
      </c>
      <c r="U115" s="34">
        <v>0</v>
      </c>
      <c r="V115" s="34">
        <v>7</v>
      </c>
      <c r="W115" s="34">
        <v>8</v>
      </c>
      <c r="X115" s="134" t="s">
        <v>753</v>
      </c>
    </row>
    <row r="116" spans="1:24" ht="30">
      <c r="A116" s="34">
        <v>11</v>
      </c>
      <c r="B116" s="34">
        <v>4</v>
      </c>
      <c r="C116" s="34" t="s">
        <v>433</v>
      </c>
      <c r="D116" s="34" t="s">
        <v>434</v>
      </c>
      <c r="E116" s="17"/>
      <c r="F116" s="60" t="s">
        <v>435</v>
      </c>
      <c r="G116" s="134" t="s">
        <v>753</v>
      </c>
      <c r="H116" s="17"/>
      <c r="I116" s="19" t="s">
        <v>447</v>
      </c>
      <c r="J116" s="34" t="s">
        <v>169</v>
      </c>
      <c r="K116" s="34" t="s">
        <v>170</v>
      </c>
      <c r="L116" s="19" t="s">
        <v>448</v>
      </c>
      <c r="M116" s="19"/>
      <c r="N116" s="19" t="s">
        <v>448</v>
      </c>
      <c r="O116" s="28">
        <f>'[2]Plan Indicativo'!CP119</f>
        <v>0.3</v>
      </c>
      <c r="P116" s="36" t="s">
        <v>174</v>
      </c>
      <c r="Q116" s="36"/>
      <c r="R116" s="34">
        <v>10</v>
      </c>
      <c r="S116" s="34">
        <v>0</v>
      </c>
      <c r="T116" s="34">
        <v>3</v>
      </c>
      <c r="U116" s="34">
        <v>2</v>
      </c>
      <c r="V116" s="34">
        <v>2</v>
      </c>
      <c r="W116" s="34">
        <v>3</v>
      </c>
      <c r="X116" s="134" t="s">
        <v>753</v>
      </c>
    </row>
    <row r="117" spans="1:24" ht="30">
      <c r="A117" s="34">
        <v>11</v>
      </c>
      <c r="B117" s="34">
        <v>4</v>
      </c>
      <c r="C117" s="34" t="s">
        <v>433</v>
      </c>
      <c r="D117" s="34" t="s">
        <v>434</v>
      </c>
      <c r="E117" s="17"/>
      <c r="F117" s="60" t="s">
        <v>435</v>
      </c>
      <c r="G117" s="134" t="s">
        <v>753</v>
      </c>
      <c r="H117" s="17"/>
      <c r="I117" s="19" t="s">
        <v>449</v>
      </c>
      <c r="J117" s="34" t="s">
        <v>169</v>
      </c>
      <c r="K117" s="34" t="s">
        <v>170</v>
      </c>
      <c r="L117" s="19" t="s">
        <v>450</v>
      </c>
      <c r="M117" s="19" t="s">
        <v>451</v>
      </c>
      <c r="N117" s="19" t="s">
        <v>452</v>
      </c>
      <c r="O117" s="28">
        <f>'[2]Plan Indicativo'!CP120</f>
        <v>0.1</v>
      </c>
      <c r="P117" s="36" t="s">
        <v>174</v>
      </c>
      <c r="Q117" s="36"/>
      <c r="R117" s="34">
        <v>3</v>
      </c>
      <c r="S117" s="34">
        <v>0</v>
      </c>
      <c r="T117" s="34">
        <v>0</v>
      </c>
      <c r="U117" s="34">
        <v>0</v>
      </c>
      <c r="V117" s="34">
        <v>1</v>
      </c>
      <c r="W117" s="34">
        <v>2</v>
      </c>
      <c r="X117" s="134" t="s">
        <v>753</v>
      </c>
    </row>
    <row r="118" spans="1:24" ht="30">
      <c r="A118" s="34">
        <v>11</v>
      </c>
      <c r="B118" s="34">
        <v>4</v>
      </c>
      <c r="C118" s="34" t="s">
        <v>433</v>
      </c>
      <c r="D118" s="34" t="s">
        <v>434</v>
      </c>
      <c r="E118" s="17"/>
      <c r="F118" s="60" t="s">
        <v>435</v>
      </c>
      <c r="G118" s="134" t="s">
        <v>753</v>
      </c>
      <c r="H118" s="17"/>
      <c r="I118" s="19" t="s">
        <v>453</v>
      </c>
      <c r="J118" s="34" t="s">
        <v>169</v>
      </c>
      <c r="K118" s="34" t="s">
        <v>170</v>
      </c>
      <c r="L118" s="19"/>
      <c r="M118" s="19" t="s">
        <v>454</v>
      </c>
      <c r="N118" s="19" t="s">
        <v>454</v>
      </c>
      <c r="O118" s="28">
        <f>'[2]Plan Indicativo'!CP121</f>
        <v>0.2</v>
      </c>
      <c r="P118" s="36" t="s">
        <v>174</v>
      </c>
      <c r="Q118" s="36"/>
      <c r="R118" s="34">
        <v>1</v>
      </c>
      <c r="S118" s="34">
        <v>0</v>
      </c>
      <c r="T118" s="34">
        <v>0</v>
      </c>
      <c r="U118" s="34">
        <v>0</v>
      </c>
      <c r="V118" s="34">
        <v>0</v>
      </c>
      <c r="W118" s="34">
        <v>1</v>
      </c>
      <c r="X118" s="134" t="s">
        <v>753</v>
      </c>
    </row>
    <row r="119" spans="1:24" ht="51">
      <c r="A119" s="34">
        <v>11</v>
      </c>
      <c r="B119" s="34">
        <v>4</v>
      </c>
      <c r="C119" s="34" t="s">
        <v>433</v>
      </c>
      <c r="D119" s="34" t="s">
        <v>434</v>
      </c>
      <c r="E119" s="17"/>
      <c r="F119" s="60" t="s">
        <v>435</v>
      </c>
      <c r="G119" s="134" t="s">
        <v>753</v>
      </c>
      <c r="H119" s="17"/>
      <c r="I119" s="19" t="s">
        <v>455</v>
      </c>
      <c r="J119" s="34" t="s">
        <v>169</v>
      </c>
      <c r="K119" s="34" t="s">
        <v>170</v>
      </c>
      <c r="L119" s="19" t="s">
        <v>456</v>
      </c>
      <c r="M119" s="19" t="s">
        <v>457</v>
      </c>
      <c r="N119" s="19" t="s">
        <v>458</v>
      </c>
      <c r="O119" s="28">
        <f>'[2]Plan Indicativo'!CP122</f>
        <v>0.1</v>
      </c>
      <c r="P119" s="36" t="s">
        <v>180</v>
      </c>
      <c r="Q119" s="36"/>
      <c r="R119" s="34">
        <v>9</v>
      </c>
      <c r="S119" s="34">
        <v>0</v>
      </c>
      <c r="T119" s="34">
        <v>2</v>
      </c>
      <c r="U119" s="34">
        <v>3</v>
      </c>
      <c r="V119" s="34">
        <v>2</v>
      </c>
      <c r="W119" s="34">
        <v>2</v>
      </c>
      <c r="X119" s="134" t="s">
        <v>753</v>
      </c>
    </row>
    <row r="120" spans="1:24" ht="38.25">
      <c r="A120" s="11"/>
      <c r="B120" s="34"/>
      <c r="C120" s="11" t="s">
        <v>433</v>
      </c>
      <c r="D120" s="11" t="s">
        <v>434</v>
      </c>
      <c r="E120" s="17"/>
      <c r="F120" s="11" t="s">
        <v>459</v>
      </c>
      <c r="G120" s="137"/>
      <c r="H120" s="17"/>
      <c r="I120" s="35" t="s">
        <v>909</v>
      </c>
      <c r="J120" s="34"/>
      <c r="K120" s="35"/>
      <c r="L120" s="35"/>
      <c r="M120" s="35"/>
      <c r="N120" s="11"/>
      <c r="O120" s="28">
        <f>'[2]Plan Indicativo'!CP123</f>
        <v>0.3</v>
      </c>
      <c r="P120" s="36"/>
      <c r="Q120" s="36"/>
      <c r="R120" s="11"/>
      <c r="S120" s="11"/>
      <c r="T120" s="11"/>
      <c r="U120" s="11"/>
      <c r="V120" s="11"/>
      <c r="W120" s="11"/>
      <c r="X120" s="137"/>
    </row>
    <row r="121" spans="1:24" ht="38.25">
      <c r="A121" s="34">
        <v>11</v>
      </c>
      <c r="B121" s="34">
        <v>4</v>
      </c>
      <c r="C121" s="34" t="s">
        <v>433</v>
      </c>
      <c r="D121" s="34" t="s">
        <v>434</v>
      </c>
      <c r="E121" s="17"/>
      <c r="F121" s="62" t="s">
        <v>459</v>
      </c>
      <c r="G121" s="137" t="s">
        <v>432</v>
      </c>
      <c r="H121" s="17"/>
      <c r="I121" s="19" t="s">
        <v>460</v>
      </c>
      <c r="J121" s="34" t="s">
        <v>169</v>
      </c>
      <c r="K121" s="34" t="s">
        <v>170</v>
      </c>
      <c r="L121" s="19" t="s">
        <v>461</v>
      </c>
      <c r="M121" s="19" t="s">
        <v>462</v>
      </c>
      <c r="N121" s="19" t="s">
        <v>463</v>
      </c>
      <c r="O121" s="28">
        <f>'[2]Plan Indicativo'!CP124</f>
        <v>0.7</v>
      </c>
      <c r="P121" s="36" t="s">
        <v>180</v>
      </c>
      <c r="Q121" s="36"/>
      <c r="R121" s="34">
        <v>18</v>
      </c>
      <c r="S121" s="34">
        <v>0</v>
      </c>
      <c r="T121" s="34">
        <v>6</v>
      </c>
      <c r="U121" s="34">
        <v>4</v>
      </c>
      <c r="V121" s="34">
        <v>4</v>
      </c>
      <c r="W121" s="34">
        <v>4</v>
      </c>
      <c r="X121" s="137" t="s">
        <v>432</v>
      </c>
    </row>
    <row r="122" spans="1:24" ht="51">
      <c r="A122" s="34">
        <v>11</v>
      </c>
      <c r="B122" s="34">
        <v>4</v>
      </c>
      <c r="C122" s="34" t="s">
        <v>433</v>
      </c>
      <c r="D122" s="34" t="s">
        <v>434</v>
      </c>
      <c r="E122" s="17"/>
      <c r="F122" s="62" t="s">
        <v>459</v>
      </c>
      <c r="G122" s="137" t="s">
        <v>432</v>
      </c>
      <c r="H122" s="17"/>
      <c r="I122" s="19" t="s">
        <v>464</v>
      </c>
      <c r="J122" s="34" t="s">
        <v>169</v>
      </c>
      <c r="K122" s="34" t="s">
        <v>170</v>
      </c>
      <c r="L122" s="19" t="s">
        <v>465</v>
      </c>
      <c r="M122" s="19" t="s">
        <v>466</v>
      </c>
      <c r="N122" s="19" t="s">
        <v>467</v>
      </c>
      <c r="O122" s="28">
        <f>'[2]Plan Indicativo'!CP125</f>
        <v>0.3</v>
      </c>
      <c r="P122" s="36" t="s">
        <v>180</v>
      </c>
      <c r="Q122" s="36"/>
      <c r="R122" s="34">
        <v>6</v>
      </c>
      <c r="S122" s="34">
        <v>0</v>
      </c>
      <c r="T122" s="34">
        <v>5</v>
      </c>
      <c r="U122" s="34">
        <v>1</v>
      </c>
      <c r="V122" s="34">
        <v>0</v>
      </c>
      <c r="W122" s="34">
        <v>0</v>
      </c>
      <c r="X122" s="137" t="s">
        <v>432</v>
      </c>
    </row>
    <row r="123" spans="1:24" ht="63.75">
      <c r="A123" s="39"/>
      <c r="B123" s="34"/>
      <c r="C123" s="39" t="s">
        <v>433</v>
      </c>
      <c r="D123" s="39" t="s">
        <v>468</v>
      </c>
      <c r="E123" s="17"/>
      <c r="F123" s="39"/>
      <c r="G123" s="137"/>
      <c r="H123" s="17"/>
      <c r="I123" s="40" t="s">
        <v>910</v>
      </c>
      <c r="J123" s="34"/>
      <c r="K123" s="40"/>
      <c r="L123" s="40"/>
      <c r="M123" s="40"/>
      <c r="N123" s="39"/>
      <c r="O123" s="28">
        <f>'[2]Plan Indicativo'!CP126</f>
        <v>0.9</v>
      </c>
      <c r="P123" s="41"/>
      <c r="Q123" s="41"/>
      <c r="R123" s="39"/>
      <c r="S123" s="39"/>
      <c r="T123" s="39"/>
      <c r="U123" s="39"/>
      <c r="V123" s="39"/>
      <c r="W123" s="39"/>
      <c r="X123" s="137"/>
    </row>
    <row r="124" spans="1:24" ht="63.75">
      <c r="A124" s="34">
        <v>11</v>
      </c>
      <c r="B124" s="34"/>
      <c r="C124" s="11" t="s">
        <v>433</v>
      </c>
      <c r="D124" s="11" t="s">
        <v>468</v>
      </c>
      <c r="E124" s="17"/>
      <c r="F124" s="11" t="s">
        <v>469</v>
      </c>
      <c r="G124" s="137"/>
      <c r="H124" s="17"/>
      <c r="I124" s="35" t="s">
        <v>911</v>
      </c>
      <c r="J124" s="34"/>
      <c r="K124" s="35"/>
      <c r="L124" s="35"/>
      <c r="M124" s="35"/>
      <c r="N124" s="11"/>
      <c r="O124" s="28">
        <f>'[2]Plan Indicativo'!CP127</f>
        <v>0.8</v>
      </c>
      <c r="P124" s="36"/>
      <c r="Q124" s="36"/>
      <c r="R124" s="11"/>
      <c r="S124" s="11"/>
      <c r="T124" s="11"/>
      <c r="U124" s="11"/>
      <c r="V124" s="11"/>
      <c r="W124" s="11"/>
      <c r="X124" s="137"/>
    </row>
    <row r="125" spans="1:24" ht="51">
      <c r="A125" s="34">
        <v>11</v>
      </c>
      <c r="B125" s="34">
        <v>4</v>
      </c>
      <c r="C125" s="34" t="s">
        <v>433</v>
      </c>
      <c r="D125" s="34" t="s">
        <v>468</v>
      </c>
      <c r="E125" s="17"/>
      <c r="F125" s="63" t="s">
        <v>469</v>
      </c>
      <c r="G125" s="137" t="s">
        <v>157</v>
      </c>
      <c r="H125" s="17"/>
      <c r="I125" s="19" t="s">
        <v>470</v>
      </c>
      <c r="J125" s="34" t="s">
        <v>471</v>
      </c>
      <c r="K125" s="34" t="s">
        <v>170</v>
      </c>
      <c r="L125" s="19" t="s">
        <v>472</v>
      </c>
      <c r="M125" s="19" t="s">
        <v>473</v>
      </c>
      <c r="N125" s="19" t="s">
        <v>474</v>
      </c>
      <c r="O125" s="28">
        <f>'[2]Plan Indicativo'!CP128</f>
        <v>0.7</v>
      </c>
      <c r="P125" s="36" t="s">
        <v>174</v>
      </c>
      <c r="Q125" s="19" t="s">
        <v>475</v>
      </c>
      <c r="R125" s="142">
        <v>5.3</v>
      </c>
      <c r="S125" s="142">
        <v>0.3</v>
      </c>
      <c r="T125" s="142">
        <v>0.26500000000000001</v>
      </c>
      <c r="U125" s="142">
        <v>0.26100000000000001</v>
      </c>
      <c r="V125" s="142">
        <v>2</v>
      </c>
      <c r="W125" s="142">
        <v>2.774</v>
      </c>
      <c r="X125" s="137" t="s">
        <v>157</v>
      </c>
    </row>
    <row r="126" spans="1:24" ht="178.5">
      <c r="A126" s="34">
        <v>11</v>
      </c>
      <c r="B126" s="34">
        <v>4</v>
      </c>
      <c r="C126" s="34" t="s">
        <v>433</v>
      </c>
      <c r="D126" s="34" t="s">
        <v>468</v>
      </c>
      <c r="E126" s="17"/>
      <c r="F126" s="63" t="s">
        <v>469</v>
      </c>
      <c r="G126" s="137" t="s">
        <v>157</v>
      </c>
      <c r="H126" s="17"/>
      <c r="I126" s="19" t="s">
        <v>476</v>
      </c>
      <c r="J126" s="34" t="s">
        <v>477</v>
      </c>
      <c r="K126" s="34" t="s">
        <v>170</v>
      </c>
      <c r="L126" s="19" t="s">
        <v>478</v>
      </c>
      <c r="M126" s="19" t="s">
        <v>479</v>
      </c>
      <c r="N126" s="19" t="s">
        <v>480</v>
      </c>
      <c r="O126" s="28">
        <f>'[2]Plan Indicativo'!CP129</f>
        <v>0.15</v>
      </c>
      <c r="P126" s="36" t="s">
        <v>180</v>
      </c>
      <c r="Q126" s="19" t="s">
        <v>481</v>
      </c>
      <c r="R126" s="44">
        <v>30000</v>
      </c>
      <c r="S126" s="64">
        <v>5330</v>
      </c>
      <c r="T126" s="64">
        <v>5330</v>
      </c>
      <c r="U126" s="64">
        <v>6500</v>
      </c>
      <c r="V126" s="64">
        <v>8170</v>
      </c>
      <c r="W126" s="64">
        <v>10000</v>
      </c>
      <c r="X126" s="137" t="s">
        <v>157</v>
      </c>
    </row>
    <row r="127" spans="1:24" ht="51">
      <c r="A127" s="34">
        <v>11</v>
      </c>
      <c r="B127" s="34">
        <v>4</v>
      </c>
      <c r="C127" s="34" t="s">
        <v>433</v>
      </c>
      <c r="D127" s="34" t="s">
        <v>468</v>
      </c>
      <c r="E127" s="17"/>
      <c r="F127" s="63" t="s">
        <v>469</v>
      </c>
      <c r="G127" s="137" t="s">
        <v>157</v>
      </c>
      <c r="H127" s="17"/>
      <c r="I127" s="19" t="s">
        <v>482</v>
      </c>
      <c r="J127" s="34" t="s">
        <v>483</v>
      </c>
      <c r="K127" s="34" t="s">
        <v>170</v>
      </c>
      <c r="L127" s="19" t="s">
        <v>484</v>
      </c>
      <c r="M127" s="19"/>
      <c r="N127" s="19" t="s">
        <v>484</v>
      </c>
      <c r="O127" s="28">
        <f>'[2]Plan Indicativo'!CP130</f>
        <v>0.02</v>
      </c>
      <c r="P127" s="36" t="s">
        <v>174</v>
      </c>
      <c r="Q127" s="36"/>
      <c r="R127" s="44">
        <v>4361</v>
      </c>
      <c r="S127" s="64">
        <v>0</v>
      </c>
      <c r="T127" s="64">
        <v>0</v>
      </c>
      <c r="U127" s="64">
        <v>0</v>
      </c>
      <c r="V127" s="64">
        <v>2000</v>
      </c>
      <c r="W127" s="64">
        <v>2361</v>
      </c>
      <c r="X127" s="137" t="s">
        <v>157</v>
      </c>
    </row>
    <row r="128" spans="1:24" ht="51">
      <c r="A128" s="34">
        <v>11</v>
      </c>
      <c r="B128" s="34">
        <v>4</v>
      </c>
      <c r="C128" s="34" t="s">
        <v>433</v>
      </c>
      <c r="D128" s="44" t="s">
        <v>468</v>
      </c>
      <c r="E128" s="17"/>
      <c r="F128" s="65" t="s">
        <v>469</v>
      </c>
      <c r="G128" s="137" t="s">
        <v>157</v>
      </c>
      <c r="H128" s="17"/>
      <c r="I128" s="19" t="s">
        <v>485</v>
      </c>
      <c r="J128" s="34" t="s">
        <v>169</v>
      </c>
      <c r="K128" s="44">
        <v>7</v>
      </c>
      <c r="L128" s="19" t="s">
        <v>486</v>
      </c>
      <c r="M128" s="19"/>
      <c r="N128" s="19" t="s">
        <v>486</v>
      </c>
      <c r="O128" s="28">
        <f>'[2]Plan Indicativo'!CP131</f>
        <v>0.13</v>
      </c>
      <c r="P128" s="36" t="s">
        <v>174</v>
      </c>
      <c r="Q128" s="36"/>
      <c r="R128" s="34">
        <v>7</v>
      </c>
      <c r="S128" s="34">
        <v>0</v>
      </c>
      <c r="T128" s="34">
        <v>0</v>
      </c>
      <c r="U128" s="34">
        <v>0</v>
      </c>
      <c r="V128" s="34">
        <v>3</v>
      </c>
      <c r="W128" s="34">
        <v>4</v>
      </c>
      <c r="X128" s="137" t="s">
        <v>157</v>
      </c>
    </row>
    <row r="129" spans="1:24" ht="63.75">
      <c r="A129" s="34"/>
      <c r="B129" s="34"/>
      <c r="C129" s="11" t="s">
        <v>433</v>
      </c>
      <c r="D129" s="11" t="s">
        <v>468</v>
      </c>
      <c r="E129" s="17"/>
      <c r="F129" s="11" t="s">
        <v>487</v>
      </c>
      <c r="G129" s="137"/>
      <c r="H129" s="17"/>
      <c r="I129" s="35" t="s">
        <v>912</v>
      </c>
      <c r="J129" s="34"/>
      <c r="K129" s="35"/>
      <c r="L129" s="35"/>
      <c r="M129" s="35"/>
      <c r="N129" s="11"/>
      <c r="O129" s="28">
        <f>'[2]Plan Indicativo'!CP132</f>
        <v>0.2</v>
      </c>
      <c r="P129" s="36"/>
      <c r="Q129" s="36"/>
      <c r="R129" s="11"/>
      <c r="S129" s="11"/>
      <c r="T129" s="11"/>
      <c r="U129" s="11"/>
      <c r="V129" s="11"/>
      <c r="W129" s="11"/>
      <c r="X129" s="137"/>
    </row>
    <row r="130" spans="1:24" ht="51">
      <c r="A130" s="34">
        <v>11</v>
      </c>
      <c r="B130" s="34">
        <v>4</v>
      </c>
      <c r="C130" s="34" t="s">
        <v>433</v>
      </c>
      <c r="D130" s="34" t="s">
        <v>468</v>
      </c>
      <c r="E130" s="17"/>
      <c r="F130" s="66" t="s">
        <v>487</v>
      </c>
      <c r="G130" s="137" t="s">
        <v>157</v>
      </c>
      <c r="H130" s="17"/>
      <c r="I130" s="19" t="s">
        <v>488</v>
      </c>
      <c r="J130" s="34" t="s">
        <v>169</v>
      </c>
      <c r="K130" s="34" t="s">
        <v>170</v>
      </c>
      <c r="L130" s="19"/>
      <c r="M130" s="19" t="s">
        <v>489</v>
      </c>
      <c r="N130" s="19" t="s">
        <v>489</v>
      </c>
      <c r="O130" s="28">
        <f>'[2]Plan Indicativo'!CP133</f>
        <v>1</v>
      </c>
      <c r="P130" s="36" t="s">
        <v>180</v>
      </c>
      <c r="Q130" s="36"/>
      <c r="R130" s="34">
        <v>8</v>
      </c>
      <c r="S130" s="34">
        <v>0</v>
      </c>
      <c r="T130" s="34">
        <v>0</v>
      </c>
      <c r="U130" s="34">
        <v>0</v>
      </c>
      <c r="V130" s="34">
        <v>0</v>
      </c>
      <c r="W130" s="34">
        <v>8</v>
      </c>
      <c r="X130" s="137" t="s">
        <v>157</v>
      </c>
    </row>
    <row r="131" spans="1:24" ht="38.25">
      <c r="A131" s="51"/>
      <c r="B131" s="34"/>
      <c r="C131" s="51" t="s">
        <v>491</v>
      </c>
      <c r="D131" s="51"/>
      <c r="E131" s="17"/>
      <c r="F131" s="51"/>
      <c r="G131" s="137"/>
      <c r="H131" s="17"/>
      <c r="I131" s="52" t="s">
        <v>913</v>
      </c>
      <c r="J131" s="34"/>
      <c r="K131" s="52"/>
      <c r="L131" s="52"/>
      <c r="M131" s="52"/>
      <c r="N131" s="51"/>
      <c r="O131" s="28">
        <f>'[2]Plan Indicativo'!CP134</f>
        <v>9.4183853579684174E-2</v>
      </c>
      <c r="P131" s="53"/>
      <c r="Q131" s="53"/>
      <c r="R131" s="51"/>
      <c r="S131" s="51"/>
      <c r="T131" s="51"/>
      <c r="U131" s="51"/>
      <c r="V131" s="51"/>
      <c r="W131" s="51"/>
      <c r="X131" s="137"/>
    </row>
    <row r="132" spans="1:24" ht="38.25">
      <c r="A132" s="39"/>
      <c r="B132" s="34"/>
      <c r="C132" s="39" t="s">
        <v>491</v>
      </c>
      <c r="D132" s="39" t="s">
        <v>492</v>
      </c>
      <c r="E132" s="17"/>
      <c r="F132" s="39"/>
      <c r="G132" s="137"/>
      <c r="H132" s="17"/>
      <c r="I132" s="40" t="s">
        <v>914</v>
      </c>
      <c r="J132" s="34"/>
      <c r="K132" s="40"/>
      <c r="L132" s="40"/>
      <c r="M132" s="40"/>
      <c r="N132" s="39"/>
      <c r="O132" s="28">
        <f>'[2]Plan Indicativo'!CP135</f>
        <v>0.8</v>
      </c>
      <c r="P132" s="41"/>
      <c r="Q132" s="41"/>
      <c r="R132" s="39"/>
      <c r="S132" s="39"/>
      <c r="T132" s="39"/>
      <c r="U132" s="39"/>
      <c r="V132" s="39"/>
      <c r="W132" s="39"/>
      <c r="X132" s="137"/>
    </row>
    <row r="133" spans="1:24" ht="51">
      <c r="A133" s="11"/>
      <c r="B133" s="34"/>
      <c r="C133" s="11" t="s">
        <v>491</v>
      </c>
      <c r="D133" s="11" t="s">
        <v>492</v>
      </c>
      <c r="E133" s="17"/>
      <c r="F133" s="11" t="s">
        <v>493</v>
      </c>
      <c r="G133" s="137"/>
      <c r="H133" s="17"/>
      <c r="I133" s="35" t="s">
        <v>915</v>
      </c>
      <c r="J133" s="34"/>
      <c r="K133" s="35"/>
      <c r="L133" s="35"/>
      <c r="M133" s="35"/>
      <c r="N133" s="11"/>
      <c r="O133" s="28">
        <f>'[2]Plan Indicativo'!CP136</f>
        <v>0.6</v>
      </c>
      <c r="P133" s="36"/>
      <c r="Q133" s="36"/>
      <c r="R133" s="11"/>
      <c r="S133" s="11"/>
      <c r="T133" s="11"/>
      <c r="U133" s="11"/>
      <c r="V133" s="11"/>
      <c r="W133" s="11"/>
      <c r="X133" s="137"/>
    </row>
    <row r="134" spans="1:24" ht="45">
      <c r="A134" s="34">
        <v>16</v>
      </c>
      <c r="B134" s="34">
        <v>5</v>
      </c>
      <c r="C134" s="34" t="s">
        <v>491</v>
      </c>
      <c r="D134" s="44" t="s">
        <v>492</v>
      </c>
      <c r="E134" s="17"/>
      <c r="F134" s="67" t="s">
        <v>493</v>
      </c>
      <c r="G134" s="134" t="s">
        <v>634</v>
      </c>
      <c r="H134" s="17"/>
      <c r="I134" s="19" t="s">
        <v>494</v>
      </c>
      <c r="J134" s="34" t="s">
        <v>169</v>
      </c>
      <c r="K134" s="44">
        <v>0</v>
      </c>
      <c r="L134" s="19" t="s">
        <v>495</v>
      </c>
      <c r="M134" s="19"/>
      <c r="N134" s="19" t="s">
        <v>495</v>
      </c>
      <c r="O134" s="28">
        <f>'[2]Plan Indicativo'!CP137</f>
        <v>0.1</v>
      </c>
      <c r="P134" s="36" t="s">
        <v>180</v>
      </c>
      <c r="Q134" s="36"/>
      <c r="R134" s="34">
        <v>1</v>
      </c>
      <c r="S134" s="34">
        <v>0</v>
      </c>
      <c r="T134" s="34">
        <v>0</v>
      </c>
      <c r="U134" s="34">
        <v>0</v>
      </c>
      <c r="V134" s="34">
        <v>1</v>
      </c>
      <c r="W134" s="34">
        <v>0</v>
      </c>
      <c r="X134" s="134" t="s">
        <v>634</v>
      </c>
    </row>
    <row r="135" spans="1:24" ht="63.75">
      <c r="A135" s="34">
        <v>16</v>
      </c>
      <c r="B135" s="34">
        <v>5</v>
      </c>
      <c r="C135" s="34" t="s">
        <v>491</v>
      </c>
      <c r="D135" s="44" t="s">
        <v>492</v>
      </c>
      <c r="E135" s="17"/>
      <c r="F135" s="67" t="s">
        <v>493</v>
      </c>
      <c r="G135" s="134" t="s">
        <v>636</v>
      </c>
      <c r="H135" s="17"/>
      <c r="I135" s="19" t="s">
        <v>497</v>
      </c>
      <c r="J135" s="34" t="s">
        <v>169</v>
      </c>
      <c r="K135" s="44">
        <v>0</v>
      </c>
      <c r="L135" s="19" t="s">
        <v>498</v>
      </c>
      <c r="M135" s="19"/>
      <c r="N135" s="19" t="s">
        <v>498</v>
      </c>
      <c r="O135" s="28">
        <f>'[2]Plan Indicativo'!CP138</f>
        <v>0.1</v>
      </c>
      <c r="P135" s="36" t="s">
        <v>180</v>
      </c>
      <c r="Q135" s="36"/>
      <c r="R135" s="34">
        <v>1</v>
      </c>
      <c r="S135" s="34">
        <v>0</v>
      </c>
      <c r="T135" s="34">
        <v>0</v>
      </c>
      <c r="U135" s="34">
        <v>1</v>
      </c>
      <c r="V135" s="34">
        <v>0</v>
      </c>
      <c r="W135" s="34">
        <v>0</v>
      </c>
      <c r="X135" s="134" t="s">
        <v>636</v>
      </c>
    </row>
    <row r="136" spans="1:24" ht="60">
      <c r="A136" s="34">
        <v>16</v>
      </c>
      <c r="B136" s="34">
        <v>5</v>
      </c>
      <c r="C136" s="34" t="s">
        <v>491</v>
      </c>
      <c r="D136" s="68" t="s">
        <v>492</v>
      </c>
      <c r="E136" s="17"/>
      <c r="F136" s="69" t="s">
        <v>493</v>
      </c>
      <c r="G136" s="134" t="s">
        <v>637</v>
      </c>
      <c r="H136" s="17"/>
      <c r="I136" s="19" t="s">
        <v>500</v>
      </c>
      <c r="J136" s="34" t="s">
        <v>501</v>
      </c>
      <c r="K136" s="68">
        <v>0.61</v>
      </c>
      <c r="L136" s="19" t="s">
        <v>502</v>
      </c>
      <c r="M136" s="19"/>
      <c r="N136" s="19" t="s">
        <v>502</v>
      </c>
      <c r="O136" s="28">
        <f>'[2]Plan Indicativo'!CP139</f>
        <v>0.1</v>
      </c>
      <c r="P136" s="36" t="s">
        <v>180</v>
      </c>
      <c r="Q136" s="36"/>
      <c r="R136" s="68">
        <v>1</v>
      </c>
      <c r="S136" s="68">
        <v>0</v>
      </c>
      <c r="T136" s="68">
        <v>0</v>
      </c>
      <c r="U136" s="68">
        <v>0.3</v>
      </c>
      <c r="V136" s="68">
        <v>0.3</v>
      </c>
      <c r="W136" s="68">
        <v>0.4</v>
      </c>
      <c r="X136" s="134" t="s">
        <v>637</v>
      </c>
    </row>
    <row r="137" spans="1:24" ht="38.25">
      <c r="A137" s="34">
        <v>16</v>
      </c>
      <c r="B137" s="34">
        <v>5</v>
      </c>
      <c r="C137" s="34" t="s">
        <v>491</v>
      </c>
      <c r="D137" s="44" t="s">
        <v>492</v>
      </c>
      <c r="E137" s="17"/>
      <c r="F137" s="67" t="s">
        <v>493</v>
      </c>
      <c r="G137" s="134" t="s">
        <v>157</v>
      </c>
      <c r="H137" s="17"/>
      <c r="I137" s="19" t="s">
        <v>503</v>
      </c>
      <c r="J137" s="34" t="s">
        <v>169</v>
      </c>
      <c r="K137" s="44">
        <v>0</v>
      </c>
      <c r="L137" s="19" t="s">
        <v>504</v>
      </c>
      <c r="M137" s="19"/>
      <c r="N137" s="19" t="s">
        <v>504</v>
      </c>
      <c r="O137" s="28">
        <f>'[2]Plan Indicativo'!CP140</f>
        <v>0.1</v>
      </c>
      <c r="P137" s="36" t="s">
        <v>180</v>
      </c>
      <c r="Q137" s="36"/>
      <c r="R137" s="34">
        <v>1</v>
      </c>
      <c r="S137" s="34">
        <v>0</v>
      </c>
      <c r="T137" s="34">
        <v>0</v>
      </c>
      <c r="U137" s="34">
        <v>0</v>
      </c>
      <c r="V137" s="34">
        <v>0</v>
      </c>
      <c r="W137" s="34">
        <v>1</v>
      </c>
      <c r="X137" s="134" t="s">
        <v>157</v>
      </c>
    </row>
    <row r="138" spans="1:24" ht="38.25">
      <c r="A138" s="34">
        <v>16</v>
      </c>
      <c r="B138" s="34">
        <v>5</v>
      </c>
      <c r="C138" s="34" t="s">
        <v>491</v>
      </c>
      <c r="D138" s="44" t="s">
        <v>492</v>
      </c>
      <c r="E138" s="17"/>
      <c r="F138" s="67" t="s">
        <v>493</v>
      </c>
      <c r="G138" s="137" t="s">
        <v>496</v>
      </c>
      <c r="H138" s="17"/>
      <c r="I138" s="19" t="s">
        <v>505</v>
      </c>
      <c r="J138" s="34" t="s">
        <v>169</v>
      </c>
      <c r="K138" s="44">
        <v>0</v>
      </c>
      <c r="L138" s="19" t="s">
        <v>506</v>
      </c>
      <c r="M138" s="19"/>
      <c r="N138" s="19" t="s">
        <v>506</v>
      </c>
      <c r="O138" s="28">
        <f>'[2]Plan Indicativo'!CP141</f>
        <v>0.1</v>
      </c>
      <c r="P138" s="36" t="s">
        <v>180</v>
      </c>
      <c r="Q138" s="36"/>
      <c r="R138" s="34">
        <v>1</v>
      </c>
      <c r="S138" s="34">
        <v>0</v>
      </c>
      <c r="T138" s="34">
        <v>0</v>
      </c>
      <c r="U138" s="34">
        <v>0</v>
      </c>
      <c r="V138" s="34">
        <v>0</v>
      </c>
      <c r="W138" s="34">
        <v>1</v>
      </c>
      <c r="X138" s="137" t="s">
        <v>496</v>
      </c>
    </row>
    <row r="139" spans="1:24" ht="38.25">
      <c r="A139" s="34">
        <v>16</v>
      </c>
      <c r="B139" s="34">
        <v>5</v>
      </c>
      <c r="C139" s="34" t="s">
        <v>491</v>
      </c>
      <c r="D139" s="44" t="s">
        <v>492</v>
      </c>
      <c r="E139" s="17"/>
      <c r="F139" s="67" t="s">
        <v>493</v>
      </c>
      <c r="G139" s="137" t="s">
        <v>496</v>
      </c>
      <c r="H139" s="17"/>
      <c r="I139" s="19" t="s">
        <v>507</v>
      </c>
      <c r="J139" s="34" t="s">
        <v>169</v>
      </c>
      <c r="K139" s="44">
        <v>0</v>
      </c>
      <c r="L139" s="19" t="s">
        <v>508</v>
      </c>
      <c r="M139" s="19"/>
      <c r="N139" s="19" t="s">
        <v>508</v>
      </c>
      <c r="O139" s="28">
        <f>'[2]Plan Indicativo'!CP142</f>
        <v>0.1</v>
      </c>
      <c r="P139" s="36" t="s">
        <v>180</v>
      </c>
      <c r="Q139" s="36"/>
      <c r="R139" s="34">
        <v>1</v>
      </c>
      <c r="S139" s="34">
        <v>0</v>
      </c>
      <c r="T139" s="34">
        <v>0</v>
      </c>
      <c r="U139" s="34">
        <v>0</v>
      </c>
      <c r="V139" s="34">
        <v>0</v>
      </c>
      <c r="W139" s="34">
        <v>1</v>
      </c>
      <c r="X139" s="137" t="s">
        <v>496</v>
      </c>
    </row>
    <row r="140" spans="1:24" ht="63.75">
      <c r="A140" s="34">
        <v>16</v>
      </c>
      <c r="B140" s="34">
        <v>5</v>
      </c>
      <c r="C140" s="34" t="s">
        <v>491</v>
      </c>
      <c r="D140" s="44" t="s">
        <v>492</v>
      </c>
      <c r="E140" s="17"/>
      <c r="F140" s="67" t="s">
        <v>493</v>
      </c>
      <c r="G140" s="137" t="s">
        <v>157</v>
      </c>
      <c r="H140" s="17"/>
      <c r="I140" s="19" t="s">
        <v>509</v>
      </c>
      <c r="J140" s="34" t="s">
        <v>501</v>
      </c>
      <c r="K140" s="44">
        <v>0</v>
      </c>
      <c r="L140" s="19" t="s">
        <v>510</v>
      </c>
      <c r="M140" s="19"/>
      <c r="N140" s="19" t="s">
        <v>510</v>
      </c>
      <c r="O140" s="28">
        <f>'[2]Plan Indicativo'!CP143</f>
        <v>0.1</v>
      </c>
      <c r="P140" s="36" t="s">
        <v>174</v>
      </c>
      <c r="Q140" s="36"/>
      <c r="R140" s="68">
        <v>1</v>
      </c>
      <c r="S140" s="70">
        <v>0</v>
      </c>
      <c r="T140" s="70">
        <v>0</v>
      </c>
      <c r="U140" s="70">
        <v>0</v>
      </c>
      <c r="V140" s="70">
        <v>0</v>
      </c>
      <c r="W140" s="70">
        <v>1</v>
      </c>
      <c r="X140" s="137" t="s">
        <v>157</v>
      </c>
    </row>
    <row r="141" spans="1:24" ht="38.25">
      <c r="A141" s="34">
        <v>16</v>
      </c>
      <c r="B141" s="34">
        <v>5</v>
      </c>
      <c r="C141" s="34" t="s">
        <v>491</v>
      </c>
      <c r="D141" s="44" t="s">
        <v>492</v>
      </c>
      <c r="E141" s="17"/>
      <c r="F141" s="67" t="s">
        <v>493</v>
      </c>
      <c r="G141" s="134" t="s">
        <v>638</v>
      </c>
      <c r="H141" s="17"/>
      <c r="I141" s="19" t="s">
        <v>511</v>
      </c>
      <c r="J141" s="34" t="s">
        <v>169</v>
      </c>
      <c r="K141" s="44">
        <v>0</v>
      </c>
      <c r="L141" s="19" t="s">
        <v>512</v>
      </c>
      <c r="M141" s="19"/>
      <c r="N141" s="19" t="s">
        <v>512</v>
      </c>
      <c r="O141" s="28">
        <f>'[2]Plan Indicativo'!CP144</f>
        <v>0.1</v>
      </c>
      <c r="P141" s="36" t="s">
        <v>180</v>
      </c>
      <c r="Q141" s="36"/>
      <c r="R141" s="34">
        <v>2</v>
      </c>
      <c r="S141" s="34">
        <v>0</v>
      </c>
      <c r="T141" s="34">
        <v>1</v>
      </c>
      <c r="U141" s="34">
        <v>1</v>
      </c>
      <c r="V141" s="34">
        <v>0</v>
      </c>
      <c r="W141" s="34">
        <v>0</v>
      </c>
      <c r="X141" s="134" t="s">
        <v>638</v>
      </c>
    </row>
    <row r="142" spans="1:24" ht="38.25">
      <c r="A142" s="34">
        <v>16</v>
      </c>
      <c r="B142" s="34"/>
      <c r="C142" s="34" t="s">
        <v>491</v>
      </c>
      <c r="D142" s="44" t="s">
        <v>492</v>
      </c>
      <c r="E142" s="17"/>
      <c r="F142" s="67" t="s">
        <v>493</v>
      </c>
      <c r="G142" s="137" t="s">
        <v>157</v>
      </c>
      <c r="H142" s="17"/>
      <c r="I142" s="19" t="s">
        <v>513</v>
      </c>
      <c r="J142" s="34" t="s">
        <v>501</v>
      </c>
      <c r="K142" s="44">
        <v>0</v>
      </c>
      <c r="L142" s="19" t="s">
        <v>513</v>
      </c>
      <c r="M142" s="19"/>
      <c r="N142" s="19" t="s">
        <v>513</v>
      </c>
      <c r="O142" s="28">
        <f>'[2]Plan Indicativo'!CP145</f>
        <v>0.2</v>
      </c>
      <c r="P142" s="36" t="s">
        <v>174</v>
      </c>
      <c r="Q142" s="36"/>
      <c r="R142" s="68">
        <v>1</v>
      </c>
      <c r="S142" s="70">
        <v>0</v>
      </c>
      <c r="T142" s="70">
        <v>0</v>
      </c>
      <c r="U142" s="70">
        <v>0</v>
      </c>
      <c r="V142" s="70">
        <v>0.5</v>
      </c>
      <c r="W142" s="70">
        <v>0.5</v>
      </c>
      <c r="X142" s="137" t="s">
        <v>157</v>
      </c>
    </row>
    <row r="143" spans="1:24" ht="51">
      <c r="A143" s="11"/>
      <c r="B143" s="34"/>
      <c r="C143" s="11" t="s">
        <v>491</v>
      </c>
      <c r="D143" s="11" t="s">
        <v>492</v>
      </c>
      <c r="E143" s="17"/>
      <c r="F143" s="11" t="s">
        <v>514</v>
      </c>
      <c r="G143" s="137"/>
      <c r="H143" s="17"/>
      <c r="I143" s="35" t="s">
        <v>916</v>
      </c>
      <c r="J143" s="34"/>
      <c r="K143" s="35"/>
      <c r="L143" s="35"/>
      <c r="M143" s="35"/>
      <c r="N143" s="35"/>
      <c r="O143" s="28">
        <f>'[2]Plan Indicativo'!CP146</f>
        <v>0.1</v>
      </c>
      <c r="P143" s="36"/>
      <c r="Q143" s="36"/>
      <c r="R143" s="11"/>
      <c r="S143" s="11"/>
      <c r="T143" s="11"/>
      <c r="U143" s="11"/>
      <c r="V143" s="11"/>
      <c r="W143" s="11"/>
      <c r="X143" s="137"/>
    </row>
    <row r="144" spans="1:24" ht="51">
      <c r="A144" s="34">
        <v>16</v>
      </c>
      <c r="B144" s="34">
        <v>5</v>
      </c>
      <c r="C144" s="34" t="s">
        <v>491</v>
      </c>
      <c r="D144" s="44" t="s">
        <v>492</v>
      </c>
      <c r="E144" s="17"/>
      <c r="F144" s="71" t="s">
        <v>514</v>
      </c>
      <c r="G144" s="137" t="s">
        <v>157</v>
      </c>
      <c r="H144" s="17"/>
      <c r="I144" s="19" t="s">
        <v>515</v>
      </c>
      <c r="J144" s="34" t="s">
        <v>169</v>
      </c>
      <c r="K144" s="44">
        <v>0</v>
      </c>
      <c r="L144" s="19" t="s">
        <v>515</v>
      </c>
      <c r="M144" s="19"/>
      <c r="N144" s="19" t="s">
        <v>515</v>
      </c>
      <c r="O144" s="28">
        <f>'[2]Plan Indicativo'!CP147</f>
        <v>1</v>
      </c>
      <c r="P144" s="36" t="s">
        <v>180</v>
      </c>
      <c r="Q144" s="36"/>
      <c r="R144" s="34">
        <v>1</v>
      </c>
      <c r="S144" s="34">
        <v>0</v>
      </c>
      <c r="T144" s="34">
        <v>0</v>
      </c>
      <c r="U144" s="34">
        <v>0</v>
      </c>
      <c r="V144" s="34">
        <v>0</v>
      </c>
      <c r="W144" s="34">
        <v>1</v>
      </c>
      <c r="X144" s="137" t="s">
        <v>157</v>
      </c>
    </row>
    <row r="145" spans="1:24" ht="38.25">
      <c r="A145" s="11"/>
      <c r="B145" s="34"/>
      <c r="C145" s="11" t="s">
        <v>491</v>
      </c>
      <c r="D145" s="11" t="s">
        <v>492</v>
      </c>
      <c r="E145" s="17"/>
      <c r="F145" s="11" t="s">
        <v>517</v>
      </c>
      <c r="G145" s="137"/>
      <c r="H145" s="17"/>
      <c r="I145" s="35" t="s">
        <v>917</v>
      </c>
      <c r="J145" s="34"/>
      <c r="K145" s="35"/>
      <c r="L145" s="35"/>
      <c r="M145" s="35"/>
      <c r="N145" s="35"/>
      <c r="O145" s="28">
        <f>'[2]Plan Indicativo'!CP148</f>
        <v>0.1</v>
      </c>
      <c r="P145" s="36"/>
      <c r="Q145" s="36"/>
      <c r="R145" s="11"/>
      <c r="S145" s="11"/>
      <c r="T145" s="11"/>
      <c r="U145" s="11"/>
      <c r="V145" s="11"/>
      <c r="W145" s="11"/>
      <c r="X145" s="137"/>
    </row>
    <row r="146" spans="1:24" ht="38.25">
      <c r="A146" s="34">
        <v>16</v>
      </c>
      <c r="B146" s="34">
        <v>5</v>
      </c>
      <c r="C146" s="34" t="s">
        <v>491</v>
      </c>
      <c r="D146" s="44" t="s">
        <v>492</v>
      </c>
      <c r="E146" s="17"/>
      <c r="F146" s="72" t="s">
        <v>517</v>
      </c>
      <c r="G146" s="137" t="s">
        <v>496</v>
      </c>
      <c r="H146" s="17"/>
      <c r="I146" s="19" t="s">
        <v>518</v>
      </c>
      <c r="J146" s="34" t="s">
        <v>169</v>
      </c>
      <c r="K146" s="44">
        <v>0</v>
      </c>
      <c r="L146" s="19" t="s">
        <v>519</v>
      </c>
      <c r="M146" s="19"/>
      <c r="N146" s="19" t="s">
        <v>519</v>
      </c>
      <c r="O146" s="28">
        <f>'[2]Plan Indicativo'!CP149</f>
        <v>1</v>
      </c>
      <c r="P146" s="36" t="s">
        <v>180</v>
      </c>
      <c r="Q146" s="36"/>
      <c r="R146" s="34">
        <v>1</v>
      </c>
      <c r="S146" s="34">
        <v>0</v>
      </c>
      <c r="T146" s="34">
        <v>0</v>
      </c>
      <c r="U146" s="34">
        <v>0</v>
      </c>
      <c r="V146" s="34">
        <v>0</v>
      </c>
      <c r="W146" s="34">
        <v>1</v>
      </c>
      <c r="X146" s="137" t="s">
        <v>496</v>
      </c>
    </row>
    <row r="147" spans="1:24" ht="38.25">
      <c r="A147" s="11"/>
      <c r="B147" s="34"/>
      <c r="C147" s="11" t="s">
        <v>491</v>
      </c>
      <c r="D147" s="11" t="s">
        <v>492</v>
      </c>
      <c r="E147" s="17"/>
      <c r="F147" s="11" t="s">
        <v>520</v>
      </c>
      <c r="G147" s="137"/>
      <c r="H147" s="17"/>
      <c r="I147" s="35" t="s">
        <v>918</v>
      </c>
      <c r="J147" s="34"/>
      <c r="K147" s="35"/>
      <c r="L147" s="35"/>
      <c r="M147" s="35"/>
      <c r="N147" s="35"/>
      <c r="O147" s="28">
        <f>'[2]Plan Indicativo'!CP150</f>
        <v>0.2</v>
      </c>
      <c r="P147" s="36"/>
      <c r="Q147" s="36"/>
      <c r="R147" s="11"/>
      <c r="S147" s="11"/>
      <c r="T147" s="11"/>
      <c r="U147" s="11"/>
      <c r="V147" s="11"/>
      <c r="W147" s="11"/>
      <c r="X147" s="137"/>
    </row>
    <row r="148" spans="1:24" ht="38.25">
      <c r="A148" s="34"/>
      <c r="B148" s="34">
        <v>5</v>
      </c>
      <c r="C148" s="34" t="s">
        <v>491</v>
      </c>
      <c r="D148" s="44" t="s">
        <v>492</v>
      </c>
      <c r="E148" s="17"/>
      <c r="F148" s="73" t="s">
        <v>520</v>
      </c>
      <c r="G148" s="134" t="s">
        <v>642</v>
      </c>
      <c r="H148" s="17"/>
      <c r="I148" s="19" t="s">
        <v>521</v>
      </c>
      <c r="J148" s="34" t="s">
        <v>169</v>
      </c>
      <c r="K148" s="44">
        <v>0</v>
      </c>
      <c r="L148" s="19" t="s">
        <v>522</v>
      </c>
      <c r="M148" s="19"/>
      <c r="N148" s="19" t="s">
        <v>522</v>
      </c>
      <c r="O148" s="28">
        <f>'[2]Plan Indicativo'!CP151</f>
        <v>0.3</v>
      </c>
      <c r="P148" s="36" t="s">
        <v>180</v>
      </c>
      <c r="Q148" s="36"/>
      <c r="R148" s="34">
        <v>1</v>
      </c>
      <c r="S148" s="34">
        <v>0</v>
      </c>
      <c r="T148" s="34">
        <v>0</v>
      </c>
      <c r="U148" s="34">
        <v>1</v>
      </c>
      <c r="V148" s="34">
        <v>0</v>
      </c>
      <c r="W148" s="34">
        <v>0</v>
      </c>
      <c r="X148" s="134" t="s">
        <v>642</v>
      </c>
    </row>
    <row r="149" spans="1:24" ht="38.25">
      <c r="A149" s="34">
        <v>16</v>
      </c>
      <c r="B149" s="34">
        <v>5</v>
      </c>
      <c r="C149" s="34" t="s">
        <v>491</v>
      </c>
      <c r="D149" s="44" t="s">
        <v>492</v>
      </c>
      <c r="E149" s="17"/>
      <c r="F149" s="73" t="s">
        <v>520</v>
      </c>
      <c r="G149" s="134" t="s">
        <v>642</v>
      </c>
      <c r="H149" s="17"/>
      <c r="I149" s="19" t="s">
        <v>523</v>
      </c>
      <c r="J149" s="34" t="s">
        <v>169</v>
      </c>
      <c r="K149" s="44">
        <v>0</v>
      </c>
      <c r="L149" s="19" t="s">
        <v>524</v>
      </c>
      <c r="M149" s="19"/>
      <c r="N149" s="19" t="s">
        <v>524</v>
      </c>
      <c r="O149" s="28">
        <f>'[2]Plan Indicativo'!CP152</f>
        <v>0.3</v>
      </c>
      <c r="P149" s="36" t="s">
        <v>180</v>
      </c>
      <c r="Q149" s="36"/>
      <c r="R149" s="34">
        <v>1</v>
      </c>
      <c r="S149" s="34">
        <v>0</v>
      </c>
      <c r="T149" s="34">
        <v>0</v>
      </c>
      <c r="U149" s="34">
        <v>0</v>
      </c>
      <c r="V149" s="34">
        <v>0</v>
      </c>
      <c r="W149" s="34">
        <v>1</v>
      </c>
      <c r="X149" s="134" t="s">
        <v>642</v>
      </c>
    </row>
    <row r="150" spans="1:24" ht="38.25">
      <c r="A150" s="34">
        <v>16</v>
      </c>
      <c r="B150" s="34">
        <v>5</v>
      </c>
      <c r="C150" s="34" t="s">
        <v>491</v>
      </c>
      <c r="D150" s="44" t="s">
        <v>492</v>
      </c>
      <c r="E150" s="17"/>
      <c r="F150" s="73" t="s">
        <v>520</v>
      </c>
      <c r="G150" s="134" t="s">
        <v>642</v>
      </c>
      <c r="H150" s="17"/>
      <c r="I150" s="19" t="s">
        <v>525</v>
      </c>
      <c r="J150" s="34" t="s">
        <v>169</v>
      </c>
      <c r="K150" s="44">
        <v>4</v>
      </c>
      <c r="L150" s="19" t="s">
        <v>526</v>
      </c>
      <c r="M150" s="19" t="s">
        <v>527</v>
      </c>
      <c r="N150" s="19" t="s">
        <v>528</v>
      </c>
      <c r="O150" s="28">
        <f>'[2]Plan Indicativo'!CP153</f>
        <v>0.4</v>
      </c>
      <c r="P150" s="36" t="s">
        <v>180</v>
      </c>
      <c r="Q150" s="36"/>
      <c r="R150" s="34">
        <v>5</v>
      </c>
      <c r="S150" s="34">
        <v>0</v>
      </c>
      <c r="T150" s="34">
        <v>0</v>
      </c>
      <c r="U150" s="34">
        <v>1</v>
      </c>
      <c r="V150" s="34">
        <v>2</v>
      </c>
      <c r="W150" s="34">
        <v>2</v>
      </c>
      <c r="X150" s="134" t="s">
        <v>642</v>
      </c>
    </row>
    <row r="151" spans="1:24" ht="38.25">
      <c r="A151" s="39"/>
      <c r="B151" s="34"/>
      <c r="C151" s="39" t="s">
        <v>491</v>
      </c>
      <c r="D151" s="39" t="s">
        <v>530</v>
      </c>
      <c r="E151" s="17"/>
      <c r="F151" s="39"/>
      <c r="G151" s="137"/>
      <c r="H151" s="17"/>
      <c r="I151" s="40" t="s">
        <v>919</v>
      </c>
      <c r="J151" s="34"/>
      <c r="K151" s="40"/>
      <c r="L151" s="40"/>
      <c r="M151" s="40"/>
      <c r="N151" s="39"/>
      <c r="O151" s="28">
        <f>'[2]Plan Indicativo'!CP154</f>
        <v>0.2</v>
      </c>
      <c r="P151" s="41"/>
      <c r="Q151" s="41"/>
      <c r="R151" s="39"/>
      <c r="S151" s="39"/>
      <c r="T151" s="39"/>
      <c r="U151" s="39"/>
      <c r="V151" s="39"/>
      <c r="W151" s="39"/>
      <c r="X151" s="137"/>
    </row>
    <row r="152" spans="1:24" ht="51">
      <c r="A152" s="11"/>
      <c r="B152" s="34"/>
      <c r="C152" s="11" t="s">
        <v>491</v>
      </c>
      <c r="D152" s="11" t="s">
        <v>530</v>
      </c>
      <c r="E152" s="17"/>
      <c r="F152" s="11" t="s">
        <v>531</v>
      </c>
      <c r="G152" s="137"/>
      <c r="H152" s="17"/>
      <c r="I152" s="35" t="s">
        <v>920</v>
      </c>
      <c r="J152" s="34"/>
      <c r="K152" s="35"/>
      <c r="L152" s="35"/>
      <c r="M152" s="35"/>
      <c r="N152" s="11"/>
      <c r="O152" s="28">
        <f>'[2]Plan Indicativo'!CP155</f>
        <v>0.8</v>
      </c>
      <c r="P152" s="36"/>
      <c r="Q152" s="36"/>
      <c r="R152" s="11"/>
      <c r="S152" s="11"/>
      <c r="T152" s="11"/>
      <c r="U152" s="11"/>
      <c r="V152" s="11"/>
      <c r="W152" s="11"/>
      <c r="X152" s="137"/>
    </row>
    <row r="153" spans="1:24" ht="165.75">
      <c r="A153" s="34">
        <v>11</v>
      </c>
      <c r="B153" s="34">
        <v>5</v>
      </c>
      <c r="C153" s="34" t="s">
        <v>491</v>
      </c>
      <c r="D153" s="34" t="s">
        <v>530</v>
      </c>
      <c r="E153" s="17"/>
      <c r="F153" s="74" t="s">
        <v>531</v>
      </c>
      <c r="G153" s="134" t="s">
        <v>788</v>
      </c>
      <c r="H153" s="17"/>
      <c r="I153" s="19" t="s">
        <v>532</v>
      </c>
      <c r="J153" s="34" t="s">
        <v>501</v>
      </c>
      <c r="K153" s="68">
        <v>0</v>
      </c>
      <c r="L153" s="68">
        <v>1</v>
      </c>
      <c r="M153" s="68">
        <v>1</v>
      </c>
      <c r="N153" s="68">
        <v>1</v>
      </c>
      <c r="O153" s="28">
        <f>'[2]Plan Indicativo'!CP156</f>
        <v>0.3</v>
      </c>
      <c r="P153" s="36" t="s">
        <v>180</v>
      </c>
      <c r="Q153" s="36"/>
      <c r="R153" s="68">
        <v>1</v>
      </c>
      <c r="S153" s="70">
        <v>0</v>
      </c>
      <c r="T153" s="70">
        <v>0</v>
      </c>
      <c r="U153" s="70">
        <v>0.3</v>
      </c>
      <c r="V153" s="70">
        <v>0.4</v>
      </c>
      <c r="W153" s="70">
        <v>0.3</v>
      </c>
      <c r="X153" s="134" t="s">
        <v>788</v>
      </c>
    </row>
    <row r="154" spans="1:24" ht="51">
      <c r="A154" s="34">
        <v>11</v>
      </c>
      <c r="B154" s="34">
        <v>5</v>
      </c>
      <c r="C154" s="34" t="s">
        <v>491</v>
      </c>
      <c r="D154" s="34" t="s">
        <v>530</v>
      </c>
      <c r="E154" s="17"/>
      <c r="F154" s="74" t="s">
        <v>531</v>
      </c>
      <c r="G154" s="134" t="s">
        <v>533</v>
      </c>
      <c r="H154" s="17"/>
      <c r="I154" s="19" t="s">
        <v>534</v>
      </c>
      <c r="J154" s="34" t="s">
        <v>501</v>
      </c>
      <c r="K154" s="68">
        <v>0</v>
      </c>
      <c r="L154" s="68">
        <v>1</v>
      </c>
      <c r="M154" s="68">
        <v>1</v>
      </c>
      <c r="N154" s="68">
        <v>1</v>
      </c>
      <c r="O154" s="28">
        <f>'[2]Plan Indicativo'!CP157</f>
        <v>0.3</v>
      </c>
      <c r="P154" s="36" t="s">
        <v>180</v>
      </c>
      <c r="Q154" s="36"/>
      <c r="R154" s="68">
        <v>1</v>
      </c>
      <c r="S154" s="70">
        <v>0</v>
      </c>
      <c r="T154" s="70">
        <v>0</v>
      </c>
      <c r="U154" s="70">
        <v>0.3</v>
      </c>
      <c r="V154" s="70">
        <v>0.4</v>
      </c>
      <c r="W154" s="70">
        <v>0.3</v>
      </c>
      <c r="X154" s="134" t="s">
        <v>533</v>
      </c>
    </row>
    <row r="155" spans="1:24" ht="51">
      <c r="A155" s="34">
        <v>11</v>
      </c>
      <c r="B155" s="34">
        <v>5</v>
      </c>
      <c r="C155" s="34" t="s">
        <v>491</v>
      </c>
      <c r="D155" s="34" t="s">
        <v>530</v>
      </c>
      <c r="E155" s="17"/>
      <c r="F155" s="74" t="s">
        <v>531</v>
      </c>
      <c r="G155" s="137" t="s">
        <v>279</v>
      </c>
      <c r="H155" s="17"/>
      <c r="I155" s="19" t="s">
        <v>535</v>
      </c>
      <c r="J155" s="34" t="s">
        <v>169</v>
      </c>
      <c r="K155" s="44">
        <v>0</v>
      </c>
      <c r="L155" s="19" t="s">
        <v>536</v>
      </c>
      <c r="M155" s="19"/>
      <c r="N155" s="19" t="s">
        <v>536</v>
      </c>
      <c r="O155" s="28">
        <f>'[2]Plan Indicativo'!CP158</f>
        <v>0.1</v>
      </c>
      <c r="P155" s="36" t="s">
        <v>180</v>
      </c>
      <c r="Q155" s="36"/>
      <c r="R155" s="34">
        <v>1</v>
      </c>
      <c r="S155" s="34">
        <v>0</v>
      </c>
      <c r="T155" s="34">
        <v>0</v>
      </c>
      <c r="U155" s="34">
        <v>1</v>
      </c>
      <c r="V155" s="34">
        <v>0</v>
      </c>
      <c r="W155" s="34">
        <v>0</v>
      </c>
      <c r="X155" s="137" t="s">
        <v>279</v>
      </c>
    </row>
    <row r="156" spans="1:24" ht="51">
      <c r="A156" s="34">
        <v>11</v>
      </c>
      <c r="B156" s="34">
        <v>5</v>
      </c>
      <c r="C156" s="34" t="s">
        <v>491</v>
      </c>
      <c r="D156" s="34" t="s">
        <v>530</v>
      </c>
      <c r="E156" s="17"/>
      <c r="F156" s="74" t="s">
        <v>531</v>
      </c>
      <c r="G156" s="137" t="s">
        <v>586</v>
      </c>
      <c r="H156" s="17"/>
      <c r="I156" s="19" t="s">
        <v>537</v>
      </c>
      <c r="J156" s="34" t="s">
        <v>169</v>
      </c>
      <c r="K156" s="44">
        <v>0</v>
      </c>
      <c r="L156" s="19" t="s">
        <v>538</v>
      </c>
      <c r="M156" s="19"/>
      <c r="N156" s="19" t="s">
        <v>538</v>
      </c>
      <c r="O156" s="28">
        <f>'[2]Plan Indicativo'!CP159</f>
        <v>0.1</v>
      </c>
      <c r="P156" s="36" t="s">
        <v>180</v>
      </c>
      <c r="Q156" s="36"/>
      <c r="R156" s="34">
        <v>1</v>
      </c>
      <c r="S156" s="34">
        <v>0</v>
      </c>
      <c r="T156" s="34">
        <v>0</v>
      </c>
      <c r="U156" s="34">
        <v>0</v>
      </c>
      <c r="V156" s="34">
        <v>1</v>
      </c>
      <c r="W156" s="34">
        <v>0</v>
      </c>
      <c r="X156" s="137" t="s">
        <v>586</v>
      </c>
    </row>
    <row r="157" spans="1:24" ht="51">
      <c r="A157" s="34">
        <v>11</v>
      </c>
      <c r="B157" s="34">
        <v>5</v>
      </c>
      <c r="C157" s="34" t="s">
        <v>491</v>
      </c>
      <c r="D157" s="34" t="s">
        <v>530</v>
      </c>
      <c r="E157" s="17"/>
      <c r="F157" s="74" t="s">
        <v>531</v>
      </c>
      <c r="G157" s="134" t="s">
        <v>533</v>
      </c>
      <c r="H157" s="17"/>
      <c r="I157" s="19" t="s">
        <v>539</v>
      </c>
      <c r="J157" s="34" t="s">
        <v>169</v>
      </c>
      <c r="K157" s="44">
        <v>0</v>
      </c>
      <c r="L157" s="19" t="s">
        <v>540</v>
      </c>
      <c r="M157" s="19" t="s">
        <v>541</v>
      </c>
      <c r="N157" s="19" t="s">
        <v>542</v>
      </c>
      <c r="O157" s="28">
        <f>'[2]Plan Indicativo'!CP160</f>
        <v>0.2</v>
      </c>
      <c r="P157" s="36" t="s">
        <v>180</v>
      </c>
      <c r="Q157" s="36"/>
      <c r="R157" s="34">
        <v>2</v>
      </c>
      <c r="S157" s="34">
        <v>0</v>
      </c>
      <c r="T157" s="34">
        <v>0</v>
      </c>
      <c r="U157" s="34">
        <v>1</v>
      </c>
      <c r="V157" s="34">
        <v>1</v>
      </c>
      <c r="W157" s="34">
        <v>0</v>
      </c>
      <c r="X157" s="134" t="s">
        <v>533</v>
      </c>
    </row>
    <row r="158" spans="1:24" ht="38.25">
      <c r="A158" s="11"/>
      <c r="B158" s="34"/>
      <c r="C158" s="11" t="s">
        <v>491</v>
      </c>
      <c r="D158" s="11" t="s">
        <v>530</v>
      </c>
      <c r="E158" s="17"/>
      <c r="F158" s="11" t="s">
        <v>543</v>
      </c>
      <c r="G158" s="137"/>
      <c r="H158" s="17"/>
      <c r="I158" s="35" t="s">
        <v>921</v>
      </c>
      <c r="J158" s="34"/>
      <c r="K158" s="35"/>
      <c r="L158" s="35"/>
      <c r="M158" s="35"/>
      <c r="N158" s="11"/>
      <c r="O158" s="28">
        <f>'[2]Plan Indicativo'!CP161</f>
        <v>0.2</v>
      </c>
      <c r="P158" s="36"/>
      <c r="Q158" s="36"/>
      <c r="R158" s="11"/>
      <c r="S158" s="11"/>
      <c r="T158" s="11"/>
      <c r="U158" s="11"/>
      <c r="V158" s="11"/>
      <c r="W158" s="11"/>
      <c r="X158" s="137"/>
    </row>
    <row r="159" spans="1:24" ht="38.25">
      <c r="A159" s="34">
        <v>11</v>
      </c>
      <c r="B159" s="34">
        <v>5</v>
      </c>
      <c r="C159" s="34" t="s">
        <v>491</v>
      </c>
      <c r="D159" s="34" t="s">
        <v>530</v>
      </c>
      <c r="E159" s="17"/>
      <c r="F159" s="75" t="s">
        <v>543</v>
      </c>
      <c r="G159" s="137" t="s">
        <v>583</v>
      </c>
      <c r="H159" s="17"/>
      <c r="I159" s="19" t="s">
        <v>544</v>
      </c>
      <c r="J159" s="34" t="s">
        <v>169</v>
      </c>
      <c r="K159" s="44">
        <v>0</v>
      </c>
      <c r="L159" s="19" t="s">
        <v>545</v>
      </c>
      <c r="M159" s="19" t="s">
        <v>546</v>
      </c>
      <c r="N159" s="19" t="s">
        <v>547</v>
      </c>
      <c r="O159" s="28">
        <f>'[2]Plan Indicativo'!CP162</f>
        <v>1</v>
      </c>
      <c r="P159" s="36" t="s">
        <v>180</v>
      </c>
      <c r="Q159" s="36"/>
      <c r="R159" s="34">
        <v>12</v>
      </c>
      <c r="S159" s="34">
        <v>0</v>
      </c>
      <c r="T159" s="34">
        <v>0</v>
      </c>
      <c r="U159" s="34">
        <v>4</v>
      </c>
      <c r="V159" s="34">
        <v>4</v>
      </c>
      <c r="W159" s="34">
        <v>4</v>
      </c>
      <c r="X159" s="137" t="s">
        <v>583</v>
      </c>
    </row>
    <row r="160" spans="1:24">
      <c r="G160"/>
      <c r="X160"/>
    </row>
    <row r="161" spans="7:24">
      <c r="G161"/>
      <c r="X161"/>
    </row>
  </sheetData>
  <mergeCells count="29">
    <mergeCell ref="V7:V8"/>
    <mergeCell ref="W7:W8"/>
    <mergeCell ref="U7:U8"/>
    <mergeCell ref="R7:R8"/>
    <mergeCell ref="S7:S8"/>
    <mergeCell ref="F7:F8"/>
    <mergeCell ref="H7:H8"/>
    <mergeCell ref="T7:T8"/>
    <mergeCell ref="I7:I8"/>
    <mergeCell ref="J7:J8"/>
    <mergeCell ref="K7:K8"/>
    <mergeCell ref="O7:O8"/>
    <mergeCell ref="P7:P8"/>
    <mergeCell ref="X7:X8"/>
    <mergeCell ref="G7:G8"/>
    <mergeCell ref="A5:B5"/>
    <mergeCell ref="C1:V1"/>
    <mergeCell ref="C2:V2"/>
    <mergeCell ref="C3:V3"/>
    <mergeCell ref="C4:V4"/>
    <mergeCell ref="A1:B4"/>
    <mergeCell ref="Q7:Q8"/>
    <mergeCell ref="A6:W6"/>
    <mergeCell ref="L7:N7"/>
    <mergeCell ref="A7:A8"/>
    <mergeCell ref="B7:B8"/>
    <mergeCell ref="C7:C8"/>
    <mergeCell ref="D7:D8"/>
    <mergeCell ref="E7:E8"/>
  </mergeCells>
  <pageMargins left="0.7" right="0.7" top="0.75" bottom="0.75" header="0.3" footer="0.3"/>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O184"/>
  <sheetViews>
    <sheetView zoomScale="80" zoomScaleNormal="80" workbookViewId="0">
      <selection activeCell="A35" sqref="A35"/>
    </sheetView>
  </sheetViews>
  <sheetFormatPr defaultColWidth="11.42578125" defaultRowHeight="15"/>
  <cols>
    <col min="1" max="1" width="15.5703125" style="118" customWidth="1"/>
    <col min="2" max="2" width="30.28515625" style="118" customWidth="1"/>
    <col min="3" max="3" width="11.42578125" style="118" customWidth="1"/>
    <col min="4" max="5" width="30.140625" style="118" customWidth="1"/>
    <col min="6" max="6" width="33.28515625" style="118" customWidth="1"/>
    <col min="7" max="7" width="21.42578125" style="140" hidden="1" customWidth="1"/>
    <col min="8" max="8" width="29.5703125" style="118" customWidth="1"/>
    <col min="9" max="9" width="18.28515625" style="118" customWidth="1"/>
    <col min="10" max="10" width="15.85546875" style="118" customWidth="1"/>
    <col min="11" max="11" width="17.5703125" style="118" customWidth="1"/>
    <col min="12" max="12" width="18.5703125" style="118" customWidth="1"/>
    <col min="13" max="13" width="19.85546875" style="118" customWidth="1"/>
    <col min="14" max="14" width="21.28515625" style="118" customWidth="1"/>
    <col min="15" max="15" width="23.7109375" style="118" customWidth="1"/>
    <col min="16" max="16" width="22" style="118" customWidth="1"/>
    <col min="17" max="17" width="22.28515625" style="118" customWidth="1"/>
    <col min="18" max="18" width="28.85546875" style="118" customWidth="1"/>
    <col min="19" max="19" width="17.5703125" style="118" customWidth="1"/>
    <col min="20" max="20" width="19.42578125" style="118" customWidth="1"/>
    <col min="21" max="21" width="20.5703125" style="118" customWidth="1"/>
    <col min="22" max="24" width="21.42578125" style="118" customWidth="1"/>
    <col min="25" max="25" width="21.42578125" style="140" hidden="1" customWidth="1"/>
    <col min="26" max="26" width="17" style="118" customWidth="1"/>
    <col min="27" max="27" width="24.140625" style="118" customWidth="1"/>
    <col min="28" max="28" width="18.7109375" style="118" customWidth="1"/>
    <col min="29" max="29" width="23.85546875" style="118" customWidth="1"/>
    <col min="30" max="30" width="24.140625" style="118" customWidth="1"/>
    <col min="31" max="31" width="22.7109375" style="118" customWidth="1"/>
    <col min="32" max="32" width="22.85546875" style="118" customWidth="1"/>
    <col min="33" max="34" width="21.85546875" style="118" customWidth="1"/>
    <col min="35" max="35" width="21.42578125" style="118" customWidth="1"/>
    <col min="36" max="36" width="20" style="118" customWidth="1"/>
    <col min="37" max="37" width="33.5703125" style="118" customWidth="1"/>
    <col min="38" max="38" width="35.28515625" style="118" customWidth="1"/>
    <col min="39" max="39" width="19.85546875" style="118" customWidth="1"/>
    <col min="40" max="16384" width="11.42578125" style="118"/>
  </cols>
  <sheetData>
    <row r="1" spans="1:41" s="116" customFormat="1" ht="22.5">
      <c r="A1" s="413" t="s">
        <v>653</v>
      </c>
      <c r="B1" s="413"/>
      <c r="C1" s="345" t="s">
        <v>548</v>
      </c>
      <c r="D1" s="346"/>
      <c r="E1" s="346"/>
      <c r="F1" s="346"/>
      <c r="G1" s="346"/>
      <c r="H1" s="346"/>
      <c r="I1" s="346"/>
      <c r="J1" s="346"/>
      <c r="K1" s="346"/>
      <c r="L1" s="346"/>
      <c r="M1" s="346"/>
      <c r="N1" s="346"/>
      <c r="O1" s="346"/>
      <c r="P1" s="346"/>
      <c r="Q1" s="346"/>
      <c r="R1" s="346"/>
      <c r="S1" s="346"/>
      <c r="T1" s="346"/>
      <c r="U1" s="346"/>
      <c r="V1" s="346"/>
      <c r="W1" s="346"/>
      <c r="X1" s="346"/>
      <c r="Y1" s="346"/>
      <c r="Z1" s="346"/>
      <c r="AA1" s="346"/>
      <c r="AB1" s="346"/>
      <c r="AC1" s="346"/>
      <c r="AD1" s="346"/>
      <c r="AE1" s="346"/>
      <c r="AF1" s="346"/>
      <c r="AG1" s="346"/>
      <c r="AH1" s="346"/>
      <c r="AI1" s="346"/>
      <c r="AJ1" s="346"/>
      <c r="AK1" s="346"/>
      <c r="AL1" s="346"/>
      <c r="AM1" s="346"/>
      <c r="AN1" s="346"/>
      <c r="AO1" s="6" t="s">
        <v>549</v>
      </c>
    </row>
    <row r="2" spans="1:41" s="117" customFormat="1" ht="25.5" customHeight="1">
      <c r="A2" s="413"/>
      <c r="B2" s="413"/>
      <c r="C2" s="345" t="s">
        <v>550</v>
      </c>
      <c r="D2" s="346"/>
      <c r="E2" s="346"/>
      <c r="F2" s="346"/>
      <c r="G2" s="346"/>
      <c r="H2" s="346"/>
      <c r="I2" s="346"/>
      <c r="J2" s="346"/>
      <c r="K2" s="346"/>
      <c r="L2" s="346"/>
      <c r="M2" s="346"/>
      <c r="N2" s="346"/>
      <c r="O2" s="346"/>
      <c r="P2" s="346"/>
      <c r="Q2" s="346"/>
      <c r="R2" s="346"/>
      <c r="S2" s="346"/>
      <c r="T2" s="346"/>
      <c r="U2" s="346"/>
      <c r="V2" s="346"/>
      <c r="W2" s="346"/>
      <c r="X2" s="346"/>
      <c r="Y2" s="346"/>
      <c r="Z2" s="346"/>
      <c r="AA2" s="346"/>
      <c r="AB2" s="346"/>
      <c r="AC2" s="346"/>
      <c r="AD2" s="346"/>
      <c r="AE2" s="346"/>
      <c r="AF2" s="346"/>
      <c r="AG2" s="346"/>
      <c r="AH2" s="346"/>
      <c r="AI2" s="346"/>
      <c r="AJ2" s="346"/>
      <c r="AK2" s="346"/>
      <c r="AL2" s="346"/>
      <c r="AM2" s="346"/>
      <c r="AN2" s="346"/>
      <c r="AO2" s="6" t="s">
        <v>551</v>
      </c>
    </row>
    <row r="3" spans="1:41" s="117" customFormat="1" ht="24.75" customHeight="1">
      <c r="A3" s="413"/>
      <c r="B3" s="413"/>
      <c r="C3" s="345" t="s">
        <v>552</v>
      </c>
      <c r="D3" s="346"/>
      <c r="E3" s="346"/>
      <c r="F3" s="346"/>
      <c r="G3" s="346"/>
      <c r="H3" s="346"/>
      <c r="I3" s="346"/>
      <c r="J3" s="346"/>
      <c r="K3" s="346"/>
      <c r="L3" s="346"/>
      <c r="M3" s="346"/>
      <c r="N3" s="346"/>
      <c r="O3" s="346"/>
      <c r="P3" s="346"/>
      <c r="Q3" s="346"/>
      <c r="R3" s="346"/>
      <c r="S3" s="346"/>
      <c r="T3" s="346"/>
      <c r="U3" s="346"/>
      <c r="V3" s="346"/>
      <c r="W3" s="346"/>
      <c r="X3" s="346"/>
      <c r="Y3" s="346"/>
      <c r="Z3" s="346"/>
      <c r="AA3" s="346"/>
      <c r="AB3" s="346"/>
      <c r="AC3" s="346"/>
      <c r="AD3" s="346"/>
      <c r="AE3" s="346"/>
      <c r="AF3" s="346"/>
      <c r="AG3" s="346"/>
      <c r="AH3" s="346"/>
      <c r="AI3" s="346"/>
      <c r="AJ3" s="346"/>
      <c r="AK3" s="346"/>
      <c r="AL3" s="346"/>
      <c r="AM3" s="346"/>
      <c r="AN3" s="346"/>
      <c r="AO3" s="6" t="s">
        <v>553</v>
      </c>
    </row>
    <row r="4" spans="1:41" ht="21.75" customHeight="1">
      <c r="A4" s="413"/>
      <c r="B4" s="413"/>
      <c r="C4" s="345" t="s">
        <v>554</v>
      </c>
      <c r="D4" s="346"/>
      <c r="E4" s="346"/>
      <c r="F4" s="346"/>
      <c r="G4" s="346"/>
      <c r="H4" s="346"/>
      <c r="I4" s="346"/>
      <c r="J4" s="346"/>
      <c r="K4" s="346"/>
      <c r="L4" s="346"/>
      <c r="M4" s="346"/>
      <c r="N4" s="346"/>
      <c r="O4" s="346"/>
      <c r="P4" s="346"/>
      <c r="Q4" s="346"/>
      <c r="R4" s="346"/>
      <c r="S4" s="346"/>
      <c r="T4" s="346"/>
      <c r="U4" s="346"/>
      <c r="V4" s="346"/>
      <c r="W4" s="346"/>
      <c r="X4" s="346"/>
      <c r="Y4" s="346"/>
      <c r="Z4" s="346"/>
      <c r="AA4" s="346"/>
      <c r="AB4" s="346"/>
      <c r="AC4" s="346"/>
      <c r="AD4" s="346"/>
      <c r="AE4" s="346"/>
      <c r="AF4" s="346"/>
      <c r="AG4" s="346"/>
      <c r="AH4" s="346"/>
      <c r="AI4" s="346"/>
      <c r="AJ4" s="346"/>
      <c r="AK4" s="346"/>
      <c r="AL4" s="346"/>
      <c r="AM4" s="346"/>
      <c r="AN4" s="346"/>
      <c r="AO4" s="6" t="s">
        <v>654</v>
      </c>
    </row>
    <row r="5" spans="1:41" ht="35.25" customHeight="1">
      <c r="A5" s="409" t="s">
        <v>655</v>
      </c>
      <c r="B5" s="409"/>
      <c r="C5" s="410"/>
      <c r="D5" s="411"/>
      <c r="E5" s="411"/>
      <c r="F5" s="411"/>
      <c r="G5" s="411"/>
      <c r="H5" s="411"/>
      <c r="I5" s="411"/>
      <c r="J5" s="411"/>
      <c r="K5" s="411"/>
      <c r="L5" s="411"/>
      <c r="M5" s="411"/>
      <c r="N5" s="411"/>
      <c r="O5" s="411"/>
      <c r="P5" s="411"/>
      <c r="Q5" s="411"/>
      <c r="R5" s="411"/>
      <c r="S5" s="411"/>
      <c r="T5" s="411"/>
      <c r="U5" s="411"/>
      <c r="V5" s="411"/>
      <c r="W5" s="411"/>
      <c r="X5" s="411"/>
      <c r="Y5" s="411"/>
      <c r="Z5" s="411"/>
      <c r="AA5" s="411"/>
      <c r="AB5" s="411"/>
      <c r="AC5" s="411"/>
      <c r="AD5" s="411"/>
      <c r="AE5" s="411"/>
      <c r="AF5" s="411"/>
      <c r="AG5" s="411"/>
      <c r="AH5" s="411"/>
      <c r="AI5" s="411"/>
      <c r="AJ5" s="411"/>
      <c r="AK5" s="411"/>
      <c r="AL5" s="411"/>
      <c r="AM5" s="411"/>
      <c r="AN5" s="411"/>
      <c r="AO5" s="412"/>
    </row>
    <row r="6" spans="1:41" ht="18.75" customHeight="1">
      <c r="A6" s="405" t="s">
        <v>65</v>
      </c>
      <c r="B6" s="405"/>
      <c r="C6" s="405"/>
      <c r="D6" s="405"/>
      <c r="E6" s="405"/>
      <c r="F6" s="405"/>
      <c r="G6" s="405"/>
      <c r="H6" s="405"/>
      <c r="I6" s="405"/>
      <c r="J6" s="405"/>
      <c r="K6" s="405"/>
      <c r="L6" s="405"/>
      <c r="M6" s="405"/>
      <c r="N6" s="405"/>
      <c r="O6" s="405"/>
      <c r="P6" s="405"/>
      <c r="Q6" s="405"/>
      <c r="R6" s="405"/>
      <c r="S6" s="405"/>
      <c r="T6" s="405"/>
      <c r="U6" s="405"/>
      <c r="V6" s="405"/>
      <c r="W6" s="405"/>
      <c r="X6" s="405"/>
      <c r="Y6" s="405"/>
      <c r="Z6" s="405"/>
      <c r="AA6" s="405"/>
      <c r="AB6" s="405"/>
      <c r="AC6" s="405" t="s">
        <v>656</v>
      </c>
      <c r="AD6" s="405"/>
      <c r="AE6" s="405"/>
      <c r="AF6" s="405"/>
      <c r="AG6" s="405"/>
      <c r="AH6" s="7"/>
      <c r="AI6" s="406" t="s">
        <v>657</v>
      </c>
      <c r="AJ6" s="406"/>
      <c r="AK6" s="406"/>
      <c r="AL6" s="406"/>
      <c r="AM6" s="406"/>
      <c r="AN6" s="406"/>
      <c r="AO6" s="119"/>
    </row>
    <row r="7" spans="1:41" ht="34.5" customHeight="1">
      <c r="A7" s="322" t="s">
        <v>10</v>
      </c>
      <c r="B7" s="322" t="s">
        <v>130</v>
      </c>
      <c r="C7" s="322" t="s">
        <v>14</v>
      </c>
      <c r="D7" s="407" t="s">
        <v>922</v>
      </c>
      <c r="E7" s="407"/>
      <c r="F7" s="407"/>
      <c r="G7" s="400" t="s">
        <v>577</v>
      </c>
      <c r="H7" s="334" t="s">
        <v>65</v>
      </c>
      <c r="I7" s="322" t="s">
        <v>67</v>
      </c>
      <c r="J7" s="334" t="s">
        <v>69</v>
      </c>
      <c r="K7" s="334" t="s">
        <v>659</v>
      </c>
      <c r="L7" s="407" t="s">
        <v>73</v>
      </c>
      <c r="M7" s="334" t="s">
        <v>660</v>
      </c>
      <c r="N7" s="408" t="s">
        <v>661</v>
      </c>
      <c r="O7" s="401" t="s">
        <v>79</v>
      </c>
      <c r="P7" s="401" t="s">
        <v>81</v>
      </c>
      <c r="Q7" s="322" t="s">
        <v>662</v>
      </c>
      <c r="R7" s="397" t="s">
        <v>923</v>
      </c>
      <c r="S7" s="399" t="s">
        <v>666</v>
      </c>
      <c r="T7" s="399" t="s">
        <v>667</v>
      </c>
      <c r="U7" s="322" t="s">
        <v>89</v>
      </c>
      <c r="V7" s="322" t="s">
        <v>91</v>
      </c>
      <c r="W7" s="322" t="s">
        <v>93</v>
      </c>
      <c r="X7" s="322" t="s">
        <v>668</v>
      </c>
      <c r="Y7" s="400" t="s">
        <v>577</v>
      </c>
      <c r="Z7" s="322" t="s">
        <v>97</v>
      </c>
      <c r="AA7" s="322" t="s">
        <v>99</v>
      </c>
      <c r="AB7" s="334" t="s">
        <v>102</v>
      </c>
      <c r="AC7" s="334" t="s">
        <v>669</v>
      </c>
      <c r="AD7" s="334" t="s">
        <v>106</v>
      </c>
      <c r="AE7" s="334" t="s">
        <v>108</v>
      </c>
      <c r="AF7" s="334" t="s">
        <v>110</v>
      </c>
      <c r="AG7" s="334" t="s">
        <v>112</v>
      </c>
      <c r="AH7" s="395" t="s">
        <v>670</v>
      </c>
      <c r="AI7" s="322" t="s">
        <v>671</v>
      </c>
      <c r="AJ7" s="322" t="s">
        <v>672</v>
      </c>
      <c r="AK7" s="397" t="s">
        <v>673</v>
      </c>
      <c r="AL7" s="397" t="s">
        <v>924</v>
      </c>
      <c r="AM7" s="322" t="s">
        <v>119</v>
      </c>
      <c r="AN7" s="322" t="s">
        <v>121</v>
      </c>
      <c r="AO7" s="394" t="s">
        <v>576</v>
      </c>
    </row>
    <row r="8" spans="1:41" ht="35.25" customHeight="1">
      <c r="A8" s="322"/>
      <c r="B8" s="322"/>
      <c r="C8" s="322"/>
      <c r="D8" s="4" t="s">
        <v>578</v>
      </c>
      <c r="E8" s="4" t="s">
        <v>579</v>
      </c>
      <c r="F8" s="4" t="s">
        <v>580</v>
      </c>
      <c r="G8" s="400"/>
      <c r="H8" s="334"/>
      <c r="I8" s="322"/>
      <c r="J8" s="334"/>
      <c r="K8" s="334"/>
      <c r="L8" s="407"/>
      <c r="M8" s="334"/>
      <c r="N8" s="408"/>
      <c r="O8" s="401"/>
      <c r="P8" s="401"/>
      <c r="Q8" s="322"/>
      <c r="R8" s="398"/>
      <c r="S8" s="399"/>
      <c r="T8" s="399"/>
      <c r="U8" s="322"/>
      <c r="V8" s="322"/>
      <c r="W8" s="322"/>
      <c r="X8" s="322"/>
      <c r="Y8" s="400"/>
      <c r="Z8" s="322"/>
      <c r="AA8" s="322"/>
      <c r="AB8" s="334"/>
      <c r="AC8" s="334"/>
      <c r="AD8" s="334"/>
      <c r="AE8" s="334"/>
      <c r="AF8" s="334"/>
      <c r="AG8" s="334"/>
      <c r="AH8" s="396"/>
      <c r="AI8" s="322"/>
      <c r="AJ8" s="322"/>
      <c r="AK8" s="398"/>
      <c r="AL8" s="398"/>
      <c r="AM8" s="322"/>
      <c r="AN8" s="322"/>
      <c r="AO8" s="394"/>
    </row>
    <row r="9" spans="1:41" ht="60" hidden="1" customHeight="1">
      <c r="A9" s="120"/>
      <c r="B9" s="77"/>
      <c r="C9" s="120"/>
      <c r="D9" s="76"/>
      <c r="E9" s="76"/>
      <c r="F9" s="77"/>
      <c r="G9" s="134" t="s">
        <v>157</v>
      </c>
      <c r="H9" s="19"/>
      <c r="I9" s="2"/>
      <c r="J9" s="19"/>
      <c r="K9" s="19"/>
      <c r="L9" s="19"/>
      <c r="M9" s="81"/>
      <c r="N9" s="82"/>
      <c r="O9" s="120"/>
      <c r="P9" s="82"/>
      <c r="Q9" s="83"/>
      <c r="R9" s="83"/>
      <c r="S9" s="84"/>
      <c r="T9" s="84"/>
      <c r="U9" s="83"/>
      <c r="V9" s="85"/>
      <c r="W9" s="87"/>
      <c r="X9" s="87" t="s">
        <v>157</v>
      </c>
      <c r="Y9" s="134" t="s">
        <v>157</v>
      </c>
      <c r="Z9" s="87"/>
      <c r="AA9" s="87"/>
      <c r="AB9" s="86"/>
      <c r="AC9" s="87"/>
      <c r="AD9" s="88"/>
      <c r="AE9" s="87"/>
      <c r="AF9" s="87"/>
      <c r="AG9" s="84"/>
      <c r="AH9" s="87"/>
      <c r="AI9" s="88"/>
      <c r="AJ9" s="88"/>
      <c r="AK9" s="88"/>
      <c r="AL9" s="88"/>
      <c r="AM9" s="87"/>
      <c r="AN9" s="87"/>
    </row>
    <row r="10" spans="1:41" ht="60" hidden="1" customHeight="1">
      <c r="A10" s="120"/>
      <c r="B10" s="34"/>
      <c r="C10" s="120"/>
      <c r="D10" s="16"/>
      <c r="E10" s="16"/>
      <c r="F10" s="34"/>
      <c r="G10" s="134" t="s">
        <v>157</v>
      </c>
      <c r="H10" s="19"/>
      <c r="I10" s="2"/>
      <c r="J10" s="19"/>
      <c r="K10" s="19"/>
      <c r="L10" s="19"/>
      <c r="M10" s="81"/>
      <c r="N10" s="82"/>
      <c r="O10" s="120"/>
      <c r="P10" s="82"/>
      <c r="Q10" s="83"/>
      <c r="R10" s="83"/>
      <c r="S10" s="84"/>
      <c r="T10" s="84"/>
      <c r="U10" s="83"/>
      <c r="V10" s="85"/>
      <c r="W10" s="87"/>
      <c r="X10" s="87" t="s">
        <v>157</v>
      </c>
      <c r="Y10" s="134" t="s">
        <v>157</v>
      </c>
      <c r="Z10" s="87"/>
      <c r="AA10" s="87"/>
      <c r="AB10" s="86"/>
      <c r="AC10" s="87"/>
      <c r="AD10" s="88"/>
      <c r="AE10" s="87"/>
      <c r="AF10" s="87"/>
      <c r="AG10" s="84"/>
      <c r="AH10" s="87"/>
      <c r="AI10" s="88"/>
      <c r="AJ10" s="88"/>
      <c r="AK10" s="88"/>
      <c r="AL10" s="88"/>
      <c r="AM10" s="87"/>
      <c r="AN10" s="87"/>
    </row>
    <row r="11" spans="1:41" ht="60" hidden="1" customHeight="1">
      <c r="A11" s="120"/>
      <c r="B11" s="34"/>
      <c r="C11" s="120"/>
      <c r="D11" s="16"/>
      <c r="E11" s="16"/>
      <c r="F11" s="34"/>
      <c r="G11" s="134" t="s">
        <v>157</v>
      </c>
      <c r="H11" s="19"/>
      <c r="I11" s="2"/>
      <c r="J11" s="19"/>
      <c r="K11" s="19"/>
      <c r="L11" s="19"/>
      <c r="M11" s="81"/>
      <c r="N11" s="82"/>
      <c r="O11" s="120"/>
      <c r="P11" s="82"/>
      <c r="Q11" s="83"/>
      <c r="R11" s="83"/>
      <c r="S11" s="84"/>
      <c r="T11" s="84"/>
      <c r="U11" s="83"/>
      <c r="V11" s="85"/>
      <c r="W11" s="87"/>
      <c r="X11" s="87" t="s">
        <v>157</v>
      </c>
      <c r="Y11" s="134" t="s">
        <v>157</v>
      </c>
      <c r="Z11" s="87"/>
      <c r="AA11" s="87"/>
      <c r="AB11" s="86"/>
      <c r="AC11" s="87"/>
      <c r="AD11" s="88"/>
      <c r="AE11" s="87"/>
      <c r="AF11" s="87"/>
      <c r="AG11" s="84"/>
      <c r="AH11" s="87"/>
      <c r="AI11" s="88"/>
      <c r="AJ11" s="88"/>
      <c r="AK11" s="88"/>
      <c r="AL11" s="88"/>
      <c r="AM11" s="87"/>
      <c r="AN11" s="87"/>
    </row>
    <row r="12" spans="1:41" ht="60" hidden="1" customHeight="1">
      <c r="A12" s="120"/>
      <c r="B12" s="77"/>
      <c r="C12" s="120"/>
      <c r="D12" s="76"/>
      <c r="E12" s="76"/>
      <c r="F12" s="77"/>
      <c r="G12" s="134" t="s">
        <v>157</v>
      </c>
      <c r="H12" s="19"/>
      <c r="I12" s="2"/>
      <c r="J12" s="19"/>
      <c r="K12" s="19"/>
      <c r="L12" s="19"/>
      <c r="M12" s="81"/>
      <c r="N12" s="82"/>
      <c r="O12" s="120"/>
      <c r="P12" s="82"/>
      <c r="Q12" s="83"/>
      <c r="R12" s="83"/>
      <c r="S12" s="84"/>
      <c r="T12" s="84"/>
      <c r="U12" s="83"/>
      <c r="V12" s="85"/>
      <c r="W12" s="87"/>
      <c r="X12" s="87" t="s">
        <v>157</v>
      </c>
      <c r="Y12" s="134" t="s">
        <v>157</v>
      </c>
      <c r="Z12" s="87"/>
      <c r="AA12" s="87"/>
      <c r="AB12" s="86"/>
      <c r="AC12" s="87"/>
      <c r="AD12" s="88"/>
      <c r="AE12" s="87"/>
      <c r="AF12" s="87"/>
      <c r="AG12" s="84"/>
      <c r="AH12" s="87"/>
      <c r="AI12" s="88"/>
      <c r="AJ12" s="88"/>
      <c r="AK12" s="88"/>
      <c r="AL12" s="88"/>
      <c r="AM12" s="87"/>
      <c r="AN12" s="87"/>
    </row>
    <row r="13" spans="1:41" ht="60" hidden="1" customHeight="1">
      <c r="A13" s="120"/>
      <c r="B13" s="51"/>
      <c r="C13" s="120"/>
      <c r="D13" s="52"/>
      <c r="E13" s="52"/>
      <c r="F13" s="51"/>
      <c r="G13" s="134" t="s">
        <v>157</v>
      </c>
      <c r="H13" s="19"/>
      <c r="I13" s="2"/>
      <c r="J13" s="19"/>
      <c r="K13" s="19"/>
      <c r="L13" s="19"/>
      <c r="M13" s="81"/>
      <c r="N13" s="82"/>
      <c r="O13" s="120"/>
      <c r="P13" s="82"/>
      <c r="Q13" s="83"/>
      <c r="R13" s="83"/>
      <c r="S13" s="84"/>
      <c r="T13" s="84"/>
      <c r="U13" s="83"/>
      <c r="V13" s="85"/>
      <c r="W13" s="87"/>
      <c r="X13" s="87" t="s">
        <v>157</v>
      </c>
      <c r="Y13" s="134" t="s">
        <v>157</v>
      </c>
      <c r="Z13" s="87"/>
      <c r="AA13" s="87"/>
      <c r="AB13" s="86"/>
      <c r="AC13" s="87"/>
      <c r="AD13" s="88"/>
      <c r="AE13" s="87"/>
      <c r="AF13" s="87"/>
      <c r="AG13" s="84"/>
      <c r="AH13" s="87"/>
      <c r="AI13" s="88"/>
      <c r="AJ13" s="88"/>
      <c r="AK13" s="88"/>
      <c r="AL13" s="88"/>
      <c r="AM13" s="87"/>
      <c r="AN13" s="87"/>
    </row>
    <row r="14" spans="1:41" ht="60" hidden="1" customHeight="1">
      <c r="A14" s="120"/>
      <c r="B14" s="39"/>
      <c r="C14" s="120"/>
      <c r="D14" s="89"/>
      <c r="E14" s="89"/>
      <c r="F14" s="39"/>
      <c r="G14" s="134" t="s">
        <v>157</v>
      </c>
      <c r="H14" s="19"/>
      <c r="I14" s="2"/>
      <c r="J14" s="19"/>
      <c r="K14" s="19"/>
      <c r="L14" s="19"/>
      <c r="M14" s="81"/>
      <c r="N14" s="82"/>
      <c r="O14" s="120"/>
      <c r="P14" s="82"/>
      <c r="Q14" s="83"/>
      <c r="R14" s="83"/>
      <c r="S14" s="84"/>
      <c r="T14" s="84"/>
      <c r="U14" s="83"/>
      <c r="V14" s="85"/>
      <c r="W14" s="87"/>
      <c r="X14" s="87" t="s">
        <v>157</v>
      </c>
      <c r="Y14" s="134" t="s">
        <v>157</v>
      </c>
      <c r="Z14" s="87"/>
      <c r="AA14" s="87"/>
      <c r="AB14" s="86"/>
      <c r="AC14" s="87"/>
      <c r="AD14" s="88"/>
      <c r="AE14" s="87"/>
      <c r="AF14" s="87"/>
      <c r="AG14" s="84"/>
      <c r="AH14" s="87"/>
      <c r="AI14" s="88"/>
      <c r="AJ14" s="88"/>
      <c r="AK14" s="88"/>
      <c r="AL14" s="88"/>
      <c r="AM14" s="87"/>
      <c r="AN14" s="87"/>
    </row>
    <row r="15" spans="1:41" ht="60" hidden="1" customHeight="1">
      <c r="A15" s="120"/>
      <c r="B15" s="11" t="s">
        <v>166</v>
      </c>
      <c r="C15" s="120"/>
      <c r="D15" s="35"/>
      <c r="E15" s="35"/>
      <c r="F15" s="11"/>
      <c r="G15" s="134" t="s">
        <v>157</v>
      </c>
      <c r="H15" s="19"/>
      <c r="I15" s="2"/>
      <c r="J15" s="19"/>
      <c r="K15" s="19"/>
      <c r="L15" s="19"/>
      <c r="M15" s="81"/>
      <c r="N15" s="82"/>
      <c r="O15" s="120"/>
      <c r="P15" s="82"/>
      <c r="Q15" s="83"/>
      <c r="R15" s="83"/>
      <c r="S15" s="84"/>
      <c r="T15" s="84"/>
      <c r="U15" s="83"/>
      <c r="V15" s="85"/>
      <c r="W15" s="87"/>
      <c r="X15" s="87" t="s">
        <v>157</v>
      </c>
      <c r="Y15" s="134" t="s">
        <v>157</v>
      </c>
      <c r="Z15" s="87"/>
      <c r="AA15" s="87"/>
      <c r="AB15" s="86"/>
      <c r="AC15" s="87"/>
      <c r="AD15" s="88"/>
      <c r="AE15" s="87"/>
      <c r="AF15" s="87"/>
      <c r="AG15" s="84"/>
      <c r="AH15" s="87"/>
      <c r="AI15" s="88"/>
      <c r="AJ15" s="88"/>
      <c r="AK15" s="88"/>
      <c r="AL15" s="88"/>
      <c r="AM15" s="87"/>
      <c r="AN15" s="87"/>
    </row>
    <row r="16" spans="1:41" ht="60" hidden="1" customHeight="1">
      <c r="A16" s="120"/>
      <c r="B16" s="34" t="s">
        <v>166</v>
      </c>
      <c r="C16" s="120"/>
      <c r="D16" s="34" t="s">
        <v>171</v>
      </c>
      <c r="E16" s="34" t="s">
        <v>172</v>
      </c>
      <c r="F16" s="34" t="s">
        <v>173</v>
      </c>
      <c r="G16" s="134" t="s">
        <v>157</v>
      </c>
      <c r="H16" s="19"/>
      <c r="I16" s="2"/>
      <c r="J16" s="19"/>
      <c r="K16" s="19"/>
      <c r="L16" s="19"/>
      <c r="M16" s="81"/>
      <c r="N16" s="82"/>
      <c r="O16" s="120"/>
      <c r="P16" s="82"/>
      <c r="Q16" s="83"/>
      <c r="R16" s="83"/>
      <c r="S16" s="84"/>
      <c r="T16" s="84"/>
      <c r="U16" s="83"/>
      <c r="V16" s="85"/>
      <c r="W16" s="87"/>
      <c r="X16" s="87" t="s">
        <v>157</v>
      </c>
      <c r="Y16" s="134" t="s">
        <v>157</v>
      </c>
      <c r="Z16" s="87"/>
      <c r="AA16" s="87"/>
      <c r="AB16" s="86"/>
      <c r="AC16" s="87"/>
      <c r="AD16" s="88"/>
      <c r="AE16" s="87"/>
      <c r="AF16" s="87"/>
      <c r="AG16" s="84"/>
      <c r="AH16" s="87"/>
      <c r="AI16" s="88"/>
      <c r="AJ16" s="88"/>
      <c r="AK16" s="88"/>
      <c r="AL16" s="88"/>
      <c r="AM16" s="87"/>
      <c r="AN16" s="87"/>
    </row>
    <row r="17" spans="1:40" ht="60" hidden="1" customHeight="1">
      <c r="A17" s="120"/>
      <c r="B17" s="34" t="s">
        <v>166</v>
      </c>
      <c r="C17" s="120"/>
      <c r="D17" s="34" t="s">
        <v>177</v>
      </c>
      <c r="E17" s="34" t="s">
        <v>178</v>
      </c>
      <c r="F17" s="34" t="s">
        <v>179</v>
      </c>
      <c r="G17" s="134" t="s">
        <v>157</v>
      </c>
      <c r="H17" s="19"/>
      <c r="I17" s="2"/>
      <c r="J17" s="19"/>
      <c r="K17" s="19"/>
      <c r="L17" s="19"/>
      <c r="M17" s="81"/>
      <c r="N17" s="82"/>
      <c r="O17" s="120"/>
      <c r="P17" s="82"/>
      <c r="Q17" s="83"/>
      <c r="R17" s="83"/>
      <c r="S17" s="84"/>
      <c r="T17" s="84"/>
      <c r="U17" s="83"/>
      <c r="V17" s="85"/>
      <c r="W17" s="87"/>
      <c r="X17" s="87" t="s">
        <v>157</v>
      </c>
      <c r="Y17" s="134" t="s">
        <v>157</v>
      </c>
      <c r="Z17" s="87"/>
      <c r="AA17" s="87"/>
      <c r="AB17" s="86"/>
      <c r="AC17" s="87"/>
      <c r="AD17" s="88"/>
      <c r="AE17" s="87"/>
      <c r="AF17" s="87"/>
      <c r="AG17" s="84"/>
      <c r="AH17" s="87"/>
      <c r="AI17" s="88"/>
      <c r="AJ17" s="88"/>
      <c r="AK17" s="88"/>
      <c r="AL17" s="88"/>
      <c r="AM17" s="87"/>
      <c r="AN17" s="87"/>
    </row>
    <row r="18" spans="1:40" ht="60" hidden="1" customHeight="1">
      <c r="A18" s="120"/>
      <c r="B18" s="34" t="s">
        <v>166</v>
      </c>
      <c r="C18" s="120"/>
      <c r="D18" s="34" t="s">
        <v>183</v>
      </c>
      <c r="E18" s="34" t="s">
        <v>184</v>
      </c>
      <c r="F18" s="34" t="s">
        <v>185</v>
      </c>
      <c r="G18" s="134" t="s">
        <v>157</v>
      </c>
      <c r="H18" s="19"/>
      <c r="I18" s="2"/>
      <c r="J18" s="19"/>
      <c r="K18" s="19"/>
      <c r="L18" s="19"/>
      <c r="M18" s="81"/>
      <c r="N18" s="82"/>
      <c r="O18" s="120"/>
      <c r="P18" s="82"/>
      <c r="Q18" s="83"/>
      <c r="R18" s="83"/>
      <c r="S18" s="84"/>
      <c r="T18" s="84"/>
      <c r="U18" s="83"/>
      <c r="V18" s="85"/>
      <c r="W18" s="87"/>
      <c r="X18" s="87" t="s">
        <v>157</v>
      </c>
      <c r="Y18" s="134" t="s">
        <v>157</v>
      </c>
      <c r="Z18" s="87"/>
      <c r="AA18" s="87"/>
      <c r="AB18" s="86"/>
      <c r="AC18" s="87"/>
      <c r="AD18" s="88"/>
      <c r="AE18" s="87"/>
      <c r="AF18" s="87"/>
      <c r="AG18" s="84"/>
      <c r="AH18" s="87"/>
      <c r="AI18" s="88"/>
      <c r="AJ18" s="88"/>
      <c r="AK18" s="88"/>
      <c r="AL18" s="88"/>
      <c r="AM18" s="87"/>
      <c r="AN18" s="87"/>
    </row>
    <row r="19" spans="1:40" ht="60" hidden="1" customHeight="1">
      <c r="A19" s="120"/>
      <c r="B19" s="34" t="s">
        <v>166</v>
      </c>
      <c r="C19" s="120"/>
      <c r="D19" s="34"/>
      <c r="E19" s="34" t="s">
        <v>187</v>
      </c>
      <c r="F19" s="34" t="s">
        <v>187</v>
      </c>
      <c r="G19" s="134" t="s">
        <v>157</v>
      </c>
      <c r="H19" s="19"/>
      <c r="I19" s="2"/>
      <c r="J19" s="19"/>
      <c r="K19" s="19"/>
      <c r="L19" s="19"/>
      <c r="M19" s="81"/>
      <c r="N19" s="82"/>
      <c r="O19" s="120"/>
      <c r="P19" s="82"/>
      <c r="Q19" s="83"/>
      <c r="R19" s="83"/>
      <c r="S19" s="84"/>
      <c r="T19" s="84"/>
      <c r="U19" s="83"/>
      <c r="V19" s="85"/>
      <c r="W19" s="87"/>
      <c r="X19" s="87" t="s">
        <v>157</v>
      </c>
      <c r="Y19" s="134" t="s">
        <v>157</v>
      </c>
      <c r="Z19" s="87"/>
      <c r="AA19" s="87"/>
      <c r="AB19" s="86"/>
      <c r="AC19" s="87"/>
      <c r="AD19" s="88"/>
      <c r="AE19" s="87"/>
      <c r="AF19" s="87"/>
      <c r="AG19" s="84"/>
      <c r="AH19" s="87"/>
      <c r="AI19" s="88"/>
      <c r="AJ19" s="88"/>
      <c r="AK19" s="88"/>
      <c r="AL19" s="88"/>
      <c r="AM19" s="87"/>
      <c r="AN19" s="87"/>
    </row>
    <row r="20" spans="1:40" ht="60" hidden="1" customHeight="1">
      <c r="A20" s="120"/>
      <c r="B20" s="34" t="s">
        <v>166</v>
      </c>
      <c r="C20" s="120"/>
      <c r="D20" s="34"/>
      <c r="E20" s="34" t="s">
        <v>189</v>
      </c>
      <c r="F20" s="34" t="s">
        <v>189</v>
      </c>
      <c r="G20" s="134" t="s">
        <v>157</v>
      </c>
      <c r="H20" s="19"/>
      <c r="I20" s="2"/>
      <c r="J20" s="19"/>
      <c r="K20" s="19"/>
      <c r="L20" s="19"/>
      <c r="M20" s="81"/>
      <c r="N20" s="82"/>
      <c r="O20" s="120"/>
      <c r="P20" s="82"/>
      <c r="Q20" s="83"/>
      <c r="R20" s="83"/>
      <c r="S20" s="84"/>
      <c r="T20" s="84"/>
      <c r="U20" s="83"/>
      <c r="V20" s="85"/>
      <c r="W20" s="87"/>
      <c r="X20" s="87" t="s">
        <v>157</v>
      </c>
      <c r="Y20" s="134" t="s">
        <v>157</v>
      </c>
      <c r="Z20" s="87"/>
      <c r="AA20" s="87"/>
      <c r="AB20" s="86"/>
      <c r="AC20" s="87"/>
      <c r="AD20" s="88"/>
      <c r="AE20" s="87"/>
      <c r="AF20" s="87"/>
      <c r="AG20" s="84"/>
      <c r="AH20" s="87"/>
      <c r="AI20" s="88"/>
      <c r="AJ20" s="88"/>
      <c r="AK20" s="88"/>
      <c r="AL20" s="88"/>
      <c r="AM20" s="87"/>
      <c r="AN20" s="87"/>
    </row>
    <row r="21" spans="1:40" ht="60" hidden="1" customHeight="1">
      <c r="A21" s="120"/>
      <c r="B21" s="34" t="s">
        <v>166</v>
      </c>
      <c r="C21" s="120"/>
      <c r="D21" s="34" t="s">
        <v>191</v>
      </c>
      <c r="E21" s="34" t="s">
        <v>191</v>
      </c>
      <c r="F21" s="34" t="s">
        <v>192</v>
      </c>
      <c r="G21" s="134" t="s">
        <v>157</v>
      </c>
      <c r="H21" s="19"/>
      <c r="I21" s="2"/>
      <c r="J21" s="19"/>
      <c r="K21" s="19"/>
      <c r="L21" s="19"/>
      <c r="M21" s="81"/>
      <c r="N21" s="82"/>
      <c r="O21" s="120"/>
      <c r="P21" s="82"/>
      <c r="Q21" s="83"/>
      <c r="R21" s="83"/>
      <c r="S21" s="84"/>
      <c r="T21" s="84"/>
      <c r="U21" s="83"/>
      <c r="V21" s="85"/>
      <c r="W21" s="87"/>
      <c r="X21" s="87" t="s">
        <v>157</v>
      </c>
      <c r="Y21" s="134" t="s">
        <v>157</v>
      </c>
      <c r="Z21" s="87"/>
      <c r="AA21" s="87"/>
      <c r="AB21" s="86"/>
      <c r="AC21" s="87"/>
      <c r="AD21" s="88"/>
      <c r="AE21" s="87"/>
      <c r="AF21" s="87"/>
      <c r="AG21" s="84"/>
      <c r="AH21" s="87"/>
      <c r="AI21" s="88"/>
      <c r="AJ21" s="88"/>
      <c r="AK21" s="88"/>
      <c r="AL21" s="88"/>
      <c r="AM21" s="87"/>
      <c r="AN21" s="87"/>
    </row>
    <row r="22" spans="1:40" ht="60" hidden="1" customHeight="1">
      <c r="A22" s="120"/>
      <c r="B22" s="39"/>
      <c r="C22" s="120"/>
      <c r="D22" s="40"/>
      <c r="E22" s="40"/>
      <c r="F22" s="39"/>
      <c r="G22" s="134" t="s">
        <v>157</v>
      </c>
      <c r="H22" s="19"/>
      <c r="I22" s="2"/>
      <c r="J22" s="19"/>
      <c r="K22" s="19"/>
      <c r="L22" s="19"/>
      <c r="M22" s="81"/>
      <c r="N22" s="82"/>
      <c r="O22" s="120"/>
      <c r="P22" s="82"/>
      <c r="Q22" s="83"/>
      <c r="R22" s="83"/>
      <c r="S22" s="84"/>
      <c r="T22" s="84"/>
      <c r="U22" s="83"/>
      <c r="V22" s="85"/>
      <c r="W22" s="87"/>
      <c r="X22" s="87" t="s">
        <v>157</v>
      </c>
      <c r="Y22" s="134" t="s">
        <v>157</v>
      </c>
      <c r="Z22" s="87"/>
      <c r="AA22" s="87"/>
      <c r="AB22" s="86"/>
      <c r="AC22" s="87"/>
      <c r="AD22" s="88"/>
      <c r="AE22" s="87"/>
      <c r="AF22" s="87"/>
      <c r="AG22" s="84"/>
      <c r="AH22" s="87"/>
      <c r="AI22" s="88"/>
      <c r="AJ22" s="88"/>
      <c r="AK22" s="88"/>
      <c r="AL22" s="88"/>
      <c r="AM22" s="87"/>
      <c r="AN22" s="87"/>
    </row>
    <row r="23" spans="1:40" ht="60" hidden="1" customHeight="1">
      <c r="A23" s="120"/>
      <c r="B23" s="11" t="s">
        <v>194</v>
      </c>
      <c r="C23" s="120"/>
      <c r="D23" s="35"/>
      <c r="E23" s="35"/>
      <c r="F23" s="11"/>
      <c r="G23" s="134" t="s">
        <v>157</v>
      </c>
      <c r="H23" s="19"/>
      <c r="I23" s="2"/>
      <c r="J23" s="19"/>
      <c r="K23" s="19"/>
      <c r="L23" s="19"/>
      <c r="M23" s="81"/>
      <c r="N23" s="82"/>
      <c r="O23" s="120"/>
      <c r="P23" s="82"/>
      <c r="Q23" s="83"/>
      <c r="R23" s="83"/>
      <c r="S23" s="84"/>
      <c r="T23" s="84"/>
      <c r="U23" s="83"/>
      <c r="V23" s="85"/>
      <c r="W23" s="87"/>
      <c r="X23" s="87" t="s">
        <v>157</v>
      </c>
      <c r="Y23" s="134" t="s">
        <v>157</v>
      </c>
      <c r="Z23" s="87"/>
      <c r="AA23" s="87"/>
      <c r="AB23" s="86"/>
      <c r="AC23" s="87"/>
      <c r="AD23" s="88"/>
      <c r="AE23" s="87"/>
      <c r="AF23" s="87"/>
      <c r="AG23" s="84"/>
      <c r="AH23" s="87"/>
      <c r="AI23" s="88"/>
      <c r="AJ23" s="88"/>
      <c r="AK23" s="88"/>
      <c r="AL23" s="88"/>
      <c r="AM23" s="87"/>
      <c r="AN23" s="87"/>
    </row>
    <row r="24" spans="1:40" ht="60" hidden="1" customHeight="1">
      <c r="A24" s="120"/>
      <c r="B24" s="34" t="s">
        <v>194</v>
      </c>
      <c r="C24" s="120"/>
      <c r="D24" s="34" t="s">
        <v>196</v>
      </c>
      <c r="E24" s="34"/>
      <c r="F24" s="34" t="s">
        <v>196</v>
      </c>
      <c r="G24" s="134" t="s">
        <v>157</v>
      </c>
      <c r="H24" s="19"/>
      <c r="I24" s="2"/>
      <c r="J24" s="19"/>
      <c r="K24" s="19"/>
      <c r="L24" s="19"/>
      <c r="M24" s="81"/>
      <c r="N24" s="82"/>
      <c r="O24" s="120"/>
      <c r="P24" s="82"/>
      <c r="Q24" s="83"/>
      <c r="R24" s="83"/>
      <c r="S24" s="84"/>
      <c r="T24" s="84"/>
      <c r="U24" s="83"/>
      <c r="V24" s="85"/>
      <c r="W24" s="87"/>
      <c r="X24" s="87" t="s">
        <v>157</v>
      </c>
      <c r="Y24" s="134" t="s">
        <v>157</v>
      </c>
      <c r="Z24" s="87"/>
      <c r="AA24" s="87"/>
      <c r="AB24" s="86"/>
      <c r="AC24" s="87"/>
      <c r="AD24" s="88"/>
      <c r="AE24" s="87"/>
      <c r="AF24" s="87"/>
      <c r="AG24" s="84"/>
      <c r="AH24" s="87"/>
      <c r="AI24" s="88"/>
      <c r="AJ24" s="88"/>
      <c r="AK24" s="88"/>
      <c r="AL24" s="88"/>
      <c r="AM24" s="87"/>
      <c r="AN24" s="87"/>
    </row>
    <row r="25" spans="1:40" ht="60" hidden="1" customHeight="1">
      <c r="A25" s="120"/>
      <c r="B25" s="34" t="s">
        <v>194</v>
      </c>
      <c r="C25" s="120"/>
      <c r="D25" s="34" t="s">
        <v>199</v>
      </c>
      <c r="E25" s="34" t="s">
        <v>200</v>
      </c>
      <c r="F25" s="34" t="s">
        <v>201</v>
      </c>
      <c r="G25" s="134" t="s">
        <v>157</v>
      </c>
      <c r="H25" s="19"/>
      <c r="I25" s="2"/>
      <c r="J25" s="19"/>
      <c r="K25" s="19"/>
      <c r="L25" s="19"/>
      <c r="M25" s="81"/>
      <c r="N25" s="82"/>
      <c r="O25" s="120"/>
      <c r="P25" s="82"/>
      <c r="Q25" s="83"/>
      <c r="R25" s="83"/>
      <c r="S25" s="84"/>
      <c r="T25" s="84"/>
      <c r="U25" s="83"/>
      <c r="V25" s="85"/>
      <c r="W25" s="87"/>
      <c r="X25" s="87" t="s">
        <v>157</v>
      </c>
      <c r="Y25" s="134" t="s">
        <v>157</v>
      </c>
      <c r="Z25" s="87"/>
      <c r="AA25" s="87"/>
      <c r="AB25" s="86"/>
      <c r="AC25" s="87"/>
      <c r="AD25" s="88"/>
      <c r="AE25" s="87"/>
      <c r="AF25" s="87"/>
      <c r="AG25" s="84"/>
      <c r="AH25" s="87"/>
      <c r="AI25" s="88"/>
      <c r="AJ25" s="88"/>
      <c r="AK25" s="88"/>
      <c r="AL25" s="88"/>
      <c r="AM25" s="87"/>
      <c r="AN25" s="87"/>
    </row>
    <row r="26" spans="1:40" ht="60" hidden="1" customHeight="1">
      <c r="A26" s="120"/>
      <c r="B26" s="34" t="s">
        <v>194</v>
      </c>
      <c r="C26" s="120"/>
      <c r="D26" s="34" t="s">
        <v>925</v>
      </c>
      <c r="E26" s="34" t="s">
        <v>807</v>
      </c>
      <c r="F26" s="34" t="s">
        <v>926</v>
      </c>
      <c r="G26" s="134" t="s">
        <v>157</v>
      </c>
      <c r="H26" s="19"/>
      <c r="I26" s="2"/>
      <c r="J26" s="19"/>
      <c r="K26" s="19"/>
      <c r="L26" s="19"/>
      <c r="M26" s="81"/>
      <c r="N26" s="82"/>
      <c r="O26" s="120"/>
      <c r="P26" s="82"/>
      <c r="Q26" s="83"/>
      <c r="R26" s="83"/>
      <c r="S26" s="84"/>
      <c r="T26" s="84"/>
      <c r="U26" s="83"/>
      <c r="V26" s="85"/>
      <c r="W26" s="87"/>
      <c r="X26" s="87" t="s">
        <v>157</v>
      </c>
      <c r="Y26" s="134" t="s">
        <v>157</v>
      </c>
      <c r="Z26" s="87"/>
      <c r="AA26" s="87"/>
      <c r="AB26" s="86"/>
      <c r="AC26" s="87"/>
      <c r="AD26" s="88"/>
      <c r="AE26" s="87"/>
      <c r="AF26" s="87"/>
      <c r="AG26" s="84"/>
      <c r="AH26" s="87"/>
      <c r="AI26" s="88"/>
      <c r="AJ26" s="88"/>
      <c r="AK26" s="88"/>
      <c r="AL26" s="88"/>
      <c r="AM26" s="87"/>
      <c r="AN26" s="87"/>
    </row>
    <row r="27" spans="1:40" ht="60" hidden="1" customHeight="1">
      <c r="A27" s="120"/>
      <c r="B27" s="34" t="s">
        <v>194</v>
      </c>
      <c r="C27" s="120"/>
      <c r="D27" s="34" t="s">
        <v>207</v>
      </c>
      <c r="E27" s="34" t="s">
        <v>208</v>
      </c>
      <c r="F27" s="34" t="s">
        <v>209</v>
      </c>
      <c r="G27" s="134" t="s">
        <v>157</v>
      </c>
      <c r="H27" s="19"/>
      <c r="I27" s="2"/>
      <c r="J27" s="19"/>
      <c r="K27" s="19"/>
      <c r="L27" s="19"/>
      <c r="M27" s="81"/>
      <c r="N27" s="82"/>
      <c r="O27" s="120"/>
      <c r="P27" s="82"/>
      <c r="Q27" s="83"/>
      <c r="R27" s="83"/>
      <c r="S27" s="84"/>
      <c r="T27" s="84"/>
      <c r="U27" s="83"/>
      <c r="V27" s="85"/>
      <c r="W27" s="87"/>
      <c r="X27" s="87" t="s">
        <v>157</v>
      </c>
      <c r="Y27" s="134" t="s">
        <v>157</v>
      </c>
      <c r="Z27" s="87"/>
      <c r="AA27" s="87"/>
      <c r="AB27" s="86"/>
      <c r="AC27" s="87"/>
      <c r="AD27" s="88"/>
      <c r="AE27" s="87"/>
      <c r="AF27" s="87"/>
      <c r="AG27" s="84"/>
      <c r="AH27" s="87"/>
      <c r="AI27" s="88"/>
      <c r="AJ27" s="88"/>
      <c r="AK27" s="88"/>
      <c r="AL27" s="88"/>
      <c r="AM27" s="87"/>
      <c r="AN27" s="87"/>
    </row>
    <row r="28" spans="1:40" ht="60" hidden="1" customHeight="1">
      <c r="A28" s="120"/>
      <c r="B28" s="34" t="s">
        <v>194</v>
      </c>
      <c r="C28" s="120"/>
      <c r="D28" s="34" t="s">
        <v>211</v>
      </c>
      <c r="E28" s="34" t="s">
        <v>212</v>
      </c>
      <c r="F28" s="34" t="s">
        <v>213</v>
      </c>
      <c r="G28" s="134" t="s">
        <v>157</v>
      </c>
      <c r="H28" s="19"/>
      <c r="I28" s="2"/>
      <c r="J28" s="19"/>
      <c r="K28" s="19"/>
      <c r="L28" s="19"/>
      <c r="M28" s="81"/>
      <c r="N28" s="82"/>
      <c r="O28" s="120"/>
      <c r="P28" s="82"/>
      <c r="Q28" s="83"/>
      <c r="R28" s="83"/>
      <c r="S28" s="84"/>
      <c r="T28" s="84"/>
      <c r="U28" s="83"/>
      <c r="V28" s="85"/>
      <c r="W28" s="87"/>
      <c r="X28" s="87" t="s">
        <v>157</v>
      </c>
      <c r="Y28" s="134" t="s">
        <v>157</v>
      </c>
      <c r="Z28" s="87"/>
      <c r="AA28" s="87"/>
      <c r="AB28" s="86"/>
      <c r="AC28" s="87"/>
      <c r="AD28" s="88"/>
      <c r="AE28" s="87"/>
      <c r="AF28" s="87"/>
      <c r="AG28" s="84"/>
      <c r="AH28" s="87"/>
      <c r="AI28" s="88"/>
      <c r="AJ28" s="88"/>
      <c r="AK28" s="88"/>
      <c r="AL28" s="88"/>
      <c r="AM28" s="87"/>
      <c r="AN28" s="87"/>
    </row>
    <row r="29" spans="1:40" ht="60" hidden="1" customHeight="1">
      <c r="A29" s="120"/>
      <c r="B29" s="34" t="s">
        <v>194</v>
      </c>
      <c r="C29" s="120"/>
      <c r="D29" s="34" t="s">
        <v>215</v>
      </c>
      <c r="E29" s="34" t="s">
        <v>215</v>
      </c>
      <c r="F29" s="34" t="s">
        <v>216</v>
      </c>
      <c r="G29" s="134" t="s">
        <v>157</v>
      </c>
      <c r="H29" s="19"/>
      <c r="I29" s="2"/>
      <c r="J29" s="19"/>
      <c r="K29" s="19"/>
      <c r="L29" s="19"/>
      <c r="M29" s="81"/>
      <c r="N29" s="82"/>
      <c r="O29" s="120"/>
      <c r="P29" s="82"/>
      <c r="Q29" s="83"/>
      <c r="R29" s="83"/>
      <c r="S29" s="84"/>
      <c r="T29" s="84"/>
      <c r="U29" s="83"/>
      <c r="V29" s="85"/>
      <c r="W29" s="87"/>
      <c r="X29" s="87" t="s">
        <v>157</v>
      </c>
      <c r="Y29" s="134" t="s">
        <v>157</v>
      </c>
      <c r="Z29" s="87"/>
      <c r="AA29" s="87"/>
      <c r="AB29" s="86"/>
      <c r="AC29" s="87"/>
      <c r="AD29" s="88"/>
      <c r="AE29" s="87"/>
      <c r="AF29" s="87"/>
      <c r="AG29" s="84"/>
      <c r="AH29" s="87"/>
      <c r="AI29" s="88"/>
      <c r="AJ29" s="88"/>
      <c r="AK29" s="88"/>
      <c r="AL29" s="88"/>
      <c r="AM29" s="87"/>
      <c r="AN29" s="87"/>
    </row>
    <row r="30" spans="1:40" ht="60" hidden="1" customHeight="1">
      <c r="A30" s="120"/>
      <c r="B30" s="34" t="s">
        <v>194</v>
      </c>
      <c r="C30" s="120"/>
      <c r="D30" s="34" t="s">
        <v>808</v>
      </c>
      <c r="E30" s="34"/>
      <c r="F30" s="34" t="s">
        <v>218</v>
      </c>
      <c r="G30" s="134" t="s">
        <v>157</v>
      </c>
      <c r="H30" s="19"/>
      <c r="I30" s="2"/>
      <c r="J30" s="19"/>
      <c r="K30" s="19"/>
      <c r="L30" s="19"/>
      <c r="M30" s="81"/>
      <c r="N30" s="82"/>
      <c r="O30" s="120"/>
      <c r="P30" s="82"/>
      <c r="Q30" s="83"/>
      <c r="R30" s="83"/>
      <c r="S30" s="84"/>
      <c r="T30" s="84"/>
      <c r="U30" s="83"/>
      <c r="V30" s="85"/>
      <c r="W30" s="87"/>
      <c r="X30" s="87" t="s">
        <v>157</v>
      </c>
      <c r="Y30" s="134" t="s">
        <v>157</v>
      </c>
      <c r="Z30" s="87"/>
      <c r="AA30" s="87"/>
      <c r="AB30" s="86"/>
      <c r="AC30" s="87"/>
      <c r="AD30" s="88"/>
      <c r="AE30" s="87"/>
      <c r="AF30" s="87"/>
      <c r="AG30" s="84"/>
      <c r="AH30" s="87"/>
      <c r="AI30" s="88"/>
      <c r="AJ30" s="88"/>
      <c r="AK30" s="88"/>
      <c r="AL30" s="88"/>
      <c r="AM30" s="87"/>
      <c r="AN30" s="87"/>
    </row>
    <row r="31" spans="1:40" ht="60" hidden="1" customHeight="1">
      <c r="A31" s="120"/>
      <c r="B31" s="39"/>
      <c r="C31" s="120"/>
      <c r="D31" s="40"/>
      <c r="E31" s="40"/>
      <c r="F31" s="39"/>
      <c r="G31" s="134" t="s">
        <v>157</v>
      </c>
      <c r="H31" s="19"/>
      <c r="I31" s="2"/>
      <c r="J31" s="19"/>
      <c r="K31" s="19"/>
      <c r="L31" s="19"/>
      <c r="M31" s="81"/>
      <c r="N31" s="82"/>
      <c r="O31" s="120"/>
      <c r="P31" s="82"/>
      <c r="Q31" s="83"/>
      <c r="R31" s="83"/>
      <c r="S31" s="84"/>
      <c r="T31" s="84"/>
      <c r="U31" s="83"/>
      <c r="V31" s="85"/>
      <c r="W31" s="87"/>
      <c r="X31" s="87" t="s">
        <v>157</v>
      </c>
      <c r="Y31" s="134" t="s">
        <v>157</v>
      </c>
      <c r="Z31" s="87"/>
      <c r="AA31" s="87"/>
      <c r="AB31" s="86"/>
      <c r="AC31" s="87"/>
      <c r="AD31" s="88"/>
      <c r="AE31" s="87"/>
      <c r="AF31" s="87"/>
      <c r="AG31" s="84"/>
      <c r="AH31" s="87"/>
      <c r="AI31" s="88"/>
      <c r="AJ31" s="88"/>
      <c r="AK31" s="88"/>
      <c r="AL31" s="88"/>
      <c r="AM31" s="87"/>
      <c r="AN31" s="87"/>
    </row>
    <row r="32" spans="1:40" ht="60" hidden="1" customHeight="1">
      <c r="A32" s="120"/>
      <c r="B32" s="11" t="s">
        <v>220</v>
      </c>
      <c r="C32" s="120"/>
      <c r="D32" s="35"/>
      <c r="E32" s="35"/>
      <c r="F32" s="11"/>
      <c r="G32" s="134" t="s">
        <v>157</v>
      </c>
      <c r="H32" s="19"/>
      <c r="I32" s="2"/>
      <c r="J32" s="19"/>
      <c r="K32" s="19"/>
      <c r="L32" s="19"/>
      <c r="M32" s="81"/>
      <c r="N32" s="82"/>
      <c r="O32" s="120"/>
      <c r="P32" s="82"/>
      <c r="Q32" s="83"/>
      <c r="R32" s="83"/>
      <c r="S32" s="84"/>
      <c r="T32" s="84"/>
      <c r="U32" s="83"/>
      <c r="V32" s="85"/>
      <c r="W32" s="87"/>
      <c r="X32" s="87" t="s">
        <v>157</v>
      </c>
      <c r="Y32" s="134" t="s">
        <v>157</v>
      </c>
      <c r="Z32" s="87"/>
      <c r="AA32" s="87"/>
      <c r="AB32" s="86"/>
      <c r="AC32" s="87"/>
      <c r="AD32" s="88"/>
      <c r="AE32" s="87"/>
      <c r="AF32" s="87"/>
      <c r="AG32" s="84"/>
      <c r="AH32" s="87"/>
      <c r="AI32" s="88"/>
      <c r="AJ32" s="88"/>
      <c r="AK32" s="88"/>
      <c r="AL32" s="88"/>
      <c r="AM32" s="87"/>
      <c r="AN32" s="87"/>
    </row>
    <row r="33" spans="1:41" ht="60" hidden="1" customHeight="1">
      <c r="A33" s="120"/>
      <c r="B33" s="34" t="s">
        <v>220</v>
      </c>
      <c r="C33" s="120"/>
      <c r="D33" s="34" t="s">
        <v>222</v>
      </c>
      <c r="E33" s="34" t="s">
        <v>223</v>
      </c>
      <c r="F33" s="34" t="s">
        <v>224</v>
      </c>
      <c r="G33" s="134" t="s">
        <v>157</v>
      </c>
      <c r="H33" s="19"/>
      <c r="I33" s="2"/>
      <c r="J33" s="19"/>
      <c r="K33" s="19"/>
      <c r="L33" s="19"/>
      <c r="M33" s="81"/>
      <c r="N33" s="82"/>
      <c r="O33" s="120"/>
      <c r="P33" s="82"/>
      <c r="Q33" s="83"/>
      <c r="R33" s="83"/>
      <c r="S33" s="84"/>
      <c r="T33" s="84"/>
      <c r="U33" s="83"/>
      <c r="V33" s="85"/>
      <c r="W33" s="87"/>
      <c r="X33" s="87" t="s">
        <v>157</v>
      </c>
      <c r="Y33" s="134" t="s">
        <v>157</v>
      </c>
      <c r="Z33" s="87"/>
      <c r="AA33" s="87"/>
      <c r="AB33" s="86"/>
      <c r="AC33" s="87"/>
      <c r="AD33" s="88"/>
      <c r="AE33" s="87"/>
      <c r="AF33" s="87"/>
      <c r="AG33" s="84"/>
      <c r="AH33" s="87"/>
      <c r="AI33" s="88"/>
      <c r="AJ33" s="88"/>
      <c r="AK33" s="88"/>
      <c r="AL33" s="88"/>
      <c r="AM33" s="87"/>
      <c r="AN33" s="87"/>
    </row>
    <row r="34" spans="1:41" ht="60" hidden="1" customHeight="1">
      <c r="A34" s="121"/>
      <c r="B34" s="92" t="s">
        <v>220</v>
      </c>
      <c r="C34" s="121"/>
      <c r="D34" s="92" t="s">
        <v>226</v>
      </c>
      <c r="E34" s="92" t="s">
        <v>226</v>
      </c>
      <c r="F34" s="92" t="s">
        <v>227</v>
      </c>
      <c r="G34" s="135" t="s">
        <v>157</v>
      </c>
      <c r="H34" s="106"/>
      <c r="I34" s="122"/>
      <c r="J34" s="106"/>
      <c r="K34" s="106"/>
      <c r="L34" s="106"/>
      <c r="M34" s="123"/>
      <c r="N34" s="124"/>
      <c r="O34" s="121"/>
      <c r="P34" s="124"/>
      <c r="Q34" s="125"/>
      <c r="R34" s="125"/>
      <c r="S34" s="126"/>
      <c r="T34" s="126"/>
      <c r="U34" s="125"/>
      <c r="V34" s="127"/>
      <c r="W34" s="128"/>
      <c r="X34" s="128" t="s">
        <v>157</v>
      </c>
      <c r="Y34" s="135" t="s">
        <v>157</v>
      </c>
      <c r="Z34" s="128"/>
      <c r="AA34" s="128"/>
      <c r="AB34" s="129"/>
      <c r="AC34" s="128"/>
      <c r="AD34" s="130"/>
      <c r="AE34" s="128"/>
      <c r="AF34" s="128"/>
      <c r="AG34" s="126"/>
      <c r="AH34" s="128"/>
      <c r="AI34" s="130"/>
      <c r="AJ34" s="130"/>
      <c r="AK34" s="130"/>
      <c r="AL34" s="130"/>
      <c r="AM34" s="128"/>
      <c r="AN34" s="128"/>
    </row>
    <row r="35" spans="1:41">
      <c r="A35" s="120"/>
      <c r="B35" s="77"/>
      <c r="C35" s="120"/>
      <c r="D35" s="131"/>
      <c r="E35" s="131"/>
      <c r="F35" s="131"/>
      <c r="G35" s="136"/>
      <c r="H35" s="120"/>
      <c r="I35" s="120"/>
      <c r="J35" s="120"/>
      <c r="K35" s="120"/>
      <c r="L35" s="120"/>
      <c r="M35" s="133">
        <f>'E 2024'!O12</f>
        <v>1</v>
      </c>
      <c r="N35" s="120"/>
      <c r="O35" s="120"/>
      <c r="P35" s="120"/>
      <c r="Q35" s="120"/>
      <c r="R35" s="120"/>
      <c r="S35" s="120"/>
      <c r="T35" s="120"/>
      <c r="U35" s="120"/>
      <c r="V35" s="120"/>
      <c r="W35" s="120"/>
      <c r="X35" s="87"/>
      <c r="Y35" s="136"/>
      <c r="Z35" s="120"/>
      <c r="AA35" s="120"/>
      <c r="AB35" s="120"/>
      <c r="AC35" s="120"/>
      <c r="AD35" s="120"/>
      <c r="AE35" s="120"/>
      <c r="AF35" s="120"/>
      <c r="AG35" s="120"/>
      <c r="AH35" s="120"/>
      <c r="AI35" s="120"/>
      <c r="AJ35" s="120"/>
      <c r="AK35" s="120"/>
      <c r="AL35" s="120"/>
      <c r="AM35" s="120"/>
      <c r="AN35" s="120"/>
      <c r="AO35" s="120"/>
    </row>
    <row r="36" spans="1:41">
      <c r="A36" s="120"/>
      <c r="B36" s="11"/>
      <c r="C36" s="120"/>
      <c r="D36" s="131"/>
      <c r="E36" s="131"/>
      <c r="F36" s="131"/>
      <c r="G36" s="136"/>
      <c r="H36" s="120"/>
      <c r="I36" s="120"/>
      <c r="J36" s="120"/>
      <c r="K36" s="120"/>
      <c r="L36" s="120"/>
      <c r="M36" s="133">
        <f>'E 2024'!O13</f>
        <v>0.42366931839524696</v>
      </c>
      <c r="N36" s="120"/>
      <c r="O36" s="120"/>
      <c r="P36" s="120"/>
      <c r="Q36" s="120"/>
      <c r="R36" s="120"/>
      <c r="S36" s="120"/>
      <c r="T36" s="120"/>
      <c r="U36" s="120"/>
      <c r="V36" s="120"/>
      <c r="W36" s="120"/>
      <c r="X36" s="87"/>
      <c r="Y36" s="136"/>
      <c r="Z36" s="120"/>
      <c r="AA36" s="120"/>
      <c r="AB36" s="120"/>
      <c r="AC36" s="120"/>
      <c r="AD36" s="120"/>
      <c r="AE36" s="120"/>
      <c r="AF36" s="120"/>
      <c r="AG36" s="120"/>
      <c r="AH36" s="120"/>
      <c r="AI36" s="120"/>
      <c r="AJ36" s="120"/>
      <c r="AK36" s="120"/>
      <c r="AL36" s="120"/>
      <c r="AM36" s="120"/>
      <c r="AN36" s="120"/>
      <c r="AO36" s="120"/>
    </row>
    <row r="37" spans="1:41">
      <c r="A37" s="120"/>
      <c r="B37" s="11"/>
      <c r="C37" s="120"/>
      <c r="D37" s="131"/>
      <c r="E37" s="131"/>
      <c r="F37" s="131"/>
      <c r="G37" s="136"/>
      <c r="H37" s="120"/>
      <c r="I37" s="120"/>
      <c r="J37" s="120"/>
      <c r="K37" s="120"/>
      <c r="L37" s="120"/>
      <c r="M37" s="133">
        <f>'E 2024'!O14</f>
        <v>0.11644255285513747</v>
      </c>
      <c r="N37" s="120"/>
      <c r="O37" s="120"/>
      <c r="P37" s="120"/>
      <c r="Q37" s="120"/>
      <c r="R37" s="120"/>
      <c r="S37" s="120"/>
      <c r="T37" s="120"/>
      <c r="U37" s="120"/>
      <c r="V37" s="120"/>
      <c r="W37" s="120"/>
      <c r="X37" s="87"/>
      <c r="Y37" s="136"/>
      <c r="Z37" s="120"/>
      <c r="AA37" s="120"/>
      <c r="AB37" s="120"/>
      <c r="AC37" s="120"/>
      <c r="AD37" s="120"/>
      <c r="AE37" s="120"/>
      <c r="AF37" s="120"/>
      <c r="AG37" s="120"/>
      <c r="AH37" s="120"/>
      <c r="AI37" s="120"/>
      <c r="AJ37" s="120"/>
      <c r="AK37" s="120"/>
      <c r="AL37" s="120"/>
      <c r="AM37" s="120"/>
      <c r="AN37" s="120"/>
      <c r="AO37" s="120"/>
    </row>
    <row r="38" spans="1:41" ht="38.25">
      <c r="A38" s="120"/>
      <c r="B38" s="11" t="s">
        <v>166</v>
      </c>
      <c r="C38" s="120"/>
      <c r="D38" s="131"/>
      <c r="E38" s="131"/>
      <c r="F38" s="131"/>
      <c r="G38" s="137"/>
      <c r="H38" s="120"/>
      <c r="I38" s="120"/>
      <c r="J38" s="120"/>
      <c r="K38" s="120"/>
      <c r="L38" s="120"/>
      <c r="M38" s="133">
        <f>'E 2024'!O15</f>
        <v>1</v>
      </c>
      <c r="N38" s="120"/>
      <c r="O38" s="120"/>
      <c r="P38" s="120"/>
      <c r="Q38" s="120"/>
      <c r="R38" s="120"/>
      <c r="S38" s="120"/>
      <c r="T38" s="120"/>
      <c r="U38" s="120"/>
      <c r="V38" s="120"/>
      <c r="W38" s="120"/>
      <c r="X38" s="87"/>
      <c r="Y38" s="137"/>
      <c r="Z38" s="120"/>
      <c r="AA38" s="120"/>
      <c r="AB38" s="120"/>
      <c r="AC38" s="120"/>
      <c r="AD38" s="120"/>
      <c r="AE38" s="120"/>
      <c r="AF38" s="120"/>
      <c r="AG38" s="120"/>
      <c r="AH38" s="120"/>
      <c r="AI38" s="120"/>
      <c r="AJ38" s="120"/>
      <c r="AK38" s="120"/>
      <c r="AL38" s="120"/>
      <c r="AM38" s="120"/>
      <c r="AN38" s="120"/>
      <c r="AO38" s="120"/>
    </row>
    <row r="39" spans="1:41" ht="38.25">
      <c r="A39" s="120"/>
      <c r="B39" s="37" t="s">
        <v>166</v>
      </c>
      <c r="C39" s="120"/>
      <c r="D39" s="131" t="str">
        <f>'E 2024'!L16</f>
        <v>500 computadores</v>
      </c>
      <c r="E39" s="131" t="str">
        <f>'E 2024'!M16</f>
        <v>300 computadores</v>
      </c>
      <c r="F39" s="131" t="str">
        <f>'E 2024'!N16</f>
        <v>800 computadores</v>
      </c>
      <c r="G39" s="134" t="s">
        <v>157</v>
      </c>
      <c r="H39" s="120"/>
      <c r="I39" s="120"/>
      <c r="J39" s="120"/>
      <c r="K39" s="120"/>
      <c r="L39" s="120"/>
      <c r="M39" s="133">
        <f>'E 2024'!O16</f>
        <v>0.4</v>
      </c>
      <c r="N39" s="120"/>
      <c r="O39" s="120"/>
      <c r="P39" s="120"/>
      <c r="Q39" s="120"/>
      <c r="R39" s="120"/>
      <c r="S39" s="120"/>
      <c r="T39" s="120"/>
      <c r="U39" s="120"/>
      <c r="V39" s="120"/>
      <c r="W39" s="120"/>
      <c r="X39" s="87" t="s">
        <v>157</v>
      </c>
      <c r="Y39" s="134" t="s">
        <v>157</v>
      </c>
      <c r="Z39" s="120"/>
      <c r="AA39" s="120"/>
      <c r="AB39" s="120"/>
      <c r="AC39" s="120"/>
      <c r="AD39" s="120"/>
      <c r="AE39" s="120"/>
      <c r="AF39" s="120"/>
      <c r="AG39" s="120"/>
      <c r="AH39" s="120"/>
      <c r="AI39" s="120"/>
      <c r="AJ39" s="120"/>
      <c r="AK39" s="120"/>
      <c r="AL39" s="120"/>
      <c r="AM39" s="120"/>
      <c r="AN39" s="120"/>
      <c r="AO39" s="120"/>
    </row>
    <row r="40" spans="1:41" ht="120">
      <c r="A40" s="120"/>
      <c r="B40" s="37" t="s">
        <v>166</v>
      </c>
      <c r="C40" s="120"/>
      <c r="D40" s="131" t="str">
        <f>'E 2024'!L17</f>
        <v>5 IEO de la localidad en los grados de 10 y 11 beneficiadas con actividades pedagógicas encaminadas en el fortalecimiento de la comunidad estudiantil</v>
      </c>
      <c r="E40" s="131" t="str">
        <f>'E 2024'!M17</f>
        <v>10 IEO de la localidad en los grados de 10 y 11 beneficiadas con actividades pedagógicas encaminadas en el fortalecimiento de la comunidad estudiantil en valores históricos, culturales y etnológicos</v>
      </c>
      <c r="F40" s="131" t="str">
        <f>'E 2024'!N17</f>
        <v>15 IEO de la localidad en los grados de 10 y 11 beneficiadas con actividades pedagógicas encaminadas en el fortalecimiento de la comunidad estudiantil en valores históricos, culturales y etnológicos</v>
      </c>
      <c r="G40" s="137" t="s">
        <v>583</v>
      </c>
      <c r="H40" s="120"/>
      <c r="I40" s="120"/>
      <c r="J40" s="120"/>
      <c r="K40" s="120"/>
      <c r="L40" s="120"/>
      <c r="M40" s="133">
        <f>'E 2024'!O17</f>
        <v>0.05</v>
      </c>
      <c r="N40" s="120"/>
      <c r="O40" s="120"/>
      <c r="P40" s="120"/>
      <c r="Q40" s="120"/>
      <c r="R40" s="120"/>
      <c r="S40" s="120"/>
      <c r="T40" s="120"/>
      <c r="U40" s="120"/>
      <c r="V40" s="120"/>
      <c r="W40" s="120"/>
      <c r="X40" s="87" t="s">
        <v>157</v>
      </c>
      <c r="Y40" s="137" t="s">
        <v>583</v>
      </c>
      <c r="Z40" s="120"/>
      <c r="AA40" s="120"/>
      <c r="AB40" s="120"/>
      <c r="AC40" s="120"/>
      <c r="AD40" s="120"/>
      <c r="AE40" s="120"/>
      <c r="AF40" s="120"/>
      <c r="AG40" s="120"/>
      <c r="AH40" s="120"/>
      <c r="AI40" s="120"/>
      <c r="AJ40" s="120"/>
      <c r="AK40" s="120"/>
      <c r="AL40" s="120"/>
      <c r="AM40" s="120"/>
      <c r="AN40" s="120"/>
      <c r="AO40" s="120"/>
    </row>
    <row r="41" spans="1:41" ht="38.25">
      <c r="A41" s="120"/>
      <c r="B41" s="37" t="s">
        <v>166</v>
      </c>
      <c r="C41" s="120"/>
      <c r="D41" s="131" t="str">
        <f>'E 2024'!L18</f>
        <v>300 personas con formación técnica para el trabajo</v>
      </c>
      <c r="E41" s="131" t="str">
        <f>'E 2024'!M18</f>
        <v>200 personas con formación técnica para el trabajo</v>
      </c>
      <c r="F41" s="131" t="str">
        <f>'E 2024'!N18</f>
        <v>500 personas con formación técnica para el trabajo</v>
      </c>
      <c r="G41" s="137" t="s">
        <v>583</v>
      </c>
      <c r="H41" s="120"/>
      <c r="I41" s="120"/>
      <c r="J41" s="120"/>
      <c r="K41" s="120"/>
      <c r="L41" s="120"/>
      <c r="M41" s="133">
        <f>'E 2024'!O18</f>
        <v>0.05</v>
      </c>
      <c r="N41" s="120"/>
      <c r="O41" s="120"/>
      <c r="P41" s="120"/>
      <c r="Q41" s="120"/>
      <c r="R41" s="120"/>
      <c r="S41" s="120"/>
      <c r="T41" s="120"/>
      <c r="U41" s="120"/>
      <c r="V41" s="120"/>
      <c r="W41" s="120"/>
      <c r="X41" s="87" t="s">
        <v>157</v>
      </c>
      <c r="Y41" s="137" t="s">
        <v>583</v>
      </c>
      <c r="Z41" s="120"/>
      <c r="AA41" s="120"/>
      <c r="AB41" s="120"/>
      <c r="AC41" s="120"/>
      <c r="AD41" s="120"/>
      <c r="AE41" s="120"/>
      <c r="AF41" s="120"/>
      <c r="AG41" s="120"/>
      <c r="AH41" s="120"/>
      <c r="AI41" s="120"/>
      <c r="AJ41" s="120"/>
      <c r="AK41" s="120"/>
      <c r="AL41" s="120"/>
      <c r="AM41" s="120"/>
      <c r="AN41" s="120"/>
      <c r="AO41" s="120"/>
    </row>
    <row r="42" spans="1:41" ht="60">
      <c r="A42" s="120"/>
      <c r="B42" s="37" t="s">
        <v>166</v>
      </c>
      <c r="C42" s="120"/>
      <c r="D42" s="131"/>
      <c r="E42" s="131" t="str">
        <f>'E 2024'!M19</f>
        <v>5 instituciones educativas oficiales de la LHCN con infraestructura y ambientes educativos adecuados</v>
      </c>
      <c r="F42" s="131" t="str">
        <f>'E 2024'!N19</f>
        <v>5 instituciones educativas oficiales de la LHCN con infraestructura y ambientes educativos adecuados</v>
      </c>
      <c r="G42" s="134" t="s">
        <v>157</v>
      </c>
      <c r="H42" s="120"/>
      <c r="I42" s="120"/>
      <c r="J42" s="120"/>
      <c r="K42" s="120"/>
      <c r="L42" s="120"/>
      <c r="M42" s="133">
        <f>'E 2024'!O19</f>
        <v>0.3</v>
      </c>
      <c r="N42" s="120"/>
      <c r="O42" s="120"/>
      <c r="P42" s="120"/>
      <c r="Q42" s="120"/>
      <c r="R42" s="120"/>
      <c r="S42" s="120"/>
      <c r="T42" s="120"/>
      <c r="U42" s="120"/>
      <c r="V42" s="120"/>
      <c r="W42" s="120"/>
      <c r="X42" s="87" t="s">
        <v>157</v>
      </c>
      <c r="Y42" s="134" t="s">
        <v>157</v>
      </c>
      <c r="Z42" s="120"/>
      <c r="AA42" s="120"/>
      <c r="AB42" s="120"/>
      <c r="AC42" s="120"/>
      <c r="AD42" s="120"/>
      <c r="AE42" s="120"/>
      <c r="AF42" s="120"/>
      <c r="AG42" s="120"/>
      <c r="AH42" s="120"/>
      <c r="AI42" s="120"/>
      <c r="AJ42" s="120"/>
      <c r="AK42" s="120"/>
      <c r="AL42" s="120"/>
      <c r="AM42" s="120"/>
      <c r="AN42" s="120"/>
      <c r="AO42" s="120"/>
    </row>
    <row r="43" spans="1:41" ht="60">
      <c r="A43" s="120"/>
      <c r="B43" s="37" t="s">
        <v>166</v>
      </c>
      <c r="C43" s="120"/>
      <c r="D43" s="131"/>
      <c r="E43" s="131" t="str">
        <f>'E 2024'!M20</f>
        <v>5 instituciones educativas oficiales de la LHCN dotadas con materiales didácticos, mobiliario, equipos, etc.</v>
      </c>
      <c r="F43" s="131" t="str">
        <f>'E 2024'!N20</f>
        <v>5 instituciones educativas oficiales de la LHCN dotadas con materiales didácticos, mobiliario, equipos, etc.</v>
      </c>
      <c r="G43" s="134" t="s">
        <v>157</v>
      </c>
      <c r="H43" s="120"/>
      <c r="I43" s="120"/>
      <c r="J43" s="120"/>
      <c r="K43" s="120"/>
      <c r="L43" s="120"/>
      <c r="M43" s="133">
        <f>'E 2024'!O20</f>
        <v>0.1</v>
      </c>
      <c r="N43" s="120"/>
      <c r="O43" s="120"/>
      <c r="P43" s="120"/>
      <c r="Q43" s="120"/>
      <c r="R43" s="120"/>
      <c r="S43" s="120"/>
      <c r="T43" s="120"/>
      <c r="U43" s="120"/>
      <c r="V43" s="120"/>
      <c r="W43" s="120"/>
      <c r="X43" s="87" t="s">
        <v>157</v>
      </c>
      <c r="Y43" s="134" t="s">
        <v>157</v>
      </c>
      <c r="Z43" s="120"/>
      <c r="AA43" s="120"/>
      <c r="AB43" s="120"/>
      <c r="AC43" s="120"/>
      <c r="AD43" s="120"/>
      <c r="AE43" s="120"/>
      <c r="AF43" s="120"/>
      <c r="AG43" s="120"/>
      <c r="AH43" s="120"/>
      <c r="AI43" s="120"/>
      <c r="AJ43" s="120"/>
      <c r="AK43" s="120"/>
      <c r="AL43" s="120"/>
      <c r="AM43" s="120"/>
      <c r="AN43" s="120"/>
      <c r="AO43" s="120"/>
    </row>
    <row r="44" spans="1:41" ht="89.25" customHeight="1">
      <c r="A44" s="120"/>
      <c r="B44" s="37" t="s">
        <v>166</v>
      </c>
      <c r="C44" s="120"/>
      <c r="D44" s="131" t="str">
        <f>'E 2024'!L21</f>
        <v>5 instituciones educativas oficiales de la LHCN sin barreras para la accesibilidad de sus estudiantes en condición de discapacidad</v>
      </c>
      <c r="E44" s="131" t="str">
        <f>'E 2024'!M21</f>
        <v>5 instituciones educativas oficiales de la LHCN sin barreras para la accesibilidad de sus estudiantes en condición de discapacidad</v>
      </c>
      <c r="F44" s="131" t="str">
        <f>'E 2024'!N21</f>
        <v>10 instituciones educativas oficiales de la LHCN sin barreras para la accesibilidad de sus estudiantes en condición de discapacidad</v>
      </c>
      <c r="G44" s="134" t="s">
        <v>157</v>
      </c>
      <c r="H44" s="120"/>
      <c r="I44" s="120"/>
      <c r="J44" s="120"/>
      <c r="K44" s="120"/>
      <c r="L44" s="120"/>
      <c r="M44" s="133">
        <f>'E 2024'!O21</f>
        <v>0.1</v>
      </c>
      <c r="N44" s="120"/>
      <c r="O44" s="120"/>
      <c r="P44" s="120"/>
      <c r="Q44" s="120"/>
      <c r="R44" s="120"/>
      <c r="S44" s="120"/>
      <c r="T44" s="120"/>
      <c r="U44" s="120"/>
      <c r="V44" s="120"/>
      <c r="W44" s="120"/>
      <c r="X44" s="87" t="s">
        <v>157</v>
      </c>
      <c r="Y44" s="134" t="s">
        <v>157</v>
      </c>
      <c r="Z44" s="120"/>
      <c r="AA44" s="120"/>
      <c r="AB44" s="120"/>
      <c r="AC44" s="120"/>
      <c r="AD44" s="120"/>
      <c r="AE44" s="120"/>
      <c r="AF44" s="120"/>
      <c r="AG44" s="120"/>
      <c r="AH44" s="120"/>
      <c r="AI44" s="120"/>
      <c r="AJ44" s="120"/>
      <c r="AK44" s="120"/>
      <c r="AL44" s="120"/>
      <c r="AM44" s="120"/>
      <c r="AN44" s="120"/>
      <c r="AO44" s="120"/>
    </row>
    <row r="45" spans="1:41">
      <c r="A45" s="120"/>
      <c r="B45" s="29"/>
      <c r="C45" s="120"/>
      <c r="D45" s="131"/>
      <c r="E45" s="131"/>
      <c r="F45" s="131"/>
      <c r="G45" s="137"/>
      <c r="H45" s="120"/>
      <c r="I45" s="120"/>
      <c r="J45" s="120"/>
      <c r="K45" s="120"/>
      <c r="L45" s="120"/>
      <c r="M45" s="133">
        <f>'E 2024'!O22</f>
        <v>8.186358314025341E-2</v>
      </c>
      <c r="N45" s="120"/>
      <c r="O45" s="120"/>
      <c r="P45" s="120"/>
      <c r="Q45" s="120"/>
      <c r="R45" s="120"/>
      <c r="S45" s="120"/>
      <c r="T45" s="120"/>
      <c r="U45" s="120"/>
      <c r="V45" s="120"/>
      <c r="W45" s="120"/>
      <c r="X45" s="87"/>
      <c r="Y45" s="137"/>
      <c r="Z45" s="120"/>
      <c r="AA45" s="120"/>
      <c r="AB45" s="120"/>
      <c r="AC45" s="120"/>
      <c r="AD45" s="120"/>
      <c r="AE45" s="120"/>
      <c r="AF45" s="120"/>
      <c r="AG45" s="120"/>
      <c r="AH45" s="120"/>
      <c r="AI45" s="120"/>
      <c r="AJ45" s="120"/>
      <c r="AK45" s="120"/>
      <c r="AL45" s="120"/>
      <c r="AM45" s="120"/>
      <c r="AN45" s="120"/>
      <c r="AO45" s="120"/>
    </row>
    <row r="46" spans="1:41" ht="25.5">
      <c r="A46" s="120"/>
      <c r="B46" s="11" t="s">
        <v>194</v>
      </c>
      <c r="C46" s="120"/>
      <c r="D46" s="131"/>
      <c r="E46" s="131"/>
      <c r="F46" s="131"/>
      <c r="G46" s="137"/>
      <c r="H46" s="120"/>
      <c r="I46" s="120"/>
      <c r="J46" s="120"/>
      <c r="K46" s="120"/>
      <c r="L46" s="120"/>
      <c r="M46" s="133">
        <f>'E 2024'!O23</f>
        <v>1</v>
      </c>
      <c r="N46" s="120"/>
      <c r="O46" s="120"/>
      <c r="P46" s="120"/>
      <c r="Q46" s="120"/>
      <c r="R46" s="120"/>
      <c r="S46" s="120"/>
      <c r="T46" s="120"/>
      <c r="U46" s="120"/>
      <c r="V46" s="120"/>
      <c r="W46" s="120"/>
      <c r="X46" s="87"/>
      <c r="Y46" s="137"/>
      <c r="Z46" s="120"/>
      <c r="AA46" s="120"/>
      <c r="AB46" s="120"/>
      <c r="AC46" s="120"/>
      <c r="AD46" s="120"/>
      <c r="AE46" s="120"/>
      <c r="AF46" s="120"/>
      <c r="AG46" s="120"/>
      <c r="AH46" s="120"/>
      <c r="AI46" s="120"/>
      <c r="AJ46" s="120"/>
      <c r="AK46" s="120"/>
      <c r="AL46" s="120"/>
      <c r="AM46" s="120"/>
      <c r="AN46" s="120"/>
      <c r="AO46" s="120"/>
    </row>
    <row r="47" spans="1:41" ht="45">
      <c r="A47" s="120"/>
      <c r="B47" s="38" t="s">
        <v>194</v>
      </c>
      <c r="C47" s="120"/>
      <c r="D47" s="131" t="str">
        <f>'E 2024'!L24</f>
        <v>1 Centro Artístico y Cultural construido o habilitado, dotado y funcionando</v>
      </c>
      <c r="E47" s="131"/>
      <c r="F47" s="131" t="str">
        <f>'E 2024'!N24</f>
        <v>1 Centro Artístico y Cultural construido o habilitado, dotado y funcionando</v>
      </c>
      <c r="G47" s="137" t="s">
        <v>157</v>
      </c>
      <c r="H47" s="120"/>
      <c r="I47" s="120"/>
      <c r="J47" s="120"/>
      <c r="K47" s="120"/>
      <c r="L47" s="120"/>
      <c r="M47" s="133">
        <f>'E 2024'!O24</f>
        <v>0.4</v>
      </c>
      <c r="N47" s="120"/>
      <c r="O47" s="120"/>
      <c r="P47" s="120"/>
      <c r="Q47" s="120"/>
      <c r="R47" s="120"/>
      <c r="S47" s="120"/>
      <c r="T47" s="120"/>
      <c r="U47" s="120"/>
      <c r="V47" s="120"/>
      <c r="W47" s="120"/>
      <c r="X47" s="87" t="s">
        <v>157</v>
      </c>
      <c r="Y47" s="137" t="s">
        <v>157</v>
      </c>
      <c r="Z47" s="120"/>
      <c r="AA47" s="120"/>
      <c r="AB47" s="120"/>
      <c r="AC47" s="120"/>
      <c r="AD47" s="120"/>
      <c r="AE47" s="120"/>
      <c r="AF47" s="120"/>
      <c r="AG47" s="120"/>
      <c r="AH47" s="120"/>
      <c r="AI47" s="120"/>
      <c r="AJ47" s="120"/>
      <c r="AK47" s="120"/>
      <c r="AL47" s="120"/>
      <c r="AM47" s="120"/>
      <c r="AN47" s="120"/>
      <c r="AO47" s="120"/>
    </row>
    <row r="48" spans="1:41" ht="30">
      <c r="A48" s="120"/>
      <c r="B48" s="38" t="s">
        <v>194</v>
      </c>
      <c r="C48" s="120"/>
      <c r="D48" s="131" t="str">
        <f>'E 2024'!L25</f>
        <v>7 corredores culturales habilitados</v>
      </c>
      <c r="E48" s="131" t="str">
        <f>'E 2024'!M25</f>
        <v>3 corredores culturales habilitados</v>
      </c>
      <c r="F48" s="131" t="str">
        <f>'E 2024'!N25</f>
        <v>10 corredores culturales habilitados</v>
      </c>
      <c r="G48" s="137" t="s">
        <v>586</v>
      </c>
      <c r="H48" s="120"/>
      <c r="I48" s="120"/>
      <c r="J48" s="120"/>
      <c r="K48" s="120"/>
      <c r="L48" s="120"/>
      <c r="M48" s="133">
        <f>'E 2024'!O25</f>
        <v>0.1</v>
      </c>
      <c r="N48" s="120"/>
      <c r="O48" s="120"/>
      <c r="P48" s="120"/>
      <c r="Q48" s="120"/>
      <c r="R48" s="120"/>
      <c r="S48" s="120"/>
      <c r="T48" s="120"/>
      <c r="U48" s="120"/>
      <c r="V48" s="120"/>
      <c r="W48" s="120"/>
      <c r="X48" s="87" t="s">
        <v>157</v>
      </c>
      <c r="Y48" s="137" t="s">
        <v>586</v>
      </c>
      <c r="Z48" s="120"/>
      <c r="AA48" s="120"/>
      <c r="AB48" s="120"/>
      <c r="AC48" s="120"/>
      <c r="AD48" s="120"/>
      <c r="AE48" s="120"/>
      <c r="AF48" s="120"/>
      <c r="AG48" s="120"/>
      <c r="AH48" s="120"/>
      <c r="AI48" s="120"/>
      <c r="AJ48" s="120"/>
      <c r="AK48" s="120"/>
      <c r="AL48" s="120"/>
      <c r="AM48" s="120"/>
      <c r="AN48" s="120"/>
      <c r="AO48" s="120"/>
    </row>
    <row r="49" spans="1:41" ht="25.5">
      <c r="A49" s="120"/>
      <c r="B49" s="38" t="s">
        <v>194</v>
      </c>
      <c r="C49" s="120"/>
      <c r="D49" s="131" t="str">
        <f>'E 2024'!L26</f>
        <v xml:space="preserve"> 9 cinematecas implementadas</v>
      </c>
      <c r="E49" s="131" t="str">
        <f>'E 2024'!M26</f>
        <v>3 cinematecas implementadas</v>
      </c>
      <c r="F49" s="131" t="str">
        <f>'E 2024'!N26</f>
        <v>12 cinematecas implementadas</v>
      </c>
      <c r="G49" s="137" t="s">
        <v>586</v>
      </c>
      <c r="H49" s="120"/>
      <c r="I49" s="120"/>
      <c r="J49" s="120"/>
      <c r="K49" s="120"/>
      <c r="L49" s="120"/>
      <c r="M49" s="133">
        <f>'E 2024'!O26</f>
        <v>0.1</v>
      </c>
      <c r="N49" s="120"/>
      <c r="O49" s="120"/>
      <c r="P49" s="120"/>
      <c r="Q49" s="120"/>
      <c r="R49" s="120"/>
      <c r="S49" s="120"/>
      <c r="T49" s="120"/>
      <c r="U49" s="120"/>
      <c r="V49" s="120"/>
      <c r="W49" s="120"/>
      <c r="X49" s="87" t="s">
        <v>157</v>
      </c>
      <c r="Y49" s="137" t="s">
        <v>586</v>
      </c>
      <c r="Z49" s="120"/>
      <c r="AA49" s="120"/>
      <c r="AB49" s="120"/>
      <c r="AC49" s="120"/>
      <c r="AD49" s="120"/>
      <c r="AE49" s="120"/>
      <c r="AF49" s="120"/>
      <c r="AG49" s="120"/>
      <c r="AH49" s="120"/>
      <c r="AI49" s="120"/>
      <c r="AJ49" s="120"/>
      <c r="AK49" s="120"/>
      <c r="AL49" s="120"/>
      <c r="AM49" s="120"/>
      <c r="AN49" s="120"/>
      <c r="AO49" s="120"/>
    </row>
    <row r="50" spans="1:41" ht="25.5">
      <c r="A50" s="120"/>
      <c r="B50" s="38" t="s">
        <v>194</v>
      </c>
      <c r="C50" s="120"/>
      <c r="D50" s="131" t="str">
        <f>'E 2024'!L27</f>
        <v>7 actos teatrales en la LHCN</v>
      </c>
      <c r="E50" s="131" t="str">
        <f>'E 2024'!M27</f>
        <v>3 actos teatrales en la LHCN</v>
      </c>
      <c r="F50" s="131" t="str">
        <f>'E 2024'!N27</f>
        <v>10 actos teatrales en la LHCN</v>
      </c>
      <c r="G50" s="137" t="s">
        <v>586</v>
      </c>
      <c r="H50" s="120"/>
      <c r="I50" s="120"/>
      <c r="J50" s="120"/>
      <c r="K50" s="120"/>
      <c r="L50" s="120"/>
      <c r="M50" s="133">
        <f>'E 2024'!O27</f>
        <v>0.1</v>
      </c>
      <c r="N50" s="120"/>
      <c r="O50" s="120"/>
      <c r="P50" s="120"/>
      <c r="Q50" s="120"/>
      <c r="R50" s="120"/>
      <c r="S50" s="120"/>
      <c r="T50" s="120"/>
      <c r="U50" s="120"/>
      <c r="V50" s="120"/>
      <c r="W50" s="120"/>
      <c r="X50" s="87" t="s">
        <v>157</v>
      </c>
      <c r="Y50" s="137" t="s">
        <v>586</v>
      </c>
      <c r="Z50" s="120"/>
      <c r="AA50" s="120"/>
      <c r="AB50" s="120"/>
      <c r="AC50" s="120"/>
      <c r="AD50" s="120"/>
      <c r="AE50" s="120"/>
      <c r="AF50" s="120"/>
      <c r="AG50" s="120"/>
      <c r="AH50" s="120"/>
      <c r="AI50" s="120"/>
      <c r="AJ50" s="120"/>
      <c r="AK50" s="120"/>
      <c r="AL50" s="120"/>
      <c r="AM50" s="120"/>
      <c r="AN50" s="120"/>
      <c r="AO50" s="120"/>
    </row>
    <row r="51" spans="1:41" ht="25.5">
      <c r="A51" s="120"/>
      <c r="B51" s="38" t="s">
        <v>194</v>
      </c>
      <c r="C51" s="120"/>
      <c r="D51" s="131" t="str">
        <f>'E 2024'!L28</f>
        <v>7 grupos culturales dotados</v>
      </c>
      <c r="E51" s="131" t="str">
        <f>'E 2024'!M28</f>
        <v>3 grupos culturales dotados</v>
      </c>
      <c r="F51" s="131" t="str">
        <f>'E 2024'!N28</f>
        <v>10 grupos culturales dotados</v>
      </c>
      <c r="G51" s="137" t="s">
        <v>586</v>
      </c>
      <c r="H51" s="120"/>
      <c r="I51" s="120"/>
      <c r="J51" s="120"/>
      <c r="K51" s="120"/>
      <c r="L51" s="120"/>
      <c r="M51" s="133">
        <f>'E 2024'!O28</f>
        <v>0.1</v>
      </c>
      <c r="N51" s="120"/>
      <c r="O51" s="120"/>
      <c r="P51" s="120"/>
      <c r="Q51" s="120"/>
      <c r="R51" s="120"/>
      <c r="S51" s="120"/>
      <c r="T51" s="120"/>
      <c r="U51" s="120"/>
      <c r="V51" s="120"/>
      <c r="W51" s="120"/>
      <c r="X51" s="87" t="s">
        <v>157</v>
      </c>
      <c r="Y51" s="137" t="s">
        <v>586</v>
      </c>
      <c r="Z51" s="120"/>
      <c r="AA51" s="120"/>
      <c r="AB51" s="120"/>
      <c r="AC51" s="120"/>
      <c r="AD51" s="120"/>
      <c r="AE51" s="120"/>
      <c r="AF51" s="120"/>
      <c r="AG51" s="120"/>
      <c r="AH51" s="120"/>
      <c r="AI51" s="120"/>
      <c r="AJ51" s="120"/>
      <c r="AK51" s="120"/>
      <c r="AL51" s="120"/>
      <c r="AM51" s="120"/>
      <c r="AN51" s="120"/>
      <c r="AO51" s="120"/>
    </row>
    <row r="52" spans="1:41" ht="30">
      <c r="A52" s="120"/>
      <c r="B52" s="38" t="s">
        <v>194</v>
      </c>
      <c r="C52" s="120"/>
      <c r="D52" s="131" t="str">
        <f>'E 2024'!L29</f>
        <v>3 festivales gastronómicos impulsados y apoyados</v>
      </c>
      <c r="E52" s="131" t="str">
        <f>'E 2024'!M29</f>
        <v>3 festivales gastronómicos impulsados y apoyados</v>
      </c>
      <c r="F52" s="131" t="str">
        <f>'E 2024'!N29</f>
        <v>6 festivales gastronómicos impulsados y apoyados</v>
      </c>
      <c r="G52" s="137" t="s">
        <v>586</v>
      </c>
      <c r="H52" s="120"/>
      <c r="I52" s="120"/>
      <c r="J52" s="120"/>
      <c r="K52" s="120"/>
      <c r="L52" s="120"/>
      <c r="M52" s="133">
        <f>'E 2024'!O29</f>
        <v>0.1</v>
      </c>
      <c r="N52" s="120"/>
      <c r="O52" s="120"/>
      <c r="P52" s="120"/>
      <c r="Q52" s="120"/>
      <c r="R52" s="120"/>
      <c r="S52" s="120"/>
      <c r="T52" s="120"/>
      <c r="U52" s="120"/>
      <c r="V52" s="120"/>
      <c r="W52" s="120"/>
      <c r="X52" s="87" t="s">
        <v>157</v>
      </c>
      <c r="Y52" s="137" t="s">
        <v>586</v>
      </c>
      <c r="Z52" s="120"/>
      <c r="AA52" s="120"/>
      <c r="AB52" s="120"/>
      <c r="AC52" s="120"/>
      <c r="AD52" s="120"/>
      <c r="AE52" s="120"/>
      <c r="AF52" s="120"/>
      <c r="AG52" s="120"/>
      <c r="AH52" s="120"/>
      <c r="AI52" s="120"/>
      <c r="AJ52" s="120"/>
      <c r="AK52" s="120"/>
      <c r="AL52" s="120"/>
      <c r="AM52" s="120"/>
      <c r="AN52" s="120"/>
      <c r="AO52" s="120"/>
    </row>
    <row r="53" spans="1:41" ht="45">
      <c r="A53" s="120"/>
      <c r="B53" s="38" t="s">
        <v>194</v>
      </c>
      <c r="C53" s="120"/>
      <c r="D53" s="131" t="str">
        <f>'E 2024'!L30</f>
        <v>Llevar a cabo 1 evento académico sobre los usos y costumbres en la LHCN</v>
      </c>
      <c r="E53" s="131"/>
      <c r="F53" s="131" t="str">
        <f>'E 2024'!N30</f>
        <v>Llevar a cabo 1 evento académico sobre los usos y costumbres en la LHCN</v>
      </c>
      <c r="G53" s="137" t="s">
        <v>586</v>
      </c>
      <c r="H53" s="120"/>
      <c r="I53" s="120"/>
      <c r="J53" s="120"/>
      <c r="K53" s="120"/>
      <c r="L53" s="120"/>
      <c r="M53" s="133">
        <f>'E 2024'!O30</f>
        <v>0.1</v>
      </c>
      <c r="N53" s="120"/>
      <c r="O53" s="120"/>
      <c r="P53" s="120"/>
      <c r="Q53" s="120"/>
      <c r="R53" s="120"/>
      <c r="S53" s="120"/>
      <c r="T53" s="120"/>
      <c r="U53" s="120"/>
      <c r="V53" s="120"/>
      <c r="W53" s="120"/>
      <c r="X53" s="87" t="s">
        <v>157</v>
      </c>
      <c r="Y53" s="137" t="s">
        <v>586</v>
      </c>
      <c r="Z53" s="120"/>
      <c r="AA53" s="120"/>
      <c r="AB53" s="120"/>
      <c r="AC53" s="120"/>
      <c r="AD53" s="120"/>
      <c r="AE53" s="120"/>
      <c r="AF53" s="120"/>
      <c r="AG53" s="120"/>
      <c r="AH53" s="120"/>
      <c r="AI53" s="120"/>
      <c r="AJ53" s="120"/>
      <c r="AK53" s="120"/>
      <c r="AL53" s="120"/>
      <c r="AM53" s="120"/>
      <c r="AN53" s="120"/>
      <c r="AO53" s="120"/>
    </row>
    <row r="54" spans="1:41">
      <c r="A54" s="120"/>
      <c r="B54" s="39"/>
      <c r="C54" s="120"/>
      <c r="D54" s="131"/>
      <c r="E54" s="131"/>
      <c r="F54" s="131"/>
      <c r="G54" s="137"/>
      <c r="H54" s="120"/>
      <c r="I54" s="120"/>
      <c r="J54" s="120"/>
      <c r="K54" s="120"/>
      <c r="L54" s="120"/>
      <c r="M54" s="133">
        <f>'E 2024'!O31</f>
        <v>0.50261890693221667</v>
      </c>
      <c r="N54" s="120"/>
      <c r="O54" s="120"/>
      <c r="P54" s="120"/>
      <c r="Q54" s="120"/>
      <c r="R54" s="120"/>
      <c r="S54" s="120"/>
      <c r="T54" s="120"/>
      <c r="U54" s="120"/>
      <c r="V54" s="120"/>
      <c r="W54" s="120"/>
      <c r="X54" s="87"/>
      <c r="Y54" s="137"/>
      <c r="Z54" s="120"/>
      <c r="AA54" s="120"/>
      <c r="AB54" s="120"/>
      <c r="AC54" s="120"/>
      <c r="AD54" s="120"/>
      <c r="AE54" s="120"/>
      <c r="AF54" s="120"/>
      <c r="AG54" s="120"/>
      <c r="AH54" s="120"/>
      <c r="AI54" s="120"/>
      <c r="AJ54" s="120"/>
      <c r="AK54" s="120"/>
      <c r="AL54" s="120"/>
      <c r="AM54" s="120"/>
      <c r="AN54" s="120"/>
      <c r="AO54" s="120"/>
    </row>
    <row r="55" spans="1:41" ht="25.5">
      <c r="A55" s="120"/>
      <c r="B55" s="11" t="s">
        <v>220</v>
      </c>
      <c r="C55" s="120"/>
      <c r="D55" s="131"/>
      <c r="E55" s="131"/>
      <c r="F55" s="131"/>
      <c r="G55" s="137"/>
      <c r="H55" s="120"/>
      <c r="I55" s="120"/>
      <c r="J55" s="120"/>
      <c r="K55" s="120"/>
      <c r="L55" s="120"/>
      <c r="M55" s="133">
        <f>'E 2024'!O32</f>
        <v>1</v>
      </c>
      <c r="N55" s="120"/>
      <c r="O55" s="120"/>
      <c r="P55" s="120"/>
      <c r="Q55" s="120"/>
      <c r="R55" s="120"/>
      <c r="S55" s="120"/>
      <c r="T55" s="120"/>
      <c r="U55" s="120"/>
      <c r="V55" s="120"/>
      <c r="W55" s="120"/>
      <c r="X55" s="87"/>
      <c r="Y55" s="137"/>
      <c r="Z55" s="120"/>
      <c r="AA55" s="120"/>
      <c r="AB55" s="120"/>
      <c r="AC55" s="120"/>
      <c r="AD55" s="120"/>
      <c r="AE55" s="120"/>
      <c r="AF55" s="120"/>
      <c r="AG55" s="120"/>
      <c r="AH55" s="120"/>
      <c r="AI55" s="120"/>
      <c r="AJ55" s="120"/>
      <c r="AK55" s="120"/>
      <c r="AL55" s="120"/>
      <c r="AM55" s="120"/>
      <c r="AN55" s="120"/>
      <c r="AO55" s="120"/>
    </row>
    <row r="56" spans="1:41" ht="30">
      <c r="A56" s="120"/>
      <c r="B56" s="43" t="s">
        <v>220</v>
      </c>
      <c r="C56" s="120"/>
      <c r="D56" s="131" t="str">
        <f>'E 2024'!L33</f>
        <v>1.500 eventos deportivos y/o recreativos realizados</v>
      </c>
      <c r="E56" s="131" t="str">
        <f>'E 2024'!M33</f>
        <v>300 eventos deportivos y/o recreativos realizados</v>
      </c>
      <c r="F56" s="131" t="str">
        <f>'E 2024'!N33</f>
        <v>1.800 eventos deportivos y/o recreativos realizados</v>
      </c>
      <c r="G56" s="134" t="s">
        <v>589</v>
      </c>
      <c r="H56" s="120"/>
      <c r="I56" s="120"/>
      <c r="J56" s="120"/>
      <c r="K56" s="120"/>
      <c r="L56" s="120"/>
      <c r="M56" s="133">
        <f>'E 2024'!O33</f>
        <v>0.05</v>
      </c>
      <c r="N56" s="120"/>
      <c r="O56" s="120"/>
      <c r="P56" s="120"/>
      <c r="Q56" s="120"/>
      <c r="R56" s="120"/>
      <c r="S56" s="120"/>
      <c r="T56" s="120"/>
      <c r="U56" s="120"/>
      <c r="V56" s="120"/>
      <c r="W56" s="120"/>
      <c r="X56" s="87" t="s">
        <v>157</v>
      </c>
      <c r="Y56" s="134" t="s">
        <v>589</v>
      </c>
      <c r="Z56" s="120"/>
      <c r="AA56" s="120"/>
      <c r="AB56" s="120"/>
      <c r="AC56" s="120"/>
      <c r="AD56" s="120"/>
      <c r="AE56" s="120"/>
      <c r="AF56" s="120"/>
      <c r="AG56" s="120"/>
      <c r="AH56" s="120"/>
      <c r="AI56" s="120"/>
      <c r="AJ56" s="120"/>
      <c r="AK56" s="120"/>
      <c r="AL56" s="120"/>
      <c r="AM56" s="120"/>
      <c r="AN56" s="120"/>
      <c r="AO56" s="120"/>
    </row>
    <row r="57" spans="1:41" ht="75">
      <c r="A57" s="120"/>
      <c r="B57" s="43" t="s">
        <v>220</v>
      </c>
      <c r="C57" s="120"/>
      <c r="D57" s="131" t="str">
        <f>'E 2024'!L34</f>
        <v>3 de eventos y/o torneos deportivos de los Consejos Comuneros de Gobierno y/o Juntas de Acción Comunal impulsados y apoyados</v>
      </c>
      <c r="E57" s="131" t="str">
        <f>'E 2024'!M34</f>
        <v>3 de eventos y/o torneos deportivos de los Consejos Comuneros de Gobierno y/o Juntas de Acción Comunal impulsados y apoyados</v>
      </c>
      <c r="F57" s="131" t="str">
        <f>'E 2024'!N34</f>
        <v>6 de eventos y/o torneos deportivos de los Consejos Comuneros de Gobierno y/o Juntas de Acción Comunal impulsados y apoyados</v>
      </c>
      <c r="G57" s="137" t="s">
        <v>586</v>
      </c>
      <c r="H57" s="120"/>
      <c r="I57" s="120"/>
      <c r="J57" s="120"/>
      <c r="K57" s="120"/>
      <c r="L57" s="120"/>
      <c r="M57" s="133">
        <f>'E 2024'!O34</f>
        <v>0.05</v>
      </c>
      <c r="N57" s="120"/>
      <c r="O57" s="120"/>
      <c r="P57" s="120"/>
      <c r="Q57" s="120"/>
      <c r="R57" s="120"/>
      <c r="S57" s="120"/>
      <c r="T57" s="120"/>
      <c r="U57" s="120"/>
      <c r="V57" s="120"/>
      <c r="W57" s="120"/>
      <c r="X57" s="87" t="s">
        <v>157</v>
      </c>
      <c r="Y57" s="137" t="s">
        <v>586</v>
      </c>
      <c r="Z57" s="120"/>
      <c r="AA57" s="120"/>
      <c r="AB57" s="120"/>
      <c r="AC57" s="120"/>
      <c r="AD57" s="120"/>
      <c r="AE57" s="120"/>
      <c r="AF57" s="120"/>
      <c r="AG57" s="120"/>
      <c r="AH57" s="120"/>
      <c r="AI57" s="120"/>
      <c r="AJ57" s="120"/>
      <c r="AK57" s="120"/>
      <c r="AL57" s="120"/>
      <c r="AM57" s="120"/>
      <c r="AN57" s="120"/>
      <c r="AO57" s="120"/>
    </row>
    <row r="58" spans="1:41" ht="409.5">
      <c r="A58" s="120"/>
      <c r="B58" s="43" t="s">
        <v>220</v>
      </c>
      <c r="C58" s="120"/>
      <c r="D58" s="131" t="str">
        <f>'E 2024'!L35</f>
        <v xml:space="preserve">10 escenarios deportivos, canchas y/o parques construidos, mantenidos y/o adecuados </v>
      </c>
      <c r="E58" s="131" t="str">
        <f>'E 2024'!M35</f>
        <v xml:space="preserve">8 escenarios deportivos, canchas y/o parques construidos, mantenidos y/o adecuados </v>
      </c>
      <c r="F58" s="131" t="str">
        <f>'E 2024'!N35</f>
        <v xml:space="preserve">18 escenarios deportivos, canchas y/o parques construidos, mantenidos y/o adecuados </v>
      </c>
      <c r="G58" s="137" t="s">
        <v>157</v>
      </c>
      <c r="H58" s="131" t="str">
        <f>'Matriz General 2024'!H20</f>
        <v>CONSTRUCCIÓN MANTENIMIENTOS ADECUACIONES REPARACIONES DE CANCHAS DEPORTIVAS Y PARQUES EN LA ZONA URBANA E INSULAR DE LA LOCALIDAD HISTÓRICA Y DEL CARIBE NORTE DEL DISTRITO DE CARTAGENA DE INDIAS</v>
      </c>
      <c r="I58" s="2">
        <f>'Matriz General 2024'!I20</f>
        <v>2021130010079</v>
      </c>
      <c r="J58" s="131" t="s">
        <v>927</v>
      </c>
      <c r="K58" s="132" t="s">
        <v>928</v>
      </c>
      <c r="L58" s="131" t="s">
        <v>703</v>
      </c>
      <c r="M58" s="133">
        <f>'E 2024'!O35</f>
        <v>0.6</v>
      </c>
      <c r="N58" s="82" t="s">
        <v>929</v>
      </c>
      <c r="O58" s="1"/>
      <c r="P58" s="82" t="s">
        <v>929</v>
      </c>
      <c r="Q58" s="83">
        <v>6</v>
      </c>
      <c r="R58" s="83">
        <v>2</v>
      </c>
      <c r="S58" s="84">
        <v>45538</v>
      </c>
      <c r="T58" s="84">
        <v>45657</v>
      </c>
      <c r="U58" s="83">
        <v>120</v>
      </c>
      <c r="V58" s="85">
        <v>285664</v>
      </c>
      <c r="W58" s="87" t="s">
        <v>930</v>
      </c>
      <c r="X58" s="87" t="s">
        <v>157</v>
      </c>
      <c r="Y58" s="137" t="s">
        <v>157</v>
      </c>
      <c r="Z58" s="87" t="s">
        <v>931</v>
      </c>
      <c r="AA58" s="87" t="s">
        <v>932</v>
      </c>
      <c r="AB58" s="86" t="s">
        <v>687</v>
      </c>
      <c r="AC58" s="87" t="s">
        <v>708</v>
      </c>
      <c r="AD58" s="88">
        <v>3074383136.79</v>
      </c>
      <c r="AE58" s="87" t="s">
        <v>933</v>
      </c>
      <c r="AF58" s="87" t="s">
        <v>934</v>
      </c>
      <c r="AG58" s="84">
        <v>45537</v>
      </c>
      <c r="AH58" s="91" t="s">
        <v>935</v>
      </c>
      <c r="AI58" s="88">
        <v>0</v>
      </c>
      <c r="AJ58" s="88">
        <v>3083654442.5300002</v>
      </c>
      <c r="AK58" s="88">
        <v>3074383136.79</v>
      </c>
      <c r="AL58" s="88">
        <v>1857567432.96</v>
      </c>
      <c r="AM58" s="87" t="s">
        <v>934</v>
      </c>
      <c r="AN58" s="87" t="s">
        <v>936</v>
      </c>
      <c r="AO58" s="120"/>
    </row>
    <row r="59" spans="1:41" ht="45">
      <c r="A59" s="120"/>
      <c r="B59" s="43" t="s">
        <v>220</v>
      </c>
      <c r="C59" s="120"/>
      <c r="D59" s="131" t="str">
        <f>'E 2024'!L36</f>
        <v>1 parque diseñado y construido</v>
      </c>
      <c r="E59" s="131" t="str">
        <f>'E 2024'!M36</f>
        <v>2 parques con temáticas ecológicas diseñados y construidos</v>
      </c>
      <c r="F59" s="131" t="str">
        <f>'E 2024'!N36</f>
        <v>3 parques con temáticas ecológicas diseñados y construidos</v>
      </c>
      <c r="G59" s="137" t="s">
        <v>157</v>
      </c>
      <c r="H59" s="120"/>
      <c r="I59" s="120"/>
      <c r="J59" s="120"/>
      <c r="K59" s="120"/>
      <c r="L59" s="120"/>
      <c r="M59" s="133">
        <f>'E 2024'!O36</f>
        <v>0.3</v>
      </c>
      <c r="N59" s="120"/>
      <c r="O59" s="120"/>
      <c r="P59" s="120"/>
      <c r="Q59" s="120"/>
      <c r="R59" s="120"/>
      <c r="S59" s="120"/>
      <c r="T59" s="120"/>
      <c r="U59" s="120"/>
      <c r="V59" s="120"/>
      <c r="W59" s="120"/>
      <c r="X59" s="87" t="s">
        <v>157</v>
      </c>
      <c r="Y59" s="137" t="s">
        <v>157</v>
      </c>
      <c r="Z59" s="120"/>
      <c r="AA59" s="120"/>
      <c r="AB59" s="120"/>
      <c r="AC59" s="120"/>
      <c r="AD59" s="120"/>
      <c r="AE59" s="120"/>
      <c r="AF59" s="120"/>
      <c r="AG59" s="120"/>
      <c r="AH59" s="120"/>
      <c r="AI59" s="120"/>
      <c r="AJ59" s="120"/>
      <c r="AK59" s="120"/>
      <c r="AL59" s="120"/>
      <c r="AM59" s="120"/>
      <c r="AN59" s="120"/>
      <c r="AO59" s="120"/>
    </row>
    <row r="60" spans="1:41">
      <c r="A60" s="120"/>
      <c r="B60" s="39"/>
      <c r="C60" s="120"/>
      <c r="D60" s="131"/>
      <c r="E60" s="131"/>
      <c r="F60" s="131"/>
      <c r="G60" s="137"/>
      <c r="H60" s="120"/>
      <c r="I60" s="120"/>
      <c r="J60" s="120"/>
      <c r="K60" s="120"/>
      <c r="L60" s="120"/>
      <c r="M60" s="133">
        <f>'E 2024'!O37</f>
        <v>3.3784970819787125E-2</v>
      </c>
      <c r="N60" s="120"/>
      <c r="O60" s="120"/>
      <c r="P60" s="120"/>
      <c r="Q60" s="120"/>
      <c r="R60" s="120"/>
      <c r="S60" s="120"/>
      <c r="T60" s="120"/>
      <c r="U60" s="120"/>
      <c r="V60" s="120"/>
      <c r="W60" s="120"/>
      <c r="X60" s="87"/>
      <c r="Y60" s="137"/>
      <c r="Z60" s="120"/>
      <c r="AA60" s="120"/>
      <c r="AB60" s="120"/>
      <c r="AC60" s="120"/>
      <c r="AD60" s="120"/>
      <c r="AE60" s="120"/>
      <c r="AF60" s="120"/>
      <c r="AG60" s="120"/>
      <c r="AH60" s="120"/>
      <c r="AI60" s="120"/>
      <c r="AJ60" s="120"/>
      <c r="AK60" s="120"/>
      <c r="AL60" s="120"/>
      <c r="AM60" s="120"/>
      <c r="AN60" s="120"/>
      <c r="AO60" s="120"/>
    </row>
    <row r="61" spans="1:41" ht="38.25">
      <c r="A61" s="120"/>
      <c r="B61" s="11" t="s">
        <v>239</v>
      </c>
      <c r="C61" s="120"/>
      <c r="D61" s="131"/>
      <c r="E61" s="131"/>
      <c r="F61" s="131"/>
      <c r="G61" s="137"/>
      <c r="H61" s="120"/>
      <c r="I61" s="120"/>
      <c r="J61" s="120"/>
      <c r="K61" s="120"/>
      <c r="L61" s="120"/>
      <c r="M61" s="133">
        <f>'E 2024'!O38</f>
        <v>0.7</v>
      </c>
      <c r="N61" s="120"/>
      <c r="O61" s="120"/>
      <c r="P61" s="120"/>
      <c r="Q61" s="120"/>
      <c r="R61" s="120"/>
      <c r="S61" s="120"/>
      <c r="T61" s="120"/>
      <c r="U61" s="120"/>
      <c r="V61" s="120"/>
      <c r="W61" s="120"/>
      <c r="X61" s="87"/>
      <c r="Y61" s="137"/>
      <c r="Z61" s="120"/>
      <c r="AA61" s="120"/>
      <c r="AB61" s="120"/>
      <c r="AC61" s="120"/>
      <c r="AD61" s="120"/>
      <c r="AE61" s="120"/>
      <c r="AF61" s="120"/>
      <c r="AG61" s="120"/>
      <c r="AH61" s="120"/>
      <c r="AI61" s="120"/>
      <c r="AJ61" s="120"/>
      <c r="AK61" s="120"/>
      <c r="AL61" s="120"/>
      <c r="AM61" s="120"/>
      <c r="AN61" s="120"/>
      <c r="AO61" s="120"/>
    </row>
    <row r="62" spans="1:41" ht="38.25">
      <c r="A62" s="120"/>
      <c r="B62" s="45" t="s">
        <v>239</v>
      </c>
      <c r="C62" s="120"/>
      <c r="D62" s="131" t="str">
        <f>'E 2024'!L39</f>
        <v>350 personas con rutas de atención socializada</v>
      </c>
      <c r="E62" s="131" t="str">
        <f>'E 2024'!M39</f>
        <v>100 personas con rutas de atención socializada</v>
      </c>
      <c r="F62" s="131" t="str">
        <f>'E 2024'!N39</f>
        <v>450 personas con rutas de atención socializada</v>
      </c>
      <c r="G62" s="137" t="s">
        <v>237</v>
      </c>
      <c r="H62" s="120"/>
      <c r="I62" s="120"/>
      <c r="J62" s="120"/>
      <c r="K62" s="120"/>
      <c r="L62" s="120"/>
      <c r="M62" s="133">
        <f>'E 2024'!O39</f>
        <v>0.15</v>
      </c>
      <c r="N62" s="120"/>
      <c r="O62" s="120"/>
      <c r="P62" s="120"/>
      <c r="Q62" s="120"/>
      <c r="R62" s="120"/>
      <c r="S62" s="120"/>
      <c r="T62" s="120"/>
      <c r="U62" s="120"/>
      <c r="V62" s="120"/>
      <c r="W62" s="120"/>
      <c r="X62" s="87" t="s">
        <v>157</v>
      </c>
      <c r="Y62" s="137" t="s">
        <v>237</v>
      </c>
      <c r="Z62" s="120"/>
      <c r="AA62" s="120"/>
      <c r="AB62" s="120"/>
      <c r="AC62" s="120"/>
      <c r="AD62" s="120"/>
      <c r="AE62" s="120"/>
      <c r="AF62" s="120"/>
      <c r="AG62" s="120"/>
      <c r="AH62" s="120"/>
      <c r="AI62" s="120"/>
      <c r="AJ62" s="120"/>
      <c r="AK62" s="120"/>
      <c r="AL62" s="120"/>
      <c r="AM62" s="120"/>
      <c r="AN62" s="120"/>
      <c r="AO62" s="120"/>
    </row>
    <row r="63" spans="1:41" ht="75">
      <c r="A63" s="120"/>
      <c r="B63" s="45" t="s">
        <v>239</v>
      </c>
      <c r="C63" s="120"/>
      <c r="D63" s="131" t="str">
        <f>'E 2024'!L40</f>
        <v>350 padres, madres y/o cuidadores de niños, niñas y adultos mayores con acciones que promueven el desarrollo de entornos protectores</v>
      </c>
      <c r="E63" s="131" t="str">
        <f>'E 2024'!M40</f>
        <v>100 padres, madres y/o cuidadores de niños, niñas y adultos mayores con acciones que promueven el desarrollo de entornos protectores</v>
      </c>
      <c r="F63" s="131" t="str">
        <f>'E 2024'!N40</f>
        <v>450 padres, madres y/o cuidadores de niños, niñas y adultos mayores con acciones que promueven el desarrollo de entornos protectores</v>
      </c>
      <c r="G63" s="134" t="s">
        <v>244</v>
      </c>
      <c r="H63" s="120"/>
      <c r="I63" s="120"/>
      <c r="J63" s="120"/>
      <c r="K63" s="120"/>
      <c r="L63" s="120"/>
      <c r="M63" s="133">
        <f>'E 2024'!O40</f>
        <v>0.15</v>
      </c>
      <c r="N63" s="120"/>
      <c r="O63" s="120"/>
      <c r="P63" s="120"/>
      <c r="Q63" s="120"/>
      <c r="R63" s="120"/>
      <c r="S63" s="120"/>
      <c r="T63" s="120"/>
      <c r="U63" s="120"/>
      <c r="V63" s="120"/>
      <c r="W63" s="120"/>
      <c r="X63" s="87" t="s">
        <v>157</v>
      </c>
      <c r="Y63" s="134" t="s">
        <v>244</v>
      </c>
      <c r="Z63" s="120"/>
      <c r="AA63" s="120"/>
      <c r="AB63" s="120"/>
      <c r="AC63" s="120"/>
      <c r="AD63" s="120"/>
      <c r="AE63" s="120"/>
      <c r="AF63" s="120"/>
      <c r="AG63" s="120"/>
      <c r="AH63" s="120"/>
      <c r="AI63" s="120"/>
      <c r="AJ63" s="120"/>
      <c r="AK63" s="120"/>
      <c r="AL63" s="120"/>
      <c r="AM63" s="120"/>
      <c r="AN63" s="120"/>
      <c r="AO63" s="120"/>
    </row>
    <row r="64" spans="1:41" ht="45">
      <c r="A64" s="120"/>
      <c r="B64" s="45" t="s">
        <v>239</v>
      </c>
      <c r="C64" s="120"/>
      <c r="D64" s="131" t="str">
        <f>'E 2024'!L41</f>
        <v>3 acciones afirmativas realizadas para la promoción de situaciones de Riesgo Social</v>
      </c>
      <c r="E64" s="131" t="str">
        <f>'E 2024'!M41</f>
        <v>1 acción afirmativa realizada para la promoción de situaciones de Riesgo Social</v>
      </c>
      <c r="F64" s="131" t="str">
        <f>'E 2024'!N41</f>
        <v>4 acciones afirmativas realizada para la promoción de situaciones de Riesgo Social</v>
      </c>
      <c r="G64" s="137" t="s">
        <v>237</v>
      </c>
      <c r="H64" s="120"/>
      <c r="I64" s="120"/>
      <c r="J64" s="120"/>
      <c r="K64" s="120"/>
      <c r="L64" s="120"/>
      <c r="M64" s="133">
        <f>'E 2024'!O41</f>
        <v>0.15</v>
      </c>
      <c r="N64" s="120"/>
      <c r="O64" s="120"/>
      <c r="P64" s="120"/>
      <c r="Q64" s="120"/>
      <c r="R64" s="120"/>
      <c r="S64" s="120"/>
      <c r="T64" s="120"/>
      <c r="U64" s="120"/>
      <c r="V64" s="120"/>
      <c r="W64" s="120"/>
      <c r="X64" s="87" t="s">
        <v>157</v>
      </c>
      <c r="Y64" s="137" t="s">
        <v>237</v>
      </c>
      <c r="Z64" s="120"/>
      <c r="AA64" s="120"/>
      <c r="AB64" s="120"/>
      <c r="AC64" s="120"/>
      <c r="AD64" s="120"/>
      <c r="AE64" s="120"/>
      <c r="AF64" s="120"/>
      <c r="AG64" s="120"/>
      <c r="AH64" s="120"/>
      <c r="AI64" s="120"/>
      <c r="AJ64" s="120"/>
      <c r="AK64" s="120"/>
      <c r="AL64" s="120"/>
      <c r="AM64" s="120"/>
      <c r="AN64" s="120"/>
      <c r="AO64" s="120"/>
    </row>
    <row r="65" spans="1:41" ht="45">
      <c r="A65" s="120"/>
      <c r="B65" s="45" t="s">
        <v>239</v>
      </c>
      <c r="C65" s="120"/>
      <c r="D65" s="131" t="str">
        <f>'E 2024'!L42</f>
        <v>12 acciones formativas con NNA para la Prevención del Consumo de SPA</v>
      </c>
      <c r="E65" s="131" t="str">
        <f>'E 2024'!M42</f>
        <v>2 acciones formativas con NNA para la Prevención del Consumo de SPA</v>
      </c>
      <c r="F65" s="131" t="str">
        <f>'E 2024'!N42</f>
        <v>14 acciones formativas con NNA para la Prevención del Consumo de SPA</v>
      </c>
      <c r="G65" s="134" t="s">
        <v>593</v>
      </c>
      <c r="H65" s="120"/>
      <c r="I65" s="120"/>
      <c r="J65" s="120"/>
      <c r="K65" s="120"/>
      <c r="L65" s="120"/>
      <c r="M65" s="133">
        <f>'E 2024'!O42</f>
        <v>0.15</v>
      </c>
      <c r="N65" s="120"/>
      <c r="O65" s="120"/>
      <c r="P65" s="120"/>
      <c r="Q65" s="120"/>
      <c r="R65" s="120"/>
      <c r="S65" s="120"/>
      <c r="T65" s="120"/>
      <c r="U65" s="120"/>
      <c r="V65" s="120"/>
      <c r="W65" s="120"/>
      <c r="X65" s="87" t="s">
        <v>157</v>
      </c>
      <c r="Y65" s="134" t="s">
        <v>593</v>
      </c>
      <c r="Z65" s="120"/>
      <c r="AA65" s="120"/>
      <c r="AB65" s="120"/>
      <c r="AC65" s="120"/>
      <c r="AD65" s="120"/>
      <c r="AE65" s="120"/>
      <c r="AF65" s="120"/>
      <c r="AG65" s="120"/>
      <c r="AH65" s="120"/>
      <c r="AI65" s="120"/>
      <c r="AJ65" s="120"/>
      <c r="AK65" s="120"/>
      <c r="AL65" s="120"/>
      <c r="AM65" s="120"/>
      <c r="AN65" s="120"/>
      <c r="AO65" s="120"/>
    </row>
    <row r="66" spans="1:41" ht="60">
      <c r="A66" s="120"/>
      <c r="B66" s="45" t="s">
        <v>239</v>
      </c>
      <c r="C66" s="120"/>
      <c r="D66" s="131" t="str">
        <f>'E 2024'!L43</f>
        <v>11 acciones formativas con NNA para la prevención del Fomento de Hábitos Saludables en Salud Oral</v>
      </c>
      <c r="E66" s="131" t="str">
        <f>'E 2024'!M43</f>
        <v>1 acción formativa con NNA para la prevención del Fomento de Hábitos Saludables en Salud Oral</v>
      </c>
      <c r="F66" s="131" t="str">
        <f>'E 2024'!N43</f>
        <v>12 acciones formativas con NNA para la prevención del Fomento de Hábitos Saludables en Salud Oral</v>
      </c>
      <c r="G66" s="134" t="s">
        <v>593</v>
      </c>
      <c r="H66" s="120"/>
      <c r="I66" s="120"/>
      <c r="J66" s="120"/>
      <c r="K66" s="120"/>
      <c r="L66" s="120"/>
      <c r="M66" s="133">
        <f>'E 2024'!O43</f>
        <v>0.15</v>
      </c>
      <c r="N66" s="120"/>
      <c r="O66" s="120"/>
      <c r="P66" s="120"/>
      <c r="Q66" s="120"/>
      <c r="R66" s="120"/>
      <c r="S66" s="120"/>
      <c r="T66" s="120"/>
      <c r="U66" s="120"/>
      <c r="V66" s="120"/>
      <c r="W66" s="120"/>
      <c r="X66" s="87" t="s">
        <v>157</v>
      </c>
      <c r="Y66" s="134" t="s">
        <v>593</v>
      </c>
      <c r="Z66" s="120"/>
      <c r="AA66" s="120"/>
      <c r="AB66" s="120"/>
      <c r="AC66" s="120"/>
      <c r="AD66" s="120"/>
      <c r="AE66" s="120"/>
      <c r="AF66" s="120"/>
      <c r="AG66" s="120"/>
      <c r="AH66" s="120"/>
      <c r="AI66" s="120"/>
      <c r="AJ66" s="120"/>
      <c r="AK66" s="120"/>
      <c r="AL66" s="120"/>
      <c r="AM66" s="120"/>
      <c r="AN66" s="120"/>
      <c r="AO66" s="120"/>
    </row>
    <row r="67" spans="1:41" ht="51.75" customHeight="1">
      <c r="A67" s="120"/>
      <c r="B67" s="45" t="s">
        <v>239</v>
      </c>
      <c r="C67" s="120"/>
      <c r="D67" s="131" t="str">
        <f>'E 2024'!L44</f>
        <v>12 acciones formativas con NNA para la Prevención del Suicidio</v>
      </c>
      <c r="E67" s="131" t="str">
        <f>'E 2024'!M44</f>
        <v>3 acciones formativas con NNA para la Prevención del Suicidio</v>
      </c>
      <c r="F67" s="131" t="str">
        <f>'E 2024'!N44</f>
        <v>15 acciones formativas con NNA para la Prevención del Suicidio</v>
      </c>
      <c r="G67" s="134" t="s">
        <v>593</v>
      </c>
      <c r="H67" s="120"/>
      <c r="I67" s="120"/>
      <c r="J67" s="120"/>
      <c r="K67" s="120"/>
      <c r="L67" s="120"/>
      <c r="M67" s="133">
        <f>'E 2024'!O44</f>
        <v>0.1</v>
      </c>
      <c r="N67" s="120"/>
      <c r="O67" s="120"/>
      <c r="P67" s="120"/>
      <c r="Q67" s="120"/>
      <c r="R67" s="120"/>
      <c r="S67" s="120"/>
      <c r="T67" s="120"/>
      <c r="U67" s="120"/>
      <c r="V67" s="120"/>
      <c r="W67" s="120"/>
      <c r="X67" s="87" t="s">
        <v>157</v>
      </c>
      <c r="Y67" s="134" t="s">
        <v>593</v>
      </c>
      <c r="Z67" s="120"/>
      <c r="AA67" s="120"/>
      <c r="AB67" s="120"/>
      <c r="AC67" s="120"/>
      <c r="AD67" s="120"/>
      <c r="AE67" s="120"/>
      <c r="AF67" s="120"/>
      <c r="AG67" s="120"/>
      <c r="AH67" s="120"/>
      <c r="AI67" s="120"/>
      <c r="AJ67" s="120"/>
      <c r="AK67" s="120"/>
      <c r="AL67" s="120"/>
      <c r="AM67" s="120"/>
      <c r="AN67" s="120"/>
      <c r="AO67" s="120"/>
    </row>
    <row r="68" spans="1:41" ht="38.25">
      <c r="A68" s="120"/>
      <c r="B68" s="45" t="s">
        <v>239</v>
      </c>
      <c r="C68" s="120"/>
      <c r="D68" s="131" t="str">
        <f>'E 2024'!L45</f>
        <v>9 jornadas lúdicas realizadas</v>
      </c>
      <c r="E68" s="131" t="str">
        <f>'E 2024'!M45</f>
        <v>3 jornadas lúdicas realizadas</v>
      </c>
      <c r="F68" s="131" t="str">
        <f>'E 2024'!N45</f>
        <v>12 jornadas lúdicas realizadas</v>
      </c>
      <c r="G68" s="137" t="s">
        <v>237</v>
      </c>
      <c r="H68" s="120"/>
      <c r="I68" s="120"/>
      <c r="J68" s="120"/>
      <c r="K68" s="120"/>
      <c r="L68" s="120"/>
      <c r="M68" s="133">
        <f>'E 2024'!O45</f>
        <v>0.15</v>
      </c>
      <c r="N68" s="120"/>
      <c r="O68" s="120"/>
      <c r="P68" s="120"/>
      <c r="Q68" s="120"/>
      <c r="R68" s="120"/>
      <c r="S68" s="120"/>
      <c r="T68" s="120"/>
      <c r="U68" s="120"/>
      <c r="V68" s="120"/>
      <c r="W68" s="120"/>
      <c r="X68" s="87" t="s">
        <v>157</v>
      </c>
      <c r="Y68" s="137" t="s">
        <v>237</v>
      </c>
      <c r="Z68" s="120"/>
      <c r="AA68" s="120"/>
      <c r="AB68" s="120"/>
      <c r="AC68" s="120"/>
      <c r="AD68" s="120"/>
      <c r="AE68" s="120"/>
      <c r="AF68" s="120"/>
      <c r="AG68" s="120"/>
      <c r="AH68" s="120"/>
      <c r="AI68" s="120"/>
      <c r="AJ68" s="120"/>
      <c r="AK68" s="120"/>
      <c r="AL68" s="120"/>
      <c r="AM68" s="120"/>
      <c r="AN68" s="120"/>
      <c r="AO68" s="120"/>
    </row>
    <row r="69" spans="1:41" ht="51">
      <c r="A69" s="120"/>
      <c r="B69" s="11" t="s">
        <v>269</v>
      </c>
      <c r="C69" s="120"/>
      <c r="D69" s="131"/>
      <c r="E69" s="131"/>
      <c r="F69" s="131"/>
      <c r="G69" s="137"/>
      <c r="H69" s="120"/>
      <c r="I69" s="120"/>
      <c r="J69" s="120"/>
      <c r="K69" s="120"/>
      <c r="L69" s="120"/>
      <c r="M69" s="133">
        <f>'E 2024'!O46</f>
        <v>0.3</v>
      </c>
      <c r="N69" s="120"/>
      <c r="O69" s="120"/>
      <c r="P69" s="120"/>
      <c r="Q69" s="120"/>
      <c r="R69" s="120"/>
      <c r="S69" s="120"/>
      <c r="T69" s="120"/>
      <c r="U69" s="120"/>
      <c r="V69" s="120"/>
      <c r="W69" s="120"/>
      <c r="X69" s="87"/>
      <c r="Y69" s="137"/>
      <c r="Z69" s="120"/>
      <c r="AA69" s="120"/>
      <c r="AB69" s="120"/>
      <c r="AC69" s="120"/>
      <c r="AD69" s="120"/>
      <c r="AE69" s="120"/>
      <c r="AF69" s="120"/>
      <c r="AG69" s="120"/>
      <c r="AH69" s="120"/>
      <c r="AI69" s="120"/>
      <c r="AJ69" s="120"/>
      <c r="AK69" s="120"/>
      <c r="AL69" s="120"/>
      <c r="AM69" s="120"/>
      <c r="AN69" s="120"/>
      <c r="AO69" s="120"/>
    </row>
    <row r="70" spans="1:41" ht="38.25">
      <c r="A70" s="120"/>
      <c r="B70" s="46" t="s">
        <v>269</v>
      </c>
      <c r="C70" s="120"/>
      <c r="D70" s="131" t="str">
        <f>'E 2024'!L47</f>
        <v>1 Casa de la Juventud construida o habilitada y funcionando</v>
      </c>
      <c r="E70" s="131"/>
      <c r="F70" s="131" t="str">
        <f>'E 2024'!N47</f>
        <v>1 Casa de la Juventud construida o habilitada y funcionando</v>
      </c>
      <c r="G70" s="137" t="s">
        <v>157</v>
      </c>
      <c r="H70" s="120"/>
      <c r="I70" s="120"/>
      <c r="J70" s="120"/>
      <c r="K70" s="120"/>
      <c r="L70" s="120"/>
      <c r="M70" s="133">
        <f>'E 2024'!O47</f>
        <v>0.5</v>
      </c>
      <c r="N70" s="120"/>
      <c r="O70" s="120"/>
      <c r="P70" s="120"/>
      <c r="Q70" s="120"/>
      <c r="R70" s="120"/>
      <c r="S70" s="120"/>
      <c r="T70" s="120"/>
      <c r="U70" s="120"/>
      <c r="V70" s="120"/>
      <c r="W70" s="120"/>
      <c r="X70" s="87" t="s">
        <v>157</v>
      </c>
      <c r="Y70" s="137" t="s">
        <v>157</v>
      </c>
      <c r="Z70" s="120"/>
      <c r="AA70" s="120"/>
      <c r="AB70" s="120"/>
      <c r="AC70" s="120"/>
      <c r="AD70" s="120"/>
      <c r="AE70" s="120"/>
      <c r="AF70" s="120"/>
      <c r="AG70" s="120"/>
      <c r="AH70" s="120"/>
      <c r="AI70" s="120"/>
      <c r="AJ70" s="120"/>
      <c r="AK70" s="120"/>
      <c r="AL70" s="120"/>
      <c r="AM70" s="120"/>
      <c r="AN70" s="120"/>
      <c r="AO70" s="120"/>
    </row>
    <row r="71" spans="1:41" ht="38.25">
      <c r="A71" s="120"/>
      <c r="B71" s="46" t="s">
        <v>269</v>
      </c>
      <c r="C71" s="120"/>
      <c r="D71" s="131" t="str">
        <f>'E 2024'!L48</f>
        <v>6 jornadas de capacitación</v>
      </c>
      <c r="E71" s="131" t="str">
        <f>'E 2024'!M48</f>
        <v>3 jornadas de capacitación</v>
      </c>
      <c r="F71" s="131" t="str">
        <f>'E 2024'!N48</f>
        <v>9 jornadas de capacitación</v>
      </c>
      <c r="G71" s="134" t="s">
        <v>734</v>
      </c>
      <c r="H71" s="120"/>
      <c r="I71" s="120"/>
      <c r="J71" s="120"/>
      <c r="K71" s="120"/>
      <c r="L71" s="120"/>
      <c r="M71" s="133">
        <f>'E 2024'!O48</f>
        <v>0.2</v>
      </c>
      <c r="N71" s="120"/>
      <c r="O71" s="120"/>
      <c r="P71" s="120"/>
      <c r="Q71" s="120"/>
      <c r="R71" s="120"/>
      <c r="S71" s="120"/>
      <c r="T71" s="120"/>
      <c r="U71" s="120"/>
      <c r="V71" s="120"/>
      <c r="W71" s="120"/>
      <c r="X71" s="87" t="s">
        <v>157</v>
      </c>
      <c r="Y71" s="134" t="s">
        <v>734</v>
      </c>
      <c r="Z71" s="120"/>
      <c r="AA71" s="120"/>
      <c r="AB71" s="120"/>
      <c r="AC71" s="120"/>
      <c r="AD71" s="120"/>
      <c r="AE71" s="120"/>
      <c r="AF71" s="120"/>
      <c r="AG71" s="120"/>
      <c r="AH71" s="120"/>
      <c r="AI71" s="120"/>
      <c r="AJ71" s="120"/>
      <c r="AK71" s="120"/>
      <c r="AL71" s="120"/>
      <c r="AM71" s="120"/>
      <c r="AN71" s="120"/>
      <c r="AO71" s="120"/>
    </row>
    <row r="72" spans="1:41" ht="45">
      <c r="A72" s="120"/>
      <c r="B72" s="46" t="s">
        <v>269</v>
      </c>
      <c r="C72" s="120"/>
      <c r="D72" s="131" t="str">
        <f>'E 2024'!L49</f>
        <v>6 jornadas de atención integral a adolescentes y jóvenes de la LHCN</v>
      </c>
      <c r="E72" s="131" t="str">
        <f>'E 2024'!M49</f>
        <v>6 jornadas de atención integral a adolescentes y jóvenes de la LHCN</v>
      </c>
      <c r="F72" s="131" t="str">
        <f>'E 2024'!N49</f>
        <v>12 jornadas de atención integral a adolescentes y jóvenes de la LHCN</v>
      </c>
      <c r="G72" s="134" t="s">
        <v>734</v>
      </c>
      <c r="H72" s="120"/>
      <c r="I72" s="120"/>
      <c r="J72" s="120"/>
      <c r="K72" s="120"/>
      <c r="L72" s="120"/>
      <c r="M72" s="133">
        <f>'E 2024'!O49</f>
        <v>0.3</v>
      </c>
      <c r="N72" s="120"/>
      <c r="O72" s="120"/>
      <c r="P72" s="120"/>
      <c r="Q72" s="120"/>
      <c r="R72" s="120"/>
      <c r="S72" s="120"/>
      <c r="T72" s="120"/>
      <c r="U72" s="120"/>
      <c r="V72" s="120"/>
      <c r="W72" s="120"/>
      <c r="X72" s="87" t="s">
        <v>157</v>
      </c>
      <c r="Y72" s="134" t="s">
        <v>734</v>
      </c>
      <c r="Z72" s="120"/>
      <c r="AA72" s="120"/>
      <c r="AB72" s="120"/>
      <c r="AC72" s="120"/>
      <c r="AD72" s="120"/>
      <c r="AE72" s="120"/>
      <c r="AF72" s="120"/>
      <c r="AG72" s="120"/>
      <c r="AH72" s="120"/>
      <c r="AI72" s="120"/>
      <c r="AJ72" s="120"/>
      <c r="AK72" s="120"/>
      <c r="AL72" s="120"/>
      <c r="AM72" s="120"/>
      <c r="AN72" s="120"/>
      <c r="AO72" s="120"/>
    </row>
    <row r="73" spans="1:41">
      <c r="A73" s="120"/>
      <c r="B73" s="39"/>
      <c r="C73" s="120"/>
      <c r="D73" s="131"/>
      <c r="E73" s="131"/>
      <c r="F73" s="131"/>
      <c r="G73" s="137"/>
      <c r="H73" s="120"/>
      <c r="I73" s="120"/>
      <c r="J73" s="120"/>
      <c r="K73" s="120"/>
      <c r="L73" s="120"/>
      <c r="M73" s="133">
        <f>'E 2024'!O50</f>
        <v>1.0395375636857575E-2</v>
      </c>
      <c r="N73" s="120"/>
      <c r="O73" s="120"/>
      <c r="P73" s="120"/>
      <c r="Q73" s="120"/>
      <c r="R73" s="120"/>
      <c r="S73" s="120"/>
      <c r="T73" s="120"/>
      <c r="U73" s="120"/>
      <c r="V73" s="120"/>
      <c r="W73" s="120"/>
      <c r="X73" s="87"/>
      <c r="Y73" s="137"/>
      <c r="Z73" s="120"/>
      <c r="AA73" s="120"/>
      <c r="AB73" s="120"/>
      <c r="AC73" s="120"/>
      <c r="AD73" s="120"/>
      <c r="AE73" s="120"/>
      <c r="AF73" s="120"/>
      <c r="AG73" s="120"/>
      <c r="AH73" s="120"/>
      <c r="AI73" s="120"/>
      <c r="AJ73" s="120"/>
      <c r="AK73" s="120"/>
      <c r="AL73" s="120"/>
      <c r="AM73" s="120"/>
      <c r="AN73" s="120"/>
      <c r="AO73" s="120"/>
    </row>
    <row r="74" spans="1:41" ht="25.5">
      <c r="A74" s="120"/>
      <c r="B74" s="11" t="s">
        <v>281</v>
      </c>
      <c r="C74" s="120"/>
      <c r="D74" s="131"/>
      <c r="E74" s="131"/>
      <c r="F74" s="131"/>
      <c r="G74" s="137"/>
      <c r="H74" s="120"/>
      <c r="I74" s="120"/>
      <c r="J74" s="120"/>
      <c r="K74" s="120"/>
      <c r="L74" s="120"/>
      <c r="M74" s="133">
        <f>'E 2024'!O51</f>
        <v>0.7</v>
      </c>
      <c r="N74" s="120"/>
      <c r="O74" s="120"/>
      <c r="P74" s="120"/>
      <c r="Q74" s="120"/>
      <c r="R74" s="120"/>
      <c r="S74" s="120"/>
      <c r="T74" s="120"/>
      <c r="U74" s="120"/>
      <c r="V74" s="120"/>
      <c r="W74" s="120"/>
      <c r="X74" s="87"/>
      <c r="Y74" s="137"/>
      <c r="Z74" s="120"/>
      <c r="AA74" s="120"/>
      <c r="AB74" s="120"/>
      <c r="AC74" s="120"/>
      <c r="AD74" s="120"/>
      <c r="AE74" s="120"/>
      <c r="AF74" s="120"/>
      <c r="AG74" s="120"/>
      <c r="AH74" s="120"/>
      <c r="AI74" s="120"/>
      <c r="AJ74" s="120"/>
      <c r="AK74" s="120"/>
      <c r="AL74" s="120"/>
      <c r="AM74" s="120"/>
      <c r="AN74" s="120"/>
      <c r="AO74" s="120"/>
    </row>
    <row r="75" spans="1:41" ht="75">
      <c r="A75" s="120"/>
      <c r="B75" s="47" t="s">
        <v>281</v>
      </c>
      <c r="C75" s="120"/>
      <c r="D75" s="131" t="str">
        <f>'E 2024'!L52</f>
        <v>500 de mujeres formadas en mecanismos para la protección de los derechos humanos y participación comunitaria con enfoque de género</v>
      </c>
      <c r="E75" s="131" t="str">
        <f>'E 2024'!M52</f>
        <v>300 de mujeres formadas en mecanismos para la protección de los derechos humanos y participación comunitaria con enfoque de género</v>
      </c>
      <c r="F75" s="131" t="str">
        <f>'E 2024'!N52</f>
        <v>800 de mujeres formadas en mecanismos para la protección de los derechos humanos y participación comunitaria con enfoque de género</v>
      </c>
      <c r="G75" s="134" t="s">
        <v>279</v>
      </c>
      <c r="H75" s="120"/>
      <c r="I75" s="120"/>
      <c r="J75" s="120"/>
      <c r="K75" s="120"/>
      <c r="L75" s="120"/>
      <c r="M75" s="133">
        <f>'E 2024'!O52</f>
        <v>0.2</v>
      </c>
      <c r="N75" s="120"/>
      <c r="O75" s="120"/>
      <c r="P75" s="120"/>
      <c r="Q75" s="120"/>
      <c r="R75" s="120"/>
      <c r="S75" s="120"/>
      <c r="T75" s="120"/>
      <c r="U75" s="120"/>
      <c r="V75" s="120"/>
      <c r="W75" s="120"/>
      <c r="X75" s="87" t="s">
        <v>157</v>
      </c>
      <c r="Y75" s="134" t="s">
        <v>279</v>
      </c>
      <c r="Z75" s="120"/>
      <c r="AA75" s="120"/>
      <c r="AB75" s="120"/>
      <c r="AC75" s="120"/>
      <c r="AD75" s="120"/>
      <c r="AE75" s="120"/>
      <c r="AF75" s="120"/>
      <c r="AG75" s="120"/>
      <c r="AH75" s="120"/>
      <c r="AI75" s="120"/>
      <c r="AJ75" s="120"/>
      <c r="AK75" s="120"/>
      <c r="AL75" s="120"/>
      <c r="AM75" s="120"/>
      <c r="AN75" s="120"/>
      <c r="AO75" s="120"/>
    </row>
    <row r="76" spans="1:41" ht="30">
      <c r="A76" s="120"/>
      <c r="B76" s="47" t="s">
        <v>281</v>
      </c>
      <c r="C76" s="120"/>
      <c r="D76" s="131" t="str">
        <f>'E 2024'!L53</f>
        <v>20 mujeres en el proyecto Territorios Libres de Violencia</v>
      </c>
      <c r="E76" s="131" t="str">
        <f>'E 2024'!M53</f>
        <v>5 mujeres en el proyecto Territorios Libres de Violencia</v>
      </c>
      <c r="F76" s="131" t="str">
        <f>'E 2024'!N53</f>
        <v>25 mujeres en el proyecto Territorios Libres de Violencia</v>
      </c>
      <c r="G76" s="134" t="s">
        <v>279</v>
      </c>
      <c r="H76" s="120"/>
      <c r="I76" s="120"/>
      <c r="J76" s="120"/>
      <c r="K76" s="120"/>
      <c r="L76" s="120"/>
      <c r="M76" s="133">
        <f>'E 2024'!O53</f>
        <v>0.2</v>
      </c>
      <c r="N76" s="120"/>
      <c r="O76" s="120"/>
      <c r="P76" s="120"/>
      <c r="Q76" s="120"/>
      <c r="R76" s="120"/>
      <c r="S76" s="120"/>
      <c r="T76" s="120"/>
      <c r="U76" s="120"/>
      <c r="V76" s="120"/>
      <c r="W76" s="120"/>
      <c r="X76" s="87" t="s">
        <v>157</v>
      </c>
      <c r="Y76" s="134" t="s">
        <v>279</v>
      </c>
      <c r="Z76" s="120"/>
      <c r="AA76" s="120"/>
      <c r="AB76" s="120"/>
      <c r="AC76" s="120"/>
      <c r="AD76" s="120"/>
      <c r="AE76" s="120"/>
      <c r="AF76" s="120"/>
      <c r="AG76" s="120"/>
      <c r="AH76" s="120"/>
      <c r="AI76" s="120"/>
      <c r="AJ76" s="120"/>
      <c r="AK76" s="120"/>
      <c r="AL76" s="120"/>
      <c r="AM76" s="120"/>
      <c r="AN76" s="120"/>
      <c r="AO76" s="120"/>
    </row>
    <row r="77" spans="1:41" ht="25.5">
      <c r="A77" s="120"/>
      <c r="B77" s="47" t="s">
        <v>281</v>
      </c>
      <c r="C77" s="120"/>
      <c r="D77" s="131" t="str">
        <f>'E 2024'!L54</f>
        <v>4 actividades realizadas</v>
      </c>
      <c r="E77" s="131" t="str">
        <f>'E 2024'!M54</f>
        <v>2 actividades realizadas</v>
      </c>
      <c r="F77" s="131" t="str">
        <f>'E 2024'!N54</f>
        <v>6 actividades realizadas</v>
      </c>
      <c r="G77" s="134" t="s">
        <v>279</v>
      </c>
      <c r="H77" s="120"/>
      <c r="I77" s="120"/>
      <c r="J77" s="120"/>
      <c r="K77" s="120"/>
      <c r="L77" s="120"/>
      <c r="M77" s="133">
        <f>'E 2024'!O54</f>
        <v>0.2</v>
      </c>
      <c r="N77" s="120"/>
      <c r="O77" s="120"/>
      <c r="P77" s="120"/>
      <c r="Q77" s="120"/>
      <c r="R77" s="120"/>
      <c r="S77" s="120"/>
      <c r="T77" s="120"/>
      <c r="U77" s="120"/>
      <c r="V77" s="120"/>
      <c r="W77" s="120"/>
      <c r="X77" s="87" t="s">
        <v>157</v>
      </c>
      <c r="Y77" s="134" t="s">
        <v>279</v>
      </c>
      <c r="Z77" s="120"/>
      <c r="AA77" s="120"/>
      <c r="AB77" s="120"/>
      <c r="AC77" s="120"/>
      <c r="AD77" s="120"/>
      <c r="AE77" s="120"/>
      <c r="AF77" s="120"/>
      <c r="AG77" s="120"/>
      <c r="AH77" s="120"/>
      <c r="AI77" s="120"/>
      <c r="AJ77" s="120"/>
      <c r="AK77" s="120"/>
      <c r="AL77" s="120"/>
      <c r="AM77" s="120"/>
      <c r="AN77" s="120"/>
      <c r="AO77" s="120"/>
    </row>
    <row r="78" spans="1:41" ht="45">
      <c r="A78" s="120"/>
      <c r="B78" s="47" t="s">
        <v>281</v>
      </c>
      <c r="C78" s="120"/>
      <c r="D78" s="131" t="str">
        <f>'E 2024'!L55</f>
        <v>3 ferias de empleabilidad para mujeres en estado de vulnerabilidad</v>
      </c>
      <c r="E78" s="131" t="str">
        <f>'E 2024'!M55</f>
        <v>1 feria de empleabilidad para mujeres en estado de vulnerabilidad</v>
      </c>
      <c r="F78" s="131" t="str">
        <f>'E 2024'!N55</f>
        <v>4 ferias de empleabilidad para mujeres en estado de vulnerabilidad</v>
      </c>
      <c r="G78" s="134" t="s">
        <v>279</v>
      </c>
      <c r="H78" s="120"/>
      <c r="I78" s="120"/>
      <c r="J78" s="120"/>
      <c r="K78" s="120"/>
      <c r="L78" s="120"/>
      <c r="M78" s="133">
        <f>'E 2024'!O55</f>
        <v>0.2</v>
      </c>
      <c r="N78" s="120"/>
      <c r="O78" s="120"/>
      <c r="P78" s="120"/>
      <c r="Q78" s="120"/>
      <c r="R78" s="120"/>
      <c r="S78" s="120"/>
      <c r="T78" s="120"/>
      <c r="U78" s="120"/>
      <c r="V78" s="120"/>
      <c r="W78" s="120"/>
      <c r="X78" s="87" t="s">
        <v>157</v>
      </c>
      <c r="Y78" s="134" t="s">
        <v>279</v>
      </c>
      <c r="Z78" s="120"/>
      <c r="AA78" s="120"/>
      <c r="AB78" s="120"/>
      <c r="AC78" s="120"/>
      <c r="AD78" s="120"/>
      <c r="AE78" s="120"/>
      <c r="AF78" s="120"/>
      <c r="AG78" s="120"/>
      <c r="AH78" s="120"/>
      <c r="AI78" s="120"/>
      <c r="AJ78" s="120"/>
      <c r="AK78" s="120"/>
      <c r="AL78" s="120"/>
      <c r="AM78" s="120"/>
      <c r="AN78" s="120"/>
      <c r="AO78" s="120"/>
    </row>
    <row r="79" spans="1:41" ht="45">
      <c r="A79" s="120"/>
      <c r="B79" s="47" t="s">
        <v>281</v>
      </c>
      <c r="C79" s="120"/>
      <c r="D79" s="131" t="str">
        <f>'E 2024'!L56</f>
        <v>2 ferias de emprendimiento para mujeres artesanas de la localidad</v>
      </c>
      <c r="E79" s="131" t="str">
        <f>'E 2024'!M56</f>
        <v>1 feria de emprendimiento para mujeres artesanas de la localidad</v>
      </c>
      <c r="F79" s="131" t="str">
        <f>'E 2024'!N56</f>
        <v>3 ferias de emprendimiento para mujeres artesanas de la localidad</v>
      </c>
      <c r="G79" s="134" t="s">
        <v>279</v>
      </c>
      <c r="H79" s="120"/>
      <c r="I79" s="120"/>
      <c r="J79" s="120"/>
      <c r="K79" s="120"/>
      <c r="L79" s="120"/>
      <c r="M79" s="133">
        <f>'E 2024'!O56</f>
        <v>0.2</v>
      </c>
      <c r="N79" s="120"/>
      <c r="O79" s="120"/>
      <c r="P79" s="120"/>
      <c r="Q79" s="120"/>
      <c r="R79" s="120"/>
      <c r="S79" s="120"/>
      <c r="T79" s="120"/>
      <c r="U79" s="120"/>
      <c r="V79" s="120"/>
      <c r="W79" s="120"/>
      <c r="X79" s="87" t="s">
        <v>157</v>
      </c>
      <c r="Y79" s="134" t="s">
        <v>279</v>
      </c>
      <c r="Z79" s="120"/>
      <c r="AA79" s="120"/>
      <c r="AB79" s="120"/>
      <c r="AC79" s="120"/>
      <c r="AD79" s="120"/>
      <c r="AE79" s="120"/>
      <c r="AF79" s="120"/>
      <c r="AG79" s="120"/>
      <c r="AH79" s="120"/>
      <c r="AI79" s="120"/>
      <c r="AJ79" s="120"/>
      <c r="AK79" s="120"/>
      <c r="AL79" s="120"/>
      <c r="AM79" s="120"/>
      <c r="AN79" s="120"/>
      <c r="AO79" s="120"/>
    </row>
    <row r="80" spans="1:41" ht="36" customHeight="1">
      <c r="A80" s="120"/>
      <c r="B80" s="11" t="s">
        <v>302</v>
      </c>
      <c r="C80" s="120"/>
      <c r="D80" s="131"/>
      <c r="E80" s="131"/>
      <c r="F80" s="131"/>
      <c r="G80" s="137"/>
      <c r="H80" s="120"/>
      <c r="I80" s="120"/>
      <c r="J80" s="120"/>
      <c r="K80" s="120"/>
      <c r="L80" s="120"/>
      <c r="M80" s="133">
        <f>'E 2024'!O57</f>
        <v>0.3</v>
      </c>
      <c r="N80" s="120"/>
      <c r="O80" s="120"/>
      <c r="P80" s="120"/>
      <c r="Q80" s="120"/>
      <c r="R80" s="120"/>
      <c r="S80" s="120"/>
      <c r="T80" s="120"/>
      <c r="U80" s="120"/>
      <c r="V80" s="120"/>
      <c r="W80" s="120"/>
      <c r="X80" s="87"/>
      <c r="Y80" s="137"/>
      <c r="Z80" s="120"/>
      <c r="AA80" s="120"/>
      <c r="AB80" s="120"/>
      <c r="AC80" s="120"/>
      <c r="AD80" s="120"/>
      <c r="AE80" s="120"/>
      <c r="AF80" s="120"/>
      <c r="AG80" s="120"/>
      <c r="AH80" s="120"/>
      <c r="AI80" s="120"/>
      <c r="AJ80" s="120"/>
      <c r="AK80" s="120"/>
      <c r="AL80" s="120"/>
      <c r="AM80" s="120"/>
      <c r="AN80" s="120"/>
      <c r="AO80" s="120"/>
    </row>
    <row r="81" spans="1:41" ht="117" customHeight="1">
      <c r="A81" s="120"/>
      <c r="B81" s="48" t="s">
        <v>302</v>
      </c>
      <c r="C81" s="120"/>
      <c r="D81" s="131" t="str">
        <f>'E 2024'!L58</f>
        <v>150 personas sensibilizadas frente a la inclusión social y el respeto de los derechos de las personas pertenecientes a la comunidad LGBTIQ+</v>
      </c>
      <c r="E81" s="131" t="str">
        <f>'E 2024'!M58</f>
        <v>50 personas sensibilizadas frente a la inclusión social y el respeto de los derechos de las personas pertenecientes a la comunidad LGBTIQ+</v>
      </c>
      <c r="F81" s="131" t="str">
        <f>'E 2024'!N58</f>
        <v>200 personas sensibilizadas frente a la inclusión social y el respeto de los derechos de las personas pertenecientes a la comunidad LGBTIQ+</v>
      </c>
      <c r="G81" s="134" t="s">
        <v>279</v>
      </c>
      <c r="H81" s="120"/>
      <c r="I81" s="120"/>
      <c r="J81" s="120"/>
      <c r="K81" s="120"/>
      <c r="L81" s="120"/>
      <c r="M81" s="133">
        <f>'E 2024'!O58</f>
        <v>0.4</v>
      </c>
      <c r="N81" s="120"/>
      <c r="O81" s="120"/>
      <c r="P81" s="120"/>
      <c r="Q81" s="120"/>
      <c r="R81" s="120"/>
      <c r="S81" s="120"/>
      <c r="T81" s="120"/>
      <c r="U81" s="120"/>
      <c r="V81" s="120"/>
      <c r="W81" s="120"/>
      <c r="X81" s="87" t="s">
        <v>157</v>
      </c>
      <c r="Y81" s="134" t="s">
        <v>279</v>
      </c>
      <c r="Z81" s="120"/>
      <c r="AA81" s="120"/>
      <c r="AB81" s="120"/>
      <c r="AC81" s="120"/>
      <c r="AD81" s="120"/>
      <c r="AE81" s="120"/>
      <c r="AF81" s="120"/>
      <c r="AG81" s="120"/>
      <c r="AH81" s="120"/>
      <c r="AI81" s="120"/>
      <c r="AJ81" s="120"/>
      <c r="AK81" s="120"/>
      <c r="AL81" s="120"/>
      <c r="AM81" s="120"/>
      <c r="AN81" s="120"/>
      <c r="AO81" s="120"/>
    </row>
    <row r="82" spans="1:41" ht="75">
      <c r="A82" s="120"/>
      <c r="B82" s="48" t="s">
        <v>302</v>
      </c>
      <c r="C82" s="120"/>
      <c r="D82" s="131" t="str">
        <f>'E 2024'!L59</f>
        <v>3 acciones de prevención de las diferentes formas de homofobia que fomentan la violencia contra la población diversa realizadas</v>
      </c>
      <c r="E82" s="131" t="str">
        <f>'E 2024'!M59</f>
        <v>2 acciones de prevención de las diferentes formas de homofobia que fomentan la violencia contra la población diversa realizadas</v>
      </c>
      <c r="F82" s="131" t="str">
        <f>'E 2024'!N59</f>
        <v>5 acciones de prevención de las diferentes formas de homofobia que fomentan la violencia contra la población diversa realizadas</v>
      </c>
      <c r="G82" s="134" t="s">
        <v>279</v>
      </c>
      <c r="H82" s="120"/>
      <c r="I82" s="120"/>
      <c r="J82" s="120"/>
      <c r="K82" s="120"/>
      <c r="L82" s="120"/>
      <c r="M82" s="133">
        <f>'E 2024'!O59</f>
        <v>0.4</v>
      </c>
      <c r="N82" s="120"/>
      <c r="O82" s="120"/>
      <c r="P82" s="120"/>
      <c r="Q82" s="120"/>
      <c r="R82" s="120"/>
      <c r="S82" s="120"/>
      <c r="T82" s="120"/>
      <c r="U82" s="120"/>
      <c r="V82" s="120"/>
      <c r="W82" s="120"/>
      <c r="X82" s="87" t="s">
        <v>157</v>
      </c>
      <c r="Y82" s="134" t="s">
        <v>279</v>
      </c>
      <c r="Z82" s="120"/>
      <c r="AA82" s="120"/>
      <c r="AB82" s="120"/>
      <c r="AC82" s="120"/>
      <c r="AD82" s="120"/>
      <c r="AE82" s="120"/>
      <c r="AF82" s="120"/>
      <c r="AG82" s="120"/>
      <c r="AH82" s="120"/>
      <c r="AI82" s="120"/>
      <c r="AJ82" s="120"/>
      <c r="AK82" s="120"/>
      <c r="AL82" s="120"/>
      <c r="AM82" s="120"/>
      <c r="AN82" s="120"/>
      <c r="AO82" s="120"/>
    </row>
    <row r="83" spans="1:41" ht="122.25" customHeight="1">
      <c r="A83" s="120"/>
      <c r="B83" s="48" t="s">
        <v>302</v>
      </c>
      <c r="C83" s="120"/>
      <c r="D83" s="131" t="str">
        <f>'E 2024'!L60</f>
        <v>30 funcionarios y servidores públicos de la LHCN formados en prevención y atención integral de violencias y actos de discriminación a la población LGBTIQ+</v>
      </c>
      <c r="E83" s="131"/>
      <c r="F83" s="131" t="str">
        <f>'E 2024'!N60</f>
        <v>30 funcionarios y servidores públicos de la LHCN formados en prevención y atención integral de violencias y actos de discriminación a la población LGBTIQ+</v>
      </c>
      <c r="G83" s="134" t="s">
        <v>279</v>
      </c>
      <c r="H83" s="120"/>
      <c r="I83" s="120"/>
      <c r="J83" s="120"/>
      <c r="K83" s="120"/>
      <c r="L83" s="120"/>
      <c r="M83" s="133">
        <f>'E 2024'!O60</f>
        <v>0.2</v>
      </c>
      <c r="N83" s="120"/>
      <c r="O83" s="120"/>
      <c r="P83" s="120"/>
      <c r="Q83" s="120"/>
      <c r="R83" s="120"/>
      <c r="S83" s="120"/>
      <c r="T83" s="120"/>
      <c r="U83" s="120"/>
      <c r="V83" s="120"/>
      <c r="W83" s="120"/>
      <c r="X83" s="87" t="s">
        <v>157</v>
      </c>
      <c r="Y83" s="134" t="s">
        <v>279</v>
      </c>
      <c r="Z83" s="120"/>
      <c r="AA83" s="120"/>
      <c r="AB83" s="120"/>
      <c r="AC83" s="120"/>
      <c r="AD83" s="120"/>
      <c r="AE83" s="120"/>
      <c r="AF83" s="120"/>
      <c r="AG83" s="120"/>
      <c r="AH83" s="120"/>
      <c r="AI83" s="120"/>
      <c r="AJ83" s="120"/>
      <c r="AK83" s="120"/>
      <c r="AL83" s="120"/>
      <c r="AM83" s="120"/>
      <c r="AN83" s="120"/>
      <c r="AO83" s="120"/>
    </row>
    <row r="84" spans="1:41">
      <c r="A84" s="120"/>
      <c r="B84" s="39"/>
      <c r="C84" s="120"/>
      <c r="D84" s="131"/>
      <c r="E84" s="131"/>
      <c r="F84" s="131"/>
      <c r="G84" s="137"/>
      <c r="H84" s="120"/>
      <c r="I84" s="120"/>
      <c r="J84" s="120"/>
      <c r="K84" s="120"/>
      <c r="L84" s="120"/>
      <c r="M84" s="133">
        <f>'E 2024'!O61</f>
        <v>3.3784970819787125E-2</v>
      </c>
      <c r="N84" s="120"/>
      <c r="O84" s="120"/>
      <c r="P84" s="120"/>
      <c r="Q84" s="120"/>
      <c r="R84" s="120"/>
      <c r="S84" s="120"/>
      <c r="T84" s="120"/>
      <c r="U84" s="120"/>
      <c r="V84" s="120"/>
      <c r="W84" s="120"/>
      <c r="X84" s="87"/>
      <c r="Y84" s="137"/>
      <c r="Z84" s="120"/>
      <c r="AA84" s="120"/>
      <c r="AB84" s="120"/>
      <c r="AC84" s="120"/>
      <c r="AD84" s="120"/>
      <c r="AE84" s="120"/>
      <c r="AF84" s="120"/>
      <c r="AG84" s="120"/>
      <c r="AH84" s="120"/>
      <c r="AI84" s="120"/>
      <c r="AJ84" s="120"/>
      <c r="AK84" s="120"/>
      <c r="AL84" s="120"/>
      <c r="AM84" s="120"/>
      <c r="AN84" s="120"/>
      <c r="AO84" s="120"/>
    </row>
    <row r="85" spans="1:41" ht="25.5">
      <c r="A85" s="120"/>
      <c r="B85" s="11" t="s">
        <v>315</v>
      </c>
      <c r="C85" s="120"/>
      <c r="D85" s="131"/>
      <c r="E85" s="131"/>
      <c r="F85" s="131"/>
      <c r="G85" s="137"/>
      <c r="H85" s="120"/>
      <c r="I85" s="120"/>
      <c r="J85" s="120"/>
      <c r="K85" s="120"/>
      <c r="L85" s="120"/>
      <c r="M85" s="133">
        <f>'E 2024'!O62</f>
        <v>1</v>
      </c>
      <c r="N85" s="120"/>
      <c r="O85" s="120"/>
      <c r="P85" s="120"/>
      <c r="Q85" s="120"/>
      <c r="R85" s="120"/>
      <c r="S85" s="120"/>
      <c r="T85" s="120"/>
      <c r="U85" s="120"/>
      <c r="V85" s="120"/>
      <c r="W85" s="120"/>
      <c r="X85" s="87"/>
      <c r="Y85" s="137"/>
      <c r="Z85" s="120"/>
      <c r="AA85" s="120"/>
      <c r="AB85" s="120"/>
      <c r="AC85" s="120"/>
      <c r="AD85" s="120"/>
      <c r="AE85" s="120"/>
      <c r="AF85" s="120"/>
      <c r="AG85" s="120"/>
      <c r="AH85" s="120"/>
      <c r="AI85" s="120"/>
      <c r="AJ85" s="120"/>
      <c r="AK85" s="120"/>
      <c r="AL85" s="120"/>
      <c r="AM85" s="120"/>
      <c r="AN85" s="120"/>
      <c r="AO85" s="120"/>
    </row>
    <row r="86" spans="1:41" ht="60">
      <c r="A86" s="120"/>
      <c r="B86" s="49" t="s">
        <v>315</v>
      </c>
      <c r="C86" s="120"/>
      <c r="D86" s="131" t="str">
        <f>'E 2024'!L63</f>
        <v xml:space="preserve"> 4 actividades Lúdicas y Recreativas con niños, niñas y adultos con condición de discapacidad realizadas</v>
      </c>
      <c r="E86" s="131" t="str">
        <f>'E 2024'!M63</f>
        <v>3 actividades Lúdicas y Recreativas con niños, niñas y adultos con condición de discapacidad realizadas</v>
      </c>
      <c r="F86" s="131" t="str">
        <f>'E 2024'!N63</f>
        <v>7 actividades Lúdicas y Recreativas con niños, niñas y adultos con condición de discapacidad realizadas</v>
      </c>
      <c r="G86" s="137" t="s">
        <v>335</v>
      </c>
      <c r="H86" s="120"/>
      <c r="I86" s="120"/>
      <c r="J86" s="120"/>
      <c r="K86" s="120"/>
      <c r="L86" s="120"/>
      <c r="M86" s="133">
        <f>'E 2024'!O63</f>
        <v>0.2</v>
      </c>
      <c r="N86" s="120"/>
      <c r="O86" s="120"/>
      <c r="P86" s="120"/>
      <c r="Q86" s="120"/>
      <c r="R86" s="120"/>
      <c r="S86" s="120"/>
      <c r="T86" s="120"/>
      <c r="U86" s="120"/>
      <c r="V86" s="120"/>
      <c r="W86" s="120"/>
      <c r="X86" s="87" t="s">
        <v>157</v>
      </c>
      <c r="Y86" s="137" t="s">
        <v>335</v>
      </c>
      <c r="Z86" s="120"/>
      <c r="AA86" s="120"/>
      <c r="AB86" s="120"/>
      <c r="AC86" s="120"/>
      <c r="AD86" s="120"/>
      <c r="AE86" s="120"/>
      <c r="AF86" s="120"/>
      <c r="AG86" s="120"/>
      <c r="AH86" s="120"/>
      <c r="AI86" s="120"/>
      <c r="AJ86" s="120"/>
      <c r="AK86" s="120"/>
      <c r="AL86" s="120"/>
      <c r="AM86" s="120"/>
      <c r="AN86" s="120"/>
      <c r="AO86" s="120"/>
    </row>
    <row r="87" spans="1:41" ht="45">
      <c r="A87" s="120"/>
      <c r="B87" s="49" t="s">
        <v>315</v>
      </c>
      <c r="C87" s="120"/>
      <c r="D87" s="131" t="str">
        <f>'E 2024'!L64</f>
        <v>3 encuentros de madres cuidadoras y personas con discapacidad realizados</v>
      </c>
      <c r="E87" s="131" t="str">
        <f>'E 2024'!M64</f>
        <v>1 encuentro de madres cuidadoras y personas con discapacidad realizado</v>
      </c>
      <c r="F87" s="131" t="str">
        <f>'E 2024'!N64</f>
        <v>4 encuentros de madres cuidadoras y personas con discapacidad realizados</v>
      </c>
      <c r="G87" s="137" t="s">
        <v>335</v>
      </c>
      <c r="H87" s="120"/>
      <c r="I87" s="120"/>
      <c r="J87" s="120"/>
      <c r="K87" s="120"/>
      <c r="L87" s="120"/>
      <c r="M87" s="133">
        <f>'E 2024'!O64</f>
        <v>0.2</v>
      </c>
      <c r="N87" s="120"/>
      <c r="O87" s="120"/>
      <c r="P87" s="120"/>
      <c r="Q87" s="120"/>
      <c r="R87" s="120"/>
      <c r="S87" s="120"/>
      <c r="T87" s="120"/>
      <c r="U87" s="120"/>
      <c r="V87" s="120"/>
      <c r="W87" s="120"/>
      <c r="X87" s="87" t="s">
        <v>157</v>
      </c>
      <c r="Y87" s="137" t="s">
        <v>335</v>
      </c>
      <c r="Z87" s="120"/>
      <c r="AA87" s="120"/>
      <c r="AB87" s="120"/>
      <c r="AC87" s="120"/>
      <c r="AD87" s="120"/>
      <c r="AE87" s="120"/>
      <c r="AF87" s="120"/>
      <c r="AG87" s="120"/>
      <c r="AH87" s="120"/>
      <c r="AI87" s="120"/>
      <c r="AJ87" s="120"/>
      <c r="AK87" s="120"/>
      <c r="AL87" s="120"/>
      <c r="AM87" s="120"/>
      <c r="AN87" s="120"/>
      <c r="AO87" s="120"/>
    </row>
    <row r="88" spans="1:41" ht="75">
      <c r="A88" s="120"/>
      <c r="B88" s="49" t="s">
        <v>315</v>
      </c>
      <c r="C88" s="120"/>
      <c r="D88" s="131" t="str">
        <f>'E 2024'!L65</f>
        <v>200 unidades de sistemas tecnológicos y herramientas pedagógicas, materiales didácticos, mobiliario, equipo, etc.</v>
      </c>
      <c r="E88" s="131" t="str">
        <f>'E 2024'!M65</f>
        <v>150 unidades de sistemas tecnológicos y herramientas pedagógicas, materiales didácticos, mobiliario, equipo, etc.</v>
      </c>
      <c r="F88" s="131" t="str">
        <f>'E 2024'!N65</f>
        <v>350 unidades de sistemas tecnológicos y herramientas pedagógicas, materiales didácticos, mobiliario, equipo, etc.</v>
      </c>
      <c r="G88" s="137" t="s">
        <v>335</v>
      </c>
      <c r="H88" s="120"/>
      <c r="I88" s="120"/>
      <c r="J88" s="120"/>
      <c r="K88" s="120"/>
      <c r="L88" s="120"/>
      <c r="M88" s="133">
        <f>'E 2024'!O65</f>
        <v>0.2</v>
      </c>
      <c r="N88" s="120"/>
      <c r="O88" s="120"/>
      <c r="P88" s="120"/>
      <c r="Q88" s="120"/>
      <c r="R88" s="120"/>
      <c r="S88" s="120"/>
      <c r="T88" s="120"/>
      <c r="U88" s="120"/>
      <c r="V88" s="120"/>
      <c r="W88" s="120"/>
      <c r="X88" s="87" t="s">
        <v>157</v>
      </c>
      <c r="Y88" s="137" t="s">
        <v>335</v>
      </c>
      <c r="Z88" s="120"/>
      <c r="AA88" s="120"/>
      <c r="AB88" s="120"/>
      <c r="AC88" s="120"/>
      <c r="AD88" s="120"/>
      <c r="AE88" s="120"/>
      <c r="AF88" s="120"/>
      <c r="AG88" s="120"/>
      <c r="AH88" s="120"/>
      <c r="AI88" s="120"/>
      <c r="AJ88" s="120"/>
      <c r="AK88" s="120"/>
      <c r="AL88" s="120"/>
      <c r="AM88" s="120"/>
      <c r="AN88" s="120"/>
      <c r="AO88" s="120"/>
    </row>
    <row r="89" spans="1:41" ht="75">
      <c r="A89" s="120"/>
      <c r="B89" s="49" t="s">
        <v>315</v>
      </c>
      <c r="C89" s="120"/>
      <c r="D89" s="131" t="str">
        <f>'E 2024'!L66</f>
        <v>1 Caracterización de la población con discapacidad e infraestructura adecuada (vías, colegios, parques, etc.) realizada</v>
      </c>
      <c r="E89" s="131" t="str">
        <f>'E 2024'!M66</f>
        <v>1 Caracterización de la población con discapacidad e infraestructura adecuada (vías, colegios, parques, etc.) realizada</v>
      </c>
      <c r="F89" s="131" t="str">
        <f>'E 2024'!N66</f>
        <v>2 Caracterizaciones de la población con discapacidad e infraestructura adecuada (vías, colegios, parques, etc.) realizada</v>
      </c>
      <c r="G89" s="137" t="s">
        <v>335</v>
      </c>
      <c r="H89" s="120"/>
      <c r="I89" s="120"/>
      <c r="J89" s="120"/>
      <c r="K89" s="120"/>
      <c r="L89" s="120"/>
      <c r="M89" s="133">
        <f>'E 2024'!O66</f>
        <v>0.2</v>
      </c>
      <c r="N89" s="120"/>
      <c r="O89" s="120"/>
      <c r="P89" s="120"/>
      <c r="Q89" s="120"/>
      <c r="R89" s="120"/>
      <c r="S89" s="120"/>
      <c r="T89" s="120"/>
      <c r="U89" s="120"/>
      <c r="V89" s="120"/>
      <c r="W89" s="120"/>
      <c r="X89" s="87" t="s">
        <v>157</v>
      </c>
      <c r="Y89" s="137" t="s">
        <v>335</v>
      </c>
      <c r="Z89" s="120"/>
      <c r="AA89" s="120"/>
      <c r="AB89" s="120"/>
      <c r="AC89" s="120"/>
      <c r="AD89" s="120"/>
      <c r="AE89" s="120"/>
      <c r="AF89" s="120"/>
      <c r="AG89" s="120"/>
      <c r="AH89" s="120"/>
      <c r="AI89" s="120"/>
      <c r="AJ89" s="120"/>
      <c r="AK89" s="120"/>
      <c r="AL89" s="120"/>
      <c r="AM89" s="120"/>
      <c r="AN89" s="120"/>
      <c r="AO89" s="120"/>
    </row>
    <row r="90" spans="1:41" ht="45">
      <c r="A90" s="120"/>
      <c r="B90" s="49" t="s">
        <v>315</v>
      </c>
      <c r="C90" s="120"/>
      <c r="D90" s="131" t="str">
        <f>'E 2024'!L67</f>
        <v>5 acciones de inclusión para la población con discapacidad auditiva</v>
      </c>
      <c r="E90" s="131" t="str">
        <f>'E 2024'!M67</f>
        <v>2 acciones de inclusión para la población con discapacidad auditiva</v>
      </c>
      <c r="F90" s="131" t="str">
        <f>'E 2024'!N67</f>
        <v>7 acciones de inclusión para la población con discapacidad auditiva</v>
      </c>
      <c r="G90" s="137" t="s">
        <v>335</v>
      </c>
      <c r="H90" s="120"/>
      <c r="I90" s="120"/>
      <c r="J90" s="120"/>
      <c r="K90" s="120"/>
      <c r="L90" s="120"/>
      <c r="M90" s="133">
        <f>'E 2024'!O67</f>
        <v>0.2</v>
      </c>
      <c r="N90" s="120"/>
      <c r="O90" s="120"/>
      <c r="P90" s="120"/>
      <c r="Q90" s="120"/>
      <c r="R90" s="120"/>
      <c r="S90" s="120"/>
      <c r="T90" s="120"/>
      <c r="U90" s="120"/>
      <c r="V90" s="120"/>
      <c r="W90" s="120"/>
      <c r="X90" s="87" t="s">
        <v>157</v>
      </c>
      <c r="Y90" s="137" t="s">
        <v>335</v>
      </c>
      <c r="Z90" s="120"/>
      <c r="AA90" s="120"/>
      <c r="AB90" s="120"/>
      <c r="AC90" s="120"/>
      <c r="AD90" s="120"/>
      <c r="AE90" s="120"/>
      <c r="AF90" s="120"/>
      <c r="AG90" s="120"/>
      <c r="AH90" s="120"/>
      <c r="AI90" s="120"/>
      <c r="AJ90" s="120"/>
      <c r="AK90" s="120"/>
      <c r="AL90" s="120"/>
      <c r="AM90" s="120"/>
      <c r="AN90" s="120"/>
      <c r="AO90" s="120"/>
    </row>
    <row r="91" spans="1:41">
      <c r="A91" s="120"/>
      <c r="B91" s="39"/>
      <c r="C91" s="120"/>
      <c r="D91" s="131"/>
      <c r="E91" s="131"/>
      <c r="F91" s="131"/>
      <c r="G91" s="137"/>
      <c r="H91" s="120"/>
      <c r="I91" s="120"/>
      <c r="J91" s="120"/>
      <c r="K91" s="120"/>
      <c r="L91" s="120"/>
      <c r="M91" s="133">
        <f>'E 2024'!O68</f>
        <v>0.22110963979596066</v>
      </c>
      <c r="N91" s="120"/>
      <c r="O91" s="120"/>
      <c r="P91" s="120"/>
      <c r="Q91" s="120"/>
      <c r="R91" s="120"/>
      <c r="S91" s="120"/>
      <c r="T91" s="120"/>
      <c r="U91" s="120"/>
      <c r="V91" s="120"/>
      <c r="W91" s="120"/>
      <c r="X91" s="87"/>
      <c r="Y91" s="137"/>
      <c r="Z91" s="120"/>
      <c r="AA91" s="120"/>
      <c r="AB91" s="120"/>
      <c r="AC91" s="120"/>
      <c r="AD91" s="120"/>
      <c r="AE91" s="120"/>
      <c r="AF91" s="120"/>
      <c r="AG91" s="120"/>
      <c r="AH91" s="120"/>
      <c r="AI91" s="120"/>
      <c r="AJ91" s="120"/>
      <c r="AK91" s="120"/>
      <c r="AL91" s="120"/>
      <c r="AM91" s="120"/>
      <c r="AN91" s="120"/>
      <c r="AO91" s="120"/>
    </row>
    <row r="92" spans="1:41" ht="36.75" customHeight="1">
      <c r="A92" s="120"/>
      <c r="B92" s="11" t="s">
        <v>337</v>
      </c>
      <c r="C92" s="120"/>
      <c r="D92" s="131"/>
      <c r="E92" s="131"/>
      <c r="F92" s="131"/>
      <c r="G92" s="137"/>
      <c r="H92" s="120"/>
      <c r="I92" s="120"/>
      <c r="J92" s="120"/>
      <c r="K92" s="120"/>
      <c r="L92" s="120"/>
      <c r="M92" s="133">
        <f>'E 2024'!O69</f>
        <v>1</v>
      </c>
      <c r="N92" s="120"/>
      <c r="O92" s="120"/>
      <c r="P92" s="120"/>
      <c r="Q92" s="120"/>
      <c r="R92" s="120"/>
      <c r="S92" s="120"/>
      <c r="T92" s="120"/>
      <c r="U92" s="120"/>
      <c r="V92" s="120"/>
      <c r="W92" s="120"/>
      <c r="X92" s="87"/>
      <c r="Y92" s="137"/>
      <c r="Z92" s="120"/>
      <c r="AA92" s="120"/>
      <c r="AB92" s="120"/>
      <c r="AC92" s="120"/>
      <c r="AD92" s="120"/>
      <c r="AE92" s="120"/>
      <c r="AF92" s="120"/>
      <c r="AG92" s="120"/>
      <c r="AH92" s="120"/>
      <c r="AI92" s="120"/>
      <c r="AJ92" s="120"/>
      <c r="AK92" s="120"/>
      <c r="AL92" s="120"/>
      <c r="AM92" s="120"/>
      <c r="AN92" s="120"/>
      <c r="AO92" s="120"/>
    </row>
    <row r="93" spans="1:41" ht="45">
      <c r="A93" s="120"/>
      <c r="B93" s="50" t="s">
        <v>337</v>
      </c>
      <c r="C93" s="120"/>
      <c r="D93" s="131" t="str">
        <f>'E 2024'!L70</f>
        <v>9 actividades recreativas y/o culturales con adultos mayores realizadas</v>
      </c>
      <c r="E93" s="131" t="str">
        <f>'E 2024'!M70</f>
        <v>9 actividades recreativas y/o culturales con adultos mayores realizadas</v>
      </c>
      <c r="F93" s="131" t="str">
        <f>'E 2024'!N70</f>
        <v>18 actividades recreativas y/o culturales con adultos mayores realizadas</v>
      </c>
      <c r="G93" s="137" t="s">
        <v>335</v>
      </c>
      <c r="H93" s="120"/>
      <c r="I93" s="120"/>
      <c r="J93" s="120"/>
      <c r="K93" s="120"/>
      <c r="L93" s="120"/>
      <c r="M93" s="133">
        <f>'E 2024'!O70</f>
        <v>0.5</v>
      </c>
      <c r="N93" s="120"/>
      <c r="O93" s="120"/>
      <c r="P93" s="120"/>
      <c r="Q93" s="120"/>
      <c r="R93" s="120"/>
      <c r="S93" s="120"/>
      <c r="T93" s="120"/>
      <c r="U93" s="120"/>
      <c r="V93" s="120"/>
      <c r="W93" s="120"/>
      <c r="X93" s="87" t="s">
        <v>157</v>
      </c>
      <c r="Y93" s="137" t="s">
        <v>335</v>
      </c>
      <c r="Z93" s="120"/>
      <c r="AA93" s="120"/>
      <c r="AB93" s="120"/>
      <c r="AC93" s="120"/>
      <c r="AD93" s="120"/>
      <c r="AE93" s="120"/>
      <c r="AF93" s="120"/>
      <c r="AG93" s="120"/>
      <c r="AH93" s="120"/>
      <c r="AI93" s="120"/>
      <c r="AJ93" s="120"/>
      <c r="AK93" s="120"/>
      <c r="AL93" s="120"/>
      <c r="AM93" s="120"/>
      <c r="AN93" s="120"/>
      <c r="AO93" s="120"/>
    </row>
    <row r="94" spans="1:41" ht="30">
      <c r="A94" s="120"/>
      <c r="B94" s="50" t="s">
        <v>337</v>
      </c>
      <c r="C94" s="120"/>
      <c r="D94" s="131" t="str">
        <f>'E 2024'!L71</f>
        <v>6  jornadas de atención integral para el adulto mayor realizadas</v>
      </c>
      <c r="E94" s="131" t="str">
        <f>'E 2024'!M71</f>
        <v>6 jornadas de atención integral para el adulto mayor realizadas</v>
      </c>
      <c r="F94" s="131" t="str">
        <f>'E 2024'!N71</f>
        <v>12 jornadas de atención integral para el adulto mayor realizadas</v>
      </c>
      <c r="G94" s="137" t="s">
        <v>335</v>
      </c>
      <c r="H94" s="120"/>
      <c r="I94" s="120"/>
      <c r="J94" s="120"/>
      <c r="K94" s="120"/>
      <c r="L94" s="120"/>
      <c r="M94" s="133">
        <f>'E 2024'!O71</f>
        <v>0.5</v>
      </c>
      <c r="N94" s="120"/>
      <c r="O94" s="120"/>
      <c r="P94" s="120"/>
      <c r="Q94" s="120"/>
      <c r="R94" s="120"/>
      <c r="S94" s="120"/>
      <c r="T94" s="120"/>
      <c r="U94" s="120"/>
      <c r="V94" s="120"/>
      <c r="W94" s="120"/>
      <c r="X94" s="87" t="s">
        <v>157</v>
      </c>
      <c r="Y94" s="137" t="s">
        <v>335</v>
      </c>
      <c r="Z94" s="120"/>
      <c r="AA94" s="120"/>
      <c r="AB94" s="120"/>
      <c r="AC94" s="120"/>
      <c r="AD94" s="120"/>
      <c r="AE94" s="120"/>
      <c r="AF94" s="120"/>
      <c r="AG94" s="120"/>
      <c r="AH94" s="120"/>
      <c r="AI94" s="120"/>
      <c r="AJ94" s="120"/>
      <c r="AK94" s="120"/>
      <c r="AL94" s="120"/>
      <c r="AM94" s="120"/>
      <c r="AN94" s="120"/>
      <c r="AO94" s="120"/>
    </row>
    <row r="95" spans="1:41">
      <c r="A95" s="120"/>
      <c r="B95" s="51"/>
      <c r="C95" s="120"/>
      <c r="D95" s="131"/>
      <c r="E95" s="131"/>
      <c r="F95" s="131"/>
      <c r="G95" s="137"/>
      <c r="H95" s="120"/>
      <c r="I95" s="120"/>
      <c r="J95" s="120"/>
      <c r="K95" s="120"/>
      <c r="L95" s="120"/>
      <c r="M95" s="133">
        <f>'E 2024'!O72</f>
        <v>7.4937492104668046E-2</v>
      </c>
      <c r="N95" s="120"/>
      <c r="O95" s="120"/>
      <c r="P95" s="120"/>
      <c r="Q95" s="120"/>
      <c r="R95" s="120"/>
      <c r="S95" s="120"/>
      <c r="T95" s="120"/>
      <c r="U95" s="120"/>
      <c r="V95" s="120"/>
      <c r="W95" s="120"/>
      <c r="X95" s="87"/>
      <c r="Y95" s="137"/>
      <c r="Z95" s="120"/>
      <c r="AA95" s="120"/>
      <c r="AB95" s="120"/>
      <c r="AC95" s="120"/>
      <c r="AD95" s="120"/>
      <c r="AE95" s="120"/>
      <c r="AF95" s="120"/>
      <c r="AG95" s="120"/>
      <c r="AH95" s="120"/>
      <c r="AI95" s="120"/>
      <c r="AJ95" s="120"/>
      <c r="AK95" s="120"/>
      <c r="AL95" s="120"/>
      <c r="AM95" s="120"/>
      <c r="AN95" s="120"/>
      <c r="AO95" s="120"/>
    </row>
    <row r="96" spans="1:41">
      <c r="A96" s="120"/>
      <c r="B96" s="39"/>
      <c r="C96" s="120"/>
      <c r="D96" s="131"/>
      <c r="E96" s="131"/>
      <c r="F96" s="131"/>
      <c r="G96" s="137"/>
      <c r="H96" s="120"/>
      <c r="I96" s="120"/>
      <c r="J96" s="120"/>
      <c r="K96" s="120"/>
      <c r="L96" s="120"/>
      <c r="M96" s="133">
        <f>'E 2024'!O73</f>
        <v>0.2</v>
      </c>
      <c r="N96" s="120"/>
      <c r="O96" s="120"/>
      <c r="P96" s="120"/>
      <c r="Q96" s="120"/>
      <c r="R96" s="120"/>
      <c r="S96" s="120"/>
      <c r="T96" s="120"/>
      <c r="U96" s="120"/>
      <c r="V96" s="120"/>
      <c r="W96" s="120"/>
      <c r="X96" s="87"/>
      <c r="Y96" s="137"/>
      <c r="Z96" s="120"/>
      <c r="AA96" s="120"/>
      <c r="AB96" s="120"/>
      <c r="AC96" s="120"/>
      <c r="AD96" s="120"/>
      <c r="AE96" s="120"/>
      <c r="AF96" s="120"/>
      <c r="AG96" s="120"/>
      <c r="AH96" s="120"/>
      <c r="AI96" s="120"/>
      <c r="AJ96" s="120"/>
      <c r="AK96" s="120"/>
      <c r="AL96" s="120"/>
      <c r="AM96" s="120"/>
      <c r="AN96" s="120"/>
      <c r="AO96" s="120"/>
    </row>
    <row r="97" spans="1:41" ht="46.5" customHeight="1">
      <c r="A97" s="120"/>
      <c r="B97" s="11" t="s">
        <v>347</v>
      </c>
      <c r="C97" s="120"/>
      <c r="D97" s="131"/>
      <c r="E97" s="131"/>
      <c r="F97" s="131"/>
      <c r="G97" s="137"/>
      <c r="H97" s="120"/>
      <c r="I97" s="120"/>
      <c r="J97" s="120"/>
      <c r="K97" s="120"/>
      <c r="L97" s="120"/>
      <c r="M97" s="133">
        <f>'E 2024'!O74</f>
        <v>1</v>
      </c>
      <c r="N97" s="120"/>
      <c r="O97" s="120"/>
      <c r="P97" s="120"/>
      <c r="Q97" s="120"/>
      <c r="R97" s="120"/>
      <c r="S97" s="120"/>
      <c r="T97" s="120"/>
      <c r="U97" s="120"/>
      <c r="V97" s="120"/>
      <c r="W97" s="120"/>
      <c r="X97" s="87"/>
      <c r="Y97" s="137"/>
      <c r="Z97" s="120"/>
      <c r="AA97" s="120"/>
      <c r="AB97" s="120"/>
      <c r="AC97" s="120"/>
      <c r="AD97" s="120"/>
      <c r="AE97" s="120"/>
      <c r="AF97" s="120"/>
      <c r="AG97" s="120"/>
      <c r="AH97" s="120"/>
      <c r="AI97" s="120"/>
      <c r="AJ97" s="120"/>
      <c r="AK97" s="120"/>
      <c r="AL97" s="120"/>
      <c r="AM97" s="120"/>
      <c r="AN97" s="120"/>
      <c r="AO97" s="120"/>
    </row>
    <row r="98" spans="1:41" ht="30">
      <c r="A98" s="120"/>
      <c r="B98" s="55" t="s">
        <v>347</v>
      </c>
      <c r="C98" s="120"/>
      <c r="D98" s="131" t="str">
        <f>'E 2024'!L75</f>
        <v>120 Frentes de Seguridad fortalecidos</v>
      </c>
      <c r="E98" s="131" t="str">
        <f>'E 2024'!M75</f>
        <v>30 Frentes de Seguridad fortalecidos</v>
      </c>
      <c r="F98" s="131" t="str">
        <f>'E 2024'!N75</f>
        <v>150 Frentes de Seguridad fortalecidos</v>
      </c>
      <c r="G98" s="137" t="s">
        <v>352</v>
      </c>
      <c r="H98" s="120"/>
      <c r="I98" s="120"/>
      <c r="J98" s="120"/>
      <c r="K98" s="120"/>
      <c r="L98" s="120"/>
      <c r="M98" s="133">
        <f>'E 2024'!O75</f>
        <v>0.5</v>
      </c>
      <c r="N98" s="120"/>
      <c r="O98" s="120"/>
      <c r="P98" s="120"/>
      <c r="Q98" s="120"/>
      <c r="R98" s="120"/>
      <c r="S98" s="120"/>
      <c r="T98" s="120"/>
      <c r="U98" s="120"/>
      <c r="V98" s="120"/>
      <c r="W98" s="120"/>
      <c r="X98" s="87" t="s">
        <v>157</v>
      </c>
      <c r="Y98" s="137" t="s">
        <v>352</v>
      </c>
      <c r="Z98" s="120"/>
      <c r="AA98" s="120"/>
      <c r="AB98" s="120"/>
      <c r="AC98" s="120"/>
      <c r="AD98" s="120"/>
      <c r="AE98" s="120"/>
      <c r="AF98" s="120"/>
      <c r="AG98" s="120"/>
      <c r="AH98" s="120"/>
      <c r="AI98" s="120"/>
      <c r="AJ98" s="120"/>
      <c r="AK98" s="120"/>
      <c r="AL98" s="120"/>
      <c r="AM98" s="120"/>
      <c r="AN98" s="120"/>
      <c r="AO98" s="120"/>
    </row>
    <row r="99" spans="1:41" ht="30">
      <c r="A99" s="120"/>
      <c r="B99" s="55" t="s">
        <v>347</v>
      </c>
      <c r="C99" s="120"/>
      <c r="D99" s="131" t="str">
        <f>'E 2024'!L76</f>
        <v>6 actividades para mejorar la convivencia realizados</v>
      </c>
      <c r="E99" s="131" t="str">
        <f>'E 2024'!M76</f>
        <v>6 actividades para mejorar la convivencia realizados</v>
      </c>
      <c r="F99" s="131" t="str">
        <f>'E 2024'!N76</f>
        <v>12 actividades para mejorar la convivencia realizados</v>
      </c>
      <c r="G99" s="137" t="s">
        <v>352</v>
      </c>
      <c r="H99" s="120"/>
      <c r="I99" s="120"/>
      <c r="J99" s="120"/>
      <c r="K99" s="120"/>
      <c r="L99" s="120"/>
      <c r="M99" s="133">
        <f>'E 2024'!O76</f>
        <v>0.5</v>
      </c>
      <c r="N99" s="120"/>
      <c r="O99" s="120"/>
      <c r="P99" s="120"/>
      <c r="Q99" s="120"/>
      <c r="R99" s="120"/>
      <c r="S99" s="120"/>
      <c r="T99" s="120"/>
      <c r="U99" s="120"/>
      <c r="V99" s="120"/>
      <c r="W99" s="120"/>
      <c r="X99" s="87" t="s">
        <v>157</v>
      </c>
      <c r="Y99" s="137" t="s">
        <v>352</v>
      </c>
      <c r="Z99" s="120"/>
      <c r="AA99" s="120"/>
      <c r="AB99" s="120"/>
      <c r="AC99" s="120"/>
      <c r="AD99" s="120"/>
      <c r="AE99" s="120"/>
      <c r="AF99" s="120"/>
      <c r="AG99" s="120"/>
      <c r="AH99" s="120"/>
      <c r="AI99" s="120"/>
      <c r="AJ99" s="120"/>
      <c r="AK99" s="120"/>
      <c r="AL99" s="120"/>
      <c r="AM99" s="120"/>
      <c r="AN99" s="120"/>
      <c r="AO99" s="120"/>
    </row>
    <row r="100" spans="1:41">
      <c r="A100" s="120"/>
      <c r="B100" s="39"/>
      <c r="C100" s="120"/>
      <c r="D100" s="131"/>
      <c r="E100" s="131"/>
      <c r="F100" s="131"/>
      <c r="G100" s="137"/>
      <c r="H100" s="120"/>
      <c r="I100" s="120"/>
      <c r="J100" s="120"/>
      <c r="K100" s="120"/>
      <c r="L100" s="120"/>
      <c r="M100" s="133">
        <f>'E 2024'!O77</f>
        <v>0.35</v>
      </c>
      <c r="N100" s="120"/>
      <c r="O100" s="120"/>
      <c r="P100" s="120"/>
      <c r="Q100" s="120"/>
      <c r="R100" s="120"/>
      <c r="S100" s="120"/>
      <c r="T100" s="120"/>
      <c r="U100" s="120"/>
      <c r="V100" s="120"/>
      <c r="W100" s="120"/>
      <c r="X100" s="87"/>
      <c r="Y100" s="137"/>
      <c r="Z100" s="120"/>
      <c r="AA100" s="120"/>
      <c r="AB100" s="120"/>
      <c r="AC100" s="120"/>
      <c r="AD100" s="120"/>
      <c r="AE100" s="120"/>
      <c r="AF100" s="120"/>
      <c r="AG100" s="120"/>
      <c r="AH100" s="120"/>
      <c r="AI100" s="120"/>
      <c r="AJ100" s="120"/>
      <c r="AK100" s="120"/>
      <c r="AL100" s="120"/>
      <c r="AM100" s="120"/>
      <c r="AN100" s="120"/>
      <c r="AO100" s="120"/>
    </row>
    <row r="101" spans="1:41" ht="25.5">
      <c r="A101" s="120"/>
      <c r="B101" s="11" t="s">
        <v>357</v>
      </c>
      <c r="C101" s="120"/>
      <c r="D101" s="131"/>
      <c r="E101" s="131"/>
      <c r="F101" s="131"/>
      <c r="G101" s="137"/>
      <c r="H101" s="120"/>
      <c r="I101" s="120"/>
      <c r="J101" s="120"/>
      <c r="K101" s="120"/>
      <c r="L101" s="120"/>
      <c r="M101" s="133">
        <f>'E 2024'!O78</f>
        <v>1</v>
      </c>
      <c r="N101" s="120"/>
      <c r="O101" s="120"/>
      <c r="P101" s="120"/>
      <c r="Q101" s="120"/>
      <c r="R101" s="120"/>
      <c r="S101" s="120"/>
      <c r="T101" s="120"/>
      <c r="U101" s="120"/>
      <c r="V101" s="120"/>
      <c r="W101" s="120"/>
      <c r="X101" s="87"/>
      <c r="Y101" s="137"/>
      <c r="Z101" s="120"/>
      <c r="AA101" s="120"/>
      <c r="AB101" s="120"/>
      <c r="AC101" s="120"/>
      <c r="AD101" s="120"/>
      <c r="AE101" s="120"/>
      <c r="AF101" s="120"/>
      <c r="AG101" s="120"/>
      <c r="AH101" s="120"/>
      <c r="AI101" s="120"/>
      <c r="AJ101" s="120"/>
      <c r="AK101" s="120"/>
      <c r="AL101" s="120"/>
      <c r="AM101" s="120"/>
      <c r="AN101" s="120"/>
      <c r="AO101" s="120"/>
    </row>
    <row r="102" spans="1:41" ht="30">
      <c r="A102" s="120"/>
      <c r="B102" s="56" t="s">
        <v>357</v>
      </c>
      <c r="C102" s="120"/>
      <c r="D102" s="131" t="str">
        <f>'E 2024'!L79</f>
        <v>6 jornadas de salud integral realizadas</v>
      </c>
      <c r="E102" s="131" t="str">
        <f>'E 2024'!M79</f>
        <v>2 jornadas de salud integral realizadas</v>
      </c>
      <c r="F102" s="131" t="str">
        <f>'E 2024'!N79</f>
        <v>8 jornadas de salud integral realizadas</v>
      </c>
      <c r="G102" s="134" t="s">
        <v>734</v>
      </c>
      <c r="H102" s="120"/>
      <c r="I102" s="120"/>
      <c r="J102" s="120"/>
      <c r="K102" s="120"/>
      <c r="L102" s="120"/>
      <c r="M102" s="133">
        <f>'E 2024'!O79</f>
        <v>0.1</v>
      </c>
      <c r="N102" s="120"/>
      <c r="O102" s="120"/>
      <c r="P102" s="120"/>
      <c r="Q102" s="120"/>
      <c r="R102" s="120"/>
      <c r="S102" s="120"/>
      <c r="T102" s="120"/>
      <c r="U102" s="120"/>
      <c r="V102" s="120"/>
      <c r="W102" s="120"/>
      <c r="X102" s="87" t="s">
        <v>157</v>
      </c>
      <c r="Y102" s="134" t="s">
        <v>734</v>
      </c>
      <c r="Z102" s="120"/>
      <c r="AA102" s="120"/>
      <c r="AB102" s="120"/>
      <c r="AC102" s="120"/>
      <c r="AD102" s="120"/>
      <c r="AE102" s="120"/>
      <c r="AF102" s="120"/>
      <c r="AG102" s="120"/>
      <c r="AH102" s="120"/>
      <c r="AI102" s="120"/>
      <c r="AJ102" s="120"/>
      <c r="AK102" s="120"/>
      <c r="AL102" s="120"/>
      <c r="AM102" s="120"/>
      <c r="AN102" s="120"/>
      <c r="AO102" s="120"/>
    </row>
    <row r="103" spans="1:41" ht="30">
      <c r="A103" s="120"/>
      <c r="B103" s="56" t="s">
        <v>357</v>
      </c>
      <c r="C103" s="120"/>
      <c r="D103" s="131" t="str">
        <f>'E 2024'!L80</f>
        <v>8 campañas en prevención de las ETS</v>
      </c>
      <c r="E103" s="131" t="str">
        <f>'E 2024'!M80</f>
        <v>8 campañas en prevención de las ETS</v>
      </c>
      <c r="F103" s="131" t="str">
        <f>'E 2024'!N80</f>
        <v>16 campañas en prevención de las ETS</v>
      </c>
      <c r="G103" s="134" t="s">
        <v>593</v>
      </c>
      <c r="H103" s="120"/>
      <c r="I103" s="120"/>
      <c r="J103" s="120"/>
      <c r="K103" s="120"/>
      <c r="L103" s="120"/>
      <c r="M103" s="133">
        <f>'E 2024'!O80</f>
        <v>0.1</v>
      </c>
      <c r="N103" s="120"/>
      <c r="O103" s="120"/>
      <c r="P103" s="120"/>
      <c r="Q103" s="120"/>
      <c r="R103" s="120"/>
      <c r="S103" s="120"/>
      <c r="T103" s="120"/>
      <c r="U103" s="120"/>
      <c r="V103" s="120"/>
      <c r="W103" s="120"/>
      <c r="X103" s="87" t="s">
        <v>157</v>
      </c>
      <c r="Y103" s="134" t="s">
        <v>593</v>
      </c>
      <c r="Z103" s="120"/>
      <c r="AA103" s="120"/>
      <c r="AB103" s="120"/>
      <c r="AC103" s="120"/>
      <c r="AD103" s="120"/>
      <c r="AE103" s="120"/>
      <c r="AF103" s="120"/>
      <c r="AG103" s="120"/>
      <c r="AH103" s="120"/>
      <c r="AI103" s="120"/>
      <c r="AJ103" s="120"/>
      <c r="AK103" s="120"/>
      <c r="AL103" s="120"/>
      <c r="AM103" s="120"/>
      <c r="AN103" s="120"/>
      <c r="AO103" s="120"/>
    </row>
    <row r="104" spans="1:41" ht="105">
      <c r="A104" s="120"/>
      <c r="B104" s="56" t="s">
        <v>357</v>
      </c>
      <c r="C104" s="120"/>
      <c r="D104" s="131" t="str">
        <f>'E 2024'!L81</f>
        <v>30 jornadas en IEO de la localidad para el desarrollo de capacidades en el manejo integral del consumo de sustancias psicoactivas y las acciones derivabas de la política pública de salud mental</v>
      </c>
      <c r="E104" s="131" t="str">
        <f>'E 2024'!M81</f>
        <v>10 jornadas en IEO de la localidad para el desarrollo de capacidades en el manejo integral del consumo de sustancias psicoactivas y las acciones derivabas de la política pública de salud mental</v>
      </c>
      <c r="F104" s="131" t="str">
        <f>'E 2024'!N81</f>
        <v>40 jornadas en IEO de la localidad para el desarrollo de capacidades en el manejo integral del consumo de sustancias psicoactivas y las acciones derivabas de la política pública de salud mental</v>
      </c>
      <c r="G104" s="134" t="s">
        <v>279</v>
      </c>
      <c r="H104" s="120"/>
      <c r="I104" s="120"/>
      <c r="J104" s="120"/>
      <c r="K104" s="120"/>
      <c r="L104" s="120"/>
      <c r="M104" s="133">
        <f>'E 2024'!O81</f>
        <v>0.1</v>
      </c>
      <c r="N104" s="120"/>
      <c r="O104" s="120"/>
      <c r="P104" s="120"/>
      <c r="Q104" s="120"/>
      <c r="R104" s="120"/>
      <c r="S104" s="120"/>
      <c r="T104" s="120"/>
      <c r="U104" s="120"/>
      <c r="V104" s="120"/>
      <c r="W104" s="120"/>
      <c r="X104" s="87" t="s">
        <v>157</v>
      </c>
      <c r="Y104" s="134" t="s">
        <v>279</v>
      </c>
      <c r="Z104" s="120"/>
      <c r="AA104" s="120"/>
      <c r="AB104" s="120"/>
      <c r="AC104" s="120"/>
      <c r="AD104" s="120"/>
      <c r="AE104" s="120"/>
      <c r="AF104" s="120"/>
      <c r="AG104" s="120"/>
      <c r="AH104" s="120"/>
      <c r="AI104" s="120"/>
      <c r="AJ104" s="120"/>
      <c r="AK104" s="120"/>
      <c r="AL104" s="120"/>
      <c r="AM104" s="120"/>
      <c r="AN104" s="120"/>
      <c r="AO104" s="120"/>
    </row>
    <row r="105" spans="1:41" ht="30">
      <c r="A105" s="120"/>
      <c r="B105" s="56" t="s">
        <v>357</v>
      </c>
      <c r="C105" s="120"/>
      <c r="D105" s="131"/>
      <c r="E105" s="131" t="str">
        <f>'E 2024'!M82</f>
        <v>100 unidades sanitarias instaladas</v>
      </c>
      <c r="F105" s="131" t="str">
        <f>'E 2024'!N82</f>
        <v>100 unidades sanitarias instaladas</v>
      </c>
      <c r="G105" s="137" t="s">
        <v>157</v>
      </c>
      <c r="H105" s="120"/>
      <c r="I105" s="120"/>
      <c r="J105" s="120"/>
      <c r="K105" s="120"/>
      <c r="L105" s="120"/>
      <c r="M105" s="133">
        <f>'E 2024'!O82</f>
        <v>0.5</v>
      </c>
      <c r="N105" s="120"/>
      <c r="O105" s="120"/>
      <c r="P105" s="120"/>
      <c r="Q105" s="120"/>
      <c r="R105" s="120"/>
      <c r="S105" s="120"/>
      <c r="T105" s="120"/>
      <c r="U105" s="120"/>
      <c r="V105" s="120"/>
      <c r="W105" s="120"/>
      <c r="X105" s="87" t="s">
        <v>157</v>
      </c>
      <c r="Y105" s="137" t="s">
        <v>157</v>
      </c>
      <c r="Z105" s="120"/>
      <c r="AA105" s="120"/>
      <c r="AB105" s="120"/>
      <c r="AC105" s="120"/>
      <c r="AD105" s="120"/>
      <c r="AE105" s="120"/>
      <c r="AF105" s="120"/>
      <c r="AG105" s="120"/>
      <c r="AH105" s="120"/>
      <c r="AI105" s="120"/>
      <c r="AJ105" s="120"/>
      <c r="AK105" s="120"/>
      <c r="AL105" s="120"/>
      <c r="AM105" s="120"/>
      <c r="AN105" s="120"/>
      <c r="AO105" s="120"/>
    </row>
    <row r="106" spans="1:41" ht="45">
      <c r="A106" s="120"/>
      <c r="B106" s="56" t="s">
        <v>357</v>
      </c>
      <c r="C106" s="120"/>
      <c r="D106" s="131"/>
      <c r="E106" s="131" t="str">
        <f>'E 2024'!M83</f>
        <v>5 albercas comunitarias de agua potable construidas o adecuadas en funcionamiento</v>
      </c>
      <c r="F106" s="131" t="str">
        <f>'E 2024'!N83</f>
        <v>5 albercas comunitarias de agua potable construidas o adecuadas en funcionamiento</v>
      </c>
      <c r="G106" s="137" t="s">
        <v>157</v>
      </c>
      <c r="H106" s="120"/>
      <c r="I106" s="120"/>
      <c r="J106" s="120"/>
      <c r="K106" s="120"/>
      <c r="L106" s="120"/>
      <c r="M106" s="133">
        <f>'E 2024'!O83</f>
        <v>0.2</v>
      </c>
      <c r="N106" s="120"/>
      <c r="O106" s="120"/>
      <c r="P106" s="120"/>
      <c r="Q106" s="120"/>
      <c r="R106" s="120"/>
      <c r="S106" s="120"/>
      <c r="T106" s="120"/>
      <c r="U106" s="120"/>
      <c r="V106" s="120"/>
      <c r="W106" s="120"/>
      <c r="X106" s="87" t="s">
        <v>157</v>
      </c>
      <c r="Y106" s="137" t="s">
        <v>157</v>
      </c>
      <c r="Z106" s="120"/>
      <c r="AA106" s="120"/>
      <c r="AB106" s="120"/>
      <c r="AC106" s="120"/>
      <c r="AD106" s="120"/>
      <c r="AE106" s="120"/>
      <c r="AF106" s="120"/>
      <c r="AG106" s="120"/>
      <c r="AH106" s="120"/>
      <c r="AI106" s="120"/>
      <c r="AJ106" s="120"/>
      <c r="AK106" s="120"/>
      <c r="AL106" s="120"/>
      <c r="AM106" s="120"/>
      <c r="AN106" s="120"/>
      <c r="AO106" s="120"/>
    </row>
    <row r="107" spans="1:41">
      <c r="A107" s="120"/>
      <c r="B107" s="39"/>
      <c r="C107" s="120"/>
      <c r="D107" s="131"/>
      <c r="E107" s="131"/>
      <c r="F107" s="131"/>
      <c r="G107" s="137"/>
      <c r="H107" s="120"/>
      <c r="I107" s="120"/>
      <c r="J107" s="120"/>
      <c r="K107" s="120"/>
      <c r="L107" s="120"/>
      <c r="M107" s="133">
        <f>'E 2024'!O84</f>
        <v>0.45</v>
      </c>
      <c r="N107" s="120"/>
      <c r="O107" s="120"/>
      <c r="P107" s="120"/>
      <c r="Q107" s="120"/>
      <c r="R107" s="120"/>
      <c r="S107" s="120"/>
      <c r="T107" s="120"/>
      <c r="U107" s="120"/>
      <c r="V107" s="120"/>
      <c r="W107" s="120"/>
      <c r="X107" s="87"/>
      <c r="Y107" s="137"/>
      <c r="Z107" s="120"/>
      <c r="AA107" s="120"/>
      <c r="AB107" s="120"/>
      <c r="AC107" s="120"/>
      <c r="AD107" s="120"/>
      <c r="AE107" s="120"/>
      <c r="AF107" s="120"/>
      <c r="AG107" s="120"/>
      <c r="AH107" s="120"/>
      <c r="AI107" s="120"/>
      <c r="AJ107" s="120"/>
      <c r="AK107" s="120"/>
      <c r="AL107" s="120"/>
      <c r="AM107" s="120"/>
      <c r="AN107" s="120"/>
      <c r="AO107" s="120"/>
    </row>
    <row r="108" spans="1:41" ht="33" customHeight="1">
      <c r="A108" s="120"/>
      <c r="B108" s="11" t="s">
        <v>374</v>
      </c>
      <c r="C108" s="120"/>
      <c r="D108" s="131"/>
      <c r="E108" s="131"/>
      <c r="F108" s="131"/>
      <c r="G108" s="137"/>
      <c r="H108" s="120"/>
      <c r="I108" s="120"/>
      <c r="J108" s="120"/>
      <c r="K108" s="120"/>
      <c r="L108" s="120"/>
      <c r="M108" s="133">
        <f>'E 2024'!O85</f>
        <v>1</v>
      </c>
      <c r="N108" s="120"/>
      <c r="O108" s="120"/>
      <c r="P108" s="120"/>
      <c r="Q108" s="120"/>
      <c r="R108" s="120"/>
      <c r="S108" s="120"/>
      <c r="T108" s="120"/>
      <c r="U108" s="120"/>
      <c r="V108" s="120"/>
      <c r="W108" s="120"/>
      <c r="X108" s="87"/>
      <c r="Y108" s="137"/>
      <c r="Z108" s="120"/>
      <c r="AA108" s="120"/>
      <c r="AB108" s="120"/>
      <c r="AC108" s="120"/>
      <c r="AD108" s="120"/>
      <c r="AE108" s="120"/>
      <c r="AF108" s="120"/>
      <c r="AG108" s="120"/>
      <c r="AH108" s="120"/>
      <c r="AI108" s="120"/>
      <c r="AJ108" s="120"/>
      <c r="AK108" s="120"/>
      <c r="AL108" s="120"/>
      <c r="AM108" s="120"/>
      <c r="AN108" s="120"/>
      <c r="AO108" s="120"/>
    </row>
    <row r="109" spans="1:41" ht="30">
      <c r="A109" s="120"/>
      <c r="B109" s="57" t="s">
        <v>374</v>
      </c>
      <c r="C109" s="120"/>
      <c r="D109" s="131" t="str">
        <f>'E 2024'!L86</f>
        <v>2.000 personas de la LHCN vinculadas al sistema financiero</v>
      </c>
      <c r="E109" s="131" t="str">
        <f>'E 2024'!M86</f>
        <v>700 personas de la LHCN vinculadas al sistema financiero</v>
      </c>
      <c r="F109" s="131" t="str">
        <f>'E 2024'!N86</f>
        <v>2.700 personas de la LHCN vinculadas al sistema financiero</v>
      </c>
      <c r="G109" s="134" t="s">
        <v>157</v>
      </c>
      <c r="H109" s="120"/>
      <c r="I109" s="120"/>
      <c r="J109" s="120"/>
      <c r="K109" s="120"/>
      <c r="L109" s="120"/>
      <c r="M109" s="133">
        <f>'E 2024'!O86</f>
        <v>0.2</v>
      </c>
      <c r="N109" s="120"/>
      <c r="O109" s="120"/>
      <c r="P109" s="120"/>
      <c r="Q109" s="120"/>
      <c r="R109" s="120"/>
      <c r="S109" s="120"/>
      <c r="T109" s="120"/>
      <c r="U109" s="120"/>
      <c r="V109" s="120"/>
      <c r="W109" s="120"/>
      <c r="X109" s="87" t="s">
        <v>157</v>
      </c>
      <c r="Y109" s="134" t="s">
        <v>157</v>
      </c>
      <c r="Z109" s="120"/>
      <c r="AA109" s="120"/>
      <c r="AB109" s="120"/>
      <c r="AC109" s="120"/>
      <c r="AD109" s="120"/>
      <c r="AE109" s="120"/>
      <c r="AF109" s="120"/>
      <c r="AG109" s="120"/>
      <c r="AH109" s="120"/>
      <c r="AI109" s="120"/>
      <c r="AJ109" s="120"/>
      <c r="AK109" s="120"/>
      <c r="AL109" s="120"/>
      <c r="AM109" s="120"/>
      <c r="AN109" s="120"/>
      <c r="AO109" s="120"/>
    </row>
    <row r="110" spans="1:41" ht="30">
      <c r="A110" s="120"/>
      <c r="B110" s="57" t="s">
        <v>374</v>
      </c>
      <c r="C110" s="120"/>
      <c r="D110" s="131" t="str">
        <f>'E 2024'!L87</f>
        <v>350 emprendimientos en la LHCN</v>
      </c>
      <c r="E110" s="131" t="str">
        <f>'E 2024'!M87</f>
        <v>150 emprendimientos en la LHCN</v>
      </c>
      <c r="F110" s="131" t="str">
        <f>'E 2024'!N87</f>
        <v>500 emprendimientos en la LHCN</v>
      </c>
      <c r="G110" s="134" t="s">
        <v>157</v>
      </c>
      <c r="H110" s="120"/>
      <c r="I110" s="120"/>
      <c r="J110" s="120"/>
      <c r="K110" s="120"/>
      <c r="L110" s="120"/>
      <c r="M110" s="133">
        <f>'E 2024'!O87</f>
        <v>0.6</v>
      </c>
      <c r="N110" s="120"/>
      <c r="O110" s="120"/>
      <c r="P110" s="120"/>
      <c r="Q110" s="120"/>
      <c r="R110" s="120"/>
      <c r="S110" s="120"/>
      <c r="T110" s="120"/>
      <c r="U110" s="120"/>
      <c r="V110" s="120"/>
      <c r="W110" s="120"/>
      <c r="X110" s="87" t="s">
        <v>157</v>
      </c>
      <c r="Y110" s="134" t="s">
        <v>157</v>
      </c>
      <c r="Z110" s="120"/>
      <c r="AA110" s="120"/>
      <c r="AB110" s="120"/>
      <c r="AC110" s="120"/>
      <c r="AD110" s="120"/>
      <c r="AE110" s="120"/>
      <c r="AF110" s="120"/>
      <c r="AG110" s="120"/>
      <c r="AH110" s="120"/>
      <c r="AI110" s="120"/>
      <c r="AJ110" s="120"/>
      <c r="AK110" s="120"/>
      <c r="AL110" s="120"/>
      <c r="AM110" s="120"/>
      <c r="AN110" s="120"/>
      <c r="AO110" s="120"/>
    </row>
    <row r="111" spans="1:41" ht="45">
      <c r="A111" s="120"/>
      <c r="B111" s="57" t="s">
        <v>374</v>
      </c>
      <c r="C111" s="120"/>
      <c r="D111" s="131" t="str">
        <f>'E 2024'!L88</f>
        <v>500 personas en pobreza extrema atendidas en feria de empleabilidad</v>
      </c>
      <c r="E111" s="131" t="str">
        <f>'E 2024'!M88</f>
        <v>100 personas en pobreza extrema atendidas en feria de empleabilidad</v>
      </c>
      <c r="F111" s="131" t="str">
        <f>'E 2024'!N88</f>
        <v>600 personas en pobreza extrema atendidas en feria de empleabilidad</v>
      </c>
      <c r="G111" s="134" t="s">
        <v>157</v>
      </c>
      <c r="H111" s="120"/>
      <c r="I111" s="120"/>
      <c r="J111" s="120"/>
      <c r="K111" s="120"/>
      <c r="L111" s="120"/>
      <c r="M111" s="133">
        <f>'E 2024'!O88</f>
        <v>0.2</v>
      </c>
      <c r="N111" s="120"/>
      <c r="O111" s="120"/>
      <c r="P111" s="120"/>
      <c r="Q111" s="120"/>
      <c r="R111" s="120"/>
      <c r="S111" s="120"/>
      <c r="T111" s="120"/>
      <c r="U111" s="120"/>
      <c r="V111" s="120"/>
      <c r="W111" s="120"/>
      <c r="X111" s="87" t="s">
        <v>157</v>
      </c>
      <c r="Y111" s="134" t="s">
        <v>157</v>
      </c>
      <c r="Z111" s="120"/>
      <c r="AA111" s="120"/>
      <c r="AB111" s="120"/>
      <c r="AC111" s="120"/>
      <c r="AD111" s="120"/>
      <c r="AE111" s="120"/>
      <c r="AF111" s="120"/>
      <c r="AG111" s="120"/>
      <c r="AH111" s="120"/>
      <c r="AI111" s="120"/>
      <c r="AJ111" s="120"/>
      <c r="AK111" s="120"/>
      <c r="AL111" s="120"/>
      <c r="AM111" s="120"/>
      <c r="AN111" s="120"/>
      <c r="AO111" s="120"/>
    </row>
    <row r="112" spans="1:41">
      <c r="A112" s="120"/>
      <c r="B112" s="51"/>
      <c r="C112" s="120"/>
      <c r="D112" s="131"/>
      <c r="E112" s="131"/>
      <c r="F112" s="131"/>
      <c r="G112" s="137"/>
      <c r="H112" s="120"/>
      <c r="I112" s="120"/>
      <c r="J112" s="120"/>
      <c r="K112" s="120"/>
      <c r="L112" s="120"/>
      <c r="M112" s="133">
        <f>'E 2024'!O89</f>
        <v>6.9366176940847582E-2</v>
      </c>
      <c r="N112" s="120"/>
      <c r="O112" s="120"/>
      <c r="P112" s="120"/>
      <c r="Q112" s="120"/>
      <c r="R112" s="120"/>
      <c r="S112" s="120"/>
      <c r="T112" s="120"/>
      <c r="U112" s="120"/>
      <c r="V112" s="120"/>
      <c r="W112" s="120"/>
      <c r="X112" s="87"/>
      <c r="Y112" s="137"/>
      <c r="Z112" s="120"/>
      <c r="AA112" s="120"/>
      <c r="AB112" s="120"/>
      <c r="AC112" s="120"/>
      <c r="AD112" s="120"/>
      <c r="AE112" s="120"/>
      <c r="AF112" s="120"/>
      <c r="AG112" s="120"/>
      <c r="AH112" s="120"/>
      <c r="AI112" s="120"/>
      <c r="AJ112" s="120"/>
      <c r="AK112" s="120"/>
      <c r="AL112" s="120"/>
      <c r="AM112" s="120"/>
      <c r="AN112" s="120"/>
      <c r="AO112" s="120"/>
    </row>
    <row r="113" spans="1:41">
      <c r="A113" s="120"/>
      <c r="B113" s="39"/>
      <c r="C113" s="120"/>
      <c r="D113" s="131"/>
      <c r="E113" s="131"/>
      <c r="F113" s="131"/>
      <c r="G113" s="137"/>
      <c r="H113" s="120"/>
      <c r="I113" s="120"/>
      <c r="J113" s="120"/>
      <c r="K113" s="120"/>
      <c r="L113" s="120"/>
      <c r="M113" s="133">
        <f>'E 2024'!O90</f>
        <v>1</v>
      </c>
      <c r="N113" s="120"/>
      <c r="O113" s="120"/>
      <c r="P113" s="120"/>
      <c r="Q113" s="120"/>
      <c r="R113" s="120"/>
      <c r="S113" s="120"/>
      <c r="T113" s="120"/>
      <c r="U113" s="120"/>
      <c r="V113" s="120"/>
      <c r="W113" s="120"/>
      <c r="X113" s="87"/>
      <c r="Y113" s="137"/>
      <c r="Z113" s="120"/>
      <c r="AA113" s="120"/>
      <c r="AB113" s="120"/>
      <c r="AC113" s="120"/>
      <c r="AD113" s="120"/>
      <c r="AE113" s="120"/>
      <c r="AF113" s="120"/>
      <c r="AG113" s="120"/>
      <c r="AH113" s="120"/>
      <c r="AI113" s="120"/>
      <c r="AJ113" s="120"/>
      <c r="AK113" s="120"/>
      <c r="AL113" s="120"/>
      <c r="AM113" s="120"/>
      <c r="AN113" s="120"/>
      <c r="AO113" s="120"/>
    </row>
    <row r="114" spans="1:41" ht="35.25" customHeight="1">
      <c r="A114" s="120"/>
      <c r="B114" s="11" t="s">
        <v>389</v>
      </c>
      <c r="C114" s="120"/>
      <c r="D114" s="131"/>
      <c r="E114" s="131"/>
      <c r="F114" s="131"/>
      <c r="G114" s="137"/>
      <c r="H114" s="120"/>
      <c r="I114" s="120"/>
      <c r="J114" s="120"/>
      <c r="K114" s="120"/>
      <c r="L114" s="120"/>
      <c r="M114" s="133">
        <f>'E 2024'!O91</f>
        <v>0.8</v>
      </c>
      <c r="N114" s="120"/>
      <c r="O114" s="120"/>
      <c r="P114" s="120"/>
      <c r="Q114" s="120"/>
      <c r="R114" s="120"/>
      <c r="S114" s="120"/>
      <c r="T114" s="120"/>
      <c r="U114" s="120"/>
      <c r="V114" s="120"/>
      <c r="W114" s="120"/>
      <c r="X114" s="87"/>
      <c r="Y114" s="137"/>
      <c r="Z114" s="120"/>
      <c r="AA114" s="120"/>
      <c r="AB114" s="120"/>
      <c r="AC114" s="120"/>
      <c r="AD114" s="120"/>
      <c r="AE114" s="120"/>
      <c r="AF114" s="120"/>
      <c r="AG114" s="120"/>
      <c r="AH114" s="120"/>
      <c r="AI114" s="120"/>
      <c r="AJ114" s="120"/>
      <c r="AK114" s="120"/>
      <c r="AL114" s="120"/>
      <c r="AM114" s="120"/>
      <c r="AN114" s="120"/>
      <c r="AO114" s="120"/>
    </row>
    <row r="115" spans="1:41" ht="25.5">
      <c r="A115" s="120"/>
      <c r="B115" s="58" t="s">
        <v>389</v>
      </c>
      <c r="C115" s="120"/>
      <c r="D115" s="83">
        <f>'E 2024'!L92</f>
        <v>25</v>
      </c>
      <c r="E115" s="83">
        <f>'E 2024'!M92</f>
        <v>20</v>
      </c>
      <c r="F115" s="83">
        <f>'E 2024'!N92</f>
        <v>45</v>
      </c>
      <c r="G115" s="134" t="s">
        <v>157</v>
      </c>
      <c r="H115" s="120"/>
      <c r="I115" s="120"/>
      <c r="J115" s="120"/>
      <c r="K115" s="120"/>
      <c r="L115" s="120"/>
      <c r="M115" s="133">
        <f>'E 2024'!O92</f>
        <v>0.15</v>
      </c>
      <c r="N115" s="120"/>
      <c r="O115" s="120"/>
      <c r="P115" s="120"/>
      <c r="Q115" s="120"/>
      <c r="R115" s="120"/>
      <c r="S115" s="120"/>
      <c r="T115" s="120"/>
      <c r="U115" s="120"/>
      <c r="V115" s="120"/>
      <c r="W115" s="120"/>
      <c r="X115" s="87" t="s">
        <v>157</v>
      </c>
      <c r="Y115" s="134" t="s">
        <v>157</v>
      </c>
      <c r="Z115" s="120"/>
      <c r="AA115" s="120"/>
      <c r="AB115" s="120"/>
      <c r="AC115" s="120"/>
      <c r="AD115" s="120"/>
      <c r="AE115" s="120"/>
      <c r="AF115" s="120"/>
      <c r="AG115" s="120"/>
      <c r="AH115" s="120"/>
      <c r="AI115" s="120"/>
      <c r="AJ115" s="120"/>
      <c r="AK115" s="120"/>
      <c r="AL115" s="120"/>
      <c r="AM115" s="120"/>
      <c r="AN115" s="120"/>
      <c r="AO115" s="120"/>
    </row>
    <row r="116" spans="1:41" ht="25.5">
      <c r="A116" s="120"/>
      <c r="B116" s="58" t="s">
        <v>389</v>
      </c>
      <c r="C116" s="120"/>
      <c r="D116" s="83">
        <f>'E 2024'!L93</f>
        <v>25</v>
      </c>
      <c r="E116" s="83">
        <f>'E 2024'!M93</f>
        <v>50</v>
      </c>
      <c r="F116" s="83">
        <f>'E 2024'!N93</f>
        <v>75</v>
      </c>
      <c r="G116" s="134" t="s">
        <v>157</v>
      </c>
      <c r="H116" s="120"/>
      <c r="I116" s="120"/>
      <c r="J116" s="120"/>
      <c r="K116" s="120"/>
      <c r="L116" s="120"/>
      <c r="M116" s="133">
        <f>'E 2024'!O93</f>
        <v>0.1</v>
      </c>
      <c r="N116" s="120"/>
      <c r="O116" s="120"/>
      <c r="P116" s="120"/>
      <c r="Q116" s="120"/>
      <c r="R116" s="120"/>
      <c r="S116" s="120"/>
      <c r="T116" s="120"/>
      <c r="U116" s="120"/>
      <c r="V116" s="120"/>
      <c r="W116" s="120"/>
      <c r="X116" s="87" t="s">
        <v>157</v>
      </c>
      <c r="Y116" s="134" t="s">
        <v>157</v>
      </c>
      <c r="Z116" s="120"/>
      <c r="AA116" s="120"/>
      <c r="AB116" s="120"/>
      <c r="AC116" s="120"/>
      <c r="AD116" s="120"/>
      <c r="AE116" s="120"/>
      <c r="AF116" s="120"/>
      <c r="AG116" s="120"/>
      <c r="AH116" s="120"/>
      <c r="AI116" s="120"/>
      <c r="AJ116" s="120"/>
      <c r="AK116" s="120"/>
      <c r="AL116" s="120"/>
      <c r="AM116" s="120"/>
      <c r="AN116" s="120"/>
      <c r="AO116" s="120"/>
    </row>
    <row r="117" spans="1:41" ht="25.5">
      <c r="A117" s="120"/>
      <c r="B117" s="58" t="s">
        <v>389</v>
      </c>
      <c r="C117" s="120"/>
      <c r="D117" s="83">
        <f>'E 2024'!L94</f>
        <v>50</v>
      </c>
      <c r="E117" s="83">
        <f>'E 2024'!M94</f>
        <v>100</v>
      </c>
      <c r="F117" s="83">
        <f>'E 2024'!N94</f>
        <v>150</v>
      </c>
      <c r="G117" s="134" t="s">
        <v>157</v>
      </c>
      <c r="H117" s="120"/>
      <c r="I117" s="120"/>
      <c r="J117" s="120"/>
      <c r="K117" s="120"/>
      <c r="L117" s="120"/>
      <c r="M117" s="133">
        <f>'E 2024'!O94</f>
        <v>0.2</v>
      </c>
      <c r="N117" s="120"/>
      <c r="O117" s="120"/>
      <c r="P117" s="120"/>
      <c r="Q117" s="120"/>
      <c r="R117" s="120"/>
      <c r="S117" s="120"/>
      <c r="T117" s="120"/>
      <c r="U117" s="120"/>
      <c r="V117" s="120"/>
      <c r="W117" s="120"/>
      <c r="X117" s="87" t="s">
        <v>157</v>
      </c>
      <c r="Y117" s="134" t="s">
        <v>157</v>
      </c>
      <c r="Z117" s="120"/>
      <c r="AA117" s="120"/>
      <c r="AB117" s="120"/>
      <c r="AC117" s="120"/>
      <c r="AD117" s="120"/>
      <c r="AE117" s="120"/>
      <c r="AF117" s="120"/>
      <c r="AG117" s="120"/>
      <c r="AH117" s="120"/>
      <c r="AI117" s="120"/>
      <c r="AJ117" s="120"/>
      <c r="AK117" s="120"/>
      <c r="AL117" s="120"/>
      <c r="AM117" s="120"/>
      <c r="AN117" s="120"/>
      <c r="AO117" s="120"/>
    </row>
    <row r="118" spans="1:41" ht="25.5">
      <c r="A118" s="120"/>
      <c r="B118" s="58" t="s">
        <v>389</v>
      </c>
      <c r="C118" s="120"/>
      <c r="D118" s="83">
        <f>'E 2024'!L95</f>
        <v>25</v>
      </c>
      <c r="E118" s="83">
        <f>'E 2024'!M95</f>
        <v>25</v>
      </c>
      <c r="F118" s="83">
        <f>'E 2024'!N95</f>
        <v>50</v>
      </c>
      <c r="G118" s="134" t="s">
        <v>157</v>
      </c>
      <c r="H118" s="120"/>
      <c r="I118" s="120"/>
      <c r="J118" s="120"/>
      <c r="K118" s="120"/>
      <c r="L118" s="120"/>
      <c r="M118" s="133">
        <f>'E 2024'!O95</f>
        <v>0.05</v>
      </c>
      <c r="N118" s="120"/>
      <c r="O118" s="120"/>
      <c r="P118" s="120"/>
      <c r="Q118" s="120"/>
      <c r="R118" s="120"/>
      <c r="S118" s="120"/>
      <c r="T118" s="120"/>
      <c r="U118" s="120"/>
      <c r="V118" s="120"/>
      <c r="W118" s="120"/>
      <c r="X118" s="87" t="s">
        <v>157</v>
      </c>
      <c r="Y118" s="134" t="s">
        <v>157</v>
      </c>
      <c r="Z118" s="120"/>
      <c r="AA118" s="120"/>
      <c r="AB118" s="120"/>
      <c r="AC118" s="120"/>
      <c r="AD118" s="120"/>
      <c r="AE118" s="120"/>
      <c r="AF118" s="120"/>
      <c r="AG118" s="120"/>
      <c r="AH118" s="120"/>
      <c r="AI118" s="120"/>
      <c r="AJ118" s="120"/>
      <c r="AK118" s="120"/>
      <c r="AL118" s="120"/>
      <c r="AM118" s="120"/>
      <c r="AN118" s="120"/>
      <c r="AO118" s="120"/>
    </row>
    <row r="119" spans="1:41" ht="25.5">
      <c r="A119" s="120"/>
      <c r="B119" s="58" t="s">
        <v>389</v>
      </c>
      <c r="C119" s="120"/>
      <c r="D119" s="83">
        <f>'E 2024'!L96</f>
        <v>15</v>
      </c>
      <c r="E119" s="83">
        <f>'E 2024'!M96</f>
        <v>15</v>
      </c>
      <c r="F119" s="83">
        <f>'E 2024'!N96</f>
        <v>30</v>
      </c>
      <c r="G119" s="134" t="s">
        <v>157</v>
      </c>
      <c r="H119" s="120"/>
      <c r="I119" s="120"/>
      <c r="J119" s="120"/>
      <c r="K119" s="120"/>
      <c r="L119" s="120"/>
      <c r="M119" s="133">
        <f>'E 2024'!O96</f>
        <v>0.05</v>
      </c>
      <c r="N119" s="120"/>
      <c r="O119" s="120"/>
      <c r="P119" s="120"/>
      <c r="Q119" s="120"/>
      <c r="R119" s="120"/>
      <c r="S119" s="120"/>
      <c r="T119" s="120"/>
      <c r="U119" s="120"/>
      <c r="V119" s="120"/>
      <c r="W119" s="120"/>
      <c r="X119" s="87" t="s">
        <v>157</v>
      </c>
      <c r="Y119" s="134" t="s">
        <v>157</v>
      </c>
      <c r="Z119" s="120"/>
      <c r="AA119" s="120"/>
      <c r="AB119" s="120"/>
      <c r="AC119" s="120"/>
      <c r="AD119" s="120"/>
      <c r="AE119" s="120"/>
      <c r="AF119" s="120"/>
      <c r="AG119" s="120"/>
      <c r="AH119" s="120"/>
      <c r="AI119" s="120"/>
      <c r="AJ119" s="120"/>
      <c r="AK119" s="120"/>
      <c r="AL119" s="120"/>
      <c r="AM119" s="120"/>
      <c r="AN119" s="120"/>
      <c r="AO119" s="120"/>
    </row>
    <row r="120" spans="1:41" ht="25.5">
      <c r="A120" s="120"/>
      <c r="B120" s="58" t="s">
        <v>389</v>
      </c>
      <c r="C120" s="120"/>
      <c r="D120" s="83">
        <f>'E 2024'!L97</f>
        <v>10</v>
      </c>
      <c r="E120" s="83">
        <f>'E 2024'!M97</f>
        <v>10</v>
      </c>
      <c r="F120" s="83">
        <f>'E 2024'!N97</f>
        <v>20</v>
      </c>
      <c r="G120" s="134" t="s">
        <v>157</v>
      </c>
      <c r="H120" s="120"/>
      <c r="I120" s="120"/>
      <c r="J120" s="120"/>
      <c r="K120" s="120"/>
      <c r="L120" s="120"/>
      <c r="M120" s="133">
        <f>'E 2024'!O97</f>
        <v>0.05</v>
      </c>
      <c r="N120" s="120"/>
      <c r="O120" s="120"/>
      <c r="P120" s="120"/>
      <c r="Q120" s="120"/>
      <c r="R120" s="120"/>
      <c r="S120" s="120"/>
      <c r="T120" s="120"/>
      <c r="U120" s="120"/>
      <c r="V120" s="120"/>
      <c r="W120" s="120"/>
      <c r="X120" s="87" t="s">
        <v>157</v>
      </c>
      <c r="Y120" s="134" t="s">
        <v>157</v>
      </c>
      <c r="Z120" s="120"/>
      <c r="AA120" s="120"/>
      <c r="AB120" s="120"/>
      <c r="AC120" s="120"/>
      <c r="AD120" s="120"/>
      <c r="AE120" s="120"/>
      <c r="AF120" s="120"/>
      <c r="AG120" s="120"/>
      <c r="AH120" s="120"/>
      <c r="AI120" s="120"/>
      <c r="AJ120" s="120"/>
      <c r="AK120" s="120"/>
      <c r="AL120" s="120"/>
      <c r="AM120" s="120"/>
      <c r="AN120" s="120"/>
      <c r="AO120" s="120"/>
    </row>
    <row r="121" spans="1:41" ht="25.5">
      <c r="A121" s="120"/>
      <c r="B121" s="58" t="s">
        <v>389</v>
      </c>
      <c r="C121" s="120"/>
      <c r="D121" s="83">
        <f>'E 2024'!L98</f>
        <v>15</v>
      </c>
      <c r="E121" s="83">
        <f>'E 2024'!M98</f>
        <v>15</v>
      </c>
      <c r="F121" s="83">
        <f>'E 2024'!N98</f>
        <v>30</v>
      </c>
      <c r="G121" s="134" t="s">
        <v>157</v>
      </c>
      <c r="H121" s="120"/>
      <c r="I121" s="120"/>
      <c r="J121" s="120"/>
      <c r="K121" s="120"/>
      <c r="L121" s="120"/>
      <c r="M121" s="133">
        <f>'E 2024'!O98</f>
        <v>0.05</v>
      </c>
      <c r="N121" s="120"/>
      <c r="O121" s="120"/>
      <c r="P121" s="120"/>
      <c r="Q121" s="120"/>
      <c r="R121" s="120"/>
      <c r="S121" s="120"/>
      <c r="T121" s="120"/>
      <c r="U121" s="120"/>
      <c r="V121" s="120"/>
      <c r="W121" s="120"/>
      <c r="X121" s="87" t="s">
        <v>157</v>
      </c>
      <c r="Y121" s="134" t="s">
        <v>157</v>
      </c>
      <c r="Z121" s="120"/>
      <c r="AA121" s="120"/>
      <c r="AB121" s="120"/>
      <c r="AC121" s="120"/>
      <c r="AD121" s="120"/>
      <c r="AE121" s="120"/>
      <c r="AF121" s="120"/>
      <c r="AG121" s="120"/>
      <c r="AH121" s="120"/>
      <c r="AI121" s="120"/>
      <c r="AJ121" s="120"/>
      <c r="AK121" s="120"/>
      <c r="AL121" s="120"/>
      <c r="AM121" s="120"/>
      <c r="AN121" s="120"/>
      <c r="AO121" s="120"/>
    </row>
    <row r="122" spans="1:41" ht="25.5">
      <c r="A122" s="120"/>
      <c r="B122" s="58" t="s">
        <v>389</v>
      </c>
      <c r="C122" s="120"/>
      <c r="D122" s="83">
        <f>'E 2024'!L99</f>
        <v>10</v>
      </c>
      <c r="E122" s="83">
        <f>'E 2024'!M99</f>
        <v>10</v>
      </c>
      <c r="F122" s="83">
        <f>'E 2024'!N99</f>
        <v>20</v>
      </c>
      <c r="G122" s="134" t="s">
        <v>157</v>
      </c>
      <c r="H122" s="120"/>
      <c r="I122" s="120"/>
      <c r="J122" s="120"/>
      <c r="K122" s="120"/>
      <c r="L122" s="120"/>
      <c r="M122" s="133">
        <f>'E 2024'!O99</f>
        <v>0.05</v>
      </c>
      <c r="N122" s="120"/>
      <c r="O122" s="120"/>
      <c r="P122" s="120"/>
      <c r="Q122" s="120"/>
      <c r="R122" s="120"/>
      <c r="S122" s="120"/>
      <c r="T122" s="120"/>
      <c r="U122" s="120"/>
      <c r="V122" s="120"/>
      <c r="W122" s="120"/>
      <c r="X122" s="87" t="s">
        <v>157</v>
      </c>
      <c r="Y122" s="134" t="s">
        <v>157</v>
      </c>
      <c r="Z122" s="120"/>
      <c r="AA122" s="120"/>
      <c r="AB122" s="120"/>
      <c r="AC122" s="120"/>
      <c r="AD122" s="120"/>
      <c r="AE122" s="120"/>
      <c r="AF122" s="120"/>
      <c r="AG122" s="120"/>
      <c r="AH122" s="120"/>
      <c r="AI122" s="120"/>
      <c r="AJ122" s="120"/>
      <c r="AK122" s="120"/>
      <c r="AL122" s="120"/>
      <c r="AM122" s="120"/>
      <c r="AN122" s="120"/>
      <c r="AO122" s="120"/>
    </row>
    <row r="123" spans="1:41" ht="25.5">
      <c r="A123" s="120"/>
      <c r="B123" s="58" t="s">
        <v>389</v>
      </c>
      <c r="C123" s="120"/>
      <c r="D123" s="83">
        <f>'E 2024'!L100</f>
        <v>50</v>
      </c>
      <c r="E123" s="83">
        <f>'E 2024'!M100</f>
        <v>50</v>
      </c>
      <c r="F123" s="83">
        <f>'E 2024'!N100</f>
        <v>100</v>
      </c>
      <c r="G123" s="134" t="s">
        <v>157</v>
      </c>
      <c r="H123" s="120"/>
      <c r="I123" s="120"/>
      <c r="J123" s="120"/>
      <c r="K123" s="120"/>
      <c r="L123" s="120"/>
      <c r="M123" s="133">
        <f>'E 2024'!O100</f>
        <v>0.1</v>
      </c>
      <c r="N123" s="120"/>
      <c r="O123" s="120"/>
      <c r="P123" s="120"/>
      <c r="Q123" s="120"/>
      <c r="R123" s="120"/>
      <c r="S123" s="120"/>
      <c r="T123" s="120"/>
      <c r="U123" s="120"/>
      <c r="V123" s="120"/>
      <c r="W123" s="120"/>
      <c r="X123" s="87" t="s">
        <v>157</v>
      </c>
      <c r="Y123" s="134" t="s">
        <v>157</v>
      </c>
      <c r="Z123" s="120"/>
      <c r="AA123" s="120"/>
      <c r="AB123" s="120"/>
      <c r="AC123" s="120"/>
      <c r="AD123" s="120"/>
      <c r="AE123" s="120"/>
      <c r="AF123" s="120"/>
      <c r="AG123" s="120"/>
      <c r="AH123" s="120"/>
      <c r="AI123" s="120"/>
      <c r="AJ123" s="120"/>
      <c r="AK123" s="120"/>
      <c r="AL123" s="120"/>
      <c r="AM123" s="120"/>
      <c r="AN123" s="120"/>
      <c r="AO123" s="120"/>
    </row>
    <row r="124" spans="1:41" ht="30">
      <c r="A124" s="120"/>
      <c r="B124" s="58" t="s">
        <v>389</v>
      </c>
      <c r="C124" s="120"/>
      <c r="D124" s="131" t="str">
        <f>'E 2024'!L101</f>
        <v>360 personas formadas en competencias laborales</v>
      </c>
      <c r="E124" s="131" t="str">
        <f>'E 2024'!M101</f>
        <v>280 personas formadas en competencias laborales</v>
      </c>
      <c r="F124" s="131" t="str">
        <f>'E 2024'!N101</f>
        <v>640 personas formadas en competencias laborales</v>
      </c>
      <c r="G124" s="134" t="s">
        <v>618</v>
      </c>
      <c r="H124" s="120"/>
      <c r="I124" s="120"/>
      <c r="J124" s="120"/>
      <c r="K124" s="120"/>
      <c r="L124" s="120"/>
      <c r="M124" s="133">
        <f>'E 2024'!O101</f>
        <v>0.05</v>
      </c>
      <c r="N124" s="120"/>
      <c r="O124" s="120"/>
      <c r="P124" s="120"/>
      <c r="Q124" s="120"/>
      <c r="R124" s="120"/>
      <c r="S124" s="120"/>
      <c r="T124" s="120"/>
      <c r="U124" s="120"/>
      <c r="V124" s="120"/>
      <c r="W124" s="120"/>
      <c r="X124" s="87" t="s">
        <v>157</v>
      </c>
      <c r="Y124" s="134" t="s">
        <v>618</v>
      </c>
      <c r="Z124" s="120"/>
      <c r="AA124" s="120"/>
      <c r="AB124" s="120"/>
      <c r="AC124" s="120"/>
      <c r="AD124" s="120"/>
      <c r="AE124" s="120"/>
      <c r="AF124" s="120"/>
      <c r="AG124" s="120"/>
      <c r="AH124" s="120"/>
      <c r="AI124" s="120"/>
      <c r="AJ124" s="120"/>
      <c r="AK124" s="120"/>
      <c r="AL124" s="120"/>
      <c r="AM124" s="120"/>
      <c r="AN124" s="120"/>
      <c r="AO124" s="120"/>
    </row>
    <row r="125" spans="1:41" ht="45">
      <c r="A125" s="120"/>
      <c r="B125" s="58" t="s">
        <v>389</v>
      </c>
      <c r="C125" s="120"/>
      <c r="D125" s="131" t="str">
        <f>'E 2024'!L102</f>
        <v>360 personas capacitadas en contabilidad, mercado, atención al cliente entre otros.</v>
      </c>
      <c r="E125" s="131" t="str">
        <f>'E 2024'!M102</f>
        <v>280 personas capacitadas en contabilidad, mercado, atención al cliente entre otros.</v>
      </c>
      <c r="F125" s="131" t="str">
        <f>'E 2024'!N102</f>
        <v>640 personas capacitadas en contabilidad, mercado, atención al cliente entre otros.</v>
      </c>
      <c r="G125" s="137" t="s">
        <v>583</v>
      </c>
      <c r="H125" s="120"/>
      <c r="I125" s="120"/>
      <c r="J125" s="120"/>
      <c r="K125" s="120"/>
      <c r="L125" s="120"/>
      <c r="M125" s="133">
        <f>'E 2024'!O102</f>
        <v>0.05</v>
      </c>
      <c r="N125" s="120"/>
      <c r="O125" s="120"/>
      <c r="P125" s="120"/>
      <c r="Q125" s="120"/>
      <c r="R125" s="120"/>
      <c r="S125" s="120"/>
      <c r="T125" s="120"/>
      <c r="U125" s="120"/>
      <c r="V125" s="120"/>
      <c r="W125" s="120"/>
      <c r="X125" s="87" t="s">
        <v>157</v>
      </c>
      <c r="Y125" s="137" t="s">
        <v>583</v>
      </c>
      <c r="Z125" s="120"/>
      <c r="AA125" s="120"/>
      <c r="AB125" s="120"/>
      <c r="AC125" s="120"/>
      <c r="AD125" s="120"/>
      <c r="AE125" s="120"/>
      <c r="AF125" s="120"/>
      <c r="AG125" s="120"/>
      <c r="AH125" s="120"/>
      <c r="AI125" s="120"/>
      <c r="AJ125" s="120"/>
      <c r="AK125" s="120"/>
      <c r="AL125" s="120"/>
      <c r="AM125" s="120"/>
      <c r="AN125" s="120"/>
      <c r="AO125" s="120"/>
    </row>
    <row r="126" spans="1:41" ht="25.5">
      <c r="A126" s="120"/>
      <c r="B126" s="58" t="s">
        <v>389</v>
      </c>
      <c r="C126" s="120"/>
      <c r="D126" s="131" t="str">
        <f>'E 2024'!L103</f>
        <v>2 ferias de emprendimiento</v>
      </c>
      <c r="E126" s="131" t="str">
        <f>'E 2024'!M103</f>
        <v>1 feria de emprendimiento</v>
      </c>
      <c r="F126" s="131" t="str">
        <f>'E 2024'!N103</f>
        <v>3 ferias de emprendimiento</v>
      </c>
      <c r="G126" s="137" t="s">
        <v>335</v>
      </c>
      <c r="H126" s="120"/>
      <c r="I126" s="120"/>
      <c r="J126" s="120"/>
      <c r="K126" s="120"/>
      <c r="L126" s="120"/>
      <c r="M126" s="133">
        <f>'E 2024'!O103</f>
        <v>0.1</v>
      </c>
      <c r="N126" s="120"/>
      <c r="O126" s="120"/>
      <c r="P126" s="120"/>
      <c r="Q126" s="120"/>
      <c r="R126" s="120"/>
      <c r="S126" s="120"/>
      <c r="T126" s="120"/>
      <c r="U126" s="120"/>
      <c r="V126" s="120"/>
      <c r="W126" s="120"/>
      <c r="X126" s="87" t="s">
        <v>157</v>
      </c>
      <c r="Y126" s="137" t="s">
        <v>335</v>
      </c>
      <c r="Z126" s="120"/>
      <c r="AA126" s="120"/>
      <c r="AB126" s="120"/>
      <c r="AC126" s="120"/>
      <c r="AD126" s="120"/>
      <c r="AE126" s="120"/>
      <c r="AF126" s="120"/>
      <c r="AG126" s="120"/>
      <c r="AH126" s="120"/>
      <c r="AI126" s="120"/>
      <c r="AJ126" s="120"/>
      <c r="AK126" s="120"/>
      <c r="AL126" s="120"/>
      <c r="AM126" s="120"/>
      <c r="AN126" s="120"/>
      <c r="AO126" s="120"/>
    </row>
    <row r="127" spans="1:41" ht="36.75" customHeight="1">
      <c r="A127" s="120"/>
      <c r="B127" s="11" t="s">
        <v>414</v>
      </c>
      <c r="C127" s="120"/>
      <c r="D127" s="131"/>
      <c r="E127" s="131"/>
      <c r="F127" s="131"/>
      <c r="G127" s="137"/>
      <c r="H127" s="120"/>
      <c r="I127" s="120"/>
      <c r="J127" s="120"/>
      <c r="K127" s="120"/>
      <c r="L127" s="120"/>
      <c r="M127" s="133">
        <f>'E 2024'!O104</f>
        <v>0.2</v>
      </c>
      <c r="N127" s="120"/>
      <c r="O127" s="120"/>
      <c r="P127" s="120"/>
      <c r="Q127" s="120"/>
      <c r="R127" s="120"/>
      <c r="S127" s="120"/>
      <c r="T127" s="120"/>
      <c r="U127" s="120"/>
      <c r="V127" s="120"/>
      <c r="W127" s="120"/>
      <c r="X127" s="87"/>
      <c r="Y127" s="137"/>
      <c r="Z127" s="120"/>
      <c r="AA127" s="120"/>
      <c r="AB127" s="120"/>
      <c r="AC127" s="120"/>
      <c r="AD127" s="120"/>
      <c r="AE127" s="120"/>
      <c r="AF127" s="120"/>
      <c r="AG127" s="120"/>
      <c r="AH127" s="120"/>
      <c r="AI127" s="120"/>
      <c r="AJ127" s="120"/>
      <c r="AK127" s="120"/>
      <c r="AL127" s="120"/>
      <c r="AM127" s="120"/>
      <c r="AN127" s="120"/>
      <c r="AO127" s="120"/>
    </row>
    <row r="128" spans="1:41" ht="60">
      <c r="A128" s="120"/>
      <c r="B128" s="59" t="s">
        <v>414</v>
      </c>
      <c r="C128" s="120"/>
      <c r="D128" s="131" t="str">
        <f>'E 2024'!L105</f>
        <v xml:space="preserve">100 personas líderes y autoridades turísticas vinculadas a procesos de formación de atención al cliente </v>
      </c>
      <c r="E128" s="131" t="str">
        <f>'E 2024'!M105</f>
        <v xml:space="preserve">320 personas líderes y autoridades turísticas vinculadas a procesos de formación de atención al cliente </v>
      </c>
      <c r="F128" s="131" t="str">
        <f>'E 2024'!N105</f>
        <v xml:space="preserve">420 personas líderes y autoridades turísticas vinculadas a procesos de formación de atención al cliente </v>
      </c>
      <c r="G128" s="134" t="s">
        <v>621</v>
      </c>
      <c r="H128" s="120"/>
      <c r="I128" s="120"/>
      <c r="J128" s="120"/>
      <c r="K128" s="120"/>
      <c r="L128" s="120"/>
      <c r="M128" s="133">
        <f>'E 2024'!O105</f>
        <v>0.15</v>
      </c>
      <c r="N128" s="120"/>
      <c r="O128" s="120"/>
      <c r="P128" s="120"/>
      <c r="Q128" s="120"/>
      <c r="R128" s="120"/>
      <c r="S128" s="120"/>
      <c r="T128" s="120"/>
      <c r="U128" s="120"/>
      <c r="V128" s="120"/>
      <c r="W128" s="120"/>
      <c r="X128" s="87" t="s">
        <v>157</v>
      </c>
      <c r="Y128" s="134" t="s">
        <v>621</v>
      </c>
      <c r="Z128" s="120"/>
      <c r="AA128" s="120"/>
      <c r="AB128" s="120"/>
      <c r="AC128" s="120"/>
      <c r="AD128" s="120"/>
      <c r="AE128" s="120"/>
      <c r="AF128" s="120"/>
      <c r="AG128" s="120"/>
      <c r="AH128" s="120"/>
      <c r="AI128" s="120"/>
      <c r="AJ128" s="120"/>
      <c r="AK128" s="120"/>
      <c r="AL128" s="120"/>
      <c r="AM128" s="120"/>
      <c r="AN128" s="120"/>
      <c r="AO128" s="120"/>
    </row>
    <row r="129" spans="1:41" ht="60">
      <c r="A129" s="120"/>
      <c r="B129" s="59" t="s">
        <v>414</v>
      </c>
      <c r="C129" s="120"/>
      <c r="D129" s="131" t="str">
        <f>'E 2024'!L106</f>
        <v xml:space="preserve">50 personas vinculadas a asistencia técnica para el fortalecimiento de la actividad artesanal </v>
      </c>
      <c r="E129" s="131" t="str">
        <f>'E 2024'!M106</f>
        <v>50 personas vinculadas a asistencia técnica para el fortalecimiento de la actividad artesanal</v>
      </c>
      <c r="F129" s="131" t="str">
        <f>'E 2024'!N106</f>
        <v>100 personas vinculadas a asistencia técnica para el fortalecimiento de la actividad artesanal</v>
      </c>
      <c r="G129" s="137" t="s">
        <v>586</v>
      </c>
      <c r="H129" s="120"/>
      <c r="I129" s="120"/>
      <c r="J129" s="120"/>
      <c r="K129" s="120"/>
      <c r="L129" s="120"/>
      <c r="M129" s="133">
        <f>'E 2024'!O106</f>
        <v>0.3</v>
      </c>
      <c r="N129" s="120"/>
      <c r="O129" s="120"/>
      <c r="P129" s="120"/>
      <c r="Q129" s="120"/>
      <c r="R129" s="120"/>
      <c r="S129" s="120"/>
      <c r="T129" s="120"/>
      <c r="U129" s="120"/>
      <c r="V129" s="120"/>
      <c r="W129" s="120"/>
      <c r="X129" s="87" t="s">
        <v>157</v>
      </c>
      <c r="Y129" s="137" t="s">
        <v>586</v>
      </c>
      <c r="Z129" s="120"/>
      <c r="AA129" s="120"/>
      <c r="AB129" s="120"/>
      <c r="AC129" s="120"/>
      <c r="AD129" s="120"/>
      <c r="AE129" s="120"/>
      <c r="AF129" s="120"/>
      <c r="AG129" s="120"/>
      <c r="AH129" s="120"/>
      <c r="AI129" s="120"/>
      <c r="AJ129" s="120"/>
      <c r="AK129" s="120"/>
      <c r="AL129" s="120"/>
      <c r="AM129" s="120"/>
      <c r="AN129" s="120"/>
      <c r="AO129" s="120"/>
    </row>
    <row r="130" spans="1:41" ht="30">
      <c r="A130" s="120"/>
      <c r="B130" s="59" t="s">
        <v>414</v>
      </c>
      <c r="C130" s="120"/>
      <c r="D130" s="131" t="str">
        <f>'E 2024'!L107</f>
        <v>1 evento náutico promovido y desarrollado</v>
      </c>
      <c r="E130" s="131" t="str">
        <f>'E 2024'!M107</f>
        <v>1 evento náutico promovido y desarrollado</v>
      </c>
      <c r="F130" s="131" t="str">
        <f>'E 2024'!N107</f>
        <v>2 eventos náuticos promovidos y desarrollados</v>
      </c>
      <c r="G130" s="137" t="s">
        <v>586</v>
      </c>
      <c r="H130" s="120"/>
      <c r="I130" s="120"/>
      <c r="J130" s="120"/>
      <c r="K130" s="120"/>
      <c r="L130" s="120"/>
      <c r="M130" s="133">
        <f>'E 2024'!O107</f>
        <v>0.2</v>
      </c>
      <c r="N130" s="120"/>
      <c r="O130" s="120"/>
      <c r="P130" s="120"/>
      <c r="Q130" s="120"/>
      <c r="R130" s="120"/>
      <c r="S130" s="120"/>
      <c r="T130" s="120"/>
      <c r="U130" s="120"/>
      <c r="V130" s="120"/>
      <c r="W130" s="120"/>
      <c r="X130" s="87" t="s">
        <v>157</v>
      </c>
      <c r="Y130" s="137" t="s">
        <v>586</v>
      </c>
      <c r="Z130" s="120"/>
      <c r="AA130" s="120"/>
      <c r="AB130" s="120"/>
      <c r="AC130" s="120"/>
      <c r="AD130" s="120"/>
      <c r="AE130" s="120"/>
      <c r="AF130" s="120"/>
      <c r="AG130" s="120"/>
      <c r="AH130" s="120"/>
      <c r="AI130" s="120"/>
      <c r="AJ130" s="120"/>
      <c r="AK130" s="120"/>
      <c r="AL130" s="120"/>
      <c r="AM130" s="120"/>
      <c r="AN130" s="120"/>
      <c r="AO130" s="120"/>
    </row>
    <row r="131" spans="1:41" ht="45">
      <c r="A131" s="120"/>
      <c r="B131" s="59" t="s">
        <v>414</v>
      </c>
      <c r="C131" s="120"/>
      <c r="D131" s="131" t="str">
        <f>'E 2024'!L108</f>
        <v>1 Comité Interinstitucional de Turismo creado y en funcionamiento</v>
      </c>
      <c r="E131" s="131" t="str">
        <f>'E 2024'!M108</f>
        <v>1 Comité Interinstitucional de Turismo creado y en funcionamiento</v>
      </c>
      <c r="F131" s="131" t="str">
        <f>'E 2024'!N108</f>
        <v>2 Comités Interinstitucionales de Turismo creados y en funcionamiento</v>
      </c>
      <c r="G131" s="134" t="s">
        <v>621</v>
      </c>
      <c r="H131" s="120"/>
      <c r="I131" s="120"/>
      <c r="J131" s="120"/>
      <c r="K131" s="120"/>
      <c r="L131" s="120"/>
      <c r="M131" s="133">
        <f>'E 2024'!O108</f>
        <v>0.15</v>
      </c>
      <c r="N131" s="120"/>
      <c r="O131" s="120"/>
      <c r="P131" s="120"/>
      <c r="Q131" s="120"/>
      <c r="R131" s="120"/>
      <c r="S131" s="120"/>
      <c r="T131" s="120"/>
      <c r="U131" s="120"/>
      <c r="V131" s="120"/>
      <c r="W131" s="120"/>
      <c r="X131" s="87" t="s">
        <v>157</v>
      </c>
      <c r="Y131" s="134" t="s">
        <v>621</v>
      </c>
      <c r="Z131" s="120"/>
      <c r="AA131" s="120"/>
      <c r="AB131" s="120"/>
      <c r="AC131" s="120"/>
      <c r="AD131" s="120"/>
      <c r="AE131" s="120"/>
      <c r="AF131" s="120"/>
      <c r="AG131" s="120"/>
      <c r="AH131" s="120"/>
      <c r="AI131" s="120"/>
      <c r="AJ131" s="120"/>
      <c r="AK131" s="120"/>
      <c r="AL131" s="120"/>
      <c r="AM131" s="120"/>
      <c r="AN131" s="120"/>
      <c r="AO131" s="120"/>
    </row>
    <row r="132" spans="1:41" ht="75">
      <c r="A132" s="120"/>
      <c r="B132" s="59" t="s">
        <v>414</v>
      </c>
      <c r="C132" s="120"/>
      <c r="D132" s="131" t="str">
        <f>'E 2024'!L109</f>
        <v xml:space="preserve">12 Jornadas Pedagógicas de Sensibilización, Capacitación, Verificación, Inspección a los Operadores Formales e Informales de la Localidad                                                                     </v>
      </c>
      <c r="E132" s="131" t="str">
        <f>'E 2024'!M109</f>
        <v xml:space="preserve">12 Jornadas Pedagógicas de Sensibilización, Capacitación, Verificación, Inspección a los Operadores Formales e Informales de la Localidad                                                                     </v>
      </c>
      <c r="F132" s="131" t="str">
        <f>'E 2024'!N109</f>
        <v xml:space="preserve">24 Jornadas Pedagógicas de Sensibilización, Capacitación, Verificación, Inspección a los Operadores Formales e Informales de la Localidad                                                                     </v>
      </c>
      <c r="G132" s="134" t="s">
        <v>621</v>
      </c>
      <c r="H132" s="120"/>
      <c r="I132" s="120"/>
      <c r="J132" s="120"/>
      <c r="K132" s="120"/>
      <c r="L132" s="120"/>
      <c r="M132" s="133">
        <f>'E 2024'!O109</f>
        <v>0.2</v>
      </c>
      <c r="N132" s="120"/>
      <c r="O132" s="120"/>
      <c r="P132" s="120"/>
      <c r="Q132" s="120"/>
      <c r="R132" s="120"/>
      <c r="S132" s="120"/>
      <c r="T132" s="120"/>
      <c r="U132" s="120"/>
      <c r="V132" s="120"/>
      <c r="W132" s="120"/>
      <c r="X132" s="87" t="s">
        <v>157</v>
      </c>
      <c r="Y132" s="134" t="s">
        <v>621</v>
      </c>
      <c r="Z132" s="120"/>
      <c r="AA132" s="120"/>
      <c r="AB132" s="120"/>
      <c r="AC132" s="120"/>
      <c r="AD132" s="120"/>
      <c r="AE132" s="120"/>
      <c r="AF132" s="120"/>
      <c r="AG132" s="120"/>
      <c r="AH132" s="120"/>
      <c r="AI132" s="120"/>
      <c r="AJ132" s="120"/>
      <c r="AK132" s="120"/>
      <c r="AL132" s="120"/>
      <c r="AM132" s="120"/>
      <c r="AN132" s="120"/>
      <c r="AO132" s="120"/>
    </row>
    <row r="133" spans="1:41">
      <c r="A133" s="120"/>
      <c r="B133" s="51"/>
      <c r="C133" s="120"/>
      <c r="D133" s="131"/>
      <c r="E133" s="131"/>
      <c r="F133" s="131"/>
      <c r="G133" s="137"/>
      <c r="H133" s="120"/>
      <c r="I133" s="120"/>
      <c r="J133" s="120"/>
      <c r="K133" s="120"/>
      <c r="L133" s="120"/>
      <c r="M133" s="133">
        <f>'E 2024'!O110</f>
        <v>0.33784315897955319</v>
      </c>
      <c r="N133" s="120"/>
      <c r="O133" s="120"/>
      <c r="P133" s="120"/>
      <c r="Q133" s="120"/>
      <c r="R133" s="120"/>
      <c r="S133" s="120"/>
      <c r="T133" s="120"/>
      <c r="U133" s="120"/>
      <c r="V133" s="120"/>
      <c r="W133" s="120"/>
      <c r="X133" s="87"/>
      <c r="Y133" s="137"/>
      <c r="Z133" s="120"/>
      <c r="AA133" s="120"/>
      <c r="AB133" s="120"/>
      <c r="AC133" s="120"/>
      <c r="AD133" s="120"/>
      <c r="AE133" s="120"/>
      <c r="AF133" s="120"/>
      <c r="AG133" s="120"/>
      <c r="AH133" s="120"/>
      <c r="AI133" s="120"/>
      <c r="AJ133" s="120"/>
      <c r="AK133" s="120"/>
      <c r="AL133" s="120"/>
      <c r="AM133" s="120"/>
      <c r="AN133" s="120"/>
      <c r="AO133" s="120"/>
    </row>
    <row r="134" spans="1:41">
      <c r="A134" s="120"/>
      <c r="B134" s="39"/>
      <c r="C134" s="120"/>
      <c r="D134" s="131"/>
      <c r="E134" s="131"/>
      <c r="F134" s="131"/>
      <c r="G134" s="137"/>
      <c r="H134" s="120"/>
      <c r="I134" s="120"/>
      <c r="J134" s="120"/>
      <c r="K134" s="120"/>
      <c r="L134" s="120"/>
      <c r="M134" s="133">
        <f>'E 2024'!O111</f>
        <v>0.1</v>
      </c>
      <c r="N134" s="120"/>
      <c r="O134" s="120"/>
      <c r="P134" s="120"/>
      <c r="Q134" s="120"/>
      <c r="R134" s="120"/>
      <c r="S134" s="120"/>
      <c r="T134" s="120"/>
      <c r="U134" s="120"/>
      <c r="V134" s="120"/>
      <c r="W134" s="120"/>
      <c r="X134" s="87"/>
      <c r="Y134" s="137"/>
      <c r="Z134" s="120"/>
      <c r="AA134" s="120"/>
      <c r="AB134" s="120"/>
      <c r="AC134" s="120"/>
      <c r="AD134" s="120"/>
      <c r="AE134" s="120"/>
      <c r="AF134" s="120"/>
      <c r="AG134" s="120"/>
      <c r="AH134" s="120"/>
      <c r="AI134" s="120"/>
      <c r="AJ134" s="120"/>
      <c r="AK134" s="120"/>
      <c r="AL134" s="120"/>
      <c r="AM134" s="120"/>
      <c r="AN134" s="120"/>
      <c r="AO134" s="120"/>
    </row>
    <row r="135" spans="1:41" ht="39.75" customHeight="1">
      <c r="A135" s="120"/>
      <c r="B135" s="11" t="s">
        <v>435</v>
      </c>
      <c r="C135" s="120"/>
      <c r="D135" s="131"/>
      <c r="E135" s="131"/>
      <c r="F135" s="131"/>
      <c r="G135" s="137"/>
      <c r="H135" s="120"/>
      <c r="I135" s="120"/>
      <c r="J135" s="120"/>
      <c r="K135" s="120"/>
      <c r="L135" s="120"/>
      <c r="M135" s="133">
        <f>'E 2024'!O112</f>
        <v>0.7</v>
      </c>
      <c r="N135" s="120"/>
      <c r="O135" s="120"/>
      <c r="P135" s="120"/>
      <c r="Q135" s="120"/>
      <c r="R135" s="120"/>
      <c r="S135" s="120"/>
      <c r="T135" s="120"/>
      <c r="U135" s="120"/>
      <c r="V135" s="120"/>
      <c r="W135" s="120"/>
      <c r="X135" s="87"/>
      <c r="Y135" s="137"/>
      <c r="Z135" s="120"/>
      <c r="AA135" s="120"/>
      <c r="AB135" s="120"/>
      <c r="AC135" s="120"/>
      <c r="AD135" s="120"/>
      <c r="AE135" s="120"/>
      <c r="AF135" s="120"/>
      <c r="AG135" s="120"/>
      <c r="AH135" s="120"/>
      <c r="AI135" s="120"/>
      <c r="AJ135" s="120"/>
      <c r="AK135" s="120"/>
      <c r="AL135" s="120"/>
      <c r="AM135" s="120"/>
      <c r="AN135" s="120"/>
      <c r="AO135" s="120"/>
    </row>
    <row r="136" spans="1:41" ht="45">
      <c r="A136" s="120"/>
      <c r="B136" s="60" t="s">
        <v>435</v>
      </c>
      <c r="C136" s="120"/>
      <c r="D136" s="131" t="str">
        <f>'E 2024'!L113</f>
        <v>600 personas vinculadas en actividades de educación ambiental en la LHCN</v>
      </c>
      <c r="E136" s="131" t="str">
        <f>'E 2024'!M113</f>
        <v>400 personas vinculadas en actividades de educación ambiental en la LHCN</v>
      </c>
      <c r="F136" s="131" t="str">
        <f>'E 2024'!N113</f>
        <v>1.000 personas vinculadas en actividades de educación ambiental en la LHCN</v>
      </c>
      <c r="G136" s="134" t="s">
        <v>753</v>
      </c>
      <c r="H136" s="120"/>
      <c r="I136" s="120"/>
      <c r="J136" s="120"/>
      <c r="K136" s="120"/>
      <c r="L136" s="120"/>
      <c r="M136" s="133">
        <f>'E 2024'!O113</f>
        <v>0.1</v>
      </c>
      <c r="N136" s="120"/>
      <c r="O136" s="120"/>
      <c r="P136" s="120"/>
      <c r="Q136" s="120"/>
      <c r="R136" s="120"/>
      <c r="S136" s="120"/>
      <c r="T136" s="120"/>
      <c r="U136" s="120"/>
      <c r="V136" s="120"/>
      <c r="W136" s="120"/>
      <c r="X136" s="87" t="s">
        <v>157</v>
      </c>
      <c r="Y136" s="134" t="s">
        <v>753</v>
      </c>
      <c r="Z136" s="120"/>
      <c r="AA136" s="120"/>
      <c r="AB136" s="120"/>
      <c r="AC136" s="120"/>
      <c r="AD136" s="120"/>
      <c r="AE136" s="120"/>
      <c r="AF136" s="120"/>
      <c r="AG136" s="120"/>
      <c r="AH136" s="120"/>
      <c r="AI136" s="120"/>
      <c r="AJ136" s="120"/>
      <c r="AK136" s="120"/>
      <c r="AL136" s="120"/>
      <c r="AM136" s="120"/>
      <c r="AN136" s="120"/>
      <c r="AO136" s="120"/>
    </row>
    <row r="137" spans="1:41" ht="30">
      <c r="A137" s="120"/>
      <c r="B137" s="61" t="s">
        <v>435</v>
      </c>
      <c r="C137" s="120"/>
      <c r="D137" s="131" t="str">
        <f>'E 2024'!L114</f>
        <v>6 jornadas de recuperación de puntos críticos identificados</v>
      </c>
      <c r="E137" s="131" t="str">
        <f>'E 2024'!M114</f>
        <v>6 jornadas de recuperación de puntos críticos identificados</v>
      </c>
      <c r="F137" s="131" t="str">
        <f>'E 2024'!N114</f>
        <v>12 jornadas de recuperación de puntos críticos identificados</v>
      </c>
      <c r="G137" s="134" t="s">
        <v>753</v>
      </c>
      <c r="H137" s="120"/>
      <c r="I137" s="120"/>
      <c r="J137" s="120"/>
      <c r="K137" s="120"/>
      <c r="L137" s="120"/>
      <c r="M137" s="133">
        <f>'E 2024'!O114</f>
        <v>0.1</v>
      </c>
      <c r="N137" s="120"/>
      <c r="O137" s="120"/>
      <c r="P137" s="120"/>
      <c r="Q137" s="120"/>
      <c r="R137" s="120"/>
      <c r="S137" s="120"/>
      <c r="T137" s="120"/>
      <c r="U137" s="120"/>
      <c r="V137" s="120"/>
      <c r="W137" s="120"/>
      <c r="X137" s="87" t="s">
        <v>157</v>
      </c>
      <c r="Y137" s="134" t="s">
        <v>753</v>
      </c>
      <c r="Z137" s="120"/>
      <c r="AA137" s="120"/>
      <c r="AB137" s="120"/>
      <c r="AC137" s="120"/>
      <c r="AD137" s="120"/>
      <c r="AE137" s="120"/>
      <c r="AF137" s="120"/>
      <c r="AG137" s="120"/>
      <c r="AH137" s="120"/>
      <c r="AI137" s="120"/>
      <c r="AJ137" s="120"/>
      <c r="AK137" s="120"/>
      <c r="AL137" s="120"/>
      <c r="AM137" s="120"/>
      <c r="AN137" s="120"/>
      <c r="AO137" s="120"/>
    </row>
    <row r="138" spans="1:41" ht="30">
      <c r="A138" s="120"/>
      <c r="B138" s="60" t="s">
        <v>435</v>
      </c>
      <c r="C138" s="120"/>
      <c r="D138" s="131" t="str">
        <f>'E 2024'!L115</f>
        <v>10 puntos verdes instalados</v>
      </c>
      <c r="E138" s="131" t="str">
        <f>'E 2024'!M115</f>
        <v>5 puntos verdes instalados</v>
      </c>
      <c r="F138" s="131" t="str">
        <f>'E 2024'!N115</f>
        <v>15 puntos verdes instalados</v>
      </c>
      <c r="G138" s="134" t="s">
        <v>753</v>
      </c>
      <c r="H138" s="120"/>
      <c r="I138" s="120"/>
      <c r="J138" s="120"/>
      <c r="K138" s="120"/>
      <c r="L138" s="120"/>
      <c r="M138" s="133">
        <f>'E 2024'!O115</f>
        <v>0.1</v>
      </c>
      <c r="N138" s="120"/>
      <c r="O138" s="120"/>
      <c r="P138" s="120"/>
      <c r="Q138" s="120"/>
      <c r="R138" s="120"/>
      <c r="S138" s="120"/>
      <c r="T138" s="120"/>
      <c r="U138" s="120"/>
      <c r="V138" s="120"/>
      <c r="W138" s="120"/>
      <c r="X138" s="87" t="s">
        <v>157</v>
      </c>
      <c r="Y138" s="134" t="s">
        <v>753</v>
      </c>
      <c r="Z138" s="120"/>
      <c r="AA138" s="120"/>
      <c r="AB138" s="120"/>
      <c r="AC138" s="120"/>
      <c r="AD138" s="120"/>
      <c r="AE138" s="120"/>
      <c r="AF138" s="120"/>
      <c r="AG138" s="120"/>
      <c r="AH138" s="120"/>
      <c r="AI138" s="120"/>
      <c r="AJ138" s="120"/>
      <c r="AK138" s="120"/>
      <c r="AL138" s="120"/>
      <c r="AM138" s="120"/>
      <c r="AN138" s="120"/>
      <c r="AO138" s="120"/>
    </row>
    <row r="139" spans="1:41" ht="30">
      <c r="A139" s="120"/>
      <c r="B139" s="60" t="s">
        <v>435</v>
      </c>
      <c r="C139" s="120"/>
      <c r="D139" s="131" t="str">
        <f>'E 2024'!L116</f>
        <v>10 jornadas de siembra de árboles</v>
      </c>
      <c r="E139" s="131"/>
      <c r="F139" s="131" t="str">
        <f>'E 2024'!N116</f>
        <v>10 jornadas de siembra de árboles</v>
      </c>
      <c r="G139" s="134" t="s">
        <v>753</v>
      </c>
      <c r="H139" s="120"/>
      <c r="I139" s="120"/>
      <c r="J139" s="120"/>
      <c r="K139" s="120"/>
      <c r="L139" s="120"/>
      <c r="M139" s="133">
        <f>'E 2024'!O116</f>
        <v>0.3</v>
      </c>
      <c r="N139" s="120"/>
      <c r="O139" s="120"/>
      <c r="P139" s="120"/>
      <c r="Q139" s="120"/>
      <c r="R139" s="120"/>
      <c r="S139" s="120"/>
      <c r="T139" s="120"/>
      <c r="U139" s="120"/>
      <c r="V139" s="120"/>
      <c r="W139" s="120"/>
      <c r="X139" s="87" t="s">
        <v>157</v>
      </c>
      <c r="Y139" s="134" t="s">
        <v>753</v>
      </c>
      <c r="Z139" s="120"/>
      <c r="AA139" s="120"/>
      <c r="AB139" s="120"/>
      <c r="AC139" s="120"/>
      <c r="AD139" s="120"/>
      <c r="AE139" s="120"/>
      <c r="AF139" s="120"/>
      <c r="AG139" s="120"/>
      <c r="AH139" s="120"/>
      <c r="AI139" s="120"/>
      <c r="AJ139" s="120"/>
      <c r="AK139" s="120"/>
      <c r="AL139" s="120"/>
      <c r="AM139" s="120"/>
      <c r="AN139" s="120"/>
      <c r="AO139" s="120"/>
    </row>
    <row r="140" spans="1:41" ht="30">
      <c r="A140" s="120"/>
      <c r="B140" s="60" t="s">
        <v>435</v>
      </c>
      <c r="C140" s="120"/>
      <c r="D140" s="131" t="str">
        <f>'E 2024'!L117</f>
        <v>1 jornada de siembra de manglares</v>
      </c>
      <c r="E140" s="131" t="str">
        <f>'E 2024'!M117</f>
        <v>2 jornadas de siembra de manglares</v>
      </c>
      <c r="F140" s="131" t="str">
        <f>'E 2024'!N117</f>
        <v>3 jornadas de siembra de manglares</v>
      </c>
      <c r="G140" s="134" t="s">
        <v>753</v>
      </c>
      <c r="H140" s="120"/>
      <c r="I140" s="120"/>
      <c r="J140" s="120"/>
      <c r="K140" s="120"/>
      <c r="L140" s="120"/>
      <c r="M140" s="133">
        <f>'E 2024'!O117</f>
        <v>0.1</v>
      </c>
      <c r="N140" s="120"/>
      <c r="O140" s="120"/>
      <c r="P140" s="120"/>
      <c r="Q140" s="120"/>
      <c r="R140" s="120"/>
      <c r="S140" s="120"/>
      <c r="T140" s="120"/>
      <c r="U140" s="120"/>
      <c r="V140" s="120"/>
      <c r="W140" s="120"/>
      <c r="X140" s="87" t="s">
        <v>157</v>
      </c>
      <c r="Y140" s="134" t="s">
        <v>753</v>
      </c>
      <c r="Z140" s="120"/>
      <c r="AA140" s="120"/>
      <c r="AB140" s="120"/>
      <c r="AC140" s="120"/>
      <c r="AD140" s="120"/>
      <c r="AE140" s="120"/>
      <c r="AF140" s="120"/>
      <c r="AG140" s="120"/>
      <c r="AH140" s="120"/>
      <c r="AI140" s="120"/>
      <c r="AJ140" s="120"/>
      <c r="AK140" s="120"/>
      <c r="AL140" s="120"/>
      <c r="AM140" s="120"/>
      <c r="AN140" s="120"/>
      <c r="AO140" s="120"/>
    </row>
    <row r="141" spans="1:41" ht="30">
      <c r="A141" s="120"/>
      <c r="B141" s="60" t="s">
        <v>435</v>
      </c>
      <c r="C141" s="120"/>
      <c r="D141" s="131"/>
      <c r="E141" s="131" t="str">
        <f>'E 2024'!M118</f>
        <v>1 jornada de siembra de corales en la LHCN</v>
      </c>
      <c r="F141" s="131" t="str">
        <f>'E 2024'!N118</f>
        <v>1 jornada de siembra de corales en la LHCN</v>
      </c>
      <c r="G141" s="134" t="s">
        <v>753</v>
      </c>
      <c r="H141" s="120"/>
      <c r="I141" s="120"/>
      <c r="J141" s="120"/>
      <c r="K141" s="120"/>
      <c r="L141" s="120"/>
      <c r="M141" s="133">
        <f>'E 2024'!O118</f>
        <v>0.2</v>
      </c>
      <c r="N141" s="120"/>
      <c r="O141" s="120"/>
      <c r="P141" s="120"/>
      <c r="Q141" s="120"/>
      <c r="R141" s="120"/>
      <c r="S141" s="120"/>
      <c r="T141" s="120"/>
      <c r="U141" s="120"/>
      <c r="V141" s="120"/>
      <c r="W141" s="120"/>
      <c r="X141" s="87" t="s">
        <v>157</v>
      </c>
      <c r="Y141" s="134" t="s">
        <v>753</v>
      </c>
      <c r="Z141" s="120"/>
      <c r="AA141" s="120"/>
      <c r="AB141" s="120"/>
      <c r="AC141" s="120"/>
      <c r="AD141" s="120"/>
      <c r="AE141" s="120"/>
      <c r="AF141" s="120"/>
      <c r="AG141" s="120"/>
      <c r="AH141" s="120"/>
      <c r="AI141" s="120"/>
      <c r="AJ141" s="120"/>
      <c r="AK141" s="120"/>
      <c r="AL141" s="120"/>
      <c r="AM141" s="120"/>
      <c r="AN141" s="120"/>
      <c r="AO141" s="120"/>
    </row>
    <row r="142" spans="1:41" ht="30">
      <c r="A142" s="120"/>
      <c r="B142" s="60" t="s">
        <v>435</v>
      </c>
      <c r="C142" s="120"/>
      <c r="D142" s="131" t="str">
        <f>'E 2024'!L119</f>
        <v xml:space="preserve">6 talleres de formación realizados </v>
      </c>
      <c r="E142" s="131" t="str">
        <f>'E 2024'!M119</f>
        <v>3 talleres de formación realizados</v>
      </c>
      <c r="F142" s="131" t="str">
        <f>'E 2024'!N119</f>
        <v xml:space="preserve">9 talleres de formación realizados </v>
      </c>
      <c r="G142" s="134" t="s">
        <v>753</v>
      </c>
      <c r="H142" s="120"/>
      <c r="I142" s="120"/>
      <c r="J142" s="120"/>
      <c r="K142" s="120"/>
      <c r="L142" s="120"/>
      <c r="M142" s="133">
        <f>'E 2024'!O119</f>
        <v>0.1</v>
      </c>
      <c r="N142" s="120"/>
      <c r="O142" s="120"/>
      <c r="P142" s="120"/>
      <c r="Q142" s="120"/>
      <c r="R142" s="120"/>
      <c r="S142" s="120"/>
      <c r="T142" s="120"/>
      <c r="U142" s="120"/>
      <c r="V142" s="120"/>
      <c r="W142" s="120"/>
      <c r="X142" s="87" t="s">
        <v>157</v>
      </c>
      <c r="Y142" s="134" t="s">
        <v>753</v>
      </c>
      <c r="Z142" s="120"/>
      <c r="AA142" s="120"/>
      <c r="AB142" s="120"/>
      <c r="AC142" s="120"/>
      <c r="AD142" s="120"/>
      <c r="AE142" s="120"/>
      <c r="AF142" s="120"/>
      <c r="AG142" s="120"/>
      <c r="AH142" s="120"/>
      <c r="AI142" s="120"/>
      <c r="AJ142" s="120"/>
      <c r="AK142" s="120"/>
      <c r="AL142" s="120"/>
      <c r="AM142" s="120"/>
      <c r="AN142" s="120"/>
      <c r="AO142" s="120"/>
    </row>
    <row r="143" spans="1:41" ht="41.25" customHeight="1">
      <c r="A143" s="120"/>
      <c r="B143" s="11" t="s">
        <v>459</v>
      </c>
      <c r="C143" s="120"/>
      <c r="D143" s="131"/>
      <c r="E143" s="131"/>
      <c r="F143" s="131"/>
      <c r="G143" s="137"/>
      <c r="H143" s="120"/>
      <c r="I143" s="120"/>
      <c r="J143" s="120"/>
      <c r="K143" s="120"/>
      <c r="L143" s="120"/>
      <c r="M143" s="133">
        <f>'E 2024'!O120</f>
        <v>0.3</v>
      </c>
      <c r="N143" s="120"/>
      <c r="O143" s="120"/>
      <c r="P143" s="120"/>
      <c r="Q143" s="120"/>
      <c r="R143" s="120"/>
      <c r="S143" s="120"/>
      <c r="T143" s="120"/>
      <c r="U143" s="120"/>
      <c r="V143" s="120"/>
      <c r="W143" s="120"/>
      <c r="X143" s="87"/>
      <c r="Y143" s="137"/>
      <c r="Z143" s="120"/>
      <c r="AA143" s="120"/>
      <c r="AB143" s="120"/>
      <c r="AC143" s="120"/>
      <c r="AD143" s="120"/>
      <c r="AE143" s="120"/>
      <c r="AF143" s="120"/>
      <c r="AG143" s="120"/>
      <c r="AH143" s="120"/>
      <c r="AI143" s="120"/>
      <c r="AJ143" s="120"/>
      <c r="AK143" s="120"/>
      <c r="AL143" s="120"/>
      <c r="AM143" s="120"/>
      <c r="AN143" s="120"/>
      <c r="AO143" s="120"/>
    </row>
    <row r="144" spans="1:41" ht="45">
      <c r="A144" s="120"/>
      <c r="B144" s="62" t="s">
        <v>459</v>
      </c>
      <c r="C144" s="120"/>
      <c r="D144" s="131" t="str">
        <f>'E 2024'!L121</f>
        <v xml:space="preserve">12 jornadas de vacunación, desparasitación y/o esterilización  </v>
      </c>
      <c r="E144" s="131" t="str">
        <f>'E 2024'!M121</f>
        <v>6 jornadas de vacunación, desparasitación y/o esterilización</v>
      </c>
      <c r="F144" s="131" t="str">
        <f>'E 2024'!N121</f>
        <v xml:space="preserve">18 jornadas de vacunación, desparasitación y/o esterilización  </v>
      </c>
      <c r="G144" s="137" t="s">
        <v>432</v>
      </c>
      <c r="H144" s="120"/>
      <c r="I144" s="120"/>
      <c r="J144" s="120"/>
      <c r="K144" s="120"/>
      <c r="L144" s="120"/>
      <c r="M144" s="133">
        <f>'E 2024'!O121</f>
        <v>0.7</v>
      </c>
      <c r="N144" s="120"/>
      <c r="O144" s="120"/>
      <c r="P144" s="120"/>
      <c r="Q144" s="120"/>
      <c r="R144" s="120"/>
      <c r="S144" s="120"/>
      <c r="T144" s="120"/>
      <c r="U144" s="120"/>
      <c r="V144" s="120"/>
      <c r="W144" s="120"/>
      <c r="X144" s="87" t="s">
        <v>157</v>
      </c>
      <c r="Y144" s="137" t="s">
        <v>432</v>
      </c>
      <c r="Z144" s="120"/>
      <c r="AA144" s="120"/>
      <c r="AB144" s="120"/>
      <c r="AC144" s="120"/>
      <c r="AD144" s="120"/>
      <c r="AE144" s="120"/>
      <c r="AF144" s="120"/>
      <c r="AG144" s="120"/>
      <c r="AH144" s="120"/>
      <c r="AI144" s="120"/>
      <c r="AJ144" s="120"/>
      <c r="AK144" s="120"/>
      <c r="AL144" s="120"/>
      <c r="AM144" s="120"/>
      <c r="AN144" s="120"/>
      <c r="AO144" s="120"/>
    </row>
    <row r="145" spans="1:41" ht="60">
      <c r="A145" s="120"/>
      <c r="B145" s="62" t="s">
        <v>459</v>
      </c>
      <c r="C145" s="120"/>
      <c r="D145" s="131" t="str">
        <f>'E 2024'!L122</f>
        <v>4 campañas Integrales para el Bienestar Animal: Adopción y Educación y Contra el Maltrato realizadas</v>
      </c>
      <c r="E145" s="131" t="str">
        <f>'E 2024'!M122</f>
        <v>2 campañas Integral para el Bienestar Animal: Adopción y Educación Contra el Maltrato realizadas</v>
      </c>
      <c r="F145" s="131" t="str">
        <f>'E 2024'!N122</f>
        <v>6 campañas Integrales para el Bienestar Animal: Adopción y Educación y Contra el Maltrato realizadas</v>
      </c>
      <c r="G145" s="137" t="s">
        <v>432</v>
      </c>
      <c r="H145" s="120"/>
      <c r="I145" s="120"/>
      <c r="J145" s="120"/>
      <c r="K145" s="120"/>
      <c r="L145" s="120"/>
      <c r="M145" s="133">
        <f>'E 2024'!O122</f>
        <v>0.3</v>
      </c>
      <c r="N145" s="120"/>
      <c r="O145" s="120"/>
      <c r="P145" s="120"/>
      <c r="Q145" s="120"/>
      <c r="R145" s="120"/>
      <c r="S145" s="120"/>
      <c r="T145" s="120"/>
      <c r="U145" s="120"/>
      <c r="V145" s="120"/>
      <c r="W145" s="120"/>
      <c r="X145" s="87" t="s">
        <v>157</v>
      </c>
      <c r="Y145" s="137" t="s">
        <v>432</v>
      </c>
      <c r="Z145" s="120"/>
      <c r="AA145" s="120"/>
      <c r="AB145" s="120"/>
      <c r="AC145" s="120"/>
      <c r="AD145" s="120"/>
      <c r="AE145" s="120"/>
      <c r="AF145" s="120"/>
      <c r="AG145" s="120"/>
      <c r="AH145" s="120"/>
      <c r="AI145" s="120"/>
      <c r="AJ145" s="120"/>
      <c r="AK145" s="120"/>
      <c r="AL145" s="120"/>
      <c r="AM145" s="120"/>
      <c r="AN145" s="120"/>
      <c r="AO145" s="120"/>
    </row>
    <row r="146" spans="1:41">
      <c r="A146" s="120"/>
      <c r="B146" s="39"/>
      <c r="C146" s="120"/>
      <c r="D146" s="131"/>
      <c r="E146" s="131"/>
      <c r="F146" s="131"/>
      <c r="G146" s="137"/>
      <c r="H146" s="120"/>
      <c r="I146" s="120"/>
      <c r="J146" s="120"/>
      <c r="K146" s="120"/>
      <c r="L146" s="120"/>
      <c r="M146" s="133">
        <f>'E 2024'!O123</f>
        <v>0.9</v>
      </c>
      <c r="N146" s="120"/>
      <c r="O146" s="120"/>
      <c r="P146" s="120"/>
      <c r="Q146" s="120"/>
      <c r="R146" s="120"/>
      <c r="S146" s="120"/>
      <c r="T146" s="120"/>
      <c r="U146" s="120"/>
      <c r="V146" s="120"/>
      <c r="W146" s="120"/>
      <c r="X146" s="87"/>
      <c r="Y146" s="137"/>
      <c r="Z146" s="120"/>
      <c r="AA146" s="120"/>
      <c r="AB146" s="120"/>
      <c r="AC146" s="120"/>
      <c r="AD146" s="120"/>
      <c r="AE146" s="120"/>
      <c r="AF146" s="120"/>
      <c r="AG146" s="120"/>
      <c r="AH146" s="120"/>
      <c r="AI146" s="120"/>
      <c r="AJ146" s="120"/>
      <c r="AK146" s="120"/>
      <c r="AL146" s="120"/>
      <c r="AM146" s="120"/>
      <c r="AN146" s="120"/>
      <c r="AO146" s="120"/>
    </row>
    <row r="147" spans="1:41" ht="59.25" customHeight="1">
      <c r="A147" s="120"/>
      <c r="B147" s="11" t="s">
        <v>469</v>
      </c>
      <c r="C147" s="120"/>
      <c r="D147" s="131"/>
      <c r="E147" s="131"/>
      <c r="F147" s="131"/>
      <c r="G147" s="137"/>
      <c r="H147" s="120"/>
      <c r="I147" s="120"/>
      <c r="J147" s="120"/>
      <c r="K147" s="120"/>
      <c r="L147" s="120"/>
      <c r="M147" s="133">
        <f>'E 2024'!O124</f>
        <v>0.8</v>
      </c>
      <c r="N147" s="120"/>
      <c r="O147" s="120"/>
      <c r="P147" s="120"/>
      <c r="Q147" s="120"/>
      <c r="R147" s="120"/>
      <c r="S147" s="120"/>
      <c r="T147" s="120"/>
      <c r="U147" s="120"/>
      <c r="V147" s="120"/>
      <c r="W147" s="120"/>
      <c r="X147" s="87"/>
      <c r="Y147" s="137"/>
      <c r="Z147" s="120"/>
      <c r="AA147" s="120"/>
      <c r="AB147" s="120"/>
      <c r="AC147" s="120"/>
      <c r="AD147" s="120"/>
      <c r="AE147" s="120"/>
      <c r="AF147" s="120"/>
      <c r="AG147" s="120"/>
      <c r="AH147" s="120"/>
      <c r="AI147" s="120"/>
      <c r="AJ147" s="120"/>
      <c r="AK147" s="120"/>
      <c r="AL147" s="120"/>
      <c r="AM147" s="120"/>
      <c r="AN147" s="120"/>
      <c r="AO147" s="120"/>
    </row>
    <row r="148" spans="1:41" ht="360">
      <c r="A148" s="120"/>
      <c r="B148" s="63" t="s">
        <v>469</v>
      </c>
      <c r="C148" s="120"/>
      <c r="D148" s="131" t="str">
        <f>'E 2024'!L125</f>
        <v>3,3 kilómetros de vías intervenidas</v>
      </c>
      <c r="E148" s="131" t="str">
        <f>'E 2024'!M125</f>
        <v>2 kilómetros de vías intervenidas</v>
      </c>
      <c r="F148" s="131" t="str">
        <f>'E 2024'!N125</f>
        <v>5,3 kilómetros de vías intervenidas</v>
      </c>
      <c r="G148" s="137" t="s">
        <v>157</v>
      </c>
      <c r="H148" s="131" t="str">
        <f>'Matriz General 2024'!H81</f>
        <v xml:space="preserve">
CONSTRUCCIÓN MEJORAMIENTO Y REHABILITACIÓN DE VÍAS PARA EL TRANSPORTE Y LA MOVILIDAD EN LA LOCALIDAD HISTÓRICA Y DEL CARIBE NORTE EN EL DISTRITO DE CARTAGENA</v>
      </c>
      <c r="I148" s="2">
        <f>'Matriz General 2024'!I81</f>
        <v>2021130010076</v>
      </c>
      <c r="J148" s="19" t="s">
        <v>937</v>
      </c>
      <c r="K148" s="19" t="s">
        <v>938</v>
      </c>
      <c r="L148" s="19" t="s">
        <v>939</v>
      </c>
      <c r="M148" s="133">
        <f>'E 2024'!O125</f>
        <v>0.7</v>
      </c>
      <c r="N148" s="82" t="s">
        <v>940</v>
      </c>
      <c r="O148" s="1"/>
      <c r="P148" s="82" t="s">
        <v>940</v>
      </c>
      <c r="Q148" s="90">
        <v>0.3</v>
      </c>
      <c r="R148" s="90">
        <v>0</v>
      </c>
      <c r="S148" s="84">
        <v>45538</v>
      </c>
      <c r="T148" s="84">
        <v>45657</v>
      </c>
      <c r="U148" s="83">
        <v>120</v>
      </c>
      <c r="V148" s="85">
        <v>285664</v>
      </c>
      <c r="W148" s="87">
        <v>8</v>
      </c>
      <c r="X148" s="87" t="s">
        <v>157</v>
      </c>
      <c r="Y148" s="137" t="s">
        <v>157</v>
      </c>
      <c r="Z148" s="87" t="s">
        <v>941</v>
      </c>
      <c r="AA148" s="87" t="s">
        <v>942</v>
      </c>
      <c r="AB148" s="86" t="s">
        <v>687</v>
      </c>
      <c r="AC148" s="87" t="s">
        <v>761</v>
      </c>
      <c r="AD148" s="88">
        <v>1276765318</v>
      </c>
      <c r="AE148" s="87" t="s">
        <v>943</v>
      </c>
      <c r="AF148" s="87" t="s">
        <v>934</v>
      </c>
      <c r="AG148" s="84">
        <v>45538</v>
      </c>
      <c r="AH148" s="91" t="s">
        <v>944</v>
      </c>
      <c r="AI148" s="88">
        <v>0</v>
      </c>
      <c r="AJ148" s="88">
        <v>1276765318</v>
      </c>
      <c r="AK148" s="88">
        <v>1276765318</v>
      </c>
      <c r="AL148" s="88">
        <v>936719590.25999999</v>
      </c>
      <c r="AM148" s="87" t="s">
        <v>934</v>
      </c>
      <c r="AN148" s="87" t="s">
        <v>945</v>
      </c>
      <c r="AO148" s="120"/>
    </row>
    <row r="149" spans="1:41" ht="409.5">
      <c r="A149" s="120"/>
      <c r="B149" s="63" t="s">
        <v>469</v>
      </c>
      <c r="C149" s="120"/>
      <c r="D149" s="131" t="str">
        <f>'E 2024'!L126</f>
        <v>25.000 metros cúbicos de drenajes, canales, etc. limpiados</v>
      </c>
      <c r="E149" s="131" t="str">
        <f>'E 2024'!M126</f>
        <v>5.000 metros cúbicos de drenajes, canales, etc. limpiados</v>
      </c>
      <c r="F149" s="131" t="str">
        <f>'E 2024'!N126</f>
        <v>30.000 metros cúbicos de drenajes, canales, etc. limpiados</v>
      </c>
      <c r="G149" s="137" t="s">
        <v>157</v>
      </c>
      <c r="H149" s="131" t="s">
        <v>769</v>
      </c>
      <c r="I149" s="2">
        <v>2024130012122</v>
      </c>
      <c r="J149" s="19" t="s">
        <v>770</v>
      </c>
      <c r="K149" s="19" t="s">
        <v>946</v>
      </c>
      <c r="L149" s="19" t="s">
        <v>772</v>
      </c>
      <c r="M149" s="133">
        <f>'E 2024'!O126</f>
        <v>0.15</v>
      </c>
      <c r="N149" s="82" t="s">
        <v>947</v>
      </c>
      <c r="O149" s="1"/>
      <c r="P149" s="82" t="s">
        <v>947</v>
      </c>
      <c r="Q149" s="85">
        <v>5330</v>
      </c>
      <c r="R149" s="85">
        <v>0</v>
      </c>
      <c r="S149" s="84">
        <v>45653</v>
      </c>
      <c r="T149" s="84">
        <v>45777</v>
      </c>
      <c r="U149" s="83">
        <v>120</v>
      </c>
      <c r="V149" s="85">
        <v>285664</v>
      </c>
      <c r="W149" s="87" t="s">
        <v>948</v>
      </c>
      <c r="X149" s="87" t="s">
        <v>157</v>
      </c>
      <c r="Y149" s="137" t="s">
        <v>157</v>
      </c>
      <c r="Z149" s="87" t="s">
        <v>775</v>
      </c>
      <c r="AA149" s="87" t="s">
        <v>776</v>
      </c>
      <c r="AB149" s="86" t="s">
        <v>687</v>
      </c>
      <c r="AC149" s="87" t="s">
        <v>777</v>
      </c>
      <c r="AD149" s="88">
        <v>1278620354</v>
      </c>
      <c r="AE149" s="87" t="s">
        <v>943</v>
      </c>
      <c r="AF149" s="87" t="s">
        <v>934</v>
      </c>
      <c r="AG149" s="84">
        <v>45627</v>
      </c>
      <c r="AH149" s="91" t="s">
        <v>949</v>
      </c>
      <c r="AI149" s="88">
        <v>0</v>
      </c>
      <c r="AJ149" s="88">
        <v>1298104301.47</v>
      </c>
      <c r="AK149" s="88">
        <v>1278620354</v>
      </c>
      <c r="AL149" s="88">
        <v>0</v>
      </c>
      <c r="AM149" s="87" t="s">
        <v>934</v>
      </c>
      <c r="AN149" s="87" t="s">
        <v>950</v>
      </c>
      <c r="AO149" s="120"/>
    </row>
    <row r="150" spans="1:41" ht="51">
      <c r="A150" s="120"/>
      <c r="B150" s="63" t="s">
        <v>469</v>
      </c>
      <c r="C150" s="120"/>
      <c r="D150" s="131" t="str">
        <f>'E 2024'!L127</f>
        <v>4.361 metros cuadrados de espacio público recuperado</v>
      </c>
      <c r="E150" s="131"/>
      <c r="F150" s="131" t="str">
        <f>'E 2024'!N127</f>
        <v>4.361 metros cuadrados de espacio público recuperado</v>
      </c>
      <c r="G150" s="137" t="s">
        <v>157</v>
      </c>
      <c r="H150" s="120"/>
      <c r="I150" s="120"/>
      <c r="J150" s="120"/>
      <c r="K150" s="120"/>
      <c r="L150" s="120"/>
      <c r="M150" s="133">
        <f>'E 2024'!O127</f>
        <v>0.02</v>
      </c>
      <c r="N150" s="120"/>
      <c r="O150" s="120"/>
      <c r="P150" s="120"/>
      <c r="Q150" s="120"/>
      <c r="R150" s="120"/>
      <c r="S150" s="120"/>
      <c r="T150" s="120"/>
      <c r="U150" s="120"/>
      <c r="V150" s="120"/>
      <c r="W150" s="120"/>
      <c r="X150" s="87" t="s">
        <v>157</v>
      </c>
      <c r="Y150" s="137" t="s">
        <v>157</v>
      </c>
      <c r="Z150" s="120"/>
      <c r="AA150" s="120"/>
      <c r="AB150" s="120"/>
      <c r="AC150" s="120"/>
      <c r="AD150" s="120"/>
      <c r="AE150" s="120"/>
      <c r="AF150" s="120"/>
      <c r="AG150" s="120"/>
      <c r="AH150" s="120"/>
      <c r="AI150" s="120"/>
      <c r="AJ150" s="120"/>
      <c r="AK150" s="120"/>
      <c r="AL150" s="120"/>
      <c r="AM150" s="120"/>
      <c r="AN150" s="120"/>
      <c r="AO150" s="120"/>
    </row>
    <row r="151" spans="1:41" ht="51">
      <c r="A151" s="120"/>
      <c r="B151" s="65" t="s">
        <v>469</v>
      </c>
      <c r="C151" s="120"/>
      <c r="D151" s="131" t="str">
        <f>'E 2024'!L128</f>
        <v>7 Centros Comunitarios construidos, mejorados y/o adecuados</v>
      </c>
      <c r="E151" s="131"/>
      <c r="F151" s="131" t="str">
        <f>'E 2024'!N128</f>
        <v>7 Centros Comunitarios construidos, mejorados y/o adecuados</v>
      </c>
      <c r="G151" s="137" t="s">
        <v>157</v>
      </c>
      <c r="H151" s="120"/>
      <c r="I151" s="120"/>
      <c r="J151" s="120"/>
      <c r="K151" s="120"/>
      <c r="L151" s="120"/>
      <c r="M151" s="133">
        <f>'E 2024'!O128</f>
        <v>0.13</v>
      </c>
      <c r="N151" s="120"/>
      <c r="O151" s="120"/>
      <c r="P151" s="120"/>
      <c r="Q151" s="120"/>
      <c r="R151" s="120"/>
      <c r="S151" s="120"/>
      <c r="T151" s="120"/>
      <c r="U151" s="120"/>
      <c r="V151" s="120"/>
      <c r="W151" s="120"/>
      <c r="X151" s="87" t="s">
        <v>157</v>
      </c>
      <c r="Y151" s="137" t="s">
        <v>157</v>
      </c>
      <c r="Z151" s="120"/>
      <c r="AA151" s="120"/>
      <c r="AB151" s="120"/>
      <c r="AC151" s="120"/>
      <c r="AD151" s="120"/>
      <c r="AE151" s="120"/>
      <c r="AF151" s="120"/>
      <c r="AG151" s="120"/>
      <c r="AH151" s="120"/>
      <c r="AI151" s="120"/>
      <c r="AJ151" s="120"/>
      <c r="AK151" s="120"/>
      <c r="AL151" s="120"/>
      <c r="AM151" s="120"/>
      <c r="AN151" s="120"/>
      <c r="AO151" s="120"/>
    </row>
    <row r="152" spans="1:41" ht="24.75" customHeight="1">
      <c r="A152" s="120"/>
      <c r="B152" s="11" t="s">
        <v>487</v>
      </c>
      <c r="C152" s="120"/>
      <c r="D152" s="131"/>
      <c r="E152" s="131"/>
      <c r="F152" s="131"/>
      <c r="G152" s="137"/>
      <c r="H152" s="120"/>
      <c r="I152" s="120"/>
      <c r="J152" s="120"/>
      <c r="K152" s="120"/>
      <c r="L152" s="120"/>
      <c r="M152" s="133">
        <f>'E 2024'!O129</f>
        <v>0.2</v>
      </c>
      <c r="N152" s="120"/>
      <c r="O152" s="120"/>
      <c r="P152" s="120"/>
      <c r="Q152" s="120"/>
      <c r="R152" s="120"/>
      <c r="S152" s="120"/>
      <c r="T152" s="120"/>
      <c r="U152" s="120"/>
      <c r="V152" s="120"/>
      <c r="W152" s="120"/>
      <c r="X152" s="87" t="s">
        <v>157</v>
      </c>
      <c r="Y152" s="137"/>
      <c r="Z152" s="120"/>
      <c r="AA152" s="120"/>
      <c r="AB152" s="120"/>
      <c r="AC152" s="120"/>
      <c r="AD152" s="120"/>
      <c r="AE152" s="120"/>
      <c r="AF152" s="120"/>
      <c r="AG152" s="120"/>
      <c r="AH152" s="120"/>
      <c r="AI152" s="120"/>
      <c r="AJ152" s="120"/>
      <c r="AK152" s="120"/>
      <c r="AL152" s="120"/>
      <c r="AM152" s="120"/>
      <c r="AN152" s="120"/>
      <c r="AO152" s="120"/>
    </row>
    <row r="153" spans="1:41" ht="30">
      <c r="A153" s="120"/>
      <c r="B153" s="66" t="s">
        <v>487</v>
      </c>
      <c r="C153" s="120"/>
      <c r="D153" s="131"/>
      <c r="E153" s="131" t="str">
        <f>'E 2024'!M130</f>
        <v>8 zonas Wi-Fi gratuitas instaladas en las UCG rurales</v>
      </c>
      <c r="F153" s="131" t="str">
        <f>'E 2024'!N130</f>
        <v>8 zonas Wi-Fi gratuitas instaladas en las UCG rurales</v>
      </c>
      <c r="G153" s="137" t="s">
        <v>157</v>
      </c>
      <c r="H153" s="120"/>
      <c r="I153" s="120"/>
      <c r="J153" s="120"/>
      <c r="K153" s="120"/>
      <c r="L153" s="120"/>
      <c r="M153" s="133">
        <f>'E 2024'!O130</f>
        <v>1</v>
      </c>
      <c r="N153" s="120"/>
      <c r="O153" s="120"/>
      <c r="P153" s="120"/>
      <c r="Q153" s="120"/>
      <c r="R153" s="120"/>
      <c r="S153" s="120"/>
      <c r="T153" s="120"/>
      <c r="U153" s="120"/>
      <c r="V153" s="120"/>
      <c r="W153" s="120"/>
      <c r="X153" s="87" t="s">
        <v>157</v>
      </c>
      <c r="Y153" s="137" t="s">
        <v>157</v>
      </c>
      <c r="Z153" s="120"/>
      <c r="AA153" s="120"/>
      <c r="AB153" s="120"/>
      <c r="AC153" s="120"/>
      <c r="AD153" s="120"/>
      <c r="AE153" s="120"/>
      <c r="AF153" s="120"/>
      <c r="AG153" s="120"/>
      <c r="AH153" s="120"/>
      <c r="AI153" s="120"/>
      <c r="AJ153" s="120"/>
      <c r="AK153" s="120"/>
      <c r="AL153" s="120"/>
      <c r="AM153" s="120"/>
      <c r="AN153" s="120"/>
      <c r="AO153" s="120"/>
    </row>
    <row r="154" spans="1:41">
      <c r="A154" s="120"/>
      <c r="B154" s="51"/>
      <c r="C154" s="120"/>
      <c r="D154" s="131"/>
      <c r="E154" s="131"/>
      <c r="F154" s="131"/>
      <c r="G154" s="137"/>
      <c r="H154" s="120"/>
      <c r="I154" s="120"/>
      <c r="J154" s="120"/>
      <c r="K154" s="120"/>
      <c r="L154" s="120"/>
      <c r="M154" s="133">
        <f>'E 2024'!O131</f>
        <v>9.4183853579684174E-2</v>
      </c>
      <c r="N154" s="120"/>
      <c r="O154" s="120"/>
      <c r="P154" s="120"/>
      <c r="Q154" s="120"/>
      <c r="R154" s="120"/>
      <c r="S154" s="120"/>
      <c r="T154" s="120"/>
      <c r="U154" s="120"/>
      <c r="V154" s="120"/>
      <c r="W154" s="120"/>
      <c r="X154" s="87"/>
      <c r="Y154" s="137"/>
      <c r="Z154" s="120"/>
      <c r="AA154" s="120"/>
      <c r="AB154" s="120"/>
      <c r="AC154" s="120"/>
      <c r="AD154" s="120"/>
      <c r="AE154" s="120"/>
      <c r="AF154" s="120"/>
      <c r="AG154" s="120"/>
      <c r="AH154" s="120"/>
      <c r="AI154" s="120"/>
      <c r="AJ154" s="120"/>
      <c r="AK154" s="120"/>
      <c r="AL154" s="120"/>
      <c r="AM154" s="120"/>
      <c r="AN154" s="120"/>
      <c r="AO154" s="120"/>
    </row>
    <row r="155" spans="1:41">
      <c r="A155" s="120"/>
      <c r="B155" s="39"/>
      <c r="C155" s="120"/>
      <c r="D155" s="131"/>
      <c r="E155" s="131"/>
      <c r="F155" s="131"/>
      <c r="G155" s="137"/>
      <c r="H155" s="120"/>
      <c r="I155" s="120"/>
      <c r="J155" s="120"/>
      <c r="K155" s="120"/>
      <c r="L155" s="120"/>
      <c r="M155" s="133">
        <f>'E 2024'!O132</f>
        <v>0.8</v>
      </c>
      <c r="N155" s="120"/>
      <c r="O155" s="120"/>
      <c r="P155" s="120"/>
      <c r="Q155" s="120"/>
      <c r="R155" s="120"/>
      <c r="S155" s="120"/>
      <c r="T155" s="120"/>
      <c r="U155" s="120"/>
      <c r="V155" s="120"/>
      <c r="W155" s="120"/>
      <c r="X155" s="87"/>
      <c r="Y155" s="137"/>
      <c r="Z155" s="120"/>
      <c r="AA155" s="120"/>
      <c r="AB155" s="120"/>
      <c r="AC155" s="120"/>
      <c r="AD155" s="120"/>
      <c r="AE155" s="120"/>
      <c r="AF155" s="120"/>
      <c r="AG155" s="120"/>
      <c r="AH155" s="120"/>
      <c r="AI155" s="120"/>
      <c r="AJ155" s="120"/>
      <c r="AK155" s="120"/>
      <c r="AL155" s="120"/>
      <c r="AM155" s="120"/>
      <c r="AN155" s="120"/>
      <c r="AO155" s="120"/>
    </row>
    <row r="156" spans="1:41" ht="48" customHeight="1">
      <c r="A156" s="120"/>
      <c r="B156" s="11" t="s">
        <v>493</v>
      </c>
      <c r="C156" s="120"/>
      <c r="D156" s="131"/>
      <c r="E156" s="131"/>
      <c r="F156" s="131"/>
      <c r="G156" s="137"/>
      <c r="H156" s="120"/>
      <c r="I156" s="120"/>
      <c r="J156" s="120"/>
      <c r="K156" s="120"/>
      <c r="L156" s="120"/>
      <c r="M156" s="133">
        <f>'E 2024'!O133</f>
        <v>0.6</v>
      </c>
      <c r="N156" s="120"/>
      <c r="O156" s="120"/>
      <c r="P156" s="120"/>
      <c r="Q156" s="120"/>
      <c r="R156" s="120"/>
      <c r="S156" s="120"/>
      <c r="T156" s="120"/>
      <c r="U156" s="120"/>
      <c r="V156" s="120"/>
      <c r="W156" s="120"/>
      <c r="X156" s="87" t="s">
        <v>157</v>
      </c>
      <c r="Y156" s="137"/>
      <c r="Z156" s="120"/>
      <c r="AA156" s="120"/>
      <c r="AB156" s="120"/>
      <c r="AC156" s="120"/>
      <c r="AD156" s="120"/>
      <c r="AE156" s="120"/>
      <c r="AF156" s="120"/>
      <c r="AG156" s="120"/>
      <c r="AH156" s="120"/>
      <c r="AI156" s="120"/>
      <c r="AJ156" s="120"/>
      <c r="AK156" s="120"/>
      <c r="AL156" s="120"/>
      <c r="AM156" s="120"/>
      <c r="AN156" s="120"/>
      <c r="AO156" s="120"/>
    </row>
    <row r="157" spans="1:41" ht="45">
      <c r="A157" s="120"/>
      <c r="B157" s="67" t="s">
        <v>493</v>
      </c>
      <c r="C157" s="120"/>
      <c r="D157" s="131" t="str">
        <f>'E 2024'!L134</f>
        <v>1 MIPG implementado</v>
      </c>
      <c r="E157" s="131"/>
      <c r="F157" s="131" t="str">
        <f>'E 2024'!N134</f>
        <v>1 MIPG implementado</v>
      </c>
      <c r="G157" s="134" t="s">
        <v>634</v>
      </c>
      <c r="H157" s="120"/>
      <c r="I157" s="120"/>
      <c r="J157" s="120"/>
      <c r="K157" s="120"/>
      <c r="L157" s="120"/>
      <c r="M157" s="133">
        <f>'E 2024'!O134</f>
        <v>0.1</v>
      </c>
      <c r="N157" s="120"/>
      <c r="O157" s="120"/>
      <c r="P157" s="120"/>
      <c r="Q157" s="120"/>
      <c r="R157" s="120"/>
      <c r="S157" s="120"/>
      <c r="T157" s="120"/>
      <c r="U157" s="120"/>
      <c r="V157" s="120"/>
      <c r="W157" s="120"/>
      <c r="X157" s="87" t="s">
        <v>157</v>
      </c>
      <c r="Y157" s="134" t="s">
        <v>634</v>
      </c>
      <c r="Z157" s="120"/>
      <c r="AA157" s="120"/>
      <c r="AB157" s="120"/>
      <c r="AC157" s="120"/>
      <c r="AD157" s="120"/>
      <c r="AE157" s="120"/>
      <c r="AF157" s="120"/>
      <c r="AG157" s="120"/>
      <c r="AH157" s="120"/>
      <c r="AI157" s="120"/>
      <c r="AJ157" s="120"/>
      <c r="AK157" s="120"/>
      <c r="AL157" s="120"/>
      <c r="AM157" s="120"/>
      <c r="AN157" s="120"/>
      <c r="AO157" s="120"/>
    </row>
    <row r="158" spans="1:41" ht="75">
      <c r="A158" s="120"/>
      <c r="B158" s="67" t="s">
        <v>493</v>
      </c>
      <c r="C158" s="120"/>
      <c r="D158" s="131" t="str">
        <f>'E 2024'!L135</f>
        <v>1 proceso de formulación e implementación del seguimiento del Plan de Desarrollo Local, Plan Indicativo y Planes de Acción de la LHCN</v>
      </c>
      <c r="E158" s="131"/>
      <c r="F158" s="131" t="str">
        <f>'E 2024'!N135</f>
        <v>1 proceso de formulación e implementación del seguimiento del Plan de Desarrollo Local, Plan Indicativo y Planes de Acción de la LHCN</v>
      </c>
      <c r="G158" s="134" t="s">
        <v>636</v>
      </c>
      <c r="H158" s="120"/>
      <c r="I158" s="120"/>
      <c r="J158" s="120"/>
      <c r="K158" s="120"/>
      <c r="L158" s="120"/>
      <c r="M158" s="133">
        <f>'E 2024'!O135</f>
        <v>0.1</v>
      </c>
      <c r="N158" s="120"/>
      <c r="O158" s="120"/>
      <c r="P158" s="120"/>
      <c r="Q158" s="120"/>
      <c r="R158" s="120"/>
      <c r="S158" s="120"/>
      <c r="T158" s="120"/>
      <c r="U158" s="120"/>
      <c r="V158" s="120"/>
      <c r="W158" s="120"/>
      <c r="X158" s="87" t="s">
        <v>157</v>
      </c>
      <c r="Y158" s="134" t="s">
        <v>636</v>
      </c>
      <c r="Z158" s="120"/>
      <c r="AA158" s="120"/>
      <c r="AB158" s="120"/>
      <c r="AC158" s="120"/>
      <c r="AD158" s="120"/>
      <c r="AE158" s="120"/>
      <c r="AF158" s="120"/>
      <c r="AG158" s="120"/>
      <c r="AH158" s="120"/>
      <c r="AI158" s="120"/>
      <c r="AJ158" s="120"/>
      <c r="AK158" s="120"/>
      <c r="AL158" s="120"/>
      <c r="AM158" s="120"/>
      <c r="AN158" s="120"/>
      <c r="AO158" s="120"/>
    </row>
    <row r="159" spans="1:41" ht="60">
      <c r="A159" s="120"/>
      <c r="B159" s="69" t="s">
        <v>493</v>
      </c>
      <c r="C159" s="120"/>
      <c r="D159" s="131" t="str">
        <f>'E 2024'!L136</f>
        <v>Implementar al 100% el Plan Institucional de Archivo del Distrito (PINAR) en la LHCN</v>
      </c>
      <c r="E159" s="131"/>
      <c r="F159" s="131" t="str">
        <f>'E 2024'!N136</f>
        <v>Implementar al 100% el Plan Institucional de Archivo del Distrito (PINAR) en la LHCN</v>
      </c>
      <c r="G159" s="134" t="s">
        <v>637</v>
      </c>
      <c r="H159" s="120"/>
      <c r="I159" s="120"/>
      <c r="J159" s="120"/>
      <c r="K159" s="120"/>
      <c r="L159" s="120"/>
      <c r="M159" s="133">
        <f>'E 2024'!O136</f>
        <v>0.1</v>
      </c>
      <c r="N159" s="120"/>
      <c r="O159" s="120"/>
      <c r="P159" s="120"/>
      <c r="Q159" s="120"/>
      <c r="R159" s="120"/>
      <c r="S159" s="120"/>
      <c r="T159" s="120"/>
      <c r="U159" s="120"/>
      <c r="V159" s="120"/>
      <c r="W159" s="120"/>
      <c r="X159" s="87" t="s">
        <v>157</v>
      </c>
      <c r="Y159" s="134" t="s">
        <v>637</v>
      </c>
      <c r="Z159" s="120"/>
      <c r="AA159" s="120"/>
      <c r="AB159" s="120"/>
      <c r="AC159" s="120"/>
      <c r="AD159" s="120"/>
      <c r="AE159" s="120"/>
      <c r="AF159" s="120"/>
      <c r="AG159" s="120"/>
      <c r="AH159" s="120"/>
      <c r="AI159" s="120"/>
      <c r="AJ159" s="120"/>
      <c r="AK159" s="120"/>
      <c r="AL159" s="120"/>
      <c r="AM159" s="120"/>
      <c r="AN159" s="120"/>
      <c r="AO159" s="120"/>
    </row>
    <row r="160" spans="1:41" ht="45">
      <c r="A160" s="120"/>
      <c r="B160" s="67" t="s">
        <v>493</v>
      </c>
      <c r="C160" s="120"/>
      <c r="D160" s="131" t="str">
        <f>'E 2024'!L137</f>
        <v>Elaborar una propuesta de rediseño institucional de la LHCN</v>
      </c>
      <c r="E160" s="131"/>
      <c r="F160" s="131" t="str">
        <f>'E 2024'!N137</f>
        <v>Elaborar una propuesta de rediseño institucional de la LHCN</v>
      </c>
      <c r="G160" s="134" t="s">
        <v>157</v>
      </c>
      <c r="H160" s="120"/>
      <c r="I160" s="120"/>
      <c r="J160" s="120"/>
      <c r="K160" s="120"/>
      <c r="L160" s="120"/>
      <c r="M160" s="133">
        <f>'E 2024'!O137</f>
        <v>0.1</v>
      </c>
      <c r="N160" s="120"/>
      <c r="O160" s="120"/>
      <c r="P160" s="120"/>
      <c r="Q160" s="120"/>
      <c r="R160" s="120"/>
      <c r="S160" s="120"/>
      <c r="T160" s="120"/>
      <c r="U160" s="120"/>
      <c r="V160" s="120"/>
      <c r="W160" s="120"/>
      <c r="X160" s="87" t="s">
        <v>157</v>
      </c>
      <c r="Y160" s="134" t="s">
        <v>157</v>
      </c>
      <c r="Z160" s="120"/>
      <c r="AA160" s="120"/>
      <c r="AB160" s="120"/>
      <c r="AC160" s="120"/>
      <c r="AD160" s="120"/>
      <c r="AE160" s="120"/>
      <c r="AF160" s="120"/>
      <c r="AG160" s="120"/>
      <c r="AH160" s="120"/>
      <c r="AI160" s="120"/>
      <c r="AJ160" s="120"/>
      <c r="AK160" s="120"/>
      <c r="AL160" s="120"/>
      <c r="AM160" s="120"/>
      <c r="AN160" s="120"/>
      <c r="AO160" s="120"/>
    </row>
    <row r="161" spans="1:41" ht="38.25">
      <c r="A161" s="120"/>
      <c r="B161" s="67" t="s">
        <v>493</v>
      </c>
      <c r="C161" s="120"/>
      <c r="D161" s="131" t="str">
        <f>'E 2024'!L138</f>
        <v>1 Banco de Proyectos Local implementado</v>
      </c>
      <c r="E161" s="131"/>
      <c r="F161" s="131" t="str">
        <f>'E 2024'!N138</f>
        <v>1 Banco de Proyectos Local implementado</v>
      </c>
      <c r="G161" s="137" t="s">
        <v>496</v>
      </c>
      <c r="H161" s="120"/>
      <c r="I161" s="120"/>
      <c r="J161" s="120"/>
      <c r="K161" s="120"/>
      <c r="L161" s="120"/>
      <c r="M161" s="133">
        <f>'E 2024'!O138</f>
        <v>0.1</v>
      </c>
      <c r="N161" s="120"/>
      <c r="O161" s="120"/>
      <c r="P161" s="120"/>
      <c r="Q161" s="120"/>
      <c r="R161" s="120"/>
      <c r="S161" s="120"/>
      <c r="T161" s="120"/>
      <c r="U161" s="120"/>
      <c r="V161" s="120"/>
      <c r="W161" s="120"/>
      <c r="X161" s="87" t="s">
        <v>157</v>
      </c>
      <c r="Y161" s="137" t="s">
        <v>496</v>
      </c>
      <c r="Z161" s="120"/>
      <c r="AA161" s="120"/>
      <c r="AB161" s="120"/>
      <c r="AC161" s="120"/>
      <c r="AD161" s="120"/>
      <c r="AE161" s="120"/>
      <c r="AF161" s="120"/>
      <c r="AG161" s="120"/>
      <c r="AH161" s="120"/>
      <c r="AI161" s="120"/>
      <c r="AJ161" s="120"/>
      <c r="AK161" s="120"/>
      <c r="AL161" s="120"/>
      <c r="AM161" s="120"/>
      <c r="AN161" s="120"/>
      <c r="AO161" s="120"/>
    </row>
    <row r="162" spans="1:41" ht="51.75" customHeight="1">
      <c r="A162" s="120"/>
      <c r="B162" s="67" t="s">
        <v>493</v>
      </c>
      <c r="C162" s="120"/>
      <c r="D162" s="131" t="str">
        <f>'E 2024'!L139</f>
        <v>1 Sistema de Información Estadística Local implementado</v>
      </c>
      <c r="E162" s="131"/>
      <c r="F162" s="131" t="str">
        <f>'E 2024'!N139</f>
        <v>1 Sistema de Información Estadística Local implementado</v>
      </c>
      <c r="G162" s="137" t="s">
        <v>496</v>
      </c>
      <c r="H162" s="120"/>
      <c r="I162" s="120"/>
      <c r="J162" s="120"/>
      <c r="K162" s="120"/>
      <c r="L162" s="120"/>
      <c r="M162" s="133">
        <f>'E 2024'!O139</f>
        <v>0.1</v>
      </c>
      <c r="N162" s="120"/>
      <c r="O162" s="120"/>
      <c r="P162" s="120"/>
      <c r="Q162" s="120"/>
      <c r="R162" s="120"/>
      <c r="S162" s="120"/>
      <c r="T162" s="120"/>
      <c r="U162" s="120"/>
      <c r="V162" s="120"/>
      <c r="W162" s="120"/>
      <c r="X162" s="87" t="s">
        <v>157</v>
      </c>
      <c r="Y162" s="137" t="s">
        <v>496</v>
      </c>
      <c r="Z162" s="120"/>
      <c r="AA162" s="120"/>
      <c r="AB162" s="120"/>
      <c r="AC162" s="120"/>
      <c r="AD162" s="120"/>
      <c r="AE162" s="120"/>
      <c r="AF162" s="120"/>
      <c r="AG162" s="120"/>
      <c r="AH162" s="120"/>
      <c r="AI162" s="120"/>
      <c r="AJ162" s="120"/>
      <c r="AK162" s="120"/>
      <c r="AL162" s="120"/>
      <c r="AM162" s="120"/>
      <c r="AN162" s="120"/>
      <c r="AO162" s="120"/>
    </row>
    <row r="163" spans="1:41" ht="75">
      <c r="A163" s="120"/>
      <c r="B163" s="67" t="s">
        <v>493</v>
      </c>
      <c r="C163" s="120"/>
      <c r="D163" s="131" t="str">
        <f>'E 2024'!L140</f>
        <v>Mejoramiento de el 100% las instalaciones locativas de las oficinas de la LHCN, infraestructura, mobiliario y dotación de equipos</v>
      </c>
      <c r="E163" s="131"/>
      <c r="F163" s="131" t="str">
        <f>'E 2024'!N140</f>
        <v>Mejoramiento de el 100% las instalaciones locativas de las oficinas de la LHCN, infraestructura, mobiliario y dotación de equipos</v>
      </c>
      <c r="G163" s="137" t="s">
        <v>157</v>
      </c>
      <c r="H163" s="120"/>
      <c r="I163" s="120"/>
      <c r="J163" s="120"/>
      <c r="K163" s="120"/>
      <c r="L163" s="120"/>
      <c r="M163" s="133">
        <f>'E 2024'!O140</f>
        <v>0.1</v>
      </c>
      <c r="N163" s="120"/>
      <c r="O163" s="120"/>
      <c r="P163" s="120"/>
      <c r="Q163" s="120"/>
      <c r="R163" s="120"/>
      <c r="S163" s="120"/>
      <c r="T163" s="120"/>
      <c r="U163" s="120"/>
      <c r="V163" s="120"/>
      <c r="W163" s="120"/>
      <c r="X163" s="87" t="s">
        <v>157</v>
      </c>
      <c r="Y163" s="137" t="s">
        <v>157</v>
      </c>
      <c r="Z163" s="120"/>
      <c r="AA163" s="120"/>
      <c r="AB163" s="120"/>
      <c r="AC163" s="120"/>
      <c r="AD163" s="120"/>
      <c r="AE163" s="120"/>
      <c r="AF163" s="120"/>
      <c r="AG163" s="120"/>
      <c r="AH163" s="120"/>
      <c r="AI163" s="120"/>
      <c r="AJ163" s="120"/>
      <c r="AK163" s="120"/>
      <c r="AL163" s="120"/>
      <c r="AM163" s="120"/>
      <c r="AN163" s="120"/>
      <c r="AO163" s="120"/>
    </row>
    <row r="164" spans="1:41" ht="38.25">
      <c r="A164" s="120"/>
      <c r="B164" s="67" t="s">
        <v>493</v>
      </c>
      <c r="C164" s="120"/>
      <c r="D164" s="131" t="str">
        <f>'E 2024'!L141</f>
        <v>2 Ventanillas de atención al ciudadano en funcionamiento</v>
      </c>
      <c r="E164" s="131"/>
      <c r="F164" s="131" t="str">
        <f>'E 2024'!N141</f>
        <v>2 Ventanillas de atención al ciudadano en funcionamiento</v>
      </c>
      <c r="G164" s="134" t="s">
        <v>638</v>
      </c>
      <c r="H164" s="120"/>
      <c r="I164" s="120"/>
      <c r="J164" s="120"/>
      <c r="K164" s="120"/>
      <c r="L164" s="120"/>
      <c r="M164" s="133">
        <f>'E 2024'!O141</f>
        <v>0.1</v>
      </c>
      <c r="N164" s="120"/>
      <c r="O164" s="120"/>
      <c r="P164" s="120"/>
      <c r="Q164" s="120"/>
      <c r="R164" s="120"/>
      <c r="S164" s="120"/>
      <c r="T164" s="120"/>
      <c r="U164" s="120"/>
      <c r="V164" s="120"/>
      <c r="W164" s="120"/>
      <c r="X164" s="87" t="s">
        <v>157</v>
      </c>
      <c r="Y164" s="134" t="s">
        <v>638</v>
      </c>
      <c r="Z164" s="120"/>
      <c r="AA164" s="120"/>
      <c r="AB164" s="120"/>
      <c r="AC164" s="120"/>
      <c r="AD164" s="120"/>
      <c r="AE164" s="120"/>
      <c r="AF164" s="120"/>
      <c r="AG164" s="120"/>
      <c r="AH164" s="120"/>
      <c r="AI164" s="120"/>
      <c r="AJ164" s="120"/>
      <c r="AK164" s="120"/>
      <c r="AL164" s="120"/>
      <c r="AM164" s="120"/>
      <c r="AN164" s="120"/>
      <c r="AO164" s="120"/>
    </row>
    <row r="165" spans="1:41" ht="45">
      <c r="A165" s="120"/>
      <c r="B165" s="67" t="s">
        <v>493</v>
      </c>
      <c r="C165" s="120"/>
      <c r="D165" s="131" t="str">
        <f>'E 2024'!L142</f>
        <v>Fortalecimiento de las capacidades logísticas y de transporte de la LHCN</v>
      </c>
      <c r="E165" s="131"/>
      <c r="F165" s="131" t="str">
        <f>'E 2024'!N142</f>
        <v>Fortalecimiento de las capacidades logísticas y de transporte de la LHCN</v>
      </c>
      <c r="G165" s="137" t="s">
        <v>157</v>
      </c>
      <c r="H165" s="120"/>
      <c r="I165" s="120"/>
      <c r="J165" s="120"/>
      <c r="K165" s="120"/>
      <c r="L165" s="120"/>
      <c r="M165" s="133">
        <f>'E 2024'!O142</f>
        <v>0.2</v>
      </c>
      <c r="N165" s="120"/>
      <c r="O165" s="120"/>
      <c r="P165" s="120"/>
      <c r="Q165" s="120"/>
      <c r="R165" s="120"/>
      <c r="S165" s="120"/>
      <c r="T165" s="120"/>
      <c r="U165" s="120"/>
      <c r="V165" s="120"/>
      <c r="W165" s="120"/>
      <c r="X165" s="87" t="s">
        <v>157</v>
      </c>
      <c r="Y165" s="137" t="s">
        <v>157</v>
      </c>
      <c r="Z165" s="120"/>
      <c r="AA165" s="120"/>
      <c r="AB165" s="120"/>
      <c r="AC165" s="120"/>
      <c r="AD165" s="120"/>
      <c r="AE165" s="120"/>
      <c r="AF165" s="120"/>
      <c r="AG165" s="120"/>
      <c r="AH165" s="120"/>
      <c r="AI165" s="120"/>
      <c r="AJ165" s="120"/>
      <c r="AK165" s="120"/>
      <c r="AL165" s="120"/>
      <c r="AM165" s="120"/>
      <c r="AN165" s="120"/>
      <c r="AO165" s="120"/>
    </row>
    <row r="166" spans="1:41" ht="51">
      <c r="A166" s="120"/>
      <c r="B166" s="11" t="s">
        <v>514</v>
      </c>
      <c r="C166" s="120"/>
      <c r="D166" s="131"/>
      <c r="E166" s="131"/>
      <c r="F166" s="131"/>
      <c r="G166" s="137"/>
      <c r="H166" s="120"/>
      <c r="I166" s="120"/>
      <c r="J166" s="120"/>
      <c r="K166" s="120"/>
      <c r="L166" s="120"/>
      <c r="M166" s="133">
        <f>'E 2024'!O143</f>
        <v>0.1</v>
      </c>
      <c r="N166" s="120"/>
      <c r="O166" s="120"/>
      <c r="P166" s="120"/>
      <c r="Q166" s="120"/>
      <c r="R166" s="120"/>
      <c r="S166" s="120"/>
      <c r="T166" s="120"/>
      <c r="U166" s="120"/>
      <c r="V166" s="120"/>
      <c r="W166" s="120"/>
      <c r="X166" s="87"/>
      <c r="Y166" s="137"/>
      <c r="Z166" s="120"/>
      <c r="AA166" s="120"/>
      <c r="AB166" s="120"/>
      <c r="AC166" s="120"/>
      <c r="AD166" s="120"/>
      <c r="AE166" s="120"/>
      <c r="AF166" s="120"/>
      <c r="AG166" s="120"/>
      <c r="AH166" s="120"/>
      <c r="AI166" s="120"/>
      <c r="AJ166" s="120"/>
      <c r="AK166" s="120"/>
      <c r="AL166" s="120"/>
      <c r="AM166" s="120"/>
      <c r="AN166" s="120"/>
      <c r="AO166" s="120"/>
    </row>
    <row r="167" spans="1:41" ht="60">
      <c r="A167" s="120"/>
      <c r="B167" s="71" t="s">
        <v>514</v>
      </c>
      <c r="C167" s="120"/>
      <c r="D167" s="131" t="str">
        <f>'E 2024'!L144</f>
        <v>Presentar una propuesta de reforma normativa del Sistema Desconcentrado de Localidades (Decreto 581 de 2004)</v>
      </c>
      <c r="E167" s="131"/>
      <c r="F167" s="131" t="str">
        <f>'E 2024'!N144</f>
        <v>Presentar una propuesta de reforma normativa del Sistema Desconcentrado de Localidades (Decreto 581 de 2004)</v>
      </c>
      <c r="G167" s="137" t="s">
        <v>157</v>
      </c>
      <c r="H167" s="120"/>
      <c r="I167" s="120"/>
      <c r="J167" s="120"/>
      <c r="K167" s="120"/>
      <c r="L167" s="120"/>
      <c r="M167" s="133">
        <f>'E 2024'!O144</f>
        <v>1</v>
      </c>
      <c r="N167" s="120"/>
      <c r="O167" s="120"/>
      <c r="P167" s="120"/>
      <c r="Q167" s="120"/>
      <c r="R167" s="120"/>
      <c r="S167" s="120"/>
      <c r="T167" s="120"/>
      <c r="U167" s="120"/>
      <c r="V167" s="120"/>
      <c r="W167" s="120"/>
      <c r="X167" s="87" t="s">
        <v>157</v>
      </c>
      <c r="Y167" s="137" t="s">
        <v>157</v>
      </c>
      <c r="Z167" s="120"/>
      <c r="AA167" s="120"/>
      <c r="AB167" s="120"/>
      <c r="AC167" s="120"/>
      <c r="AD167" s="120"/>
      <c r="AE167" s="120"/>
      <c r="AF167" s="120"/>
      <c r="AG167" s="120"/>
      <c r="AH167" s="120"/>
      <c r="AI167" s="120"/>
      <c r="AJ167" s="120"/>
      <c r="AK167" s="120"/>
      <c r="AL167" s="120"/>
      <c r="AM167" s="120"/>
      <c r="AN167" s="120"/>
      <c r="AO167" s="120"/>
    </row>
    <row r="168" spans="1:41" ht="33" customHeight="1">
      <c r="A168" s="120"/>
      <c r="B168" s="11" t="s">
        <v>517</v>
      </c>
      <c r="C168" s="120"/>
      <c r="D168" s="131"/>
      <c r="E168" s="131"/>
      <c r="F168" s="131"/>
      <c r="G168" s="137"/>
      <c r="H168" s="120"/>
      <c r="I168" s="120"/>
      <c r="J168" s="120"/>
      <c r="K168" s="120"/>
      <c r="L168" s="120"/>
      <c r="M168" s="133">
        <f>'E 2024'!O145</f>
        <v>0.1</v>
      </c>
      <c r="N168" s="120"/>
      <c r="O168" s="120"/>
      <c r="P168" s="120"/>
      <c r="Q168" s="120"/>
      <c r="R168" s="120"/>
      <c r="S168" s="120"/>
      <c r="T168" s="120"/>
      <c r="U168" s="120"/>
      <c r="V168" s="120"/>
      <c r="W168" s="120"/>
      <c r="X168" s="87"/>
      <c r="Y168" s="137"/>
      <c r="Z168" s="120"/>
      <c r="AA168" s="120"/>
      <c r="AB168" s="120"/>
      <c r="AC168" s="120"/>
      <c r="AD168" s="120"/>
      <c r="AE168" s="120"/>
      <c r="AF168" s="120"/>
      <c r="AG168" s="120"/>
      <c r="AH168" s="120"/>
      <c r="AI168" s="120"/>
      <c r="AJ168" s="120"/>
      <c r="AK168" s="120"/>
      <c r="AL168" s="120"/>
      <c r="AM168" s="120"/>
      <c r="AN168" s="120"/>
      <c r="AO168" s="120"/>
    </row>
    <row r="169" spans="1:41" ht="30">
      <c r="A169" s="120"/>
      <c r="B169" s="72" t="s">
        <v>517</v>
      </c>
      <c r="C169" s="120"/>
      <c r="D169" s="131" t="str">
        <f>'E 2024'!L146</f>
        <v>1 innovación pública implementada en la LHCN</v>
      </c>
      <c r="E169" s="131"/>
      <c r="F169" s="131" t="str">
        <f>'E 2024'!N146</f>
        <v>1 innovación pública implementada en la LHCN</v>
      </c>
      <c r="G169" s="137" t="s">
        <v>496</v>
      </c>
      <c r="H169" s="120"/>
      <c r="I169" s="120"/>
      <c r="J169" s="120"/>
      <c r="K169" s="120"/>
      <c r="L169" s="120"/>
      <c r="M169" s="133">
        <f>'E 2024'!O146</f>
        <v>1</v>
      </c>
      <c r="N169" s="120"/>
      <c r="O169" s="120"/>
      <c r="P169" s="120"/>
      <c r="Q169" s="120"/>
      <c r="R169" s="120"/>
      <c r="S169" s="120"/>
      <c r="T169" s="120"/>
      <c r="U169" s="120"/>
      <c r="V169" s="120"/>
      <c r="W169" s="120"/>
      <c r="X169" s="87" t="s">
        <v>157</v>
      </c>
      <c r="Y169" s="137" t="s">
        <v>496</v>
      </c>
      <c r="Z169" s="120"/>
      <c r="AA169" s="120"/>
      <c r="AB169" s="120"/>
      <c r="AC169" s="120"/>
      <c r="AD169" s="120"/>
      <c r="AE169" s="120"/>
      <c r="AF169" s="120"/>
      <c r="AG169" s="120"/>
      <c r="AH169" s="120"/>
      <c r="AI169" s="120"/>
      <c r="AJ169" s="120"/>
      <c r="AK169" s="120"/>
      <c r="AL169" s="120"/>
      <c r="AM169" s="120"/>
      <c r="AN169" s="120"/>
      <c r="AO169" s="120"/>
    </row>
    <row r="170" spans="1:41" ht="33.75" customHeight="1">
      <c r="A170" s="120"/>
      <c r="B170" s="11" t="s">
        <v>520</v>
      </c>
      <c r="C170" s="120"/>
      <c r="D170" s="131"/>
      <c r="E170" s="131"/>
      <c r="F170" s="131"/>
      <c r="G170" s="137"/>
      <c r="H170" s="120"/>
      <c r="I170" s="120"/>
      <c r="J170" s="120"/>
      <c r="K170" s="120"/>
      <c r="L170" s="120"/>
      <c r="M170" s="133">
        <f>'E 2024'!O147</f>
        <v>0.2</v>
      </c>
      <c r="N170" s="120"/>
      <c r="O170" s="120"/>
      <c r="P170" s="120"/>
      <c r="Q170" s="120"/>
      <c r="R170" s="120"/>
      <c r="S170" s="120"/>
      <c r="T170" s="120"/>
      <c r="U170" s="120"/>
      <c r="V170" s="120"/>
      <c r="W170" s="120"/>
      <c r="X170" s="87"/>
      <c r="Y170" s="137"/>
      <c r="Z170" s="120"/>
      <c r="AA170" s="120"/>
      <c r="AB170" s="120"/>
      <c r="AC170" s="120"/>
      <c r="AD170" s="120"/>
      <c r="AE170" s="120"/>
      <c r="AF170" s="120"/>
      <c r="AG170" s="120"/>
      <c r="AH170" s="120"/>
      <c r="AI170" s="120"/>
      <c r="AJ170" s="120"/>
      <c r="AK170" s="120"/>
      <c r="AL170" s="120"/>
      <c r="AM170" s="120"/>
      <c r="AN170" s="120"/>
      <c r="AO170" s="120"/>
    </row>
    <row r="171" spans="1:41" ht="45">
      <c r="A171" s="120"/>
      <c r="B171" s="73" t="s">
        <v>520</v>
      </c>
      <c r="C171" s="120"/>
      <c r="D171" s="131" t="str">
        <f>'E 2024'!L148</f>
        <v xml:space="preserve">1 Micrositio implementado para la publicación de la gestión de la LHCN </v>
      </c>
      <c r="E171" s="131"/>
      <c r="F171" s="131" t="str">
        <f>'E 2024'!N148</f>
        <v xml:space="preserve">1 Micrositio implementado para la publicación de la gestión de la LHCN </v>
      </c>
      <c r="G171" s="134" t="s">
        <v>642</v>
      </c>
      <c r="H171" s="120"/>
      <c r="I171" s="120"/>
      <c r="J171" s="120"/>
      <c r="K171" s="120"/>
      <c r="L171" s="120"/>
      <c r="M171" s="133">
        <f>'E 2024'!O148</f>
        <v>0.3</v>
      </c>
      <c r="N171" s="120"/>
      <c r="O171" s="120"/>
      <c r="P171" s="120"/>
      <c r="Q171" s="120"/>
      <c r="R171" s="120"/>
      <c r="S171" s="120"/>
      <c r="T171" s="120"/>
      <c r="U171" s="120"/>
      <c r="V171" s="120"/>
      <c r="W171" s="120"/>
      <c r="X171" s="87" t="s">
        <v>157</v>
      </c>
      <c r="Y171" s="134" t="s">
        <v>642</v>
      </c>
      <c r="Z171" s="120"/>
      <c r="AA171" s="120"/>
      <c r="AB171" s="120"/>
      <c r="AC171" s="120"/>
      <c r="AD171" s="120"/>
      <c r="AE171" s="120"/>
      <c r="AF171" s="120"/>
      <c r="AG171" s="120"/>
      <c r="AH171" s="120"/>
      <c r="AI171" s="120"/>
      <c r="AJ171" s="120"/>
      <c r="AK171" s="120"/>
      <c r="AL171" s="120"/>
      <c r="AM171" s="120"/>
      <c r="AN171" s="120"/>
      <c r="AO171" s="120"/>
    </row>
    <row r="172" spans="1:41" ht="30">
      <c r="A172" s="120"/>
      <c r="B172" s="73" t="s">
        <v>520</v>
      </c>
      <c r="C172" s="120"/>
      <c r="D172" s="131" t="str">
        <f>'E 2024'!L149</f>
        <v>1 base de datos abiertos publicado</v>
      </c>
      <c r="E172" s="131"/>
      <c r="F172" s="131" t="str">
        <f>'E 2024'!N149</f>
        <v>1 base de datos abiertos publicado</v>
      </c>
      <c r="G172" s="134" t="s">
        <v>642</v>
      </c>
      <c r="H172" s="120"/>
      <c r="I172" s="120"/>
      <c r="J172" s="120"/>
      <c r="K172" s="120"/>
      <c r="L172" s="120"/>
      <c r="M172" s="133">
        <f>'E 2024'!O149</f>
        <v>0.3</v>
      </c>
      <c r="N172" s="120"/>
      <c r="O172" s="120"/>
      <c r="P172" s="120"/>
      <c r="Q172" s="120"/>
      <c r="R172" s="120"/>
      <c r="S172" s="120"/>
      <c r="T172" s="120"/>
      <c r="U172" s="120"/>
      <c r="V172" s="120"/>
      <c r="W172" s="120"/>
      <c r="X172" s="87" t="s">
        <v>157</v>
      </c>
      <c r="Y172" s="134" t="s">
        <v>642</v>
      </c>
      <c r="Z172" s="120"/>
      <c r="AA172" s="120"/>
      <c r="AB172" s="120"/>
      <c r="AC172" s="120"/>
      <c r="AD172" s="120"/>
      <c r="AE172" s="120"/>
      <c r="AF172" s="120"/>
      <c r="AG172" s="120"/>
      <c r="AH172" s="120"/>
      <c r="AI172" s="120"/>
      <c r="AJ172" s="120"/>
      <c r="AK172" s="120"/>
      <c r="AL172" s="120"/>
      <c r="AM172" s="120"/>
      <c r="AN172" s="120"/>
      <c r="AO172" s="120"/>
    </row>
    <row r="173" spans="1:41" ht="30">
      <c r="A173" s="120"/>
      <c r="B173" s="73" t="s">
        <v>520</v>
      </c>
      <c r="C173" s="120"/>
      <c r="D173" s="131" t="str">
        <f>'E 2024'!L150</f>
        <v>3 rendiciones de cuentas realizadas</v>
      </c>
      <c r="E173" s="131" t="str">
        <f>'E 2024'!M150</f>
        <v>2 rendiciones de cuentas realizadas</v>
      </c>
      <c r="F173" s="131" t="str">
        <f>'E 2024'!N150</f>
        <v>5 rendiciones de cuentas realizadas</v>
      </c>
      <c r="G173" s="134" t="s">
        <v>642</v>
      </c>
      <c r="H173" s="120"/>
      <c r="I173" s="120"/>
      <c r="J173" s="120"/>
      <c r="K173" s="120"/>
      <c r="L173" s="120"/>
      <c r="M173" s="133">
        <f>'E 2024'!O150</f>
        <v>0.4</v>
      </c>
      <c r="N173" s="120"/>
      <c r="O173" s="120"/>
      <c r="P173" s="120"/>
      <c r="Q173" s="120"/>
      <c r="R173" s="120"/>
      <c r="S173" s="120"/>
      <c r="T173" s="120"/>
      <c r="U173" s="120"/>
      <c r="V173" s="120"/>
      <c r="W173" s="120"/>
      <c r="X173" s="87" t="s">
        <v>157</v>
      </c>
      <c r="Y173" s="134" t="s">
        <v>642</v>
      </c>
      <c r="Z173" s="120"/>
      <c r="AA173" s="120"/>
      <c r="AB173" s="120"/>
      <c r="AC173" s="120"/>
      <c r="AD173" s="120"/>
      <c r="AE173" s="120"/>
      <c r="AF173" s="120"/>
      <c r="AG173" s="120"/>
      <c r="AH173" s="120"/>
      <c r="AI173" s="120"/>
      <c r="AJ173" s="120"/>
      <c r="AK173" s="120"/>
      <c r="AL173" s="120"/>
      <c r="AM173" s="120"/>
      <c r="AN173" s="120"/>
      <c r="AO173" s="120"/>
    </row>
    <row r="174" spans="1:41">
      <c r="A174" s="120"/>
      <c r="B174" s="39"/>
      <c r="C174" s="120"/>
      <c r="D174" s="131"/>
      <c r="E174" s="131"/>
      <c r="F174" s="131"/>
      <c r="G174" s="137"/>
      <c r="H174" s="120"/>
      <c r="I174" s="120"/>
      <c r="J174" s="120"/>
      <c r="K174" s="120"/>
      <c r="L174" s="120"/>
      <c r="M174" s="133">
        <f>'E 2024'!O151</f>
        <v>0.2</v>
      </c>
      <c r="N174" s="120"/>
      <c r="O174" s="120"/>
      <c r="P174" s="120"/>
      <c r="Q174" s="120"/>
      <c r="R174" s="120"/>
      <c r="S174" s="120"/>
      <c r="T174" s="120"/>
      <c r="U174" s="120"/>
      <c r="V174" s="120"/>
      <c r="W174" s="120"/>
      <c r="X174" s="87"/>
      <c r="Y174" s="137"/>
      <c r="Z174" s="120"/>
      <c r="AA174" s="120"/>
      <c r="AB174" s="120"/>
      <c r="AC174" s="120"/>
      <c r="AD174" s="120"/>
      <c r="AE174" s="120"/>
      <c r="AF174" s="120"/>
      <c r="AG174" s="120"/>
      <c r="AH174" s="120"/>
      <c r="AI174" s="120"/>
      <c r="AJ174" s="120"/>
      <c r="AK174" s="120"/>
      <c r="AL174" s="120"/>
      <c r="AM174" s="120"/>
      <c r="AN174" s="120"/>
      <c r="AO174" s="120"/>
    </row>
    <row r="175" spans="1:41" ht="51">
      <c r="A175" s="120"/>
      <c r="B175" s="11" t="s">
        <v>531</v>
      </c>
      <c r="C175" s="120"/>
      <c r="D175" s="131"/>
      <c r="E175" s="131"/>
      <c r="F175" s="131"/>
      <c r="G175" s="137"/>
      <c r="H175" s="120"/>
      <c r="I175" s="120"/>
      <c r="J175" s="120"/>
      <c r="K175" s="120"/>
      <c r="L175" s="120"/>
      <c r="M175" s="133">
        <f>'E 2024'!O152</f>
        <v>0.8</v>
      </c>
      <c r="N175" s="120"/>
      <c r="O175" s="120"/>
      <c r="P175" s="120"/>
      <c r="Q175" s="120"/>
      <c r="R175" s="120"/>
      <c r="S175" s="120"/>
      <c r="T175" s="120"/>
      <c r="U175" s="120"/>
      <c r="V175" s="120"/>
      <c r="W175" s="120"/>
      <c r="X175" s="87"/>
      <c r="Y175" s="137"/>
      <c r="Z175" s="120"/>
      <c r="AA175" s="120"/>
      <c r="AB175" s="120"/>
      <c r="AC175" s="120"/>
      <c r="AD175" s="120"/>
      <c r="AE175" s="120"/>
      <c r="AF175" s="120"/>
      <c r="AG175" s="120"/>
      <c r="AH175" s="120"/>
      <c r="AI175" s="120"/>
      <c r="AJ175" s="120"/>
      <c r="AK175" s="120"/>
      <c r="AL175" s="120"/>
      <c r="AM175" s="120"/>
      <c r="AN175" s="120"/>
      <c r="AO175" s="120"/>
    </row>
    <row r="176" spans="1:41" ht="90">
      <c r="A176" s="120"/>
      <c r="B176" s="74" t="s">
        <v>531</v>
      </c>
      <c r="C176" s="120"/>
      <c r="D176" s="133">
        <f>'E 2024'!L153</f>
        <v>1</v>
      </c>
      <c r="E176" s="133">
        <f>'E 2024'!M153</f>
        <v>1</v>
      </c>
      <c r="F176" s="133">
        <f>'E 2024'!N153</f>
        <v>1</v>
      </c>
      <c r="G176" s="134" t="s">
        <v>788</v>
      </c>
      <c r="H176" s="120"/>
      <c r="I176" s="120"/>
      <c r="J176" s="120"/>
      <c r="K176" s="120"/>
      <c r="L176" s="120"/>
      <c r="M176" s="133">
        <f>'E 2024'!O153</f>
        <v>0.3</v>
      </c>
      <c r="N176" s="120"/>
      <c r="O176" s="120"/>
      <c r="P176" s="120"/>
      <c r="Q176" s="120"/>
      <c r="R176" s="120"/>
      <c r="S176" s="120"/>
      <c r="T176" s="120"/>
      <c r="U176" s="120"/>
      <c r="V176" s="120"/>
      <c r="W176" s="120"/>
      <c r="X176" s="87" t="s">
        <v>157</v>
      </c>
      <c r="Y176" s="134" t="s">
        <v>788</v>
      </c>
      <c r="Z176" s="120"/>
      <c r="AA176" s="120"/>
      <c r="AB176" s="120"/>
      <c r="AC176" s="120"/>
      <c r="AD176" s="120"/>
      <c r="AE176" s="120"/>
      <c r="AF176" s="120"/>
      <c r="AG176" s="120"/>
      <c r="AH176" s="120"/>
      <c r="AI176" s="120"/>
      <c r="AJ176" s="120"/>
      <c r="AK176" s="120"/>
      <c r="AL176" s="120"/>
      <c r="AM176" s="120"/>
      <c r="AN176" s="120"/>
      <c r="AO176" s="120"/>
    </row>
    <row r="177" spans="1:41" ht="51">
      <c r="A177" s="120"/>
      <c r="B177" s="74" t="s">
        <v>531</v>
      </c>
      <c r="C177" s="120"/>
      <c r="D177" s="133">
        <f>'E 2024'!L154</f>
        <v>1</v>
      </c>
      <c r="E177" s="133">
        <f>'E 2024'!M154</f>
        <v>1</v>
      </c>
      <c r="F177" s="133">
        <f>'E 2024'!N154</f>
        <v>1</v>
      </c>
      <c r="G177" s="134" t="s">
        <v>533</v>
      </c>
      <c r="H177" s="120"/>
      <c r="I177" s="120"/>
      <c r="J177" s="120"/>
      <c r="K177" s="120"/>
      <c r="L177" s="120"/>
      <c r="M177" s="133">
        <f>'E 2024'!O154</f>
        <v>0.3</v>
      </c>
      <c r="N177" s="120"/>
      <c r="O177" s="120"/>
      <c r="P177" s="120"/>
      <c r="Q177" s="120"/>
      <c r="R177" s="120"/>
      <c r="S177" s="120"/>
      <c r="T177" s="120"/>
      <c r="U177" s="120"/>
      <c r="V177" s="120"/>
      <c r="W177" s="120"/>
      <c r="X177" s="87" t="s">
        <v>157</v>
      </c>
      <c r="Y177" s="134" t="s">
        <v>533</v>
      </c>
      <c r="Z177" s="120"/>
      <c r="AA177" s="120"/>
      <c r="AB177" s="120"/>
      <c r="AC177" s="120"/>
      <c r="AD177" s="120"/>
      <c r="AE177" s="120"/>
      <c r="AF177" s="120"/>
      <c r="AG177" s="120"/>
      <c r="AH177" s="120"/>
      <c r="AI177" s="120"/>
      <c r="AJ177" s="120"/>
      <c r="AK177" s="120"/>
      <c r="AL177" s="120"/>
      <c r="AM177" s="120"/>
      <c r="AN177" s="120"/>
      <c r="AO177" s="120"/>
    </row>
    <row r="178" spans="1:41" ht="51">
      <c r="A178" s="120"/>
      <c r="B178" s="74" t="s">
        <v>531</v>
      </c>
      <c r="C178" s="120"/>
      <c r="D178" s="131" t="str">
        <f>'E 2024'!L155</f>
        <v>Crear y fortalecer 1 Consejo Local de Mujeres</v>
      </c>
      <c r="E178" s="131"/>
      <c r="F178" s="131" t="str">
        <f>'E 2024'!N155</f>
        <v>Crear y fortalecer 1 Consejo Local de Mujeres</v>
      </c>
      <c r="G178" s="137" t="s">
        <v>279</v>
      </c>
      <c r="H178" s="120"/>
      <c r="I178" s="120"/>
      <c r="J178" s="120"/>
      <c r="K178" s="120"/>
      <c r="L178" s="120"/>
      <c r="M178" s="133">
        <f>'E 2024'!O155</f>
        <v>0.1</v>
      </c>
      <c r="N178" s="120"/>
      <c r="O178" s="120"/>
      <c r="P178" s="120"/>
      <c r="Q178" s="120"/>
      <c r="R178" s="120"/>
      <c r="S178" s="120"/>
      <c r="T178" s="120"/>
      <c r="U178" s="120"/>
      <c r="V178" s="120"/>
      <c r="W178" s="120"/>
      <c r="X178" s="87" t="s">
        <v>157</v>
      </c>
      <c r="Y178" s="137" t="s">
        <v>279</v>
      </c>
      <c r="Z178" s="120"/>
      <c r="AA178" s="120"/>
      <c r="AB178" s="120"/>
      <c r="AC178" s="120"/>
      <c r="AD178" s="120"/>
      <c r="AE178" s="120"/>
      <c r="AF178" s="120"/>
      <c r="AG178" s="120"/>
      <c r="AH178" s="120"/>
      <c r="AI178" s="120"/>
      <c r="AJ178" s="120"/>
      <c r="AK178" s="120"/>
      <c r="AL178" s="120"/>
      <c r="AM178" s="120"/>
      <c r="AN178" s="120"/>
      <c r="AO178" s="120"/>
    </row>
    <row r="179" spans="1:41" ht="51">
      <c r="A179" s="120"/>
      <c r="B179" s="74" t="s">
        <v>531</v>
      </c>
      <c r="C179" s="120"/>
      <c r="D179" s="131" t="str">
        <f>'E 2024'!L156</f>
        <v>Crear y fortalecer 1 Consejo Local de Cultura</v>
      </c>
      <c r="E179" s="131"/>
      <c r="F179" s="131" t="str">
        <f>'E 2024'!N156</f>
        <v>Crear y fortalecer 1 Consejo Local de Cultura</v>
      </c>
      <c r="G179" s="137" t="s">
        <v>586</v>
      </c>
      <c r="H179" s="120"/>
      <c r="I179" s="120"/>
      <c r="J179" s="120"/>
      <c r="K179" s="120"/>
      <c r="L179" s="120"/>
      <c r="M179" s="133">
        <f>'E 2024'!O156</f>
        <v>0.1</v>
      </c>
      <c r="N179" s="120"/>
      <c r="O179" s="120"/>
      <c r="P179" s="120"/>
      <c r="Q179" s="120"/>
      <c r="R179" s="120"/>
      <c r="S179" s="120"/>
      <c r="T179" s="120"/>
      <c r="U179" s="120"/>
      <c r="V179" s="120"/>
      <c r="W179" s="120"/>
      <c r="X179" s="87" t="s">
        <v>157</v>
      </c>
      <c r="Y179" s="137" t="s">
        <v>586</v>
      </c>
      <c r="Z179" s="120"/>
      <c r="AA179" s="120"/>
      <c r="AB179" s="120"/>
      <c r="AC179" s="120"/>
      <c r="AD179" s="120"/>
      <c r="AE179" s="120"/>
      <c r="AF179" s="120"/>
      <c r="AG179" s="120"/>
      <c r="AH179" s="120"/>
      <c r="AI179" s="120"/>
      <c r="AJ179" s="120"/>
      <c r="AK179" s="120"/>
      <c r="AL179" s="120"/>
      <c r="AM179" s="120"/>
      <c r="AN179" s="120"/>
      <c r="AO179" s="120"/>
    </row>
    <row r="180" spans="1:41" ht="51">
      <c r="A180" s="120"/>
      <c r="B180" s="74" t="s">
        <v>531</v>
      </c>
      <c r="C180" s="120"/>
      <c r="D180" s="131" t="str">
        <f>'E 2024'!L157</f>
        <v>1 Caracterización de las organizaciones comunitarias urbanas de la LHCN</v>
      </c>
      <c r="E180" s="131" t="str">
        <f>'E 2024'!M157</f>
        <v>1 Caracterización de las organizaciones comunitarias rurales de la LHCN</v>
      </c>
      <c r="F180" s="131" t="str">
        <f>'E 2024'!N157</f>
        <v>2 Caracterizaciones de las organizaciones comunitarias urbanas y rurales de la LHCN</v>
      </c>
      <c r="G180" s="134" t="s">
        <v>533</v>
      </c>
      <c r="H180" s="120"/>
      <c r="I180" s="120"/>
      <c r="J180" s="120"/>
      <c r="K180" s="120"/>
      <c r="L180" s="120"/>
      <c r="M180" s="133">
        <f>'E 2024'!O157</f>
        <v>0.2</v>
      </c>
      <c r="N180" s="120"/>
      <c r="O180" s="120"/>
      <c r="P180" s="120"/>
      <c r="Q180" s="120"/>
      <c r="R180" s="120"/>
      <c r="S180" s="120"/>
      <c r="T180" s="120"/>
      <c r="U180" s="120"/>
      <c r="V180" s="120"/>
      <c r="W180" s="120"/>
      <c r="X180" s="87" t="s">
        <v>157</v>
      </c>
      <c r="Y180" s="134" t="s">
        <v>533</v>
      </c>
      <c r="Z180" s="120"/>
      <c r="AA180" s="120"/>
      <c r="AB180" s="120"/>
      <c r="AC180" s="120"/>
      <c r="AD180" s="120"/>
      <c r="AE180" s="120"/>
      <c r="AF180" s="120"/>
      <c r="AG180" s="120"/>
      <c r="AH180" s="120"/>
      <c r="AI180" s="120"/>
      <c r="AJ180" s="120"/>
      <c r="AK180" s="120"/>
      <c r="AL180" s="120"/>
      <c r="AM180" s="120"/>
      <c r="AN180" s="120"/>
      <c r="AO180" s="120"/>
    </row>
    <row r="181" spans="1:41" ht="26.25" customHeight="1">
      <c r="A181" s="120"/>
      <c r="B181" s="11" t="s">
        <v>543</v>
      </c>
      <c r="C181" s="120"/>
      <c r="D181" s="131"/>
      <c r="E181" s="131"/>
      <c r="F181" s="131"/>
      <c r="G181" s="137"/>
      <c r="H181" s="120"/>
      <c r="I181" s="120"/>
      <c r="J181" s="120"/>
      <c r="K181" s="120"/>
      <c r="L181" s="120"/>
      <c r="M181" s="133">
        <f>'E 2024'!O158</f>
        <v>0.2</v>
      </c>
      <c r="N181" s="120"/>
      <c r="O181" s="120"/>
      <c r="P181" s="120"/>
      <c r="Q181" s="120"/>
      <c r="R181" s="120"/>
      <c r="S181" s="120"/>
      <c r="T181" s="120"/>
      <c r="U181" s="120"/>
      <c r="V181" s="120"/>
      <c r="W181" s="120"/>
      <c r="X181" s="87"/>
      <c r="Y181" s="137"/>
      <c r="Z181" s="120"/>
      <c r="AA181" s="120"/>
      <c r="AB181" s="120"/>
      <c r="AC181" s="120"/>
      <c r="AD181" s="120"/>
      <c r="AE181" s="120"/>
      <c r="AF181" s="120"/>
      <c r="AG181" s="120"/>
      <c r="AH181" s="120"/>
      <c r="AI181" s="120"/>
      <c r="AJ181" s="120"/>
      <c r="AK181" s="120"/>
      <c r="AL181" s="120"/>
      <c r="AM181" s="120"/>
      <c r="AN181" s="120"/>
      <c r="AO181" s="120"/>
    </row>
    <row r="182" spans="1:41" ht="45">
      <c r="A182" s="120"/>
      <c r="B182" s="75" t="s">
        <v>543</v>
      </c>
      <c r="C182" s="120"/>
      <c r="D182" s="131" t="str">
        <f>'E 2024'!L159</f>
        <v>6 procesos formativos a los habitantes de la zona urbana de la LHCN</v>
      </c>
      <c r="E182" s="131" t="str">
        <f>'E 2024'!M159</f>
        <v>6 procesos formativos a los habitantes de la zona rural de la LHCN</v>
      </c>
      <c r="F182" s="131" t="str">
        <f>'E 2024'!N159</f>
        <v>12 procesos formativos a los habitantes de la zona urbana y rural de la LHCN</v>
      </c>
      <c r="G182" s="137" t="s">
        <v>583</v>
      </c>
      <c r="H182" s="120"/>
      <c r="I182" s="120"/>
      <c r="J182" s="120"/>
      <c r="K182" s="120"/>
      <c r="L182" s="120"/>
      <c r="M182" s="133">
        <f>'E 2024'!O159</f>
        <v>1</v>
      </c>
      <c r="N182" s="120"/>
      <c r="O182" s="120"/>
      <c r="P182" s="120"/>
      <c r="Q182" s="120"/>
      <c r="R182" s="120"/>
      <c r="S182" s="120"/>
      <c r="T182" s="120"/>
      <c r="U182" s="120"/>
      <c r="V182" s="120"/>
      <c r="W182" s="120"/>
      <c r="X182" s="87" t="s">
        <v>157</v>
      </c>
      <c r="Y182" s="137" t="s">
        <v>583</v>
      </c>
      <c r="Z182" s="120"/>
      <c r="AA182" s="120"/>
      <c r="AB182" s="120"/>
      <c r="AC182" s="120"/>
      <c r="AD182" s="120"/>
      <c r="AE182" s="120"/>
      <c r="AF182" s="120"/>
      <c r="AG182" s="120"/>
      <c r="AH182" s="120"/>
      <c r="AI182" s="120"/>
      <c r="AJ182" s="120"/>
      <c r="AK182" s="120"/>
      <c r="AL182" s="120"/>
      <c r="AM182" s="120"/>
      <c r="AN182" s="120"/>
      <c r="AO182" s="120"/>
    </row>
    <row r="183" spans="1:41">
      <c r="G183" s="138"/>
      <c r="Y183" s="138"/>
    </row>
    <row r="184" spans="1:41">
      <c r="G184" s="139"/>
      <c r="Y184" s="139"/>
    </row>
  </sheetData>
  <mergeCells count="49">
    <mergeCell ref="A5:B5"/>
    <mergeCell ref="C5:AO5"/>
    <mergeCell ref="A1:B4"/>
    <mergeCell ref="C1:AN1"/>
    <mergeCell ref="C2:AN2"/>
    <mergeCell ref="C3:AN3"/>
    <mergeCell ref="C4:AN4"/>
    <mergeCell ref="A6:AB6"/>
    <mergeCell ref="AC6:AG6"/>
    <mergeCell ref="AI6:AN6"/>
    <mergeCell ref="A7:A8"/>
    <mergeCell ref="B7:B8"/>
    <mergeCell ref="C7:C8"/>
    <mergeCell ref="D7:F7"/>
    <mergeCell ref="H7:H8"/>
    <mergeCell ref="I7:I8"/>
    <mergeCell ref="J7:J8"/>
    <mergeCell ref="U7:U8"/>
    <mergeCell ref="V7:V8"/>
    <mergeCell ref="K7:K8"/>
    <mergeCell ref="L7:L8"/>
    <mergeCell ref="M7:M8"/>
    <mergeCell ref="N7:N8"/>
    <mergeCell ref="O7:O8"/>
    <mergeCell ref="P7:P8"/>
    <mergeCell ref="AN7:AN8"/>
    <mergeCell ref="AO7:AO8"/>
    <mergeCell ref="AD7:AD8"/>
    <mergeCell ref="AE7:AE8"/>
    <mergeCell ref="AF7:AF8"/>
    <mergeCell ref="AG7:AG8"/>
    <mergeCell ref="AH7:AH8"/>
    <mergeCell ref="AI7:AI8"/>
    <mergeCell ref="G7:G8"/>
    <mergeCell ref="AJ7:AJ8"/>
    <mergeCell ref="AK7:AK8"/>
    <mergeCell ref="AL7:AL8"/>
    <mergeCell ref="AM7:AM8"/>
    <mergeCell ref="W7:W8"/>
    <mergeCell ref="X7:X8"/>
    <mergeCell ref="Z7:Z8"/>
    <mergeCell ref="AA7:AA8"/>
    <mergeCell ref="AB7:AB8"/>
    <mergeCell ref="AC7:AC8"/>
    <mergeCell ref="Y7:Y8"/>
    <mergeCell ref="Q7:Q8"/>
    <mergeCell ref="R7:R8"/>
    <mergeCell ref="S7:S8"/>
    <mergeCell ref="T7:T8"/>
  </mergeCells>
  <hyperlinks>
    <hyperlink ref="AH58" r:id="rId1" display="https://community.secop.gov.co/Public/Tendering/ContractNoticePhases/View?PPI=CO1.PPI.34241554&amp;isFromPublicArea=True&amp;isModal=False" xr:uid="{00000000-0004-0000-0600-000000000000}"/>
    <hyperlink ref="AH148" r:id="rId2" xr:uid="{00000000-0004-0000-0600-000001000000}"/>
    <hyperlink ref="AH149" r:id="rId3" xr:uid="{00000000-0004-0000-0600-000002000000}"/>
  </hyperlinks>
  <pageMargins left="0.7" right="0.7" top="0.75" bottom="0.75" header="0.3" footer="0.3"/>
  <pageSetup paperSize="9" orientation="landscape" r:id="rId4"/>
  <drawing r:id="rId5"/>
  <legacyDrawing r:id="rId6"/>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ACER</dc:creator>
  <cp:keywords/>
  <dc:description/>
  <cp:lastModifiedBy>Plan De Desarrollo</cp:lastModifiedBy>
  <cp:revision/>
  <dcterms:created xsi:type="dcterms:W3CDTF">2024-12-18T21:34:47Z</dcterms:created>
  <dcterms:modified xsi:type="dcterms:W3CDTF">2026-08-18T19:09:51Z</dcterms:modified>
  <cp:category/>
  <cp:contentStatus/>
</cp:coreProperties>
</file>