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mc:AlternateContent xmlns:mc="http://schemas.openxmlformats.org/markup-compatibility/2006">
    <mc:Choice Requires="x15">
      <x15ac:absPath xmlns:x15ac="http://schemas.microsoft.com/office/spreadsheetml/2010/11/ac" url="F:\PC ALCALDIA 2025\yorlinlans\2026\Planeación\Seguimiento Marzo 2026\"/>
    </mc:Choice>
  </mc:AlternateContent>
  <xr:revisionPtr revIDLastSave="7" documentId="11_07E67AEBE15715362ED747D8AAEEC49A3823BD65" xr6:coauthVersionLast="47" xr6:coauthVersionMax="47" xr10:uidLastSave="{F8A8B3DD-5659-468A-90FD-5DD6D111C127}"/>
  <bookViews>
    <workbookView xWindow="0" yWindow="0" windowWidth="20490" windowHeight="7755" firstSheet="3"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s>
  <definedNames>
    <definedName name="_xlnm._FilterDatabase" localSheetId="1" hidden="1">'1. ESTRATÉGICO'!$A$1:$S$7</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6" l="1"/>
  <c r="AP38" i="6"/>
  <c r="AJ38" i="6"/>
  <c r="AI38" i="6"/>
  <c r="AQ38" i="6" l="1"/>
  <c r="AS38" i="6"/>
  <c r="S9" i="6"/>
  <c r="T9" i="6" s="1"/>
  <c r="U13" i="1"/>
  <c r="X13" i="1" s="1"/>
  <c r="U18" i="1"/>
  <c r="U9" i="1"/>
  <c r="X9" i="1" s="1"/>
  <c r="U8" i="1"/>
  <c r="AE8" i="1" l="1"/>
  <c r="X8" i="1"/>
  <c r="AC18" i="1"/>
  <c r="X18" i="1"/>
  <c r="AD18" i="1" s="1"/>
  <c r="AF13" i="1"/>
  <c r="AD13" i="1"/>
  <c r="AC13" i="1"/>
  <c r="AE13" i="1"/>
  <c r="AF18" i="1"/>
  <c r="AE18" i="1"/>
  <c r="AF8" i="1"/>
  <c r="AD8" i="1"/>
  <c r="AF9" i="1"/>
  <c r="AD9" i="1"/>
  <c r="AC8" i="1"/>
  <c r="AC9" i="1"/>
  <c r="AE9" i="1"/>
  <c r="S10" i="6" l="1"/>
  <c r="T10" i="6" s="1"/>
  <c r="S11" i="6"/>
  <c r="T11" i="6" s="1"/>
  <c r="S12" i="6"/>
  <c r="T12" i="6" s="1"/>
  <c r="S13" i="6"/>
  <c r="T13" i="6" s="1"/>
  <c r="S14" i="6"/>
  <c r="T14" i="6" s="1"/>
  <c r="S15" i="6"/>
  <c r="T15" i="6" s="1"/>
  <c r="S16" i="6"/>
  <c r="T16" i="6" s="1"/>
  <c r="S17" i="6"/>
  <c r="T17" i="6" s="1"/>
  <c r="S19" i="6"/>
  <c r="T19" i="6" s="1"/>
  <c r="S20" i="6"/>
  <c r="T20" i="6" s="1"/>
  <c r="S21" i="6"/>
  <c r="T21" i="6" s="1"/>
  <c r="S22" i="6"/>
  <c r="T22" i="6" s="1"/>
  <c r="S23" i="6"/>
  <c r="S24" i="6"/>
  <c r="T24" i="6" s="1"/>
  <c r="S25" i="6"/>
  <c r="S26" i="6"/>
  <c r="S27" i="6"/>
  <c r="S28" i="6"/>
  <c r="T28" i="6" s="1"/>
  <c r="S29" i="6"/>
  <c r="T29" i="6" s="1"/>
  <c r="S30" i="6"/>
  <c r="T30" i="6" s="1"/>
  <c r="S31" i="6"/>
  <c r="S32" i="6"/>
  <c r="S33" i="6"/>
  <c r="S34" i="6"/>
  <c r="T34" i="6" s="1"/>
  <c r="S35" i="6"/>
  <c r="T35" i="6" s="1"/>
  <c r="T38" i="6" l="1"/>
  <c r="T18" i="6"/>
  <c r="V19" i="1"/>
  <c r="AE19" i="1" s="1"/>
  <c r="V17" i="1"/>
  <c r="V16" i="1"/>
  <c r="X16" i="1" s="1"/>
  <c r="AF16" i="1" s="1"/>
  <c r="V15" i="1"/>
  <c r="AC15" i="1" s="1"/>
  <c r="V11" i="1"/>
  <c r="V14" i="1"/>
  <c r="V10" i="1"/>
  <c r="V12" i="1"/>
  <c r="X12" i="1"/>
  <c r="AD12" i="1" s="1"/>
  <c r="AE12" i="1" l="1"/>
  <c r="AC12" i="1"/>
  <c r="AE10" i="1"/>
  <c r="AC10" i="1"/>
  <c r="X10" i="1"/>
  <c r="AF10" i="1" s="1"/>
  <c r="AE14" i="1"/>
  <c r="AC14" i="1"/>
  <c r="X14" i="1"/>
  <c r="AF14" i="1" s="1"/>
  <c r="AE11" i="1"/>
  <c r="AC11" i="1"/>
  <c r="X11" i="1"/>
  <c r="AC17" i="1"/>
  <c r="AE17" i="1"/>
  <c r="T40" i="6"/>
  <c r="AF12" i="1"/>
  <c r="X15" i="1"/>
  <c r="X19" i="1"/>
  <c r="AF19" i="1" s="1"/>
  <c r="AC16" i="1"/>
  <c r="AC19" i="1"/>
  <c r="AD16" i="1"/>
  <c r="AE15" i="1"/>
  <c r="X17" i="1"/>
  <c r="AF17" i="1" s="1"/>
  <c r="AE16" i="1"/>
  <c r="AD10" i="1"/>
  <c r="AD19" i="1"/>
  <c r="AD17" i="1"/>
  <c r="AD14" i="1"/>
  <c r="AF11" i="1" l="1"/>
  <c r="AD11" i="1"/>
  <c r="AC21" i="1"/>
  <c r="AE21" i="1"/>
  <c r="AD15" i="1"/>
  <c r="AF15" i="1"/>
  <c r="W35" i="6"/>
  <c r="W34" i="6"/>
  <c r="W30" i="6"/>
  <c r="W29" i="6"/>
  <c r="W28" i="6"/>
  <c r="W24" i="6"/>
  <c r="W22" i="6"/>
  <c r="W21" i="6"/>
  <c r="W20" i="6"/>
  <c r="W19" i="6"/>
  <c r="W17" i="6"/>
  <c r="W16" i="6"/>
  <c r="W15" i="6"/>
  <c r="W14" i="6"/>
  <c r="W13" i="6"/>
  <c r="W12" i="6"/>
  <c r="W11" i="6"/>
  <c r="W10" i="6"/>
  <c r="W9" i="6"/>
  <c r="AD21" i="1" l="1"/>
  <c r="AF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L7" authorId="0" shapeId="0" xr:uid="{00000000-0006-0000-0100-000001000000}">
      <text>
        <r>
          <rPr>
            <b/>
            <sz val="9"/>
            <color indexed="81"/>
            <rFont val="Tahoma"/>
            <family val="2"/>
          </rPr>
          <t>USUARIO:</t>
        </r>
        <r>
          <rPr>
            <sz val="9"/>
            <color indexed="81"/>
            <rFont val="Tahoma"/>
            <family val="2"/>
          </rPr>
          <t xml:space="preserve">
Preguntsr s sebastian</t>
        </r>
      </text>
    </comment>
    <comment ref="M7" authorId="0" shapeId="0" xr:uid="{00000000-0006-0000-0100-000002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F8" authorId="1" shapeId="0" xr:uid="{00000000-0006-0000-0300-000002000000}">
      <text>
        <r>
          <rPr>
            <sz val="9"/>
            <color indexed="81"/>
            <rFont val="Tahoma"/>
            <family val="2"/>
          </rPr>
          <t xml:space="preserve">VER ANEXO 1
</t>
        </r>
      </text>
    </comment>
    <comment ref="AG8" authorId="1" shapeId="0" xr:uid="{00000000-0006-0000-0300-000003000000}">
      <text>
        <r>
          <rPr>
            <b/>
            <sz val="9"/>
            <color indexed="81"/>
            <rFont val="Tahoma"/>
            <family val="2"/>
          </rPr>
          <t>VER ANEXO 1</t>
        </r>
        <r>
          <rPr>
            <sz val="9"/>
            <color indexed="81"/>
            <rFont val="Tahoma"/>
            <family val="2"/>
          </rPr>
          <t xml:space="preserve">
</t>
        </r>
      </text>
    </comment>
    <comment ref="AJ19" authorId="1" shapeId="0" xr:uid="{00000000-0006-0000-0300-000004000000}">
      <text>
        <r>
          <rPr>
            <sz val="9"/>
            <color indexed="81"/>
            <rFont val="Tahoma"/>
            <family val="2"/>
          </rPr>
          <t xml:space="preserve">VER ANEXO 1
</t>
        </r>
      </text>
    </comment>
  </commentList>
</comments>
</file>

<file path=xl/sharedStrings.xml><?xml version="1.0" encoding="utf-8"?>
<sst xmlns="http://schemas.openxmlformats.org/spreadsheetml/2006/main" count="834" uniqueCount="426">
  <si>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</si>
  <si>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</si>
  <si>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</si>
  <si>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</si>
  <si>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</si>
  <si>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</si>
  <si>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</si>
  <si>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</si>
  <si>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</si>
  <si>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</si>
  <si>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</si>
  <si>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</si>
  <si>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</si>
  <si>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</si>
  <si>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</si>
  <si>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</si>
  <si>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</si>
  <si>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</si>
  <si>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</si>
  <si>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</si>
  <si>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</si>
  <si>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</si>
  <si>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</si>
  <si>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</si>
  <si>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</si>
  <si>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</si>
  <si>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</si>
  <si>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</si>
  <si>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</si>
  <si>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</si>
  <si>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</si>
  <si>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</si>
  <si>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</si>
  <si>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</si>
  <si>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</si>
  <si>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</si>
  <si>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</si>
  <si>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</si>
  <si>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</si>
  <si>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</si>
  <si>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</si>
  <si>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</si>
  <si>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</si>
  <si>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</si>
  <si>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</si>
  <si>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</si>
  <si>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</si>
  <si>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</si>
  <si>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</si>
  <si>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</si>
  <si>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</si>
  <si>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</si>
  <si>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</si>
  <si>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</si>
  <si>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</si>
  <si>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</si>
  <si>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</si>
  <si>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</si>
  <si>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</si>
  <si>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</si>
  <si>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</si>
  <si>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</si>
  <si>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</si>
  <si>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</si>
  <si>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</si>
  <si>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</si>
  <si>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</si>
  <si>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</si>
  <si>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</si>
  <si>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</si>
  <si>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</si>
  <si>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</si>
  <si>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</si>
  <si>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</si>
  <si>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</si>
  <si>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</si>
  <si>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</si>
  <si>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</si>
  <si>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</si>
  <si>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</si>
  <si>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</si>
  <si>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</si>
  <si>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</si>
  <si>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</si>
  <si>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</si>
  <si>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</si>
  <si>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</si>
  <si>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</si>
  <si>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</si>
  <si>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</si>
  <si>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</si>
  <si>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</si>
  <si>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</si>
  <si>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</si>
  <si>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</si>
  <si>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</si>
  <si>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</si>
  <si>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</si>
  <si>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</si>
  <si>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</si>
  <si>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</si>
  <si>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</si>
  <si>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</si>
  <si>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</si>
  <si>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</si>
  <si>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</si>
  <si>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</si>
  <si>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</si>
  <si>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</si>
  <si>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</si>
  <si>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</si>
  <si>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</si>
  <si>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</si>
  <si>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</si>
  <si>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</si>
  <si>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</si>
  <si>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</si>
  <si>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</si>
  <si>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</si>
  <si>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</si>
  <si>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</si>
  <si>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</si>
  <si>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</si>
  <si>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</si>
  <si>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</si>
  <si>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</si>
  <si>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</si>
  <si>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</si>
  <si>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</si>
  <si>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</si>
  <si>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22/12/2025</t>
  </si>
  <si>
    <t>FORMATO PLAN DE ACCIÓN INSTITUCIONAL</t>
  </si>
  <si>
    <t>Página: 1 de 3</t>
  </si>
  <si>
    <t>DEPENDENCIA:</t>
  </si>
  <si>
    <t>TRANSCARIBE S.A.</t>
  </si>
  <si>
    <t>PLANTEAMIENTO ESTRATÉGICO- PLAN DE DESARROLLO</t>
  </si>
  <si>
    <t>ACUMULADOS</t>
  </si>
  <si>
    <t>REPORTES META PRODUCTO</t>
  </si>
  <si>
    <t>AVANCES Y RESULTADOS</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</si>
  <si>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</si>
  <si>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</si>
  <si>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</si>
  <si>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</si>
  <si>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</si>
  <si>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</si>
  <si>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</si>
  <si>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</si>
  <si>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</si>
  <si>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</si>
  <si>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PROGRAMACIÓN META PRODUCTO 2026</t>
  </si>
  <si>
    <t>PROGRAMACIÓN META PRODUCTO 2027</t>
  </si>
  <si>
    <t>ACUMULADO 2024</t>
  </si>
  <si>
    <t>ACUMULADO 2025</t>
  </si>
  <si>
    <t>ACUMULADO 2026</t>
  </si>
  <si>
    <t>ACUMULADO 2027</t>
  </si>
  <si>
    <t>ACUMULADO CUATRIENIO</t>
  </si>
  <si>
    <t>REPORTE META PRODUCTO A  MARZO 2025</t>
  </si>
  <si>
    <t>REPORTE META PRODUCTO A JUNIO 2025</t>
  </si>
  <si>
    <t>REPORTE META PRODUCTO A  SEPTIEMBRE 2025</t>
  </si>
  <si>
    <t>REPORTE META PRODUCTO A DICIEMBRE 2025</t>
  </si>
  <si>
    <t>AVANCE META PRODUCTO AL AÑO (PONDERADO)</t>
  </si>
  <si>
    <t>AVANCE META PRODUCTO AL CUATRIENIO (PONDERADO)</t>
  </si>
  <si>
    <t>AVANCE META PRODUCTO AL AÑO (SIMPLE)</t>
  </si>
  <si>
    <t>AVANCE META PRODUCTO AL CUATRIENIO (SIMPLE)</t>
  </si>
  <si>
    <t>11. Ciudades y comunidades sostenibles</t>
  </si>
  <si>
    <t>4. 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 durante el período de gobierno 2024-2027.</t>
  </si>
  <si>
    <t>4.: CIUDAD CONECTADA Y SOSTENIBLE</t>
  </si>
  <si>
    <t>4.6.  Infraestructura, Movilidad Sostenible y Accesibilidad para Todos</t>
  </si>
  <si>
    <t>Incrementar a 80% el porcentaje de confiabilidad en el SITM - Transcaribe
Incrementar a 70% el porcentaje de cobertura del SITM</t>
  </si>
  <si>
    <t>TRANSPORTE MASIVO CONFIABLE, EFICIENTE Y SOSTENIBLE</t>
  </si>
  <si>
    <t xml:space="preserve">4.6.5 </t>
  </si>
  <si>
    <t>Patio Portal renovado</t>
  </si>
  <si>
    <t>Número</t>
  </si>
  <si>
    <t>Renovar un (1) Patio Portal</t>
  </si>
  <si>
    <t xml:space="preserve">Bien </t>
  </si>
  <si>
    <t>2408040 – Portales mejorados</t>
  </si>
  <si>
    <t>Carril de solobus renovado</t>
  </si>
  <si>
    <t>Renovar un (1) carril de solobus</t>
  </si>
  <si>
    <t>2408006 - Vías urbanas mejoradas para la operación del servicio público de transporte organizado</t>
  </si>
  <si>
    <t>Estaciones renovadas</t>
  </si>
  <si>
    <t>Renovar dieciocho (18) estaciones del sistema</t>
  </si>
  <si>
    <t>2408041 –Estaciones mejoradas</t>
  </si>
  <si>
    <t>4.6.5</t>
  </si>
  <si>
    <t>Paraderos renovados</t>
  </si>
  <si>
    <t>Renovar cuatrocientos ochenta y dos (482) paraderos</t>
  </si>
  <si>
    <t>240804102 -  Paraderos y zonas de espera mejorados</t>
  </si>
  <si>
    <t>Servicio de seguridad ciudadana implementado en el SITM</t>
  </si>
  <si>
    <t>Implementar un (1) servicio de seguridad ciudadana en el Sistema Integrado de Transporte Masivo</t>
  </si>
  <si>
    <t>Servicio</t>
  </si>
  <si>
    <t>2408039 - Servicio de seguridad ciudadana en los sistemas de transporte público organizado</t>
  </si>
  <si>
    <t>Estudio de viabilidad del transporte acuático con las comunidades en concordancia con el Artículo 40 de la Ley 70 de 1992 actualizado</t>
  </si>
  <si>
    <t>Actualizar un (1) estudio de viabilidad del transporte acuático con las comunidades negras, afrocolombiana, raizales y palenqueros</t>
  </si>
  <si>
    <t>240802400– Estudios de preinversión realizados</t>
  </si>
  <si>
    <t>Sistema de servicios conexos al sistema de recaudo, gestión de flota, información al usuario modernizado</t>
  </si>
  <si>
    <t>Porcentaje</t>
  </si>
  <si>
    <t>Modernizar un (1) sistema de recaudo, gestión de flota, información al usuario</t>
  </si>
  <si>
    <t>2408052 - Servicio de apoyo financiero para el desarrollo de los componentes del Sistema de Transporte Público de Pasajeros</t>
  </si>
  <si>
    <t>Estrategias implementadas para la promoción de la cultura ciudadana y el uso del sistema</t>
  </si>
  <si>
    <t>Implementar veinticinco (25) estrategias para la promoción de la cultura ciudadana y el uso del sistema</t>
  </si>
  <si>
    <t>2408035 - Servicio de educación informal</t>
  </si>
  <si>
    <t>Estrategia para la lucha contra el acoso en el Sistema Integrado de Transporte Masivo implementada</t>
  </si>
  <si>
    <t>Implementar una (1) estrategia para la lucha contra el acoso en el Sistema Integrado de Transporte Masivo</t>
  </si>
  <si>
    <t>Estudios técnicos para la evaluación de operación diseñados</t>
  </si>
  <si>
    <t>Diseñar tres (3) estudios técnicos para la evaluación de operación de flota eléctrica, transporte acuático, transporte por cable aéreo</t>
  </si>
  <si>
    <t>2408024 – Estudios de preinversión</t>
  </si>
  <si>
    <t>Estudio para la implementación de la tarifa diferencial en el Sistema</t>
  </si>
  <si>
    <t>Elaborar estudio para la implementación de la tarifa diferencial en el Sistema</t>
  </si>
  <si>
    <t>2408017 – Documentos de lineamientos técnicos</t>
  </si>
  <si>
    <t>Pasajeros movilizados</t>
  </si>
  <si>
    <t>Movilizar ciento treinta y siete millones trescientos dos mil novecientos noventa y ocho (137.302.998) pasajeros en el cuatrienio</t>
  </si>
  <si>
    <t>2408001 - Servicio de transporte público organizado implementados (SITM. SITP. SETP, SITR)</t>
  </si>
  <si>
    <t>AVANCE PROGRAMA TRANSPORTE MASIVO CONFIABLE, EFICIENTE Y SOSTENIBLE</t>
  </si>
  <si>
    <t>Página: 2 de 3</t>
  </si>
  <si>
    <t xml:space="preserve">DEPENDENCIA : </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</si>
  <si>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</si>
  <si>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</si>
  <si>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</si>
  <si>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</si>
  <si>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</si>
  <si>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</si>
  <si>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</si>
  <si>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</si>
  <si>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</si>
  <si>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</si>
  <si>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</si>
  <si>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</si>
  <si>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</si>
  <si>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</si>
  <si>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</si>
  <si>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</si>
  <si>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</si>
  <si>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</si>
  <si>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PROGRAMACIÓN NUMÉRICA DEL PLAN (VIGENCIA)</t>
  </si>
  <si>
    <t>REPORTE EJECUTADO DE ENERO 01 A 31 ENERO DE 2026</t>
  </si>
  <si>
    <t>OBSERVACION O RELACIÓN DE EVIDENCIA</t>
  </si>
  <si>
    <t>Plan estratégico de tecnologías de la información - PETI</t>
  </si>
  <si>
    <t>Plan Anual de Adquisiciones formulado y en ejecución</t>
  </si>
  <si>
    <t>ENTIDADES</t>
  </si>
  <si>
    <t>Plan Institucional de Archivo de la entidad PINAR formulado y en ejecución</t>
  </si>
  <si>
    <t>SERVIDORES</t>
  </si>
  <si>
    <t>Plan Estratégico de Talento Humano formulado y en ejecución</t>
  </si>
  <si>
    <t>CIUDADANÍA</t>
  </si>
  <si>
    <t>Plan Institucional de Capacitación formulado y en ejecución</t>
  </si>
  <si>
    <t>INTERNO</t>
  </si>
  <si>
    <t>Plan de Incentivos Institucionales formulado y en ejecución</t>
  </si>
  <si>
    <t>Plan de Trabajo Anual en Seguridad y Salud en el Trabajo formulado y en ejecución</t>
  </si>
  <si>
    <t>Plan Anual Anticorrupción formulado y en ejecución</t>
  </si>
  <si>
    <t xml:space="preserve">
</t>
  </si>
  <si>
    <t>Página: 3 de 3</t>
  </si>
  <si>
    <t>PROYECTOS DE INVERSIÓN</t>
  </si>
  <si>
    <t>PLAN ANUAL DE ADQUISICIONES</t>
  </si>
  <si>
    <t>PROGRAMACIÓN PRESUPUESTAL</t>
  </si>
  <si>
    <t xml:space="preserve"> META PRODUCTO PDD 2026</t>
  </si>
  <si>
    <t>OBJETIVO ESPECIFICO DEL PROYECTO</t>
  </si>
  <si>
    <t>PONDERACIÓN DE  PRODUCTO</t>
  </si>
  <si>
    <t>ACTIVIDADES DE PROYECTO DE INVERSIÓN 
( HITOS )</t>
  </si>
  <si>
    <t>PROGRAMACIÓN NUMÉRICA DE LA ACTIVIDAD PROYECTO (VIGENCIA)</t>
  </si>
  <si>
    <t>REPORTE ACTIVIDADES PROYECTO DE  ENERO A MARZO 2026</t>
  </si>
  <si>
    <t>REPORTE ACTIVIDADES PROYECTO DE  ABRIL A JUNIO 2026</t>
  </si>
  <si>
    <t>REPORTE ACTIVIDADES PROYECTO DE  JULIO A SEPTIEMBRE 2026</t>
  </si>
  <si>
    <t>REPORTE ACTIVIDADES PROYECTO DE  OCTUBRE A DICIEMBRE 2026</t>
  </si>
  <si>
    <t>ACUMULADO ACTIVIDAD DE PROYECTO 2026</t>
  </si>
  <si>
    <t>AVANCES ACTIVIDADES DE PROYECTO</t>
  </si>
  <si>
    <t>FECHA DE INICIO DE LA ACTIVIDAD</t>
  </si>
  <si>
    <t>FECHA DE TERMINACIÓN DE LA ACTIVIDAD</t>
  </si>
  <si>
    <t>DESCRIPCIÓN DE LA ADQUISICIÓN ASOCIADA AL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</si>
  <si>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</si>
  <si>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</si>
  <si>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</si>
  <si>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</si>
  <si>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</si>
  <si>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</si>
  <si>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</si>
  <si>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</si>
  <si>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PRESUPUESTO EJECUTADO JUNIO COMPROMISOS</t>
  </si>
  <si>
    <t>PORCENTAJE EJECUTADO JUNIO SEGÚN COMPROMISOS</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</si>
  <si>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</si>
  <si>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</si>
  <si>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</si>
  <si>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</si>
  <si>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</si>
  <si>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</si>
  <si>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</si>
  <si>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</si>
  <si>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</si>
  <si>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</si>
  <si>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OBSERVACIONES</t>
  </si>
  <si>
    <t>MEJORAMIENTO DE LA INFRAESTRUCTURA GENERAL DEL SISTEMA INTEGRADO DE TRANSPORTE MASIVO - TRANSCARIBE CARTAGENA DE INDIAS</t>
  </si>
  <si>
    <t>Mejorar y conservar la infraestructura del Sistema Integrado de Transporte Masivo de Cartagena – Transcaribe para la prestación del servicio.</t>
  </si>
  <si>
    <t>1.3.1. Obra civíl</t>
  </si>
  <si>
    <t>Estaciones con Mantenimiento de cubiertas y listón</t>
  </si>
  <si>
    <t>No programada</t>
  </si>
  <si>
    <t>Dirección de Planeación e Infraestructura - Transcaribe S.A.</t>
  </si>
  <si>
    <t>Ejecución de mayores cantidades de obra no autorizadas, por materiales y/o procedimientos constructivos inadecuados, y/o por deficiente programación de ejecución de las obras</t>
  </si>
  <si>
    <t>Supervisión  permanente en la ejecución de las obras, para controlar obras autorizadas, materiales, procedimientos constructivos, ajustados a las obras requeridas y especificaciones técnicas contractuales.</t>
  </si>
  <si>
    <t>N/A</t>
  </si>
  <si>
    <t>ICLD</t>
  </si>
  <si>
    <t>MEJORAMIENTO DE LA INFRAESTRUCTURA GENERAL DEL SISTEMA INTEGRADO DE TRANSPORTE MASIVO - TRANSCARIBE  CARTAGENA DE INDIAS</t>
  </si>
  <si>
    <t>1.3.2. Infraestructura en obra blanca</t>
  </si>
  <si>
    <t>Estaciones con Impermeabilización cubiertas, pintura, carpintería madera y carpintería metálica, mantenimiento general puertas metalicas, cielo raso, aseo y retiro material sobrante fuera de obra</t>
  </si>
  <si>
    <t>1.3.3. Redes</t>
  </si>
  <si>
    <t>Estaciones con Mantenimiento, desmonte, suministro e instalación de luminaria LED</t>
  </si>
  <si>
    <t>1.3.4. Dotación</t>
  </si>
  <si>
    <t>Estaciones con Mantenimiento, suministro e instalación señalética y señalización horizontal de piso</t>
  </si>
  <si>
    <t>Aumento de costos de las obras por retrasos en la ejecución</t>
  </si>
  <si>
    <t>Realizar comparaciones de lo programado vs. lo ejecutado de forma que se puedan establecer estrategias que garanticen que se ejecute efectivamente lo programado.</t>
  </si>
  <si>
    <t>1.3.5. Seguimiento</t>
  </si>
  <si>
    <t>Informes Supervisión de los trabajos realizados</t>
  </si>
  <si>
    <t>40804102 -  Paraderos y zonas de espera mejorados</t>
  </si>
  <si>
    <t>1.4.1. Obra civil</t>
  </si>
  <si>
    <t>Desmonte y reubicación señales verticales</t>
  </si>
  <si>
    <t>1.4.2. Infraestructura en obra blanca</t>
  </si>
  <si>
    <t>Carpintería metálica, aseo y retiro material sobrante fuera de obra</t>
  </si>
  <si>
    <t>1.4.3. Dotación</t>
  </si>
  <si>
    <t>Mantenimiento, suministro e instalación señal vertical y señalización horizontal de piso</t>
  </si>
  <si>
    <t>1.4.4. Seguimiento</t>
  </si>
  <si>
    <t>Supervisión de los trabajos realizados</t>
  </si>
  <si>
    <t>AVANCE PROYECTO MEJORAMIENTO DE LA INFRAESTRUCTURA GENERAL DEL SISTEMA INTEGRADO DE TRANSPORTE MASIVO - TRANSCARIBE CARTAGENA DE INDIAS</t>
  </si>
  <si>
    <t>FORTALECIMIENTO DEL SERVICIO DEL SISTEMA INTEGRADO DE TRANSPORTE MASIVO – TRANSCARIBE S.A. CARTAGENA DE INDIAS</t>
  </si>
  <si>
    <t>Fortalecer el servicio del Sistema Integrado de Transporte Masivo de Cartagena – Transcaribe S.A.</t>
  </si>
  <si>
    <t>1. Implementar mejoras en el servicio (ajustes a la operación y tarifas diferenciales) que mejoren la experiencia del usuario</t>
  </si>
  <si>
    <t>1.1.1. Sostenibilidad del SITM - Fondo de estabilización Tarifaria FET</t>
  </si>
  <si>
    <t>Diferencial tarifa técnica vs. tarifa usuario cubierto</t>
  </si>
  <si>
    <t>Todas</t>
  </si>
  <si>
    <t>Dirección Administrativa y Financiera - Transcaribe S.A.</t>
  </si>
  <si>
    <t>Repercusiones legales por incumplimiento de compromisos contractuales</t>
  </si>
  <si>
    <t>Cumplimiento oportuno de las obligaciones para evitar atrasos en el desarrollo del proceso</t>
  </si>
  <si>
    <t>No</t>
  </si>
  <si>
    <t>- ICDE-TRANSCARIBE 50% SOBRETASA GASOLINA</t>
  </si>
  <si>
    <t>2.3.2408.0600.2024130010176</t>
  </si>
  <si>
    <t>1.1.2. Vehículos disponibles para operación</t>
  </si>
  <si>
    <t>100% de Vehiculos operantes</t>
  </si>
  <si>
    <t>Dirección de Operaciones - Transcaribe S.A.</t>
  </si>
  <si>
    <t>1.1.3. Control operativo en vía</t>
  </si>
  <si>
    <t>Regularidad del servicio</t>
  </si>
  <si>
    <t>1.1.4. Movilización de pasajeros</t>
  </si>
  <si>
    <t>Mejoras operacionales, acuerdos conciliatorios resultando en cumplimiento de proyección pasajeros movilizados</t>
  </si>
  <si>
    <t>2. Desarrollar estrategias en estaciones y con los usuarios que fortalezcan la seguridad en estaciones y la apropiación del manual del usuario y cultura ciudadana.</t>
  </si>
  <si>
    <t>2.1.1. Validar esquema de operación</t>
  </si>
  <si>
    <t>Implementación del esquema en vigencia anterior</t>
  </si>
  <si>
    <t>NP</t>
  </si>
  <si>
    <t>2.2.2. Implementar puestos de vigilancia</t>
  </si>
  <si>
    <t>Todas las estaciones de 24 horas los 7 días a la semana</t>
  </si>
  <si>
    <t>65% PERMISO DE ACCESO A ZONA CON RESTRICCIÓN VEHICULAR DECRETO 0833</t>
  </si>
  <si>
    <t>2.2.3. Seguimiento y supervisión estrategia</t>
  </si>
  <si>
    <t>Supervisión contrato</t>
  </si>
  <si>
    <t>2.2.1. Planear las campañas</t>
  </si>
  <si>
    <t>Diseño conceptual campañas</t>
  </si>
  <si>
    <t>Secretaría General - Trancaribe S.A.</t>
  </si>
  <si>
    <t>2.2.2. Diseñar piezas comunicativas</t>
  </si>
  <si>
    <t>Prototipo piezas comunicativas</t>
  </si>
  <si>
    <t>2.2.3. Divulgar piezas comunicativas</t>
  </si>
  <si>
    <t>Divulgación estrategias en redes y estaciones</t>
  </si>
  <si>
    <t>2.2.4. Realizar tomas y brigadas comunicativas</t>
  </si>
  <si>
    <t>Tomas en estaciones por estrategia</t>
  </si>
  <si>
    <t>2.2.5. Seguimiento y monitoreo</t>
  </si>
  <si>
    <t>Evaluación Impacto estrategias</t>
  </si>
  <si>
    <t>Prestación irregular del servicio</t>
  </si>
  <si>
    <t>Realizar comparaciones de lo programado vs. lo ejecutado de forma que se puedan establecer estrategias que garanticen que se ejecute efectivamente lo programado</t>
  </si>
  <si>
    <t>Cobros por estacionamiento sobre las vías públicas</t>
  </si>
  <si>
    <t>3. Modernizar los servicios conexos al sistema de recaudo, gestión de flota e información al usuario mediante la adquisición de equipos y soluciones tecnológicas</t>
  </si>
  <si>
    <t>2408017 - Documentos de lineamientos técnicos</t>
  </si>
  <si>
    <t>3.1.1. Validar esquema de operación</t>
  </si>
  <si>
    <t>Necesidades identificadas</t>
  </si>
  <si>
    <t>3.1.2. Adquisición de equipos y componentes tecnológicos</t>
  </si>
  <si>
    <t>Equipos y componentes técnológicos adquiridos y actualización sistemas tecnológicos</t>
  </si>
  <si>
    <t>NO</t>
  </si>
  <si>
    <t>3.1.3. Capacitar a personal operativo</t>
  </si>
  <si>
    <t>Personal capacitado y con conocimiento de los nuevos equipos y sistemas</t>
  </si>
  <si>
    <t>3.1.4. Seguimiento y supervisión</t>
  </si>
  <si>
    <t>Evaluación impacto nuevos equipos y sistemas</t>
  </si>
  <si>
    <t>Si</t>
  </si>
  <si>
    <t>Ingresos corrientes de Libre Destinación</t>
  </si>
  <si>
    <t>Disponibilidad de flota</t>
  </si>
  <si>
    <t>GRUPOS ÉTNICOS</t>
  </si>
  <si>
    <t>Mnatenimiento flota TC Operador</t>
  </si>
  <si>
    <t>Todas las áreas - Transcaribe S.A.</t>
  </si>
  <si>
    <t>AVANCE TRANSCARIBE</t>
  </si>
  <si>
    <t>AVANCE PRESUPUESTAL</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</si>
  <si>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</si>
  <si>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</si>
  <si>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</si>
  <si>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</si>
  <si>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</si>
  <si>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</si>
  <si>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</si>
  <si>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</si>
  <si>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</si>
  <si>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</si>
  <si>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</si>
  <si>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</si>
  <si>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</si>
  <si>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</si>
  <si>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</si>
  <si>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</si>
  <si>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</si>
  <si>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</si>
  <si>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</si>
  <si>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</si>
  <si>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</si>
  <si>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</si>
  <si>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 xml:space="preserve">Recursos propios </t>
  </si>
  <si>
    <t>Licitación pública</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</si>
  <si>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</si>
  <si>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</si>
  <si>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</si>
  <si>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</si>
  <si>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</si>
  <si>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</si>
  <si>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</si>
  <si>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</si>
  <si>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</si>
  <si>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menor cuantía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</si>
  <si>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</si>
  <si>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</si>
  <si>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</si>
  <si>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</si>
  <si>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</si>
  <si>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</si>
  <si>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</si>
  <si>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</si>
  <si>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</si>
  <si>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</si>
  <si>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</si>
  <si>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Contratación directa.</t>
  </si>
  <si>
    <t>Seléccion abreviada - acuerdo marco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</si>
</sst>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quot;$&quot;\ * #,##0.00_-;_-&quot;$&quot;\ * &quot;-&quot;??_-;_-@_-"/>
    <numFmt numFmtId="165" formatCode="_-* #,##0.00_-;\-* #,##0.00_-;_-* &quot;-&quot;??_-;_-@_-"/>
    <numFmt numFmtId="166" formatCode="_-[$$-240A]\ * #,##0.00_-;\-[$$-240A]\ * #,##0.00_-;_-[$$-240A]\ * &quot;-&quot;??_-;_-@_-"/>
  </numFmts>
  <fonts count="36">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b/>
      <sz val="10"/>
      <color rgb="FF000000"/>
      <name val="Calibri"/>
      <family val="2"/>
    </font>
    <font>
      <sz val="11"/>
      <color rgb="FFFF0000"/>
      <name val="Aptos Narrow"/>
      <family val="2"/>
      <scheme val="minor"/>
    </font>
    <font>
      <b/>
      <sz val="11"/>
      <name val="Aptos"/>
      <family val="2"/>
    </font>
    <font>
      <sz val="11"/>
      <name val="Aptos Narrow"/>
      <family val="2"/>
      <scheme val="minor"/>
    </font>
    <font>
      <sz val="14"/>
      <color theme="1"/>
      <name val="Arial"/>
      <family val="2"/>
    </font>
    <font>
      <b/>
      <sz val="16"/>
      <color theme="1"/>
      <name val="Aptos Narrow"/>
      <scheme val="minor"/>
    </font>
    <font>
      <b/>
      <sz val="18"/>
      <color theme="1"/>
      <name val="Aptos Narrow"/>
      <scheme val="minor"/>
    </font>
    <font>
      <b/>
      <sz val="18"/>
      <name val="Aptos Narrow"/>
      <scheme val="minor"/>
    </font>
    <font>
      <b/>
      <sz val="20"/>
      <color theme="1"/>
      <name val="Aptos Narrow"/>
      <scheme val="minor"/>
    </font>
    <font>
      <b/>
      <sz val="22"/>
      <color theme="1"/>
      <name val="Aptos Narrow"/>
      <scheme val="minor"/>
    </font>
  </fonts>
  <fills count="11">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theme="7" tint="0.79998168889431442"/>
        <bgColor rgb="FF000000"/>
      </patternFill>
    </fill>
    <fill>
      <patternFill patternType="solid">
        <fgColor rgb="FFFFFF00"/>
        <bgColor indexed="64"/>
      </patternFill>
    </fill>
    <fill>
      <patternFill patternType="solid">
        <fgColor theme="4" tint="0.59999389629810485"/>
        <bgColor indexed="64"/>
      </patternFill>
    </fill>
    <fill>
      <patternFill patternType="solid">
        <fgColor rgb="FFFF00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xf numFmtId="0" fontId="3" fillId="0" borderId="0"/>
    <xf numFmtId="164" fontId="1" fillId="0" borderId="0" applyFont="0" applyFill="0" applyBorder="0" applyAlignment="0" applyProtection="0"/>
    <xf numFmtId="165"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164" fontId="1" fillId="0" borderId="0" applyFont="0" applyFill="0" applyBorder="0" applyAlignment="0" applyProtection="0"/>
    <xf numFmtId="9" fontId="1" fillId="0" borderId="0" applyFont="0" applyFill="0" applyBorder="0" applyAlignment="0" applyProtection="0"/>
  </cellStyleXfs>
  <cellXfs count="225">
    <xf numFmtId="0" fontId="0" fillId="0" borderId="0" xfId="0"/>
    <xf numFmtId="0" fontId="0" fillId="2" borderId="0" xfId="0" applyFill="1"/>
    <xf numFmtId="0" fontId="5" fillId="2" borderId="1" xfId="0" applyFont="1" applyFill="1" applyBorder="1" applyAlignment="1">
      <alignment horizontal="center" vertical="center" wrapText="1"/>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0" xfId="0" applyFill="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xf numFmtId="0" fontId="25" fillId="0" borderId="1" xfId="1" applyFont="1" applyBorder="1" applyAlignment="1">
      <alignment horizontal="center" wrapText="1"/>
    </xf>
    <xf numFmtId="0" fontId="23" fillId="5" borderId="1" xfId="1" applyFont="1" applyFill="1" applyBorder="1" applyAlignment="1">
      <alignment horizontal="center" vertical="center"/>
    </xf>
    <xf numFmtId="0" fontId="23" fillId="5" borderId="1" xfId="1" applyFont="1" applyFill="1" applyBorder="1" applyAlignment="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wrapText="1"/>
    </xf>
    <xf numFmtId="3" fontId="0" fillId="0" borderId="1" xfId="0" applyNumberFormat="1" applyBorder="1" applyAlignment="1">
      <alignment horizontal="center" vertical="center"/>
    </xf>
    <xf numFmtId="0" fontId="22" fillId="2" borderId="1" xfId="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0" fillId="0" borderId="1" xfId="0" applyBorder="1"/>
    <xf numFmtId="0" fontId="0" fillId="0" borderId="1" xfId="0" applyBorder="1" applyAlignment="1">
      <alignment vertical="center" wrapText="1"/>
    </xf>
    <xf numFmtId="0" fontId="26" fillId="7" borderId="21" xfId="0" applyFont="1" applyFill="1" applyBorder="1" applyAlignment="1">
      <alignment horizontal="center" vertical="center" wrapText="1"/>
    </xf>
    <xf numFmtId="9" fontId="0" fillId="0" borderId="1" xfId="0" applyNumberFormat="1" applyBorder="1" applyAlignment="1">
      <alignment horizontal="center" vertical="center"/>
    </xf>
    <xf numFmtId="1" fontId="0" fillId="0" borderId="1" xfId="0" applyNumberFormat="1" applyBorder="1" applyAlignment="1">
      <alignment horizontal="center" vertical="center"/>
    </xf>
    <xf numFmtId="164" fontId="6" fillId="2" borderId="1" xfId="7" applyFont="1" applyFill="1" applyBorder="1" applyAlignment="1">
      <alignment horizontal="center" vertical="center" wrapText="1"/>
    </xf>
    <xf numFmtId="164" fontId="0" fillId="0" borderId="0" xfId="7" applyFont="1" applyAlignment="1">
      <alignment horizontal="center" vertical="center"/>
    </xf>
    <xf numFmtId="9" fontId="0" fillId="8"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0" xfId="0" applyAlignment="1">
      <alignment horizontal="left" vertical="center" wrapText="1"/>
    </xf>
    <xf numFmtId="0" fontId="19"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8" borderId="1" xfId="0" applyFill="1" applyBorder="1" applyAlignment="1">
      <alignment horizontal="left" vertical="center" wrapText="1"/>
    </xf>
    <xf numFmtId="0" fontId="0" fillId="2" borderId="1" xfId="0" applyFill="1" applyBorder="1" applyAlignment="1">
      <alignment horizontal="left" vertical="center" wrapText="1"/>
    </xf>
    <xf numFmtId="164" fontId="0" fillId="0" borderId="1" xfId="7" applyFont="1" applyFill="1" applyBorder="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3" fontId="0" fillId="2" borderId="1" xfId="0" applyNumberFormat="1" applyFill="1" applyBorder="1" applyAlignment="1">
      <alignment horizontal="center" vertical="center"/>
    </xf>
    <xf numFmtId="0" fontId="27" fillId="2" borderId="1" xfId="0" applyFont="1" applyFill="1" applyBorder="1" applyAlignment="1">
      <alignment horizontal="center" vertical="center" wrapText="1"/>
    </xf>
    <xf numFmtId="0" fontId="22" fillId="0" borderId="1" xfId="1" applyFont="1" applyBorder="1" applyAlignment="1">
      <alignment horizontal="center" vertical="center"/>
    </xf>
    <xf numFmtId="0" fontId="4" fillId="0" borderId="12" xfId="1"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0" xfId="0" applyFont="1"/>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3" fontId="0" fillId="0" borderId="1" xfId="0" applyNumberForma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wrapText="1"/>
    </xf>
    <xf numFmtId="0" fontId="9" fillId="0" borderId="0" xfId="0" applyFont="1" applyAlignment="1">
      <alignment horizontal="center" wrapText="1"/>
    </xf>
    <xf numFmtId="0" fontId="0" fillId="0" borderId="0" xfId="0" applyAlignment="1">
      <alignment wrapText="1"/>
    </xf>
    <xf numFmtId="0" fontId="8" fillId="0" borderId="0" xfId="0" applyFont="1" applyAlignment="1">
      <alignment horizontal="center" vertical="center"/>
    </xf>
    <xf numFmtId="0" fontId="9" fillId="0" borderId="0" xfId="0" applyFont="1" applyAlignment="1">
      <alignment horizontal="center"/>
    </xf>
    <xf numFmtId="164" fontId="0" fillId="0" borderId="19" xfId="7" applyFont="1" applyBorder="1" applyAlignment="1">
      <alignment horizontal="center" vertical="center"/>
    </xf>
    <xf numFmtId="164" fontId="0" fillId="0" borderId="20" xfId="7" applyFont="1" applyBorder="1" applyAlignment="1">
      <alignment horizontal="center" vertical="center"/>
    </xf>
    <xf numFmtId="0" fontId="28" fillId="0" borderId="1" xfId="0" applyFont="1" applyBorder="1" applyAlignment="1">
      <alignment horizontal="center" vertical="center" wrapText="1"/>
    </xf>
    <xf numFmtId="9" fontId="29" fillId="2" borderId="1" xfId="8" applyFont="1" applyFill="1" applyBorder="1" applyAlignment="1">
      <alignment horizontal="center" vertical="center" wrapText="1"/>
    </xf>
    <xf numFmtId="2" fontId="29" fillId="0" borderId="1" xfId="0" applyNumberFormat="1" applyFont="1" applyBorder="1" applyAlignment="1">
      <alignment horizontal="center" vertical="center" wrapText="1"/>
    </xf>
    <xf numFmtId="2" fontId="29" fillId="2" borderId="1" xfId="0" applyNumberFormat="1" applyFont="1" applyFill="1" applyBorder="1" applyAlignment="1">
      <alignment horizontal="center" vertical="center" wrapText="1"/>
    </xf>
    <xf numFmtId="2" fontId="27" fillId="0" borderId="1" xfId="0" applyNumberFormat="1" applyFont="1" applyBorder="1" applyAlignment="1">
      <alignment horizontal="center" vertical="center" wrapText="1"/>
    </xf>
    <xf numFmtId="9" fontId="0" fillId="2" borderId="1" xfId="8" applyFont="1" applyFill="1" applyBorder="1" applyAlignment="1">
      <alignment horizontal="center" vertical="center"/>
    </xf>
    <xf numFmtId="0" fontId="29"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3" fontId="29" fillId="0" borderId="1" xfId="0" applyNumberFormat="1" applyFont="1" applyBorder="1" applyAlignment="1">
      <alignment horizontal="center" vertical="center"/>
    </xf>
    <xf numFmtId="0" fontId="29" fillId="2" borderId="1" xfId="0" applyFont="1" applyFill="1" applyBorder="1" applyAlignment="1">
      <alignment vertical="center" wrapText="1"/>
    </xf>
    <xf numFmtId="0" fontId="30" fillId="2" borderId="1" xfId="0" applyFont="1" applyFill="1" applyBorder="1" applyAlignment="1">
      <alignment horizontal="center" vertical="center"/>
    </xf>
    <xf numFmtId="2" fontId="29" fillId="2" borderId="1" xfId="8" applyNumberFormat="1" applyFont="1" applyFill="1" applyBorder="1" applyAlignment="1">
      <alignment horizontal="center" vertical="center" wrapText="1"/>
    </xf>
    <xf numFmtId="0" fontId="29" fillId="0" borderId="1" xfId="0" applyFont="1" applyBorder="1" applyAlignment="1">
      <alignment horizontal="center" vertical="center"/>
    </xf>
    <xf numFmtId="2" fontId="29" fillId="0" borderId="1" xfId="8" applyNumberFormat="1" applyFont="1" applyFill="1" applyBorder="1" applyAlignment="1">
      <alignment horizontal="center" vertical="center" wrapText="1"/>
    </xf>
    <xf numFmtId="2" fontId="0" fillId="0" borderId="0" xfId="8" applyNumberFormat="1" applyFont="1" applyFill="1" applyAlignment="1">
      <alignment horizontal="center" vertical="center" wrapText="1"/>
    </xf>
    <xf numFmtId="10" fontId="29" fillId="2" borderId="1" xfId="8" applyNumberFormat="1" applyFont="1" applyFill="1" applyBorder="1" applyAlignment="1">
      <alignment horizontal="center" vertical="center" wrapText="1"/>
    </xf>
    <xf numFmtId="0" fontId="27" fillId="0" borderId="1" xfId="0" applyFont="1" applyBorder="1" applyAlignment="1">
      <alignment vertical="center" wrapText="1"/>
    </xf>
    <xf numFmtId="9" fontId="33" fillId="2" borderId="1" xfId="0" applyNumberFormat="1" applyFont="1" applyFill="1" applyBorder="1" applyAlignment="1">
      <alignment horizontal="center" vertical="center" wrapText="1"/>
    </xf>
    <xf numFmtId="0" fontId="0" fillId="0" borderId="19" xfId="0" applyBorder="1" applyAlignment="1">
      <alignment horizontal="center" vertical="center" wrapText="1"/>
    </xf>
    <xf numFmtId="164" fontId="0" fillId="0" borderId="19" xfId="7" applyFont="1" applyFill="1" applyBorder="1" applyAlignment="1">
      <alignment horizontal="center" vertical="center"/>
    </xf>
    <xf numFmtId="0" fontId="0" fillId="0" borderId="20" xfId="0" applyBorder="1" applyAlignment="1">
      <alignment horizontal="center" vertical="center"/>
    </xf>
    <xf numFmtId="9" fontId="35" fillId="0" borderId="1" xfId="8" applyFont="1" applyFill="1" applyBorder="1" applyAlignment="1">
      <alignment horizontal="center" vertical="center"/>
    </xf>
    <xf numFmtId="164" fontId="31" fillId="0" borderId="0" xfId="7" applyFont="1" applyAlignment="1">
      <alignment horizontal="center" vertical="center"/>
    </xf>
    <xf numFmtId="164" fontId="32" fillId="0" borderId="0" xfId="7" applyFont="1" applyAlignment="1">
      <alignment horizontal="center" vertical="center"/>
    </xf>
    <xf numFmtId="9" fontId="34" fillId="0" borderId="0" xfId="8" applyFont="1"/>
    <xf numFmtId="9" fontId="34" fillId="0" borderId="0" xfId="8" applyFont="1" applyAlignment="1">
      <alignment horizontal="center" vertical="center"/>
    </xf>
    <xf numFmtId="9" fontId="34" fillId="9" borderId="0" xfId="8" applyFont="1" applyFill="1" applyAlignment="1">
      <alignment horizontal="center" vertical="center"/>
    </xf>
    <xf numFmtId="0" fontId="15" fillId="2" borderId="1" xfId="0" applyFont="1" applyFill="1" applyBorder="1" applyAlignment="1">
      <alignment horizontal="center" vertical="center" wrapText="1"/>
    </xf>
    <xf numFmtId="0" fontId="32" fillId="8" borderId="2" xfId="0" applyFont="1" applyFill="1" applyBorder="1" applyAlignment="1">
      <alignment horizontal="center" vertical="center" wrapText="1"/>
    </xf>
    <xf numFmtId="0" fontId="32" fillId="8" borderId="3" xfId="0" applyFont="1" applyFill="1" applyBorder="1" applyAlignment="1">
      <alignment horizontal="center" vertical="center" wrapText="1"/>
    </xf>
    <xf numFmtId="0" fontId="32" fillId="8" borderId="4" xfId="0" applyFont="1" applyFill="1" applyBorder="1" applyAlignment="1">
      <alignment horizontal="center" vertical="center" wrapText="1"/>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166" fontId="0" fillId="0" borderId="18" xfId="0" applyNumberFormat="1" applyBorder="1" applyAlignment="1">
      <alignment horizontal="center" vertical="center"/>
    </xf>
    <xf numFmtId="166" fontId="0" fillId="0" borderId="19" xfId="0" applyNumberFormat="1" applyBorder="1" applyAlignment="1">
      <alignment horizontal="center" vertical="center"/>
    </xf>
    <xf numFmtId="166" fontId="0" fillId="0" borderId="20" xfId="0" applyNumberFormat="1" applyBorder="1" applyAlignment="1">
      <alignment horizontal="center" vertical="center"/>
    </xf>
    <xf numFmtId="164" fontId="0" fillId="0" borderId="18" xfId="7" applyFont="1" applyBorder="1" applyAlignment="1">
      <alignment horizontal="center" vertical="center"/>
    </xf>
    <xf numFmtId="164" fontId="0" fillId="0" borderId="19" xfId="7" applyFont="1" applyBorder="1" applyAlignment="1">
      <alignment horizontal="center" vertical="center"/>
    </xf>
    <xf numFmtId="164" fontId="0" fillId="0" borderId="20" xfId="7" applyFont="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6" xfId="0" applyFill="1" applyBorder="1" applyAlignment="1">
      <alignment horizontal="center" vertical="center" wrapText="1"/>
    </xf>
    <xf numFmtId="0" fontId="0" fillId="0" borderId="1" xfId="0" applyBorder="1" applyAlignment="1">
      <alignment horizontal="center" vertical="center" wrapText="1"/>
    </xf>
    <xf numFmtId="0" fontId="0" fillId="2" borderId="18" xfId="0" applyFill="1" applyBorder="1" applyAlignment="1">
      <alignment horizontal="center"/>
    </xf>
    <xf numFmtId="0" fontId="0" fillId="2" borderId="19" xfId="0"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2"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 xfId="0" applyFont="1" applyFill="1" applyBorder="1" applyAlignment="1">
      <alignment horizontal="center" vertical="center"/>
    </xf>
    <xf numFmtId="0" fontId="0" fillId="2" borderId="20" xfId="0" applyFill="1" applyBorder="1" applyAlignment="1">
      <alignment horizontal="center"/>
    </xf>
    <xf numFmtId="1" fontId="0" fillId="0" borderId="18" xfId="0" applyNumberFormat="1" applyBorder="1" applyAlignment="1">
      <alignment horizontal="center" vertical="center" wrapText="1"/>
    </xf>
    <xf numFmtId="1" fontId="0" fillId="0" borderId="19" xfId="0" applyNumberFormat="1" applyBorder="1" applyAlignment="1">
      <alignment horizontal="center" vertical="center" wrapText="1"/>
    </xf>
    <xf numFmtId="1" fontId="0" fillId="0" borderId="20" xfId="0" applyNumberFormat="1" applyBorder="1" applyAlignment="1">
      <alignment horizontal="center" vertical="center" wrapText="1"/>
    </xf>
    <xf numFmtId="0" fontId="32" fillId="0" borderId="0" xfId="0" applyFont="1" applyAlignment="1">
      <alignment horizontal="center"/>
    </xf>
    <xf numFmtId="166" fontId="0" fillId="0" borderId="18" xfId="0" applyNumberFormat="1" applyBorder="1" applyAlignment="1">
      <alignment horizontal="center" vertical="center" wrapText="1"/>
    </xf>
    <xf numFmtId="166" fontId="0" fillId="0" borderId="19" xfId="0" applyNumberFormat="1" applyBorder="1" applyAlignment="1">
      <alignment horizontal="center" vertical="center" wrapText="1"/>
    </xf>
    <xf numFmtId="166" fontId="0" fillId="0" borderId="20" xfId="0" applyNumberForma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4" fillId="3"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xf>
    <xf numFmtId="0" fontId="12"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8" fillId="0" borderId="1" xfId="0" applyFont="1" applyBorder="1" applyAlignment="1">
      <alignment horizontal="lef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20" fillId="0" borderId="1" xfId="0" applyFont="1" applyBorder="1" applyAlignment="1">
      <alignment horizontal="left" vertical="center" wrapText="1"/>
    </xf>
    <xf numFmtId="0" fontId="32"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2"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1" fillId="0" borderId="1" xfId="0" applyFont="1" applyBorder="1" applyAlignment="1">
      <alignment horizontal="center"/>
    </xf>
    <xf numFmtId="0" fontId="22" fillId="0" borderId="1" xfId="0" applyFont="1" applyBorder="1" applyAlignment="1">
      <alignment horizontal="center"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12"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2" fontId="29" fillId="10" borderId="1" xfId="0" applyNumberFormat="1" applyFont="1" applyFill="1" applyBorder="1" applyAlignment="1">
      <alignment horizontal="center" vertical="center" wrapText="1"/>
    </xf>
    <xf numFmtId="0" fontId="0" fillId="10" borderId="1" xfId="0" applyFill="1" applyBorder="1" applyAlignment="1">
      <alignment horizontal="center" vertical="center"/>
    </xf>
    <xf numFmtId="9" fontId="0" fillId="10" borderId="1" xfId="0" applyNumberFormat="1" applyFill="1" applyBorder="1" applyAlignment="1">
      <alignment horizontal="center" vertical="center"/>
    </xf>
    <xf numFmtId="3" fontId="0" fillId="10" borderId="1" xfId="0" applyNumberFormat="1" applyFill="1" applyBorder="1" applyAlignment="1">
      <alignment horizontal="center" vertical="center"/>
    </xf>
  </cellXfs>
  <cellStyles count="9">
    <cellStyle name="BodyStyle" xfId="5" xr:uid="{00000000-0005-0000-0000-000000000000}"/>
    <cellStyle name="HeaderStyle" xfId="4" xr:uid="{00000000-0005-0000-0000-000001000000}"/>
    <cellStyle name="Millares 2" xfId="3" xr:uid="{00000000-0005-0000-0000-000002000000}"/>
    <cellStyle name="Moneda" xfId="7" builtinId="4"/>
    <cellStyle name="Moneda 2" xfId="2" xr:uid="{00000000-0005-0000-0000-000004000000}"/>
    <cellStyle name="Normal" xfId="0" builtinId="0"/>
    <cellStyle name="Normal 2" xfId="1" xr:uid="{00000000-0005-0000-0000-000006000000}"/>
    <cellStyle name="Numeric" xfId="6" xr:uid="{00000000-0005-0000-0000-000007000000}"/>
    <cellStyle name="Porcentaje" xfId="8"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47625</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47625"/>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1054552</xdr:colOff>
      <xdr:row>0</xdr:row>
      <xdr:rowOff>0</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4552"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activeCell="B23" sqref="B23:H23"/>
    </sheetView>
  </sheetViews>
  <sheetFormatPr defaultColWidth="10.85546875" defaultRowHeight="15"/>
  <cols>
    <col min="1" max="1" width="34.140625" style="15" customWidth="1"/>
    <col min="2" max="2" width="10.85546875" style="7"/>
    <col min="3" max="3" width="28.42578125" style="7" customWidth="1"/>
    <col min="4" max="4" width="21.42578125" style="7" customWidth="1"/>
    <col min="5" max="5" width="19.42578125" style="7" customWidth="1"/>
    <col min="6" max="6" width="27.42578125" style="7" customWidth="1"/>
    <col min="7" max="7" width="17.42578125" style="7" customWidth="1"/>
    <col min="8" max="8" width="27.42578125" style="7" customWidth="1"/>
    <col min="9" max="9" width="15.42578125" style="7" customWidth="1"/>
    <col min="10" max="10" width="17.85546875" style="7" customWidth="1"/>
    <col min="11" max="11" width="19.42578125" style="7" customWidth="1"/>
    <col min="12" max="12" width="25.42578125" style="7" customWidth="1"/>
    <col min="13" max="13" width="20.5703125" style="7" customWidth="1"/>
    <col min="14" max="15" width="10.85546875" style="7"/>
    <col min="16" max="16" width="16.5703125" style="7" customWidth="1"/>
    <col min="17" max="17" width="20.42578125" style="7" customWidth="1"/>
    <col min="18" max="18" width="18.5703125" style="7" customWidth="1"/>
    <col min="19" max="19" width="22.85546875" style="7" customWidth="1"/>
    <col min="20" max="20" width="22.140625" style="7" customWidth="1"/>
    <col min="21" max="21" width="25.42578125" style="7" customWidth="1"/>
    <col min="22" max="22" width="21.140625" style="7" customWidth="1"/>
    <col min="23" max="23" width="19.140625" style="7" customWidth="1"/>
    <col min="24" max="24" width="17.42578125" style="7" customWidth="1"/>
    <col min="25" max="26" width="16.42578125" style="7" customWidth="1"/>
    <col min="27" max="27" width="28.5703125" style="7" customWidth="1"/>
    <col min="28" max="28" width="19.42578125" style="7" customWidth="1"/>
    <col min="29" max="29" width="21.140625" style="7" customWidth="1"/>
    <col min="30" max="30" width="21.85546875" style="7" customWidth="1"/>
    <col min="31" max="31" width="25.42578125" style="7" customWidth="1"/>
    <col min="32" max="32" width="22.42578125" style="7" customWidth="1"/>
    <col min="33" max="33" width="29.5703125" style="7" customWidth="1"/>
    <col min="34" max="34" width="18.5703125" style="7" customWidth="1"/>
    <col min="35" max="35" width="18.42578125" style="7" customWidth="1"/>
    <col min="36" max="36" width="22.42578125" style="7" customWidth="1"/>
    <col min="37" max="16384" width="10.85546875" style="7"/>
  </cols>
  <sheetData>
    <row r="1" spans="1:50" ht="54.75" customHeight="1">
      <c r="A1" s="190" t="s">
        <v>0</v>
      </c>
      <c r="B1" s="190"/>
      <c r="C1" s="190"/>
      <c r="D1" s="190"/>
      <c r="E1" s="190"/>
      <c r="F1" s="190"/>
      <c r="G1" s="190"/>
      <c r="H1" s="190"/>
    </row>
    <row r="2" spans="1:50" ht="33" customHeight="1">
      <c r="A2" s="173" t="s">
        <v>1</v>
      </c>
      <c r="B2" s="173"/>
      <c r="C2" s="173"/>
      <c r="D2" s="173"/>
      <c r="E2" s="173"/>
      <c r="F2" s="173"/>
      <c r="G2" s="173"/>
      <c r="H2" s="173"/>
      <c r="I2" s="8"/>
      <c r="J2" s="8"/>
      <c r="K2" s="8"/>
      <c r="L2" s="8"/>
      <c r="M2" s="8"/>
      <c r="N2" s="8"/>
      <c r="O2" s="8"/>
      <c r="P2" s="8"/>
      <c r="Q2" s="8"/>
      <c r="R2" s="8"/>
      <c r="S2" s="8"/>
      <c r="T2" s="8"/>
      <c r="U2" s="8"/>
      <c r="V2" s="8"/>
      <c r="W2" s="8"/>
      <c r="X2" s="8"/>
      <c r="Y2" s="8"/>
      <c r="Z2" s="8"/>
      <c r="AA2" s="9"/>
      <c r="AB2" s="9"/>
      <c r="AC2" s="9"/>
      <c r="AD2" s="9"/>
      <c r="AE2" s="9"/>
      <c r="AF2" s="9"/>
      <c r="AG2" s="10"/>
      <c r="AH2" s="10"/>
      <c r="AI2" s="10"/>
      <c r="AJ2" s="10"/>
      <c r="AK2" s="10"/>
      <c r="AL2" s="10"/>
      <c r="AM2" s="10"/>
      <c r="AN2" s="10"/>
      <c r="AO2" s="10"/>
      <c r="AP2" s="10"/>
      <c r="AQ2" s="8"/>
      <c r="AR2" s="8"/>
      <c r="AS2" s="8"/>
      <c r="AT2" s="8"/>
      <c r="AU2" s="8"/>
      <c r="AV2" s="8"/>
      <c r="AW2" s="8"/>
      <c r="AX2" s="8"/>
    </row>
    <row r="3" spans="1:50" ht="48" customHeight="1">
      <c r="A3" s="11" t="s">
        <v>2</v>
      </c>
      <c r="B3" s="169" t="s">
        <v>3</v>
      </c>
      <c r="C3" s="169"/>
      <c r="D3" s="169"/>
      <c r="E3" s="169"/>
      <c r="F3" s="169"/>
      <c r="G3" s="169"/>
      <c r="H3" s="169"/>
    </row>
    <row r="4" spans="1:50" ht="48" customHeight="1">
      <c r="A4" s="11" t="s">
        <v>4</v>
      </c>
      <c r="B4" s="162" t="s">
        <v>5</v>
      </c>
      <c r="C4" s="163"/>
      <c r="D4" s="163"/>
      <c r="E4" s="163"/>
      <c r="F4" s="163"/>
      <c r="G4" s="163"/>
      <c r="H4" s="164"/>
    </row>
    <row r="5" spans="1:50" ht="31.5" customHeight="1">
      <c r="A5" s="11" t="s">
        <v>6</v>
      </c>
      <c r="B5" s="169" t="s">
        <v>7</v>
      </c>
      <c r="C5" s="169"/>
      <c r="D5" s="169"/>
      <c r="E5" s="169"/>
      <c r="F5" s="169"/>
      <c r="G5" s="169"/>
      <c r="H5" s="169"/>
    </row>
    <row r="6" spans="1:50" ht="40.5" customHeight="1">
      <c r="A6" s="11" t="s">
        <v>8</v>
      </c>
      <c r="B6" s="162" t="s">
        <v>9</v>
      </c>
      <c r="C6" s="163"/>
      <c r="D6" s="163"/>
      <c r="E6" s="163"/>
      <c r="F6" s="163"/>
      <c r="G6" s="163"/>
      <c r="H6" s="164"/>
    </row>
    <row r="7" spans="1:50" ht="41.1" customHeight="1">
      <c r="A7" s="11" t="s">
        <v>10</v>
      </c>
      <c r="B7" s="169" t="s">
        <v>11</v>
      </c>
      <c r="C7" s="169"/>
      <c r="D7" s="169"/>
      <c r="E7" s="169"/>
      <c r="F7" s="169"/>
      <c r="G7" s="169"/>
      <c r="H7" s="169"/>
    </row>
    <row r="8" spans="1:50" ht="48.95" customHeight="1">
      <c r="A8" s="11" t="s">
        <v>12</v>
      </c>
      <c r="B8" s="169" t="s">
        <v>13</v>
      </c>
      <c r="C8" s="169"/>
      <c r="D8" s="169"/>
      <c r="E8" s="169"/>
      <c r="F8" s="169"/>
      <c r="G8" s="169"/>
      <c r="H8" s="169"/>
    </row>
    <row r="9" spans="1:50" ht="48.95" customHeight="1">
      <c r="A9" s="11" t="s">
        <v>14</v>
      </c>
      <c r="B9" s="162" t="s">
        <v>15</v>
      </c>
      <c r="C9" s="163"/>
      <c r="D9" s="163"/>
      <c r="E9" s="163"/>
      <c r="F9" s="163"/>
      <c r="G9" s="163"/>
      <c r="H9" s="164"/>
    </row>
    <row r="10" spans="1:50" ht="30">
      <c r="A10" s="11" t="s">
        <v>16</v>
      </c>
      <c r="B10" s="169" t="s">
        <v>17</v>
      </c>
      <c r="C10" s="169"/>
      <c r="D10" s="169"/>
      <c r="E10" s="169"/>
      <c r="F10" s="169"/>
      <c r="G10" s="169"/>
      <c r="H10" s="169"/>
    </row>
    <row r="11" spans="1:50" ht="30">
      <c r="A11" s="11" t="s">
        <v>18</v>
      </c>
      <c r="B11" s="169" t="s">
        <v>19</v>
      </c>
      <c r="C11" s="169"/>
      <c r="D11" s="169"/>
      <c r="E11" s="169"/>
      <c r="F11" s="169"/>
      <c r="G11" s="169"/>
      <c r="H11" s="169"/>
    </row>
    <row r="12" spans="1:50" ht="33.950000000000003" customHeight="1">
      <c r="A12" s="11" t="s">
        <v>20</v>
      </c>
      <c r="B12" s="169" t="s">
        <v>21</v>
      </c>
      <c r="C12" s="169"/>
      <c r="D12" s="169"/>
      <c r="E12" s="169"/>
      <c r="F12" s="169"/>
      <c r="G12" s="169"/>
      <c r="H12" s="169"/>
    </row>
    <row r="13" spans="1:50" ht="30">
      <c r="A13" s="11" t="s">
        <v>22</v>
      </c>
      <c r="B13" s="169" t="s">
        <v>23</v>
      </c>
      <c r="C13" s="169"/>
      <c r="D13" s="169"/>
      <c r="E13" s="169"/>
      <c r="F13" s="169"/>
      <c r="G13" s="169"/>
      <c r="H13" s="169"/>
    </row>
    <row r="14" spans="1:50" ht="30">
      <c r="A14" s="11" t="s">
        <v>24</v>
      </c>
      <c r="B14" s="169" t="s">
        <v>25</v>
      </c>
      <c r="C14" s="169"/>
      <c r="D14" s="169"/>
      <c r="E14" s="169"/>
      <c r="F14" s="169"/>
      <c r="G14" s="169"/>
      <c r="H14" s="169"/>
    </row>
    <row r="15" spans="1:50" ht="44.1" customHeight="1">
      <c r="A15" s="11" t="s">
        <v>26</v>
      </c>
      <c r="B15" s="169" t="s">
        <v>27</v>
      </c>
      <c r="C15" s="169"/>
      <c r="D15" s="169"/>
      <c r="E15" s="169"/>
      <c r="F15" s="169"/>
      <c r="G15" s="169"/>
      <c r="H15" s="169"/>
    </row>
    <row r="16" spans="1:50" ht="60">
      <c r="A16" s="11" t="s">
        <v>28</v>
      </c>
      <c r="B16" s="169" t="s">
        <v>29</v>
      </c>
      <c r="C16" s="169"/>
      <c r="D16" s="169"/>
      <c r="E16" s="169"/>
      <c r="F16" s="169"/>
      <c r="G16" s="169"/>
      <c r="H16" s="169"/>
    </row>
    <row r="17" spans="1:8" ht="58.5" customHeight="1">
      <c r="A17" s="11" t="s">
        <v>30</v>
      </c>
      <c r="B17" s="169" t="s">
        <v>31</v>
      </c>
      <c r="C17" s="169"/>
      <c r="D17" s="169"/>
      <c r="E17" s="169"/>
      <c r="F17" s="169"/>
      <c r="G17" s="169"/>
      <c r="H17" s="169"/>
    </row>
    <row r="18" spans="1:8" ht="30">
      <c r="A18" s="11" t="s">
        <v>32</v>
      </c>
      <c r="B18" s="169" t="s">
        <v>33</v>
      </c>
      <c r="C18" s="169"/>
      <c r="D18" s="169"/>
      <c r="E18" s="169"/>
      <c r="F18" s="169"/>
      <c r="G18" s="169"/>
      <c r="H18" s="169"/>
    </row>
    <row r="19" spans="1:8" ht="30" customHeight="1">
      <c r="A19" s="187"/>
      <c r="B19" s="188"/>
      <c r="C19" s="188"/>
      <c r="D19" s="188"/>
      <c r="E19" s="188"/>
      <c r="F19" s="188"/>
      <c r="G19" s="188"/>
      <c r="H19" s="189"/>
    </row>
    <row r="20" spans="1:8" ht="37.5" customHeight="1">
      <c r="A20" s="173" t="s">
        <v>34</v>
      </c>
      <c r="B20" s="173"/>
      <c r="C20" s="173"/>
      <c r="D20" s="173"/>
      <c r="E20" s="173"/>
      <c r="F20" s="173"/>
      <c r="G20" s="173"/>
      <c r="H20" s="173"/>
    </row>
    <row r="21" spans="1:8" ht="117" customHeight="1">
      <c r="A21" s="170" t="s">
        <v>35</v>
      </c>
      <c r="B21" s="170"/>
      <c r="C21" s="170"/>
      <c r="D21" s="170"/>
      <c r="E21" s="170"/>
      <c r="F21" s="170"/>
      <c r="G21" s="170"/>
      <c r="H21" s="170"/>
    </row>
    <row r="22" spans="1:8" ht="117" customHeight="1">
      <c r="A22" s="11" t="s">
        <v>10</v>
      </c>
      <c r="B22" s="169" t="s">
        <v>11</v>
      </c>
      <c r="C22" s="169"/>
      <c r="D22" s="169"/>
      <c r="E22" s="169"/>
      <c r="F22" s="169"/>
      <c r="G22" s="169"/>
      <c r="H22" s="169"/>
    </row>
    <row r="23" spans="1:8" ht="167.1" customHeight="1">
      <c r="A23" s="11" t="s">
        <v>36</v>
      </c>
      <c r="B23" s="170" t="s">
        <v>37</v>
      </c>
      <c r="C23" s="170"/>
      <c r="D23" s="170"/>
      <c r="E23" s="170"/>
      <c r="F23" s="170"/>
      <c r="G23" s="170"/>
      <c r="H23" s="170"/>
    </row>
    <row r="24" spans="1:8" ht="69.75" customHeight="1">
      <c r="A24" s="11" t="s">
        <v>38</v>
      </c>
      <c r="B24" s="170" t="s">
        <v>39</v>
      </c>
      <c r="C24" s="170"/>
      <c r="D24" s="170"/>
      <c r="E24" s="170"/>
      <c r="F24" s="170"/>
      <c r="G24" s="170"/>
      <c r="H24" s="170"/>
    </row>
    <row r="25" spans="1:8" ht="60" customHeight="1">
      <c r="A25" s="11" t="s">
        <v>40</v>
      </c>
      <c r="B25" s="170" t="s">
        <v>41</v>
      </c>
      <c r="C25" s="170"/>
      <c r="D25" s="170"/>
      <c r="E25" s="170"/>
      <c r="F25" s="170"/>
      <c r="G25" s="170"/>
      <c r="H25" s="170"/>
    </row>
    <row r="26" spans="1:8" ht="24.75" customHeight="1">
      <c r="A26" s="12" t="s">
        <v>42</v>
      </c>
      <c r="B26" s="171" t="s">
        <v>43</v>
      </c>
      <c r="C26" s="171"/>
      <c r="D26" s="171"/>
      <c r="E26" s="171"/>
      <c r="F26" s="171"/>
      <c r="G26" s="171"/>
      <c r="H26" s="171"/>
    </row>
    <row r="27" spans="1:8" ht="26.25" customHeight="1">
      <c r="A27" s="12" t="s">
        <v>44</v>
      </c>
      <c r="B27" s="171" t="s">
        <v>45</v>
      </c>
      <c r="C27" s="171"/>
      <c r="D27" s="171"/>
      <c r="E27" s="171"/>
      <c r="F27" s="171"/>
      <c r="G27" s="171"/>
      <c r="H27" s="171"/>
    </row>
    <row r="28" spans="1:8" ht="53.25" customHeight="1">
      <c r="A28" s="11" t="s">
        <v>46</v>
      </c>
      <c r="B28" s="170" t="s">
        <v>47</v>
      </c>
      <c r="C28" s="170"/>
      <c r="D28" s="170"/>
      <c r="E28" s="170"/>
      <c r="F28" s="170"/>
      <c r="G28" s="170"/>
      <c r="H28" s="170"/>
    </row>
    <row r="29" spans="1:8" ht="45" customHeight="1">
      <c r="A29" s="11" t="s">
        <v>48</v>
      </c>
      <c r="B29" s="165" t="s">
        <v>49</v>
      </c>
      <c r="C29" s="166"/>
      <c r="D29" s="166"/>
      <c r="E29" s="166"/>
      <c r="F29" s="166"/>
      <c r="G29" s="166"/>
      <c r="H29" s="167"/>
    </row>
    <row r="30" spans="1:8" ht="45" customHeight="1">
      <c r="A30" s="11" t="s">
        <v>50</v>
      </c>
      <c r="B30" s="165" t="s">
        <v>51</v>
      </c>
      <c r="C30" s="166"/>
      <c r="D30" s="166"/>
      <c r="E30" s="166"/>
      <c r="F30" s="166"/>
      <c r="G30" s="166"/>
      <c r="H30" s="167"/>
    </row>
    <row r="31" spans="1:8" ht="45" customHeight="1">
      <c r="A31" s="11" t="s">
        <v>52</v>
      </c>
      <c r="B31" s="165" t="s">
        <v>53</v>
      </c>
      <c r="C31" s="166"/>
      <c r="D31" s="166"/>
      <c r="E31" s="166"/>
      <c r="F31" s="166"/>
      <c r="G31" s="166"/>
      <c r="H31" s="167"/>
    </row>
    <row r="32" spans="1:8" ht="33" customHeight="1">
      <c r="A32" s="12" t="s">
        <v>54</v>
      </c>
      <c r="B32" s="170" t="s">
        <v>55</v>
      </c>
      <c r="C32" s="170"/>
      <c r="D32" s="170"/>
      <c r="E32" s="170"/>
      <c r="F32" s="170"/>
      <c r="G32" s="170"/>
      <c r="H32" s="170"/>
    </row>
    <row r="33" spans="1:8" ht="39" customHeight="1">
      <c r="A33" s="11" t="s">
        <v>56</v>
      </c>
      <c r="B33" s="171" t="s">
        <v>57</v>
      </c>
      <c r="C33" s="171"/>
      <c r="D33" s="171"/>
      <c r="E33" s="171"/>
      <c r="F33" s="171"/>
      <c r="G33" s="171"/>
      <c r="H33" s="171"/>
    </row>
    <row r="34" spans="1:8" ht="39" customHeight="1">
      <c r="A34" s="173" t="s">
        <v>58</v>
      </c>
      <c r="B34" s="173"/>
      <c r="C34" s="173"/>
      <c r="D34" s="173"/>
      <c r="E34" s="173"/>
      <c r="F34" s="173"/>
      <c r="G34" s="173"/>
      <c r="H34" s="173"/>
    </row>
    <row r="35" spans="1:8" ht="79.5" customHeight="1">
      <c r="A35" s="162" t="s">
        <v>59</v>
      </c>
      <c r="B35" s="163"/>
      <c r="C35" s="163"/>
      <c r="D35" s="163"/>
      <c r="E35" s="163"/>
      <c r="F35" s="163"/>
      <c r="G35" s="163"/>
      <c r="H35" s="164"/>
    </row>
    <row r="36" spans="1:8" ht="33" customHeight="1">
      <c r="A36" s="11" t="s">
        <v>60</v>
      </c>
      <c r="B36" s="170" t="s">
        <v>61</v>
      </c>
      <c r="C36" s="170"/>
      <c r="D36" s="170"/>
      <c r="E36" s="170"/>
      <c r="F36" s="170"/>
      <c r="G36" s="170"/>
      <c r="H36" s="170"/>
    </row>
    <row r="37" spans="1:8" ht="33" customHeight="1">
      <c r="A37" s="11" t="s">
        <v>62</v>
      </c>
      <c r="B37" s="170" t="s">
        <v>63</v>
      </c>
      <c r="C37" s="170"/>
      <c r="D37" s="170"/>
      <c r="E37" s="170"/>
      <c r="F37" s="170"/>
      <c r="G37" s="170"/>
      <c r="H37" s="170"/>
    </row>
    <row r="38" spans="1:8" ht="33" customHeight="1">
      <c r="A38" s="19"/>
      <c r="B38" s="20"/>
      <c r="C38" s="20"/>
      <c r="D38" s="20"/>
      <c r="E38" s="20"/>
      <c r="F38" s="20"/>
      <c r="G38" s="20"/>
      <c r="H38" s="21"/>
    </row>
    <row r="39" spans="1:8" ht="34.5" customHeight="1">
      <c r="A39" s="173" t="s">
        <v>64</v>
      </c>
      <c r="B39" s="173"/>
      <c r="C39" s="173"/>
      <c r="D39" s="173"/>
      <c r="E39" s="173"/>
      <c r="F39" s="173"/>
      <c r="G39" s="173"/>
      <c r="H39" s="173"/>
    </row>
    <row r="40" spans="1:8" ht="34.5" customHeight="1">
      <c r="A40" s="11" t="s">
        <v>65</v>
      </c>
      <c r="B40" s="170" t="s">
        <v>66</v>
      </c>
      <c r="C40" s="170"/>
      <c r="D40" s="170"/>
      <c r="E40" s="170"/>
      <c r="F40" s="170"/>
      <c r="G40" s="170"/>
      <c r="H40" s="170"/>
    </row>
    <row r="41" spans="1:8" ht="29.25" customHeight="1">
      <c r="A41" s="11" t="s">
        <v>67</v>
      </c>
      <c r="B41" s="170" t="s">
        <v>68</v>
      </c>
      <c r="C41" s="170"/>
      <c r="D41" s="170"/>
      <c r="E41" s="170"/>
      <c r="F41" s="170"/>
      <c r="G41" s="170"/>
      <c r="H41" s="170"/>
    </row>
    <row r="42" spans="1:8" ht="42" customHeight="1">
      <c r="A42" s="11" t="s">
        <v>69</v>
      </c>
      <c r="B42" s="170" t="s">
        <v>70</v>
      </c>
      <c r="C42" s="170"/>
      <c r="D42" s="170"/>
      <c r="E42" s="170"/>
      <c r="F42" s="170"/>
      <c r="G42" s="170"/>
      <c r="H42" s="170"/>
    </row>
    <row r="43" spans="1:8" ht="42" customHeight="1">
      <c r="A43" s="11" t="s">
        <v>71</v>
      </c>
      <c r="B43" s="165" t="s">
        <v>72</v>
      </c>
      <c r="C43" s="166"/>
      <c r="D43" s="166"/>
      <c r="E43" s="166"/>
      <c r="F43" s="166"/>
      <c r="G43" s="166"/>
      <c r="H43" s="167"/>
    </row>
    <row r="44" spans="1:8" ht="42" customHeight="1">
      <c r="A44" s="11" t="s">
        <v>73</v>
      </c>
      <c r="B44" s="165" t="s">
        <v>74</v>
      </c>
      <c r="C44" s="166"/>
      <c r="D44" s="166"/>
      <c r="E44" s="166"/>
      <c r="F44" s="166"/>
      <c r="G44" s="166"/>
      <c r="H44" s="167"/>
    </row>
    <row r="45" spans="1:8" ht="42" customHeight="1">
      <c r="A45" s="11" t="s">
        <v>75</v>
      </c>
      <c r="B45" s="165" t="s">
        <v>76</v>
      </c>
      <c r="C45" s="166"/>
      <c r="D45" s="166"/>
      <c r="E45" s="166"/>
      <c r="F45" s="166"/>
      <c r="G45" s="166"/>
      <c r="H45" s="167"/>
    </row>
    <row r="46" spans="1:8" ht="86.1" customHeight="1">
      <c r="A46" s="13" t="s">
        <v>77</v>
      </c>
      <c r="B46" s="176" t="s">
        <v>78</v>
      </c>
      <c r="C46" s="176"/>
      <c r="D46" s="176"/>
      <c r="E46" s="176"/>
      <c r="F46" s="176"/>
      <c r="G46" s="176"/>
      <c r="H46" s="176"/>
    </row>
    <row r="47" spans="1:8" ht="39.75" customHeight="1">
      <c r="A47" s="13" t="s">
        <v>79</v>
      </c>
      <c r="B47" s="184" t="s">
        <v>80</v>
      </c>
      <c r="C47" s="185"/>
      <c r="D47" s="185"/>
      <c r="E47" s="185"/>
      <c r="F47" s="185"/>
      <c r="G47" s="185"/>
      <c r="H47" s="186"/>
    </row>
    <row r="48" spans="1:8" ht="31.5" customHeight="1">
      <c r="A48" s="13" t="s">
        <v>81</v>
      </c>
      <c r="B48" s="176" t="s">
        <v>82</v>
      </c>
      <c r="C48" s="176"/>
      <c r="D48" s="176"/>
      <c r="E48" s="176"/>
      <c r="F48" s="176"/>
      <c r="G48" s="176"/>
      <c r="H48" s="176"/>
    </row>
    <row r="49" spans="1:8" ht="30">
      <c r="A49" s="13" t="s">
        <v>83</v>
      </c>
      <c r="B49" s="176" t="s">
        <v>84</v>
      </c>
      <c r="C49" s="176"/>
      <c r="D49" s="176"/>
      <c r="E49" s="176"/>
      <c r="F49" s="176"/>
      <c r="G49" s="176"/>
      <c r="H49" s="176"/>
    </row>
    <row r="50" spans="1:8" ht="43.5" customHeight="1">
      <c r="A50" s="13" t="s">
        <v>85</v>
      </c>
      <c r="B50" s="176" t="s">
        <v>86</v>
      </c>
      <c r="C50" s="176"/>
      <c r="D50" s="176"/>
      <c r="E50" s="176"/>
      <c r="F50" s="176"/>
      <c r="G50" s="176"/>
      <c r="H50" s="176"/>
    </row>
    <row r="51" spans="1:8" ht="40.5" customHeight="1">
      <c r="A51" s="13" t="s">
        <v>87</v>
      </c>
      <c r="B51" s="176" t="s">
        <v>88</v>
      </c>
      <c r="C51" s="176"/>
      <c r="D51" s="176"/>
      <c r="E51" s="176"/>
      <c r="F51" s="176"/>
      <c r="G51" s="176"/>
      <c r="H51" s="176"/>
    </row>
    <row r="52" spans="1:8" ht="75.75" customHeight="1">
      <c r="A52" s="14" t="s">
        <v>89</v>
      </c>
      <c r="B52" s="172" t="s">
        <v>90</v>
      </c>
      <c r="C52" s="172"/>
      <c r="D52" s="172"/>
      <c r="E52" s="172"/>
      <c r="F52" s="172"/>
      <c r="G52" s="172"/>
      <c r="H52" s="172"/>
    </row>
    <row r="53" spans="1:8" ht="41.25" customHeight="1">
      <c r="A53" s="14" t="s">
        <v>91</v>
      </c>
      <c r="B53" s="172" t="s">
        <v>92</v>
      </c>
      <c r="C53" s="172"/>
      <c r="D53" s="172"/>
      <c r="E53" s="172"/>
      <c r="F53" s="172"/>
      <c r="G53" s="172"/>
      <c r="H53" s="172"/>
    </row>
    <row r="54" spans="1:8" ht="47.45" customHeight="1">
      <c r="A54" s="14" t="s">
        <v>93</v>
      </c>
      <c r="B54" s="172" t="s">
        <v>94</v>
      </c>
      <c r="C54" s="172"/>
      <c r="D54" s="172"/>
      <c r="E54" s="172"/>
      <c r="F54" s="172"/>
      <c r="G54" s="172"/>
      <c r="H54" s="172"/>
    </row>
    <row r="55" spans="1:8" ht="57.6" customHeight="1">
      <c r="A55" s="14" t="s">
        <v>95</v>
      </c>
      <c r="B55" s="172" t="s">
        <v>96</v>
      </c>
      <c r="C55" s="172"/>
      <c r="D55" s="172"/>
      <c r="E55" s="172"/>
      <c r="F55" s="172"/>
      <c r="G55" s="172"/>
      <c r="H55" s="172"/>
    </row>
    <row r="56" spans="1:8" ht="31.5" customHeight="1">
      <c r="A56" s="14" t="s">
        <v>97</v>
      </c>
      <c r="B56" s="172" t="s">
        <v>98</v>
      </c>
      <c r="C56" s="172"/>
      <c r="D56" s="172"/>
      <c r="E56" s="172"/>
      <c r="F56" s="172"/>
      <c r="G56" s="172"/>
      <c r="H56" s="172"/>
    </row>
    <row r="57" spans="1:8" ht="70.5" customHeight="1">
      <c r="A57" s="14" t="s">
        <v>99</v>
      </c>
      <c r="B57" s="172" t="s">
        <v>100</v>
      </c>
      <c r="C57" s="172"/>
      <c r="D57" s="172"/>
      <c r="E57" s="172"/>
      <c r="F57" s="172"/>
      <c r="G57" s="172"/>
      <c r="H57" s="172"/>
    </row>
    <row r="58" spans="1:8" ht="33.75" customHeight="1">
      <c r="A58" s="177"/>
      <c r="B58" s="177"/>
      <c r="C58" s="177"/>
      <c r="D58" s="177"/>
      <c r="E58" s="177"/>
      <c r="F58" s="177"/>
      <c r="G58" s="177"/>
      <c r="H58" s="178"/>
    </row>
    <row r="59" spans="1:8" ht="32.25" customHeight="1">
      <c r="A59" s="168" t="s">
        <v>101</v>
      </c>
      <c r="B59" s="168"/>
      <c r="C59" s="168"/>
      <c r="D59" s="168"/>
      <c r="E59" s="168"/>
      <c r="F59" s="168"/>
      <c r="G59" s="168"/>
      <c r="H59" s="168"/>
    </row>
    <row r="60" spans="1:8" ht="34.5" customHeight="1">
      <c r="A60" s="11" t="s">
        <v>102</v>
      </c>
      <c r="B60" s="174" t="s">
        <v>103</v>
      </c>
      <c r="C60" s="174"/>
      <c r="D60" s="174"/>
      <c r="E60" s="174"/>
      <c r="F60" s="174"/>
      <c r="G60" s="174"/>
      <c r="H60" s="174"/>
    </row>
    <row r="61" spans="1:8" ht="60" customHeight="1">
      <c r="A61" s="11" t="s">
        <v>104</v>
      </c>
      <c r="B61" s="183" t="s">
        <v>105</v>
      </c>
      <c r="C61" s="183"/>
      <c r="D61" s="183"/>
      <c r="E61" s="183"/>
      <c r="F61" s="183"/>
      <c r="G61" s="183"/>
      <c r="H61" s="183"/>
    </row>
    <row r="62" spans="1:8" ht="41.25" customHeight="1">
      <c r="A62" s="11" t="s">
        <v>106</v>
      </c>
      <c r="B62" s="180" t="s">
        <v>107</v>
      </c>
      <c r="C62" s="181"/>
      <c r="D62" s="181"/>
      <c r="E62" s="181"/>
      <c r="F62" s="181"/>
      <c r="G62" s="181"/>
      <c r="H62" s="182"/>
    </row>
    <row r="63" spans="1:8" ht="42" customHeight="1">
      <c r="A63" s="11" t="s">
        <v>108</v>
      </c>
      <c r="B63" s="170" t="s">
        <v>109</v>
      </c>
      <c r="C63" s="170"/>
      <c r="D63" s="170"/>
      <c r="E63" s="170"/>
      <c r="F63" s="170"/>
      <c r="G63" s="170"/>
      <c r="H63" s="170"/>
    </row>
    <row r="64" spans="1:8" ht="31.5" customHeight="1">
      <c r="A64" s="11" t="s">
        <v>110</v>
      </c>
      <c r="B64" s="174" t="s">
        <v>111</v>
      </c>
      <c r="C64" s="174"/>
      <c r="D64" s="174"/>
      <c r="E64" s="174"/>
      <c r="F64" s="174"/>
      <c r="G64" s="174"/>
      <c r="H64" s="174"/>
    </row>
    <row r="65" spans="1:8" ht="45.75" customHeight="1">
      <c r="A65" s="11" t="s">
        <v>112</v>
      </c>
      <c r="B65" s="174" t="s">
        <v>113</v>
      </c>
      <c r="C65" s="174"/>
      <c r="D65" s="174"/>
      <c r="E65" s="174"/>
      <c r="F65" s="174"/>
      <c r="G65" s="174"/>
      <c r="H65" s="174"/>
    </row>
    <row r="66" spans="1:8" ht="30.75" customHeight="1">
      <c r="A66" s="179"/>
      <c r="B66" s="179"/>
      <c r="C66" s="179"/>
      <c r="D66" s="179"/>
      <c r="E66" s="179"/>
      <c r="F66" s="179"/>
      <c r="G66" s="179"/>
      <c r="H66" s="179"/>
    </row>
    <row r="67" spans="1:8" ht="34.5" customHeight="1">
      <c r="A67" s="168" t="s">
        <v>114</v>
      </c>
      <c r="B67" s="168"/>
      <c r="C67" s="168"/>
      <c r="D67" s="168"/>
      <c r="E67" s="168"/>
      <c r="F67" s="168"/>
      <c r="G67" s="168"/>
      <c r="H67" s="168"/>
    </row>
    <row r="68" spans="1:8" ht="39.75" customHeight="1">
      <c r="A68" s="14" t="s">
        <v>115</v>
      </c>
      <c r="B68" s="174" t="s">
        <v>116</v>
      </c>
      <c r="C68" s="174"/>
      <c r="D68" s="174"/>
      <c r="E68" s="174"/>
      <c r="F68" s="174"/>
      <c r="G68" s="174"/>
      <c r="H68" s="174"/>
    </row>
    <row r="69" spans="1:8" ht="39.75" customHeight="1">
      <c r="A69" s="14" t="s">
        <v>117</v>
      </c>
      <c r="B69" s="174" t="s">
        <v>118</v>
      </c>
      <c r="C69" s="174"/>
      <c r="D69" s="174"/>
      <c r="E69" s="174"/>
      <c r="F69" s="174"/>
      <c r="G69" s="174"/>
      <c r="H69" s="174"/>
    </row>
    <row r="70" spans="1:8" ht="42" customHeight="1">
      <c r="A70" s="14" t="s">
        <v>119</v>
      </c>
      <c r="B70" s="172" t="s">
        <v>120</v>
      </c>
      <c r="C70" s="172"/>
      <c r="D70" s="172"/>
      <c r="E70" s="172"/>
      <c r="F70" s="172"/>
      <c r="G70" s="172"/>
      <c r="H70" s="172"/>
    </row>
    <row r="71" spans="1:8" ht="33.75" customHeight="1">
      <c r="A71" s="14" t="s">
        <v>121</v>
      </c>
      <c r="B71" s="174" t="s">
        <v>122</v>
      </c>
      <c r="C71" s="174"/>
      <c r="D71" s="174"/>
      <c r="E71" s="174"/>
      <c r="F71" s="174"/>
      <c r="G71" s="174"/>
      <c r="H71" s="174"/>
    </row>
    <row r="72" spans="1:8" ht="33" customHeight="1">
      <c r="A72" s="14" t="s">
        <v>123</v>
      </c>
      <c r="B72" s="174" t="s">
        <v>124</v>
      </c>
      <c r="C72" s="174"/>
      <c r="D72" s="174"/>
      <c r="E72" s="174"/>
      <c r="F72" s="174"/>
      <c r="G72" s="174"/>
      <c r="H72" s="174"/>
    </row>
    <row r="73" spans="1:8" ht="33.75" customHeight="1">
      <c r="A73" s="175"/>
      <c r="B73" s="175"/>
      <c r="C73" s="175"/>
      <c r="D73" s="175"/>
      <c r="E73" s="175"/>
      <c r="F73" s="175"/>
      <c r="G73" s="175"/>
      <c r="H73" s="175"/>
    </row>
    <row r="74" spans="1:8" ht="54.75" customHeight="1"/>
    <row r="76" spans="1:8" ht="134.44999999999999" customHeight="1"/>
    <row r="77" spans="1:8" ht="64.5" customHeight="1"/>
    <row r="78" spans="1:8" ht="49.5" customHeight="1"/>
    <row r="87" ht="40.5" customHeight="1"/>
  </sheetData>
  <mergeCells count="72">
    <mergeCell ref="B8:H8"/>
    <mergeCell ref="A1:H1"/>
    <mergeCell ref="B5:H5"/>
    <mergeCell ref="B6:H6"/>
    <mergeCell ref="B7:H7"/>
    <mergeCell ref="A2:H2"/>
    <mergeCell ref="B3:H3"/>
    <mergeCell ref="B4:H4"/>
    <mergeCell ref="B27:H27"/>
    <mergeCell ref="A19:H19"/>
    <mergeCell ref="B16:H16"/>
    <mergeCell ref="B17:H17"/>
    <mergeCell ref="A20:H20"/>
    <mergeCell ref="B23:H23"/>
    <mergeCell ref="B24:H24"/>
    <mergeCell ref="B22:H22"/>
    <mergeCell ref="B42:H42"/>
    <mergeCell ref="B46:H46"/>
    <mergeCell ref="B50:H50"/>
    <mergeCell ref="B51:H51"/>
    <mergeCell ref="B55:H55"/>
    <mergeCell ref="B47:H47"/>
    <mergeCell ref="B69:H69"/>
    <mergeCell ref="B68:H68"/>
    <mergeCell ref="B52:H52"/>
    <mergeCell ref="B53:H53"/>
    <mergeCell ref="B54:H54"/>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28:H28"/>
    <mergeCell ref="B32:H32"/>
    <mergeCell ref="A39:H39"/>
    <mergeCell ref="B40:H40"/>
    <mergeCell ref="B41:H41"/>
    <mergeCell ref="B29:H29"/>
    <mergeCell ref="B30:H30"/>
    <mergeCell ref="B31:H31"/>
    <mergeCell ref="B33:H33"/>
    <mergeCell ref="A34:H34"/>
    <mergeCell ref="B36:H36"/>
    <mergeCell ref="B37:H37"/>
    <mergeCell ref="A35:H35"/>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5"/>
  <sheetViews>
    <sheetView topLeftCell="S7" zoomScale="60" zoomScaleNormal="60" workbookViewId="0">
      <pane ySplit="1" topLeftCell="N19" activePane="bottomLeft" state="frozen"/>
      <selection pane="bottomLeft" activeCell="V12" sqref="V12"/>
      <selection activeCell="A7" sqref="A7"/>
    </sheetView>
  </sheetViews>
  <sheetFormatPr defaultColWidth="11.42578125" defaultRowHeight="18"/>
  <cols>
    <col min="1" max="2" width="26.42578125" customWidth="1"/>
    <col min="3" max="4" width="22.42578125" customWidth="1"/>
    <col min="5" max="5" width="23.140625" customWidth="1"/>
    <col min="6" max="6" width="23.5703125" customWidth="1"/>
    <col min="7" max="7" width="23.5703125" style="22" hidden="1" customWidth="1"/>
    <col min="8" max="8" width="27.140625" style="22" hidden="1" customWidth="1"/>
    <col min="9" max="9" width="27.5703125" style="22" hidden="1" customWidth="1"/>
    <col min="10" max="10" width="31.140625" style="22" hidden="1" customWidth="1"/>
    <col min="11" max="11" width="35.140625" style="43" customWidth="1"/>
    <col min="12" max="12" width="35.140625" style="43" hidden="1" customWidth="1"/>
    <col min="13" max="13" width="26.85546875" style="43" hidden="1" customWidth="1"/>
    <col min="14" max="14" width="29.42578125" style="43" customWidth="1"/>
    <col min="15" max="15" width="27.42578125" style="79" customWidth="1"/>
    <col min="16" max="16" width="28.140625" style="80" customWidth="1"/>
    <col min="17" max="18" width="30.42578125" style="22" customWidth="1"/>
    <col min="19" max="19" width="32.42578125" style="22" customWidth="1"/>
    <col min="20" max="20" width="16.7109375" customWidth="1"/>
    <col min="21" max="21" width="19.7109375" customWidth="1"/>
    <col min="22" max="22" width="16.42578125" customWidth="1"/>
    <col min="23" max="23" width="13.42578125" customWidth="1"/>
    <col min="24" max="24" width="16.28515625" customWidth="1"/>
    <col min="25" max="26" width="23.140625" customWidth="1"/>
    <col min="27" max="27" width="19.5703125" customWidth="1"/>
    <col min="28" max="28" width="18.42578125" customWidth="1"/>
    <col min="29" max="29" width="21.85546875" customWidth="1"/>
    <col min="30" max="30" width="28.85546875" customWidth="1"/>
    <col min="31" max="31" width="25.85546875" customWidth="1"/>
    <col min="32" max="32" width="29" customWidth="1"/>
  </cols>
  <sheetData>
    <row r="1" spans="1:32" ht="21" customHeight="1">
      <c r="A1" s="197"/>
      <c r="B1" s="197"/>
      <c r="C1" s="198" t="s">
        <v>125</v>
      </c>
      <c r="D1" s="198"/>
      <c r="E1" s="198"/>
      <c r="F1" s="198"/>
      <c r="G1" s="198"/>
      <c r="H1" s="198"/>
      <c r="I1" s="198"/>
      <c r="J1" s="198"/>
      <c r="K1" s="198"/>
      <c r="L1" s="198"/>
      <c r="M1" s="198"/>
      <c r="N1" s="198"/>
      <c r="O1" s="198"/>
      <c r="P1" s="198"/>
      <c r="Q1" s="198"/>
      <c r="R1" s="198"/>
      <c r="AF1" s="65" t="s">
        <v>126</v>
      </c>
    </row>
    <row r="2" spans="1:32" ht="21" customHeight="1">
      <c r="A2" s="197"/>
      <c r="B2" s="197"/>
      <c r="C2" s="198" t="s">
        <v>127</v>
      </c>
      <c r="D2" s="198"/>
      <c r="E2" s="198"/>
      <c r="F2" s="198"/>
      <c r="G2" s="198"/>
      <c r="H2" s="198"/>
      <c r="I2" s="198"/>
      <c r="J2" s="198"/>
      <c r="K2" s="198"/>
      <c r="L2" s="198"/>
      <c r="M2" s="198"/>
      <c r="N2" s="198"/>
      <c r="O2" s="198"/>
      <c r="P2" s="198"/>
      <c r="Q2" s="198"/>
      <c r="R2" s="198"/>
      <c r="AF2" s="65" t="s">
        <v>128</v>
      </c>
    </row>
    <row r="3" spans="1:32" ht="21" customHeight="1">
      <c r="A3" s="197"/>
      <c r="B3" s="197"/>
      <c r="C3" s="198" t="s">
        <v>129</v>
      </c>
      <c r="D3" s="198"/>
      <c r="E3" s="198"/>
      <c r="F3" s="198"/>
      <c r="G3" s="198"/>
      <c r="H3" s="198"/>
      <c r="I3" s="198"/>
      <c r="J3" s="198"/>
      <c r="K3" s="198"/>
      <c r="L3" s="198"/>
      <c r="M3" s="198"/>
      <c r="N3" s="198"/>
      <c r="O3" s="198"/>
      <c r="P3" s="198"/>
      <c r="Q3" s="198"/>
      <c r="R3" s="198"/>
      <c r="AF3" s="65" t="s">
        <v>130</v>
      </c>
    </row>
    <row r="4" spans="1:32" ht="21" customHeight="1">
      <c r="A4" s="197"/>
      <c r="B4" s="197"/>
      <c r="C4" s="198" t="s">
        <v>131</v>
      </c>
      <c r="D4" s="198"/>
      <c r="E4" s="198"/>
      <c r="F4" s="198"/>
      <c r="G4" s="198"/>
      <c r="H4" s="198"/>
      <c r="I4" s="198"/>
      <c r="J4" s="198"/>
      <c r="K4" s="198"/>
      <c r="L4" s="198"/>
      <c r="M4" s="198"/>
      <c r="N4" s="198"/>
      <c r="O4" s="198"/>
      <c r="P4" s="198"/>
      <c r="Q4" s="198"/>
      <c r="R4" s="198"/>
      <c r="AF4" s="65" t="s">
        <v>132</v>
      </c>
    </row>
    <row r="5" spans="1:32" ht="26.25" customHeight="1">
      <c r="A5" s="194" t="s">
        <v>133</v>
      </c>
      <c r="B5" s="194"/>
      <c r="C5" s="195" t="s">
        <v>134</v>
      </c>
      <c r="D5" s="196"/>
      <c r="E5" s="196"/>
      <c r="F5" s="196"/>
      <c r="G5" s="196"/>
      <c r="H5" s="196"/>
      <c r="I5" s="196"/>
      <c r="J5" s="196"/>
      <c r="K5" s="196"/>
      <c r="L5" s="196"/>
      <c r="M5" s="196"/>
      <c r="N5" s="196"/>
      <c r="O5" s="196"/>
      <c r="P5" s="196"/>
      <c r="Q5" s="196"/>
      <c r="R5" s="196"/>
      <c r="AF5" s="66"/>
    </row>
    <row r="6" spans="1:32" ht="39" customHeight="1">
      <c r="A6" s="193" t="s">
        <v>135</v>
      </c>
      <c r="B6" s="141"/>
      <c r="C6" s="141"/>
      <c r="D6" s="141"/>
      <c r="E6" s="141"/>
      <c r="F6" s="141"/>
      <c r="G6" s="141"/>
      <c r="H6" s="141"/>
      <c r="I6" s="141"/>
      <c r="J6" s="141"/>
      <c r="K6" s="141"/>
      <c r="L6" s="141"/>
      <c r="M6" s="141"/>
      <c r="N6" s="141"/>
      <c r="O6" s="141"/>
      <c r="P6" s="141"/>
      <c r="Q6" s="141"/>
      <c r="R6" s="141"/>
      <c r="S6" s="142"/>
      <c r="T6" s="192" t="s">
        <v>136</v>
      </c>
      <c r="U6" s="192"/>
      <c r="V6" s="192"/>
      <c r="W6" s="192"/>
      <c r="X6" s="192"/>
      <c r="Y6" s="192" t="s">
        <v>137</v>
      </c>
      <c r="Z6" s="192"/>
      <c r="AA6" s="192"/>
      <c r="AB6" s="192"/>
      <c r="AC6" s="192" t="s">
        <v>138</v>
      </c>
      <c r="AD6" s="192"/>
      <c r="AE6" s="192"/>
      <c r="AF6" s="192"/>
    </row>
    <row r="7" spans="1:32" s="69" customFormat="1" ht="78.75" customHeight="1">
      <c r="A7" s="67" t="s">
        <v>2</v>
      </c>
      <c r="B7" s="67" t="s">
        <v>4</v>
      </c>
      <c r="C7" s="67" t="s">
        <v>139</v>
      </c>
      <c r="D7" s="67" t="s">
        <v>140</v>
      </c>
      <c r="E7" s="67" t="s">
        <v>141</v>
      </c>
      <c r="F7" s="67" t="s">
        <v>142</v>
      </c>
      <c r="G7" s="67" t="s">
        <v>14</v>
      </c>
      <c r="H7" s="67" t="s">
        <v>16</v>
      </c>
      <c r="I7" s="67" t="s">
        <v>18</v>
      </c>
      <c r="J7" s="68" t="s">
        <v>143</v>
      </c>
      <c r="K7" s="67" t="s">
        <v>144</v>
      </c>
      <c r="L7" s="67" t="s">
        <v>145</v>
      </c>
      <c r="M7" s="67" t="s">
        <v>146</v>
      </c>
      <c r="N7" s="67" t="s">
        <v>28</v>
      </c>
      <c r="O7" s="67" t="s">
        <v>30</v>
      </c>
      <c r="P7" s="67" t="s">
        <v>147</v>
      </c>
      <c r="Q7" s="67" t="s">
        <v>148</v>
      </c>
      <c r="R7" s="67" t="s">
        <v>149</v>
      </c>
      <c r="S7" s="67" t="s">
        <v>150</v>
      </c>
      <c r="T7" s="2" t="s">
        <v>151</v>
      </c>
      <c r="U7" s="67" t="s">
        <v>152</v>
      </c>
      <c r="V7" s="67" t="s">
        <v>153</v>
      </c>
      <c r="W7" s="67" t="s">
        <v>154</v>
      </c>
      <c r="X7" s="67" t="s">
        <v>155</v>
      </c>
      <c r="Y7" s="67" t="s">
        <v>156</v>
      </c>
      <c r="Z7" s="67" t="s">
        <v>157</v>
      </c>
      <c r="AA7" s="67" t="s">
        <v>158</v>
      </c>
      <c r="AB7" s="67" t="s">
        <v>159</v>
      </c>
      <c r="AC7" s="83" t="s">
        <v>160</v>
      </c>
      <c r="AD7" s="83" t="s">
        <v>161</v>
      </c>
      <c r="AE7" s="83" t="s">
        <v>162</v>
      </c>
      <c r="AF7" s="83" t="s">
        <v>163</v>
      </c>
    </row>
    <row r="8" spans="1:32" s="69" customFormat="1" ht="78.75" customHeight="1">
      <c r="A8" s="92" t="s">
        <v>164</v>
      </c>
      <c r="B8" s="92" t="s">
        <v>165</v>
      </c>
      <c r="C8" s="92" t="s">
        <v>166</v>
      </c>
      <c r="D8" s="92" t="s">
        <v>167</v>
      </c>
      <c r="E8" s="89" t="s">
        <v>168</v>
      </c>
      <c r="F8" s="92" t="s">
        <v>169</v>
      </c>
      <c r="G8" s="90" t="s">
        <v>170</v>
      </c>
      <c r="H8" s="89" t="s">
        <v>171</v>
      </c>
      <c r="I8" s="90" t="s">
        <v>172</v>
      </c>
      <c r="J8" s="90">
        <v>0</v>
      </c>
      <c r="K8" s="89" t="s">
        <v>173</v>
      </c>
      <c r="L8" s="98">
        <v>8.3000000000000004E-2</v>
      </c>
      <c r="M8" s="90" t="s">
        <v>174</v>
      </c>
      <c r="N8" s="90" t="s">
        <v>175</v>
      </c>
      <c r="O8" s="90">
        <v>1</v>
      </c>
      <c r="P8" s="90">
        <v>0</v>
      </c>
      <c r="Q8" s="89">
        <v>1</v>
      </c>
      <c r="R8" s="90">
        <v>0</v>
      </c>
      <c r="S8" s="90">
        <v>0</v>
      </c>
      <c r="T8" s="89">
        <v>0</v>
      </c>
      <c r="U8" s="86">
        <f t="shared" ref="U8:U9" si="0">+Y8+Z8+AA8+AB8</f>
        <v>2</v>
      </c>
      <c r="V8" s="89"/>
      <c r="W8" s="89"/>
      <c r="X8" s="85">
        <f>+T8+U8+V8+W8</f>
        <v>2</v>
      </c>
      <c r="Y8" s="89">
        <v>0.8</v>
      </c>
      <c r="Z8" s="89">
        <v>1</v>
      </c>
      <c r="AA8" s="93">
        <v>0.1</v>
      </c>
      <c r="AB8" s="94">
        <v>0.1</v>
      </c>
      <c r="AC8" s="84">
        <f t="shared" ref="AC8:AC9" si="1">+IF((U8/Q8)&gt;100%,100%,(U8/Q8))*L8</f>
        <v>8.3000000000000004E-2</v>
      </c>
      <c r="AD8" s="84">
        <f>+IF(((X8)/O8)&gt;100%,100%,((X8)/O8))*L8</f>
        <v>8.3000000000000004E-2</v>
      </c>
      <c r="AE8" s="84">
        <f>+IF(((U8)/Q8)&gt;100%,100%,((U8)/Q8))</f>
        <v>1</v>
      </c>
      <c r="AF8" s="84">
        <f>+IF(((X8)/O8)&gt;100%,100%,((X8))/O8)</f>
        <v>1</v>
      </c>
    </row>
    <row r="9" spans="1:32" s="69" customFormat="1" ht="78.75" customHeight="1">
      <c r="A9" s="92" t="s">
        <v>164</v>
      </c>
      <c r="B9" s="92" t="s">
        <v>165</v>
      </c>
      <c r="C9" s="92" t="s">
        <v>166</v>
      </c>
      <c r="D9" s="92" t="s">
        <v>167</v>
      </c>
      <c r="E9" s="89" t="s">
        <v>168</v>
      </c>
      <c r="F9" s="92" t="s">
        <v>169</v>
      </c>
      <c r="G9" s="90" t="s">
        <v>170</v>
      </c>
      <c r="H9" s="89" t="s">
        <v>176</v>
      </c>
      <c r="I9" s="90" t="s">
        <v>172</v>
      </c>
      <c r="J9" s="90">
        <v>0</v>
      </c>
      <c r="K9" s="89" t="s">
        <v>177</v>
      </c>
      <c r="L9" s="98">
        <v>8.3000000000000004E-2</v>
      </c>
      <c r="M9" s="90" t="s">
        <v>174</v>
      </c>
      <c r="N9" s="90" t="s">
        <v>178</v>
      </c>
      <c r="O9" s="90">
        <v>1</v>
      </c>
      <c r="P9" s="90">
        <v>0</v>
      </c>
      <c r="Q9" s="95">
        <v>1</v>
      </c>
      <c r="R9" s="90">
        <v>0</v>
      </c>
      <c r="S9" s="90">
        <v>0</v>
      </c>
      <c r="T9" s="95">
        <v>0</v>
      </c>
      <c r="U9" s="86">
        <f t="shared" si="0"/>
        <v>0</v>
      </c>
      <c r="V9" s="95"/>
      <c r="W9" s="95"/>
      <c r="X9" s="85">
        <f t="shared" ref="X9" si="2">+T9+U9+V9+W9</f>
        <v>0</v>
      </c>
      <c r="Y9" s="95">
        <v>0</v>
      </c>
      <c r="Z9" s="89">
        <v>0</v>
      </c>
      <c r="AA9" s="93">
        <v>0</v>
      </c>
      <c r="AB9" s="96">
        <v>0</v>
      </c>
      <c r="AC9" s="84">
        <f t="shared" si="1"/>
        <v>0</v>
      </c>
      <c r="AD9" s="84">
        <f>+IF(((X9)/O9)&gt;100%,100%,((X9)/O9))*L9</f>
        <v>0</v>
      </c>
      <c r="AE9" s="84">
        <f>+IF(((U9)/Q9)&gt;100%,100%,((U9)/Q9))</f>
        <v>0</v>
      </c>
      <c r="AF9" s="84">
        <f t="shared" ref="AF9" si="3">+IF(((X9)/O9)&gt;100%,100%,((X9))/O9)</f>
        <v>0</v>
      </c>
    </row>
    <row r="10" spans="1:32" s="45" customFormat="1" ht="256.5">
      <c r="A10" s="47" t="s">
        <v>164</v>
      </c>
      <c r="B10" s="47" t="s">
        <v>165</v>
      </c>
      <c r="C10" s="47" t="s">
        <v>166</v>
      </c>
      <c r="D10" s="47" t="s">
        <v>167</v>
      </c>
      <c r="E10" s="42" t="s">
        <v>168</v>
      </c>
      <c r="F10" s="47" t="s">
        <v>169</v>
      </c>
      <c r="G10" s="42" t="s">
        <v>170</v>
      </c>
      <c r="H10" s="42" t="s">
        <v>179</v>
      </c>
      <c r="I10" s="42" t="s">
        <v>172</v>
      </c>
      <c r="J10" s="42">
        <v>0</v>
      </c>
      <c r="K10" s="42" t="s">
        <v>180</v>
      </c>
      <c r="L10" s="98">
        <v>8.3000000000000004E-2</v>
      </c>
      <c r="M10" s="42" t="s">
        <v>174</v>
      </c>
      <c r="N10" s="42" t="s">
        <v>181</v>
      </c>
      <c r="O10" s="70">
        <v>18</v>
      </c>
      <c r="P10" s="71">
        <v>18</v>
      </c>
      <c r="Q10" s="42">
        <v>0</v>
      </c>
      <c r="R10" s="42">
        <v>18</v>
      </c>
      <c r="S10" s="42">
        <v>0</v>
      </c>
      <c r="T10" s="47">
        <v>18</v>
      </c>
      <c r="U10" s="47">
        <v>0</v>
      </c>
      <c r="V10" s="86">
        <f t="shared" ref="V10:V19" si="4">+Z10+AA10+AB10+Y10</f>
        <v>0</v>
      </c>
      <c r="W10" s="47"/>
      <c r="X10" s="87">
        <f>+T10+U10+V10+W10</f>
        <v>18</v>
      </c>
      <c r="Y10" s="47"/>
      <c r="Z10" s="47"/>
      <c r="AA10" s="47"/>
      <c r="AB10" s="47"/>
      <c r="AC10" s="84">
        <f t="shared" ref="AC10:AC19" si="5">+IF((V10/R10)&gt;100%,100%,(V10/R10))*L10</f>
        <v>0</v>
      </c>
      <c r="AD10" s="84">
        <f t="shared" ref="AD10:AD19" si="6">+IF(((X10)/O10)&gt;100%,100%,((X10)/O10))*L10</f>
        <v>8.3000000000000004E-2</v>
      </c>
      <c r="AE10" s="84">
        <f t="shared" ref="AE10:AE19" si="7">+IF(((V10)/R10)&gt;100%,100%,((V10)/R10))</f>
        <v>0</v>
      </c>
      <c r="AF10" s="84">
        <f t="shared" ref="AF10:AF19" si="8">+IF(((X10)/O10)&gt;100%,100%,((X10))/O10)</f>
        <v>1</v>
      </c>
    </row>
    <row r="11" spans="1:32" s="45" customFormat="1" ht="256.5">
      <c r="A11" s="47" t="s">
        <v>164</v>
      </c>
      <c r="B11" s="47" t="s">
        <v>165</v>
      </c>
      <c r="C11" s="47" t="s">
        <v>166</v>
      </c>
      <c r="D11" s="47" t="s">
        <v>167</v>
      </c>
      <c r="E11" s="42" t="s">
        <v>168</v>
      </c>
      <c r="F11" s="47" t="s">
        <v>169</v>
      </c>
      <c r="G11" s="42" t="s">
        <v>182</v>
      </c>
      <c r="H11" s="42" t="s">
        <v>183</v>
      </c>
      <c r="I11" s="42" t="s">
        <v>172</v>
      </c>
      <c r="J11" s="42">
        <v>0</v>
      </c>
      <c r="K11" s="42" t="s">
        <v>184</v>
      </c>
      <c r="L11" s="98">
        <v>8.3000000000000004E-2</v>
      </c>
      <c r="M11" s="42" t="s">
        <v>174</v>
      </c>
      <c r="N11" s="42" t="s">
        <v>185</v>
      </c>
      <c r="O11" s="70">
        <v>482</v>
      </c>
      <c r="P11" s="71">
        <v>0</v>
      </c>
      <c r="Q11" s="41">
        <v>0</v>
      </c>
      <c r="R11" s="42">
        <v>300</v>
      </c>
      <c r="S11" s="42">
        <v>182</v>
      </c>
      <c r="T11" s="47"/>
      <c r="U11" s="47">
        <v>0</v>
      </c>
      <c r="V11" s="86">
        <f t="shared" si="4"/>
        <v>0</v>
      </c>
      <c r="W11" s="47"/>
      <c r="X11" s="87">
        <f>+T11+U11+V11+W11</f>
        <v>0</v>
      </c>
      <c r="Y11" s="47"/>
      <c r="Z11" s="47"/>
      <c r="AA11" s="47"/>
      <c r="AB11" s="47"/>
      <c r="AC11" s="84">
        <f t="shared" si="5"/>
        <v>0</v>
      </c>
      <c r="AD11" s="84">
        <f t="shared" si="6"/>
        <v>0</v>
      </c>
      <c r="AE11" s="84">
        <f t="shared" si="7"/>
        <v>0</v>
      </c>
      <c r="AF11" s="84">
        <f t="shared" si="8"/>
        <v>0</v>
      </c>
    </row>
    <row r="12" spans="1:32" s="45" customFormat="1" ht="256.5">
      <c r="A12" s="47" t="s">
        <v>164</v>
      </c>
      <c r="B12" s="47" t="s">
        <v>165</v>
      </c>
      <c r="C12" s="47" t="s">
        <v>166</v>
      </c>
      <c r="D12" s="47" t="s">
        <v>167</v>
      </c>
      <c r="E12" s="42" t="s">
        <v>168</v>
      </c>
      <c r="F12" s="47" t="s">
        <v>169</v>
      </c>
      <c r="G12" s="42" t="s">
        <v>182</v>
      </c>
      <c r="H12" s="42" t="s">
        <v>186</v>
      </c>
      <c r="I12" s="42" t="s">
        <v>172</v>
      </c>
      <c r="J12" s="42">
        <v>0</v>
      </c>
      <c r="K12" s="42" t="s">
        <v>187</v>
      </c>
      <c r="L12" s="98">
        <v>8.3000000000000004E-2</v>
      </c>
      <c r="M12" s="42" t="s">
        <v>188</v>
      </c>
      <c r="N12" s="42" t="s">
        <v>189</v>
      </c>
      <c r="O12" s="70">
        <v>1</v>
      </c>
      <c r="P12" s="71">
        <v>1</v>
      </c>
      <c r="Q12" s="42">
        <v>1</v>
      </c>
      <c r="R12" s="42">
        <v>1</v>
      </c>
      <c r="S12" s="42">
        <v>1</v>
      </c>
      <c r="T12" s="47">
        <v>0.25</v>
      </c>
      <c r="U12" s="47">
        <v>0.75</v>
      </c>
      <c r="V12" s="86">
        <f t="shared" si="4"/>
        <v>1</v>
      </c>
      <c r="W12" s="47"/>
      <c r="X12" s="221">
        <f t="shared" ref="X12:X13" si="9">+T12+U12+V12+W12</f>
        <v>2</v>
      </c>
      <c r="Y12" s="47">
        <v>1</v>
      </c>
      <c r="Z12" s="47"/>
      <c r="AA12" s="47"/>
      <c r="AB12" s="47"/>
      <c r="AC12" s="84">
        <f t="shared" si="5"/>
        <v>8.3000000000000004E-2</v>
      </c>
      <c r="AD12" s="84">
        <f t="shared" si="6"/>
        <v>8.3000000000000004E-2</v>
      </c>
      <c r="AE12" s="84">
        <f t="shared" si="7"/>
        <v>1</v>
      </c>
      <c r="AF12" s="84">
        <f t="shared" si="8"/>
        <v>1</v>
      </c>
    </row>
    <row r="13" spans="1:32" s="45" customFormat="1" ht="256.5">
      <c r="A13" s="92" t="s">
        <v>164</v>
      </c>
      <c r="B13" s="92" t="s">
        <v>165</v>
      </c>
      <c r="C13" s="92" t="s">
        <v>166</v>
      </c>
      <c r="D13" s="92" t="s">
        <v>167</v>
      </c>
      <c r="E13" s="89" t="s">
        <v>168</v>
      </c>
      <c r="F13" s="92" t="s">
        <v>169</v>
      </c>
      <c r="G13" s="90" t="s">
        <v>182</v>
      </c>
      <c r="H13" s="89" t="s">
        <v>190</v>
      </c>
      <c r="I13" s="90" t="s">
        <v>172</v>
      </c>
      <c r="J13" s="90">
        <v>0</v>
      </c>
      <c r="K13" s="89" t="s">
        <v>191</v>
      </c>
      <c r="L13" s="98">
        <v>8.3000000000000004E-2</v>
      </c>
      <c r="M13" s="90" t="s">
        <v>188</v>
      </c>
      <c r="N13" s="90" t="s">
        <v>192</v>
      </c>
      <c r="O13" s="90">
        <v>1</v>
      </c>
      <c r="P13" s="90">
        <v>0</v>
      </c>
      <c r="Q13" s="89">
        <v>1</v>
      </c>
      <c r="R13" s="90">
        <v>1</v>
      </c>
      <c r="S13" s="90">
        <v>1</v>
      </c>
      <c r="T13" s="89">
        <v>0</v>
      </c>
      <c r="U13" s="86">
        <f t="shared" ref="U13" si="10">+Y13+Z13+AA13+AB13</f>
        <v>1.2</v>
      </c>
      <c r="V13" s="89"/>
      <c r="W13" s="89"/>
      <c r="X13" s="221">
        <f t="shared" si="9"/>
        <v>1.2</v>
      </c>
      <c r="Y13" s="89">
        <v>0</v>
      </c>
      <c r="Z13" s="89">
        <v>1</v>
      </c>
      <c r="AA13" s="93">
        <v>0</v>
      </c>
      <c r="AB13" s="94">
        <v>0.2</v>
      </c>
      <c r="AC13" s="84">
        <f t="shared" ref="AC13" si="11">+IF((U13/Q13)&gt;100%,100%,(U13/Q13))*L13</f>
        <v>8.3000000000000004E-2</v>
      </c>
      <c r="AD13" s="84">
        <f t="shared" si="6"/>
        <v>8.3000000000000004E-2</v>
      </c>
      <c r="AE13" s="84">
        <f t="shared" ref="AE13" si="12">+IF(((U13)/Q13)&gt;100%,100%,((U13)/Q13))</f>
        <v>1</v>
      </c>
      <c r="AF13" s="84">
        <f t="shared" si="8"/>
        <v>1</v>
      </c>
    </row>
    <row r="14" spans="1:32" s="45" customFormat="1" ht="256.5">
      <c r="A14" s="47" t="s">
        <v>164</v>
      </c>
      <c r="B14" s="47" t="s">
        <v>165</v>
      </c>
      <c r="C14" s="47" t="s">
        <v>166</v>
      </c>
      <c r="D14" s="47" t="s">
        <v>167</v>
      </c>
      <c r="E14" s="42" t="s">
        <v>168</v>
      </c>
      <c r="F14" s="47" t="s">
        <v>169</v>
      </c>
      <c r="G14" s="42" t="s">
        <v>182</v>
      </c>
      <c r="H14" s="42" t="s">
        <v>193</v>
      </c>
      <c r="I14" s="42" t="s">
        <v>194</v>
      </c>
      <c r="J14" s="42">
        <v>0</v>
      </c>
      <c r="K14" s="42" t="s">
        <v>195</v>
      </c>
      <c r="L14" s="98">
        <v>8.3000000000000004E-2</v>
      </c>
      <c r="M14" s="42" t="s">
        <v>174</v>
      </c>
      <c r="N14" s="42" t="s">
        <v>196</v>
      </c>
      <c r="O14" s="70">
        <v>1</v>
      </c>
      <c r="P14" s="71">
        <v>0.15</v>
      </c>
      <c r="Q14" s="41">
        <v>0.2</v>
      </c>
      <c r="R14" s="41">
        <v>0.3</v>
      </c>
      <c r="S14" s="41">
        <v>0.35</v>
      </c>
      <c r="T14" s="47">
        <v>0.3</v>
      </c>
      <c r="U14" s="42">
        <v>1.4</v>
      </c>
      <c r="V14" s="86">
        <f t="shared" si="4"/>
        <v>0</v>
      </c>
      <c r="W14" s="47"/>
      <c r="X14" s="87">
        <f t="shared" ref="X14:X19" si="13">+T14+U14+V14+W14</f>
        <v>1.7</v>
      </c>
      <c r="Y14" s="47"/>
      <c r="Z14" s="47"/>
      <c r="AA14" s="47"/>
      <c r="AB14" s="47"/>
      <c r="AC14" s="84">
        <f t="shared" si="5"/>
        <v>0</v>
      </c>
      <c r="AD14" s="84">
        <f t="shared" si="6"/>
        <v>8.3000000000000004E-2</v>
      </c>
      <c r="AE14" s="84">
        <f t="shared" si="7"/>
        <v>0</v>
      </c>
      <c r="AF14" s="84">
        <f t="shared" si="8"/>
        <v>1</v>
      </c>
    </row>
    <row r="15" spans="1:32" s="45" customFormat="1" ht="256.5">
      <c r="A15" s="47" t="s">
        <v>164</v>
      </c>
      <c r="B15" s="47" t="s">
        <v>165</v>
      </c>
      <c r="C15" s="47" t="s">
        <v>166</v>
      </c>
      <c r="D15" s="47" t="s">
        <v>167</v>
      </c>
      <c r="E15" s="42" t="s">
        <v>168</v>
      </c>
      <c r="F15" s="47" t="s">
        <v>169</v>
      </c>
      <c r="G15" s="42" t="s">
        <v>182</v>
      </c>
      <c r="H15" s="42" t="s">
        <v>197</v>
      </c>
      <c r="I15" s="42" t="s">
        <v>172</v>
      </c>
      <c r="J15" s="42">
        <v>20</v>
      </c>
      <c r="K15" s="42" t="s">
        <v>198</v>
      </c>
      <c r="L15" s="98">
        <v>8.3000000000000004E-2</v>
      </c>
      <c r="M15" s="42" t="s">
        <v>188</v>
      </c>
      <c r="N15" s="42" t="s">
        <v>199</v>
      </c>
      <c r="O15" s="70">
        <v>25</v>
      </c>
      <c r="P15" s="71">
        <v>6</v>
      </c>
      <c r="Q15" s="42">
        <v>6</v>
      </c>
      <c r="R15" s="42">
        <v>6</v>
      </c>
      <c r="S15" s="42">
        <v>7</v>
      </c>
      <c r="T15" s="47">
        <v>6</v>
      </c>
      <c r="U15" s="47">
        <v>6</v>
      </c>
      <c r="V15" s="86">
        <f t="shared" si="4"/>
        <v>1</v>
      </c>
      <c r="W15" s="47"/>
      <c r="X15" s="87">
        <f t="shared" si="13"/>
        <v>13</v>
      </c>
      <c r="Y15" s="89">
        <v>1</v>
      </c>
      <c r="Z15" s="47"/>
      <c r="AA15" s="47"/>
      <c r="AB15" s="47"/>
      <c r="AC15" s="84">
        <f t="shared" si="5"/>
        <v>1.3833333333333333E-2</v>
      </c>
      <c r="AD15" s="84">
        <f t="shared" si="6"/>
        <v>4.3160000000000004E-2</v>
      </c>
      <c r="AE15" s="84">
        <f t="shared" si="7"/>
        <v>0.16666666666666666</v>
      </c>
      <c r="AF15" s="84">
        <f t="shared" si="8"/>
        <v>0.52</v>
      </c>
    </row>
    <row r="16" spans="1:32" s="45" customFormat="1" ht="256.5">
      <c r="A16" s="47" t="s">
        <v>164</v>
      </c>
      <c r="B16" s="47" t="s">
        <v>165</v>
      </c>
      <c r="C16" s="47" t="s">
        <v>166</v>
      </c>
      <c r="D16" s="47" t="s">
        <v>167</v>
      </c>
      <c r="E16" s="42" t="s">
        <v>168</v>
      </c>
      <c r="F16" s="47" t="s">
        <v>169</v>
      </c>
      <c r="G16" s="42" t="s">
        <v>182</v>
      </c>
      <c r="H16" s="42" t="s">
        <v>200</v>
      </c>
      <c r="I16" s="42" t="s">
        <v>172</v>
      </c>
      <c r="J16" s="42">
        <v>0</v>
      </c>
      <c r="K16" s="42" t="s">
        <v>201</v>
      </c>
      <c r="L16" s="98">
        <v>8.3000000000000004E-2</v>
      </c>
      <c r="M16" s="42" t="s">
        <v>188</v>
      </c>
      <c r="N16" s="42" t="s">
        <v>199</v>
      </c>
      <c r="O16" s="70">
        <v>1</v>
      </c>
      <c r="P16" s="71">
        <v>1</v>
      </c>
      <c r="Q16" s="42">
        <v>1</v>
      </c>
      <c r="R16" s="42">
        <v>1</v>
      </c>
      <c r="S16" s="42">
        <v>1</v>
      </c>
      <c r="T16" s="47">
        <v>0.5</v>
      </c>
      <c r="U16" s="47">
        <v>0.25</v>
      </c>
      <c r="V16" s="86">
        <f t="shared" si="4"/>
        <v>0.25</v>
      </c>
      <c r="W16" s="47"/>
      <c r="X16" s="47">
        <f t="shared" si="13"/>
        <v>1</v>
      </c>
      <c r="Y16" s="90">
        <v>0.25</v>
      </c>
      <c r="Z16" s="47"/>
      <c r="AA16" s="47"/>
      <c r="AB16" s="47"/>
      <c r="AC16" s="84">
        <f t="shared" si="5"/>
        <v>2.0750000000000001E-2</v>
      </c>
      <c r="AD16" s="84">
        <f t="shared" si="6"/>
        <v>8.3000000000000004E-2</v>
      </c>
      <c r="AE16" s="84">
        <f t="shared" si="7"/>
        <v>0.25</v>
      </c>
      <c r="AF16" s="84">
        <f t="shared" si="8"/>
        <v>1</v>
      </c>
    </row>
    <row r="17" spans="1:32" s="45" customFormat="1" ht="256.5">
      <c r="A17" s="47" t="s">
        <v>164</v>
      </c>
      <c r="B17" s="47" t="s">
        <v>165</v>
      </c>
      <c r="C17" s="47" t="s">
        <v>166</v>
      </c>
      <c r="D17" s="47" t="s">
        <v>167</v>
      </c>
      <c r="E17" s="42" t="s">
        <v>168</v>
      </c>
      <c r="F17" s="47" t="s">
        <v>169</v>
      </c>
      <c r="G17" s="42" t="s">
        <v>182</v>
      </c>
      <c r="H17" s="42" t="s">
        <v>202</v>
      </c>
      <c r="I17" s="42" t="s">
        <v>172</v>
      </c>
      <c r="J17" s="42">
        <v>0</v>
      </c>
      <c r="K17" s="42" t="s">
        <v>203</v>
      </c>
      <c r="L17" s="98">
        <v>8.3000000000000004E-2</v>
      </c>
      <c r="M17" s="42" t="s">
        <v>188</v>
      </c>
      <c r="N17" s="42" t="s">
        <v>204</v>
      </c>
      <c r="O17" s="70">
        <v>3</v>
      </c>
      <c r="P17" s="71">
        <v>0</v>
      </c>
      <c r="Q17" s="42">
        <v>1</v>
      </c>
      <c r="R17" s="42">
        <v>1</v>
      </c>
      <c r="S17" s="42">
        <v>1</v>
      </c>
      <c r="T17" s="42">
        <v>0</v>
      </c>
      <c r="U17" s="42">
        <v>1</v>
      </c>
      <c r="V17" s="86">
        <f t="shared" si="4"/>
        <v>1</v>
      </c>
      <c r="W17" s="42"/>
      <c r="X17" s="87">
        <f t="shared" si="13"/>
        <v>2</v>
      </c>
      <c r="Y17" s="89">
        <v>1</v>
      </c>
      <c r="Z17" s="47"/>
      <c r="AA17" s="47"/>
      <c r="AB17" s="47"/>
      <c r="AC17" s="84">
        <f t="shared" si="5"/>
        <v>8.3000000000000004E-2</v>
      </c>
      <c r="AD17" s="84">
        <f t="shared" si="6"/>
        <v>5.5333333333333332E-2</v>
      </c>
      <c r="AE17" s="84">
        <f>+IF(((V17)/R17)&gt;100%,100%,((V17)/R17))</f>
        <v>1</v>
      </c>
      <c r="AF17" s="84">
        <f t="shared" si="8"/>
        <v>0.66666666666666663</v>
      </c>
    </row>
    <row r="18" spans="1:32" s="45" customFormat="1" ht="256.5">
      <c r="A18" s="92" t="s">
        <v>164</v>
      </c>
      <c r="B18" s="92" t="s">
        <v>165</v>
      </c>
      <c r="C18" s="92" t="s">
        <v>166</v>
      </c>
      <c r="D18" s="92" t="s">
        <v>167</v>
      </c>
      <c r="E18" s="89" t="s">
        <v>168</v>
      </c>
      <c r="F18" s="92" t="s">
        <v>169</v>
      </c>
      <c r="G18" s="90" t="s">
        <v>182</v>
      </c>
      <c r="H18" s="89" t="s">
        <v>205</v>
      </c>
      <c r="I18" s="90" t="s">
        <v>172</v>
      </c>
      <c r="J18" s="90">
        <v>0</v>
      </c>
      <c r="K18" s="89" t="s">
        <v>206</v>
      </c>
      <c r="L18" s="98">
        <v>8.3000000000000004E-2</v>
      </c>
      <c r="M18" s="90" t="s">
        <v>188</v>
      </c>
      <c r="N18" s="90" t="s">
        <v>207</v>
      </c>
      <c r="O18" s="90">
        <v>1</v>
      </c>
      <c r="P18" s="90">
        <v>0</v>
      </c>
      <c r="Q18" s="89">
        <v>1</v>
      </c>
      <c r="R18" s="90">
        <v>1</v>
      </c>
      <c r="S18" s="90">
        <v>1</v>
      </c>
      <c r="T18" s="89">
        <v>0</v>
      </c>
      <c r="U18" s="86">
        <f t="shared" ref="U18" si="14">+Y18+Z18+AA18+AB18</f>
        <v>1</v>
      </c>
      <c r="V18" s="89"/>
      <c r="W18" s="89"/>
      <c r="X18" s="85">
        <f t="shared" si="13"/>
        <v>1</v>
      </c>
      <c r="Y18" s="89">
        <v>0.8</v>
      </c>
      <c r="Z18" s="89">
        <v>0</v>
      </c>
      <c r="AA18" s="93">
        <v>0.2</v>
      </c>
      <c r="AB18" s="96">
        <v>0</v>
      </c>
      <c r="AC18" s="84">
        <f>+IF((U18/Q18)&gt;100%,100%,(U18/Q18))*L18</f>
        <v>8.3000000000000004E-2</v>
      </c>
      <c r="AD18" s="84">
        <f>+IF(((X18)/O18)&gt;100%,100%,((X18)/O18))*L18</f>
        <v>8.3000000000000004E-2</v>
      </c>
      <c r="AE18" s="84">
        <f t="shared" ref="AE18" si="15">+IF(((U18)/Q18)&gt;100%,100%,((U18)/Q18))</f>
        <v>1</v>
      </c>
      <c r="AF18" s="84">
        <f t="shared" si="8"/>
        <v>1</v>
      </c>
    </row>
    <row r="19" spans="1:32" s="45" customFormat="1" ht="256.5">
      <c r="A19" s="47" t="s">
        <v>164</v>
      </c>
      <c r="B19" s="47" t="s">
        <v>165</v>
      </c>
      <c r="C19" s="47" t="s">
        <v>166</v>
      </c>
      <c r="D19" s="47" t="s">
        <v>167</v>
      </c>
      <c r="E19" s="42" t="s">
        <v>168</v>
      </c>
      <c r="F19" s="47" t="s">
        <v>169</v>
      </c>
      <c r="G19" s="42" t="s">
        <v>182</v>
      </c>
      <c r="H19" s="42" t="s">
        <v>208</v>
      </c>
      <c r="I19" s="42" t="s">
        <v>172</v>
      </c>
      <c r="J19" s="72">
        <v>94441122</v>
      </c>
      <c r="K19" s="42" t="s">
        <v>209</v>
      </c>
      <c r="L19" s="98">
        <v>8.3000000000000004E-2</v>
      </c>
      <c r="M19" s="42" t="s">
        <v>188</v>
      </c>
      <c r="N19" s="42" t="s">
        <v>210</v>
      </c>
      <c r="O19" s="73">
        <v>137302998</v>
      </c>
      <c r="P19" s="39">
        <v>32819130</v>
      </c>
      <c r="Q19" s="39">
        <v>33803704</v>
      </c>
      <c r="R19" s="39">
        <v>34817815</v>
      </c>
      <c r="S19" s="39">
        <v>35862349</v>
      </c>
      <c r="T19" s="39">
        <v>30503658</v>
      </c>
      <c r="U19" s="63">
        <v>28608513</v>
      </c>
      <c r="V19" s="86">
        <f t="shared" si="4"/>
        <v>5618719</v>
      </c>
      <c r="W19" s="47"/>
      <c r="X19" s="87">
        <f t="shared" si="13"/>
        <v>64730890</v>
      </c>
      <c r="Y19" s="91">
        <v>5618719</v>
      </c>
      <c r="Z19" s="47"/>
      <c r="AA19" s="47"/>
      <c r="AB19" s="47"/>
      <c r="AC19" s="84">
        <f t="shared" si="5"/>
        <v>1.3394110945790252E-2</v>
      </c>
      <c r="AD19" s="84">
        <f t="shared" si="6"/>
        <v>3.9129982216411618E-2</v>
      </c>
      <c r="AE19" s="84">
        <f t="shared" si="7"/>
        <v>0.1613748306721717</v>
      </c>
      <c r="AF19" s="84">
        <f t="shared" si="8"/>
        <v>0.47144556887242911</v>
      </c>
    </row>
    <row r="20" spans="1:32" s="45" customFormat="1">
      <c r="G20" s="44"/>
      <c r="H20" s="44"/>
      <c r="I20" s="44"/>
      <c r="J20" s="44"/>
      <c r="K20" s="44"/>
      <c r="L20" s="44"/>
      <c r="M20" s="44"/>
      <c r="N20" s="44"/>
      <c r="O20" s="74"/>
      <c r="P20" s="75"/>
      <c r="Q20" s="44"/>
      <c r="R20" s="44"/>
      <c r="S20" s="44"/>
    </row>
    <row r="21" spans="1:32" s="45" customFormat="1" ht="34.5" customHeight="1">
      <c r="A21" s="191" t="s">
        <v>211</v>
      </c>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00">
        <f>+SUM(AC8:AC19)</f>
        <v>0.46297744427912357</v>
      </c>
      <c r="AD21" s="100">
        <f>+SUM(AD8:AD19)</f>
        <v>0.7186233155497449</v>
      </c>
      <c r="AE21" s="100">
        <f>AVERAGE(AE8:AE19)</f>
        <v>0.46483679144490314</v>
      </c>
      <c r="AF21" s="100">
        <f>+(AF8+AF10+AF11+AF12+AF13+AF14+AF15+AF16+AF18+AF17+AF19+AF9)/12</f>
        <v>0.72150935296159124</v>
      </c>
    </row>
    <row r="22" spans="1:32" s="45" customFormat="1">
      <c r="G22" s="44"/>
      <c r="H22" s="44"/>
      <c r="I22" s="44"/>
      <c r="J22" s="44"/>
      <c r="K22" s="44"/>
      <c r="L22" s="44"/>
      <c r="M22" s="44"/>
      <c r="N22" s="44"/>
      <c r="O22" s="74"/>
      <c r="P22" s="75"/>
      <c r="Q22" s="44"/>
      <c r="R22" s="44"/>
      <c r="S22" s="44"/>
    </row>
    <row r="23" spans="1:32" s="45" customFormat="1">
      <c r="G23" s="44"/>
      <c r="H23" s="44"/>
      <c r="I23" s="44"/>
      <c r="J23" s="44"/>
      <c r="K23" s="44"/>
      <c r="L23" s="44"/>
      <c r="M23" s="44"/>
      <c r="N23" s="44"/>
      <c r="O23" s="74"/>
      <c r="P23" s="75"/>
      <c r="Q23" s="44"/>
      <c r="R23" s="44"/>
      <c r="S23" s="44"/>
    </row>
    <row r="24" spans="1:32" s="45" customFormat="1">
      <c r="G24" s="44"/>
      <c r="H24" s="44"/>
      <c r="I24" s="44"/>
      <c r="J24" s="44"/>
      <c r="K24" s="44"/>
      <c r="L24" s="97">
        <v>0.83333333333333337</v>
      </c>
      <c r="M24" s="44"/>
      <c r="N24" s="44"/>
      <c r="O24" s="74"/>
      <c r="P24" s="75"/>
      <c r="Q24" s="44"/>
      <c r="R24" s="44"/>
      <c r="S24" s="44"/>
    </row>
    <row r="25" spans="1:32" s="45" customFormat="1">
      <c r="G25" s="44"/>
      <c r="H25" s="44"/>
      <c r="I25" s="44"/>
      <c r="J25" s="44"/>
      <c r="K25" s="44"/>
      <c r="L25" s="44"/>
      <c r="M25" s="44"/>
      <c r="N25" s="44"/>
      <c r="O25" s="74"/>
      <c r="P25" s="75"/>
      <c r="Q25" s="44"/>
      <c r="R25" s="44"/>
      <c r="S25" s="44"/>
    </row>
    <row r="26" spans="1:32" s="45" customFormat="1">
      <c r="G26" s="44"/>
      <c r="H26" s="44"/>
      <c r="I26" s="44"/>
      <c r="J26" s="44"/>
      <c r="K26" s="44"/>
      <c r="L26" s="44"/>
      <c r="M26" s="44"/>
      <c r="N26" s="44"/>
      <c r="O26" s="74"/>
      <c r="P26" s="75"/>
      <c r="Q26" s="44"/>
      <c r="R26" s="44"/>
      <c r="S26" s="44"/>
    </row>
    <row r="27" spans="1:32" s="45" customFormat="1">
      <c r="G27" s="44"/>
      <c r="H27" s="44"/>
      <c r="I27" s="44"/>
      <c r="J27" s="44"/>
      <c r="K27" s="44"/>
      <c r="L27" s="44"/>
      <c r="M27" s="44"/>
      <c r="N27" s="44"/>
      <c r="O27" s="74"/>
      <c r="P27" s="75"/>
      <c r="Q27" s="44"/>
      <c r="R27" s="44"/>
      <c r="S27" s="44"/>
    </row>
    <row r="28" spans="1:32" s="45" customFormat="1">
      <c r="G28" s="44"/>
      <c r="H28" s="44"/>
      <c r="I28" s="44"/>
      <c r="J28" s="44"/>
      <c r="K28" s="44"/>
      <c r="L28" s="44"/>
      <c r="M28" s="44"/>
      <c r="N28" s="44"/>
      <c r="O28" s="74"/>
      <c r="P28" s="75"/>
      <c r="Q28" s="44"/>
      <c r="R28" s="44"/>
      <c r="S28" s="44"/>
    </row>
    <row r="29" spans="1:32" s="45" customFormat="1">
      <c r="G29" s="44"/>
      <c r="H29" s="44"/>
      <c r="I29" s="44"/>
      <c r="J29" s="44"/>
      <c r="K29" s="44"/>
      <c r="L29" s="44"/>
      <c r="M29" s="44"/>
      <c r="N29" s="44"/>
      <c r="O29" s="74"/>
      <c r="P29" s="75"/>
      <c r="Q29" s="44"/>
      <c r="R29" s="44"/>
      <c r="S29" s="44"/>
    </row>
    <row r="30" spans="1:32" s="45" customFormat="1">
      <c r="G30" s="44"/>
      <c r="H30" s="44"/>
      <c r="I30" s="44"/>
      <c r="J30" s="44"/>
      <c r="K30" s="44"/>
      <c r="L30" s="44"/>
      <c r="M30" s="44"/>
      <c r="N30" s="44"/>
      <c r="O30" s="74"/>
      <c r="P30" s="75"/>
      <c r="Q30" s="44"/>
      <c r="R30" s="44"/>
      <c r="S30" s="44"/>
    </row>
    <row r="31" spans="1:32" s="45" customFormat="1">
      <c r="G31" s="44"/>
      <c r="H31" s="44"/>
      <c r="I31" s="44"/>
      <c r="J31" s="44"/>
      <c r="K31" s="44"/>
      <c r="L31" s="44"/>
      <c r="M31" s="44"/>
      <c r="N31" s="44"/>
      <c r="O31" s="74"/>
      <c r="P31" s="75"/>
      <c r="Q31" s="44"/>
      <c r="R31" s="44"/>
      <c r="S31" s="44"/>
    </row>
    <row r="32" spans="1:32" s="45" customFormat="1">
      <c r="G32" s="44"/>
      <c r="H32" s="44"/>
      <c r="I32" s="44"/>
      <c r="J32" s="44"/>
      <c r="K32" s="44"/>
      <c r="L32" s="44"/>
      <c r="M32" s="44"/>
      <c r="N32" s="44"/>
      <c r="O32" s="74"/>
      <c r="P32" s="75"/>
      <c r="Q32" s="44"/>
      <c r="R32" s="44"/>
      <c r="S32" s="44"/>
    </row>
    <row r="33" spans="7:19" s="45" customFormat="1">
      <c r="G33" s="44"/>
      <c r="H33" s="44"/>
      <c r="I33" s="44"/>
      <c r="J33" s="44"/>
      <c r="K33" s="44"/>
      <c r="L33" s="44"/>
      <c r="M33" s="44"/>
      <c r="N33" s="44"/>
      <c r="O33" s="74"/>
      <c r="P33" s="75"/>
      <c r="Q33" s="44"/>
      <c r="R33" s="44"/>
      <c r="S33" s="44"/>
    </row>
    <row r="34" spans="7:19" s="45" customFormat="1">
      <c r="G34" s="44"/>
      <c r="H34" s="44"/>
      <c r="I34" s="44"/>
      <c r="J34" s="44"/>
      <c r="K34" s="44"/>
      <c r="L34" s="44"/>
      <c r="M34" s="44"/>
      <c r="N34" s="44"/>
      <c r="O34" s="74"/>
      <c r="P34" s="75"/>
      <c r="Q34" s="44"/>
      <c r="R34" s="44"/>
      <c r="S34" s="44"/>
    </row>
    <row r="35" spans="7:19" s="45" customFormat="1">
      <c r="G35" s="44"/>
      <c r="H35" s="44"/>
      <c r="I35" s="44"/>
      <c r="J35" s="44"/>
      <c r="K35" s="44"/>
      <c r="L35" s="44"/>
      <c r="M35" s="44"/>
      <c r="N35" s="44"/>
      <c r="O35" s="74"/>
      <c r="P35" s="75"/>
      <c r="Q35" s="44"/>
      <c r="R35" s="44"/>
      <c r="S35" s="44"/>
    </row>
    <row r="36" spans="7:19" s="45" customFormat="1">
      <c r="G36" s="44"/>
      <c r="H36" s="44"/>
      <c r="I36" s="44"/>
      <c r="J36" s="44"/>
      <c r="K36" s="44"/>
      <c r="L36" s="44"/>
      <c r="M36" s="44"/>
      <c r="N36" s="44"/>
      <c r="O36" s="74"/>
      <c r="P36" s="75"/>
      <c r="Q36" s="44"/>
      <c r="R36" s="44"/>
      <c r="S36" s="44"/>
    </row>
    <row r="37" spans="7:19" s="45" customFormat="1">
      <c r="G37" s="44"/>
      <c r="H37" s="44"/>
      <c r="I37" s="44"/>
      <c r="J37" s="44"/>
      <c r="K37" s="44"/>
      <c r="L37" s="44"/>
      <c r="M37" s="44"/>
      <c r="N37" s="44"/>
      <c r="O37" s="74"/>
      <c r="P37" s="75"/>
      <c r="Q37" s="44"/>
      <c r="R37" s="44"/>
      <c r="S37" s="44"/>
    </row>
    <row r="38" spans="7:19" s="45" customFormat="1">
      <c r="G38" s="44"/>
      <c r="H38" s="44"/>
      <c r="I38" s="44"/>
      <c r="J38" s="44"/>
      <c r="K38" s="44"/>
      <c r="L38" s="44"/>
      <c r="M38" s="44"/>
      <c r="N38" s="44"/>
      <c r="O38" s="74"/>
      <c r="P38" s="75"/>
      <c r="Q38" s="44"/>
      <c r="R38" s="44"/>
      <c r="S38" s="44"/>
    </row>
    <row r="39" spans="7:19" s="45" customFormat="1">
      <c r="G39" s="44"/>
      <c r="H39" s="44"/>
      <c r="I39" s="44"/>
      <c r="J39" s="44"/>
      <c r="K39" s="44"/>
      <c r="L39" s="44"/>
      <c r="M39" s="44"/>
      <c r="N39" s="44"/>
      <c r="O39" s="74"/>
      <c r="P39" s="75"/>
      <c r="Q39" s="44"/>
      <c r="R39" s="44"/>
      <c r="S39" s="44"/>
    </row>
    <row r="40" spans="7:19" s="45" customFormat="1">
      <c r="G40" s="44"/>
      <c r="H40" s="44"/>
      <c r="I40" s="44"/>
      <c r="J40" s="44"/>
      <c r="K40" s="44"/>
      <c r="L40" s="44"/>
      <c r="M40" s="44"/>
      <c r="N40" s="44"/>
      <c r="O40" s="74"/>
      <c r="P40" s="75"/>
      <c r="Q40" s="44"/>
      <c r="R40" s="44"/>
      <c r="S40" s="44"/>
    </row>
    <row r="41" spans="7:19" s="45" customFormat="1">
      <c r="G41" s="44"/>
      <c r="H41" s="44"/>
      <c r="I41" s="44"/>
      <c r="J41" s="44"/>
      <c r="K41" s="44"/>
      <c r="L41" s="44"/>
      <c r="M41" s="44"/>
      <c r="N41" s="44"/>
      <c r="O41" s="74"/>
      <c r="P41" s="75"/>
      <c r="Q41" s="44"/>
      <c r="R41" s="44"/>
      <c r="S41" s="44"/>
    </row>
    <row r="42" spans="7:19" s="45" customFormat="1">
      <c r="G42" s="44"/>
      <c r="H42" s="44"/>
      <c r="I42" s="44"/>
      <c r="J42" s="44"/>
      <c r="K42" s="44"/>
      <c r="L42" s="44"/>
      <c r="M42" s="44"/>
      <c r="N42" s="44"/>
      <c r="O42" s="74"/>
      <c r="P42" s="75"/>
      <c r="Q42" s="44"/>
      <c r="R42" s="44"/>
      <c r="S42" s="44"/>
    </row>
    <row r="43" spans="7:19" s="45" customFormat="1">
      <c r="G43" s="44"/>
      <c r="H43" s="44"/>
      <c r="I43" s="44"/>
      <c r="J43" s="44"/>
      <c r="K43" s="44"/>
      <c r="L43" s="44"/>
      <c r="M43" s="44"/>
      <c r="N43" s="44"/>
      <c r="O43" s="74"/>
      <c r="P43" s="75"/>
      <c r="Q43" s="44"/>
      <c r="R43" s="44"/>
      <c r="S43" s="44"/>
    </row>
    <row r="44" spans="7:19" s="45" customFormat="1">
      <c r="G44" s="44"/>
      <c r="H44" s="44"/>
      <c r="I44" s="44"/>
      <c r="J44" s="44"/>
      <c r="K44" s="44"/>
      <c r="L44" s="44"/>
      <c r="M44" s="44"/>
      <c r="N44" s="44"/>
      <c r="O44" s="74"/>
      <c r="P44" s="75"/>
      <c r="Q44" s="44"/>
      <c r="R44" s="44"/>
      <c r="S44" s="44"/>
    </row>
    <row r="45" spans="7:19" s="45" customFormat="1">
      <c r="G45" s="44"/>
      <c r="H45" s="44"/>
      <c r="I45" s="44"/>
      <c r="J45" s="44"/>
      <c r="K45" s="44"/>
      <c r="L45" s="44"/>
      <c r="M45" s="44"/>
      <c r="N45" s="44"/>
      <c r="O45" s="74"/>
      <c r="P45" s="75"/>
      <c r="Q45" s="44"/>
      <c r="R45" s="44"/>
      <c r="S45" s="44"/>
    </row>
    <row r="46" spans="7:19" s="45" customFormat="1">
      <c r="G46" s="44"/>
      <c r="H46" s="44"/>
      <c r="I46" s="44"/>
      <c r="J46" s="44"/>
      <c r="K46" s="44"/>
      <c r="L46" s="44"/>
      <c r="M46" s="44"/>
      <c r="N46" s="44"/>
      <c r="O46" s="74"/>
      <c r="P46" s="75"/>
      <c r="Q46" s="44"/>
      <c r="R46" s="44"/>
      <c r="S46" s="44"/>
    </row>
    <row r="47" spans="7:19" s="45" customFormat="1">
      <c r="G47" s="44"/>
      <c r="H47" s="44"/>
      <c r="I47" s="44"/>
      <c r="J47" s="44"/>
      <c r="K47" s="44"/>
      <c r="L47" s="44"/>
      <c r="M47" s="44"/>
      <c r="N47" s="44"/>
      <c r="O47" s="74"/>
      <c r="P47" s="75"/>
      <c r="Q47" s="44"/>
      <c r="R47" s="44"/>
      <c r="S47" s="44"/>
    </row>
    <row r="48" spans="7:19" s="45" customFormat="1">
      <c r="G48" s="44"/>
      <c r="H48" s="44"/>
      <c r="I48" s="44"/>
      <c r="J48" s="44"/>
      <c r="K48" s="44"/>
      <c r="L48" s="44"/>
      <c r="M48" s="44"/>
      <c r="N48" s="44"/>
      <c r="O48" s="74"/>
      <c r="P48" s="75"/>
      <c r="Q48" s="44"/>
      <c r="R48" s="44"/>
      <c r="S48" s="44"/>
    </row>
    <row r="49" spans="7:19" s="45" customFormat="1">
      <c r="G49" s="44"/>
      <c r="H49" s="44"/>
      <c r="I49" s="44"/>
      <c r="J49" s="44"/>
      <c r="K49" s="44"/>
      <c r="L49" s="44"/>
      <c r="M49" s="44"/>
      <c r="N49" s="44"/>
      <c r="O49" s="74"/>
      <c r="P49" s="75"/>
      <c r="Q49" s="44"/>
      <c r="R49" s="44"/>
      <c r="S49" s="44"/>
    </row>
    <row r="50" spans="7:19" s="45" customFormat="1">
      <c r="G50" s="44"/>
      <c r="H50" s="44"/>
      <c r="I50" s="44"/>
      <c r="J50" s="44"/>
      <c r="K50" s="44"/>
      <c r="L50" s="44"/>
      <c r="M50" s="44"/>
      <c r="N50" s="44"/>
      <c r="O50" s="74"/>
      <c r="P50" s="75"/>
      <c r="Q50" s="44"/>
      <c r="R50" s="44"/>
      <c r="S50" s="44"/>
    </row>
    <row r="51" spans="7:19" s="45" customFormat="1">
      <c r="G51" s="44"/>
      <c r="H51" s="44"/>
      <c r="I51" s="44"/>
      <c r="J51" s="44"/>
      <c r="K51" s="44"/>
      <c r="L51" s="44"/>
      <c r="M51" s="44"/>
      <c r="N51" s="44"/>
      <c r="O51" s="74"/>
      <c r="P51" s="75"/>
      <c r="Q51" s="44"/>
      <c r="R51" s="44"/>
      <c r="S51" s="44"/>
    </row>
    <row r="52" spans="7:19" s="45" customFormat="1">
      <c r="G52" s="44"/>
      <c r="H52" s="44"/>
      <c r="I52" s="44"/>
      <c r="J52" s="44"/>
      <c r="K52" s="44"/>
      <c r="L52" s="44"/>
      <c r="M52" s="44"/>
      <c r="N52" s="44"/>
      <c r="O52" s="74"/>
      <c r="P52" s="75"/>
      <c r="Q52" s="44"/>
      <c r="R52" s="44"/>
      <c r="S52" s="44"/>
    </row>
    <row r="53" spans="7:19" s="45" customFormat="1">
      <c r="G53" s="44"/>
      <c r="H53" s="44"/>
      <c r="I53" s="44"/>
      <c r="J53" s="44"/>
      <c r="K53" s="44"/>
      <c r="L53" s="44"/>
      <c r="M53" s="44"/>
      <c r="N53" s="44"/>
      <c r="O53" s="74"/>
      <c r="P53" s="75"/>
      <c r="Q53" s="44"/>
      <c r="R53" s="44"/>
      <c r="S53" s="44"/>
    </row>
    <row r="54" spans="7:19" s="45" customFormat="1">
      <c r="G54" s="44"/>
      <c r="H54" s="44"/>
      <c r="I54" s="44"/>
      <c r="J54" s="44"/>
      <c r="K54" s="44"/>
      <c r="L54" s="44"/>
      <c r="M54" s="44"/>
      <c r="N54" s="44"/>
      <c r="O54" s="74"/>
      <c r="P54" s="75"/>
      <c r="Q54" s="44"/>
      <c r="R54" s="44"/>
      <c r="S54" s="44"/>
    </row>
    <row r="55" spans="7:19" s="45" customFormat="1">
      <c r="G55" s="44"/>
      <c r="H55" s="44"/>
      <c r="I55" s="44"/>
      <c r="J55" s="44"/>
      <c r="K55" s="44"/>
      <c r="L55" s="44"/>
      <c r="M55" s="44"/>
      <c r="N55" s="44"/>
      <c r="O55" s="74"/>
      <c r="P55" s="75"/>
      <c r="Q55" s="44"/>
      <c r="R55" s="44"/>
      <c r="S55" s="44"/>
    </row>
    <row r="56" spans="7:19" s="45" customFormat="1">
      <c r="G56" s="44"/>
      <c r="H56" s="44"/>
      <c r="I56" s="44"/>
      <c r="J56" s="44"/>
      <c r="K56" s="44"/>
      <c r="L56" s="44"/>
      <c r="M56" s="44"/>
      <c r="N56" s="44"/>
      <c r="O56" s="74"/>
      <c r="P56" s="75"/>
      <c r="Q56" s="44"/>
      <c r="R56" s="44"/>
      <c r="S56" s="44"/>
    </row>
    <row r="57" spans="7:19" s="45" customFormat="1">
      <c r="G57" s="44"/>
      <c r="H57" s="44"/>
      <c r="I57" s="44"/>
      <c r="J57" s="44"/>
      <c r="K57" s="44"/>
      <c r="L57" s="44"/>
      <c r="M57" s="44"/>
      <c r="N57" s="44"/>
      <c r="O57" s="74"/>
      <c r="P57" s="75"/>
      <c r="Q57" s="44"/>
      <c r="R57" s="44"/>
      <c r="S57" s="44"/>
    </row>
    <row r="58" spans="7:19" s="45" customFormat="1">
      <c r="G58" s="44"/>
      <c r="H58" s="44"/>
      <c r="I58" s="44"/>
      <c r="J58" s="44"/>
      <c r="K58" s="44"/>
      <c r="L58" s="44"/>
      <c r="M58" s="44"/>
      <c r="N58" s="44"/>
      <c r="O58" s="74"/>
      <c r="P58" s="75"/>
      <c r="Q58" s="44"/>
      <c r="R58" s="44"/>
      <c r="S58" s="44"/>
    </row>
    <row r="59" spans="7:19" s="45" customFormat="1">
      <c r="G59" s="44"/>
      <c r="H59" s="44"/>
      <c r="I59" s="44"/>
      <c r="J59" s="44"/>
      <c r="K59" s="44"/>
      <c r="L59" s="44"/>
      <c r="M59" s="44"/>
      <c r="N59" s="44"/>
      <c r="O59" s="74"/>
      <c r="P59" s="75"/>
      <c r="Q59" s="44"/>
      <c r="R59" s="44"/>
      <c r="S59" s="44"/>
    </row>
    <row r="60" spans="7:19" s="45" customFormat="1">
      <c r="G60" s="44"/>
      <c r="H60" s="44"/>
      <c r="I60" s="44"/>
      <c r="J60" s="44"/>
      <c r="K60" s="44"/>
      <c r="L60" s="44"/>
      <c r="M60" s="44"/>
      <c r="N60" s="44"/>
      <c r="O60" s="74"/>
      <c r="P60" s="75"/>
      <c r="Q60" s="44"/>
      <c r="R60" s="44"/>
      <c r="S60" s="44"/>
    </row>
    <row r="61" spans="7:19" s="45" customFormat="1">
      <c r="G61" s="44"/>
      <c r="H61" s="44"/>
      <c r="I61" s="44"/>
      <c r="J61" s="44"/>
      <c r="K61" s="44"/>
      <c r="L61" s="44"/>
      <c r="M61" s="44"/>
      <c r="N61" s="44"/>
      <c r="O61" s="74"/>
      <c r="P61" s="75"/>
      <c r="Q61" s="44"/>
      <c r="R61" s="44"/>
      <c r="S61" s="44"/>
    </row>
    <row r="62" spans="7:19" s="45" customFormat="1">
      <c r="G62" s="44"/>
      <c r="H62" s="44"/>
      <c r="I62" s="44"/>
      <c r="J62" s="44"/>
      <c r="K62" s="44"/>
      <c r="L62" s="44"/>
      <c r="M62" s="44"/>
      <c r="N62" s="44"/>
      <c r="O62" s="74"/>
      <c r="P62" s="75"/>
      <c r="Q62" s="44"/>
      <c r="R62" s="44"/>
      <c r="S62" s="44"/>
    </row>
    <row r="63" spans="7:19" s="45" customFormat="1">
      <c r="G63" s="44"/>
      <c r="H63" s="44"/>
      <c r="I63" s="44"/>
      <c r="J63" s="44"/>
      <c r="K63" s="44"/>
      <c r="L63" s="44"/>
      <c r="M63" s="44"/>
      <c r="N63" s="44"/>
      <c r="O63" s="74"/>
      <c r="P63" s="75"/>
      <c r="Q63" s="44"/>
      <c r="R63" s="44"/>
      <c r="S63" s="44"/>
    </row>
    <row r="64" spans="7:19" s="45" customFormat="1">
      <c r="G64" s="44"/>
      <c r="H64" s="44"/>
      <c r="I64" s="44"/>
      <c r="J64" s="44"/>
      <c r="K64" s="44"/>
      <c r="L64" s="44"/>
      <c r="M64" s="44"/>
      <c r="N64" s="44"/>
      <c r="O64" s="74"/>
      <c r="P64" s="75"/>
      <c r="Q64" s="44"/>
      <c r="R64" s="44"/>
      <c r="S64" s="44"/>
    </row>
    <row r="65" spans="7:19" s="45" customFormat="1">
      <c r="G65" s="44"/>
      <c r="H65" s="44"/>
      <c r="I65" s="44"/>
      <c r="J65" s="44"/>
      <c r="K65" s="44"/>
      <c r="L65" s="44"/>
      <c r="M65" s="44"/>
      <c r="N65" s="44"/>
      <c r="O65" s="74"/>
      <c r="P65" s="75"/>
      <c r="Q65" s="44"/>
      <c r="R65" s="44"/>
      <c r="S65" s="44"/>
    </row>
    <row r="66" spans="7:19" s="45" customFormat="1">
      <c r="G66" s="44"/>
      <c r="H66" s="44"/>
      <c r="I66" s="44"/>
      <c r="J66" s="44"/>
      <c r="K66" s="44"/>
      <c r="L66" s="44"/>
      <c r="M66" s="44"/>
      <c r="N66" s="44"/>
      <c r="O66" s="74"/>
      <c r="P66" s="75"/>
      <c r="Q66" s="44"/>
      <c r="R66" s="44"/>
      <c r="S66" s="44"/>
    </row>
    <row r="67" spans="7:19" s="45" customFormat="1">
      <c r="G67" s="44"/>
      <c r="H67" s="44"/>
      <c r="I67" s="44"/>
      <c r="J67" s="44"/>
      <c r="K67" s="44"/>
      <c r="L67" s="44"/>
      <c r="M67" s="44"/>
      <c r="N67" s="44"/>
      <c r="O67" s="74"/>
      <c r="P67" s="75"/>
      <c r="Q67" s="44"/>
      <c r="R67" s="44"/>
      <c r="S67" s="44"/>
    </row>
    <row r="68" spans="7:19" s="45" customFormat="1">
      <c r="G68" s="44"/>
      <c r="H68" s="44"/>
      <c r="I68" s="44"/>
      <c r="J68" s="44"/>
      <c r="K68" s="44"/>
      <c r="L68" s="44"/>
      <c r="M68" s="44"/>
      <c r="N68" s="44"/>
      <c r="O68" s="74"/>
      <c r="P68" s="75"/>
      <c r="Q68" s="44"/>
      <c r="R68" s="44"/>
      <c r="S68" s="44"/>
    </row>
    <row r="69" spans="7:19" s="45" customFormat="1">
      <c r="G69" s="44"/>
      <c r="H69" s="44"/>
      <c r="I69" s="44"/>
      <c r="J69" s="44"/>
      <c r="K69" s="44"/>
      <c r="L69" s="44"/>
      <c r="M69" s="44"/>
      <c r="N69" s="44"/>
      <c r="O69" s="74"/>
      <c r="P69" s="75"/>
      <c r="Q69" s="44"/>
      <c r="R69" s="44"/>
      <c r="S69" s="44"/>
    </row>
    <row r="70" spans="7:19" s="45" customFormat="1">
      <c r="G70" s="44"/>
      <c r="H70" s="44"/>
      <c r="I70" s="44"/>
      <c r="J70" s="44"/>
      <c r="K70" s="44"/>
      <c r="L70" s="44"/>
      <c r="M70" s="44"/>
      <c r="N70" s="44"/>
      <c r="O70" s="74"/>
      <c r="P70" s="75"/>
      <c r="Q70" s="44"/>
      <c r="R70" s="44"/>
      <c r="S70" s="44"/>
    </row>
    <row r="71" spans="7:19" s="45" customFormat="1">
      <c r="G71" s="44"/>
      <c r="H71" s="44"/>
      <c r="I71" s="44"/>
      <c r="J71" s="44"/>
      <c r="K71" s="44"/>
      <c r="L71" s="44"/>
      <c r="M71" s="44"/>
      <c r="N71" s="44"/>
      <c r="O71" s="74"/>
      <c r="P71" s="75"/>
      <c r="Q71" s="44"/>
      <c r="R71" s="44"/>
      <c r="S71" s="44"/>
    </row>
    <row r="72" spans="7:19" s="45" customFormat="1">
      <c r="G72" s="44"/>
      <c r="H72" s="44"/>
      <c r="I72" s="44"/>
      <c r="J72" s="44"/>
      <c r="K72" s="44"/>
      <c r="L72" s="44"/>
      <c r="M72" s="44"/>
      <c r="N72" s="44"/>
      <c r="O72" s="74"/>
      <c r="P72" s="75"/>
      <c r="Q72" s="44"/>
      <c r="R72" s="44"/>
      <c r="S72" s="44"/>
    </row>
    <row r="73" spans="7:19" s="45" customFormat="1">
      <c r="G73" s="44"/>
      <c r="H73" s="44"/>
      <c r="I73" s="44"/>
      <c r="J73" s="44"/>
      <c r="K73" s="44"/>
      <c r="L73" s="44"/>
      <c r="M73" s="44"/>
      <c r="N73" s="44"/>
      <c r="O73" s="74"/>
      <c r="P73" s="75"/>
      <c r="Q73" s="44"/>
      <c r="R73" s="44"/>
      <c r="S73" s="44"/>
    </row>
    <row r="74" spans="7:19" s="45" customFormat="1">
      <c r="G74" s="44"/>
      <c r="H74" s="44"/>
      <c r="I74" s="44"/>
      <c r="J74" s="44"/>
      <c r="K74" s="44"/>
      <c r="L74" s="44"/>
      <c r="M74" s="44"/>
      <c r="N74" s="44"/>
      <c r="O74" s="74"/>
      <c r="P74" s="75"/>
      <c r="Q74" s="44"/>
      <c r="R74" s="44"/>
      <c r="S74" s="44"/>
    </row>
    <row r="75" spans="7:19" s="45" customFormat="1">
      <c r="G75" s="44"/>
      <c r="H75" s="44"/>
      <c r="I75" s="44"/>
      <c r="J75" s="44"/>
      <c r="K75" s="44"/>
      <c r="L75" s="44"/>
      <c r="M75" s="44"/>
      <c r="N75" s="44"/>
      <c r="O75" s="74"/>
      <c r="P75" s="75"/>
      <c r="Q75" s="44"/>
      <c r="R75" s="44"/>
      <c r="S75" s="44"/>
    </row>
    <row r="76" spans="7:19" s="45" customFormat="1">
      <c r="G76" s="44"/>
      <c r="H76" s="44"/>
      <c r="I76" s="44"/>
      <c r="J76" s="44"/>
      <c r="K76" s="44"/>
      <c r="L76" s="44"/>
      <c r="M76" s="44"/>
      <c r="N76" s="44"/>
      <c r="O76" s="74"/>
      <c r="P76" s="75"/>
      <c r="Q76" s="44"/>
      <c r="R76" s="44"/>
      <c r="S76" s="44"/>
    </row>
    <row r="77" spans="7:19" s="45" customFormat="1">
      <c r="G77" s="44"/>
      <c r="H77" s="44"/>
      <c r="I77" s="44"/>
      <c r="J77" s="44"/>
      <c r="K77" s="44"/>
      <c r="L77" s="44"/>
      <c r="M77" s="44"/>
      <c r="N77" s="44"/>
      <c r="O77" s="74"/>
      <c r="P77" s="75"/>
      <c r="Q77" s="44"/>
      <c r="R77" s="44"/>
      <c r="S77" s="44"/>
    </row>
    <row r="78" spans="7:19" s="45" customFormat="1">
      <c r="G78" s="44"/>
      <c r="H78" s="44"/>
      <c r="I78" s="44"/>
      <c r="J78" s="44"/>
      <c r="K78" s="44"/>
      <c r="L78" s="44"/>
      <c r="M78" s="44"/>
      <c r="N78" s="44"/>
      <c r="O78" s="74"/>
      <c r="P78" s="75"/>
      <c r="Q78" s="44"/>
      <c r="R78" s="44"/>
      <c r="S78" s="44"/>
    </row>
    <row r="79" spans="7:19" s="45" customFormat="1">
      <c r="G79" s="44"/>
      <c r="H79" s="44"/>
      <c r="I79" s="44"/>
      <c r="J79" s="44"/>
      <c r="K79" s="44"/>
      <c r="L79" s="44"/>
      <c r="M79" s="44"/>
      <c r="N79" s="44"/>
      <c r="O79" s="74"/>
      <c r="P79" s="75"/>
      <c r="Q79" s="44"/>
      <c r="R79" s="44"/>
      <c r="S79" s="44"/>
    </row>
    <row r="80" spans="7:19" s="45" customFormat="1">
      <c r="G80" s="44"/>
      <c r="H80" s="44"/>
      <c r="I80" s="44"/>
      <c r="J80" s="44"/>
      <c r="K80" s="44"/>
      <c r="L80" s="44"/>
      <c r="M80" s="44"/>
      <c r="N80" s="44"/>
      <c r="O80" s="74"/>
      <c r="P80" s="75"/>
      <c r="Q80" s="44"/>
      <c r="R80" s="44"/>
      <c r="S80" s="44"/>
    </row>
    <row r="81" spans="7:19" s="45" customFormat="1">
      <c r="G81" s="44"/>
      <c r="H81" s="44"/>
      <c r="I81" s="44"/>
      <c r="J81" s="44"/>
      <c r="K81" s="44"/>
      <c r="L81" s="44"/>
      <c r="M81" s="44"/>
      <c r="N81" s="44"/>
      <c r="O81" s="74"/>
      <c r="P81" s="75"/>
      <c r="Q81" s="44"/>
      <c r="R81" s="44"/>
      <c r="S81" s="44"/>
    </row>
    <row r="82" spans="7:19" s="45" customFormat="1">
      <c r="G82" s="44"/>
      <c r="H82" s="44"/>
      <c r="I82" s="44"/>
      <c r="J82" s="44"/>
      <c r="K82" s="44"/>
      <c r="L82" s="44"/>
      <c r="M82" s="44"/>
      <c r="N82" s="44"/>
      <c r="O82" s="74"/>
      <c r="P82" s="75"/>
      <c r="Q82" s="44"/>
      <c r="R82" s="44"/>
      <c r="S82" s="44"/>
    </row>
    <row r="83" spans="7:19" s="45" customFormat="1">
      <c r="G83" s="44"/>
      <c r="H83" s="44"/>
      <c r="I83" s="44"/>
      <c r="J83" s="44"/>
      <c r="K83" s="44"/>
      <c r="L83" s="44"/>
      <c r="M83" s="44"/>
      <c r="N83" s="44"/>
      <c r="O83" s="74"/>
      <c r="P83" s="75"/>
      <c r="Q83" s="44"/>
      <c r="R83" s="44"/>
      <c r="S83" s="44"/>
    </row>
    <row r="84" spans="7:19" s="45" customFormat="1">
      <c r="G84" s="44"/>
      <c r="H84" s="44"/>
      <c r="I84" s="44"/>
      <c r="J84" s="44"/>
      <c r="K84" s="44"/>
      <c r="L84" s="44"/>
      <c r="M84" s="44"/>
      <c r="N84" s="44"/>
      <c r="O84" s="74"/>
      <c r="P84" s="75"/>
      <c r="Q84" s="44"/>
      <c r="R84" s="44"/>
      <c r="S84" s="44"/>
    </row>
    <row r="85" spans="7:19" s="45" customFormat="1">
      <c r="G85" s="44"/>
      <c r="H85" s="44"/>
      <c r="I85" s="44"/>
      <c r="J85" s="44"/>
      <c r="K85" s="44"/>
      <c r="L85" s="44"/>
      <c r="M85" s="44"/>
      <c r="N85" s="44"/>
      <c r="O85" s="74"/>
      <c r="P85" s="75"/>
      <c r="Q85" s="44"/>
      <c r="R85" s="44"/>
      <c r="S85" s="44"/>
    </row>
    <row r="86" spans="7:19" s="45" customFormat="1">
      <c r="G86" s="44"/>
      <c r="H86" s="44"/>
      <c r="I86" s="44"/>
      <c r="J86" s="44"/>
      <c r="K86" s="44"/>
      <c r="L86" s="44"/>
      <c r="M86" s="44"/>
      <c r="N86" s="44"/>
      <c r="O86" s="74"/>
      <c r="P86" s="75"/>
      <c r="Q86" s="44"/>
      <c r="R86" s="44"/>
      <c r="S86" s="44"/>
    </row>
    <row r="87" spans="7:19" s="45" customFormat="1">
      <c r="G87" s="44"/>
      <c r="H87" s="44"/>
      <c r="I87" s="44"/>
      <c r="J87" s="44"/>
      <c r="K87" s="44"/>
      <c r="L87" s="44"/>
      <c r="M87" s="44"/>
      <c r="N87" s="44"/>
      <c r="O87" s="74"/>
      <c r="P87" s="75"/>
      <c r="Q87" s="44"/>
      <c r="R87" s="44"/>
      <c r="S87" s="44"/>
    </row>
    <row r="88" spans="7:19" s="45" customFormat="1">
      <c r="G88" s="44"/>
      <c r="H88" s="44"/>
      <c r="I88" s="44"/>
      <c r="J88" s="44"/>
      <c r="K88" s="44"/>
      <c r="L88" s="44"/>
      <c r="M88" s="44"/>
      <c r="N88" s="44"/>
      <c r="O88" s="74"/>
      <c r="P88" s="75"/>
      <c r="Q88" s="44"/>
      <c r="R88" s="44"/>
      <c r="S88" s="44"/>
    </row>
    <row r="89" spans="7:19" s="45" customFormat="1">
      <c r="G89" s="44"/>
      <c r="H89" s="44"/>
      <c r="I89" s="44"/>
      <c r="J89" s="44"/>
      <c r="K89" s="44"/>
      <c r="L89" s="44"/>
      <c r="M89" s="44"/>
      <c r="N89" s="44"/>
      <c r="O89" s="74"/>
      <c r="P89" s="75"/>
      <c r="Q89" s="44"/>
      <c r="R89" s="44"/>
      <c r="S89" s="44"/>
    </row>
    <row r="90" spans="7:19" s="45" customFormat="1">
      <c r="G90" s="44"/>
      <c r="H90" s="44"/>
      <c r="I90" s="44"/>
      <c r="J90" s="44"/>
      <c r="K90" s="44"/>
      <c r="L90" s="44"/>
      <c r="M90" s="44"/>
      <c r="N90" s="44"/>
      <c r="O90" s="74"/>
      <c r="P90" s="75"/>
      <c r="Q90" s="44"/>
      <c r="R90" s="44"/>
      <c r="S90" s="44"/>
    </row>
    <row r="91" spans="7:19" s="45" customFormat="1">
      <c r="G91" s="44"/>
      <c r="H91" s="44"/>
      <c r="I91" s="44"/>
      <c r="J91" s="44"/>
      <c r="K91" s="44"/>
      <c r="L91" s="44"/>
      <c r="M91" s="44"/>
      <c r="N91" s="44"/>
      <c r="O91" s="74"/>
      <c r="P91" s="75"/>
      <c r="Q91" s="44"/>
      <c r="R91" s="44"/>
      <c r="S91" s="44"/>
    </row>
    <row r="92" spans="7:19" s="45" customFormat="1">
      <c r="G92" s="44"/>
      <c r="H92" s="44"/>
      <c r="I92" s="44"/>
      <c r="J92" s="44"/>
      <c r="K92" s="44"/>
      <c r="L92" s="44"/>
      <c r="M92" s="44"/>
      <c r="N92" s="44"/>
      <c r="O92" s="74"/>
      <c r="P92" s="75"/>
      <c r="Q92" s="44"/>
      <c r="R92" s="44"/>
      <c r="S92" s="44"/>
    </row>
    <row r="93" spans="7:19" s="45" customFormat="1">
      <c r="G93" s="44"/>
      <c r="H93" s="44"/>
      <c r="I93" s="44"/>
      <c r="J93" s="44"/>
      <c r="K93" s="44"/>
      <c r="L93" s="44"/>
      <c r="M93" s="44"/>
      <c r="N93" s="44"/>
      <c r="O93" s="74"/>
      <c r="P93" s="75"/>
      <c r="Q93" s="44"/>
      <c r="R93" s="44"/>
      <c r="S93" s="44"/>
    </row>
    <row r="94" spans="7:19" s="45" customFormat="1">
      <c r="G94" s="44"/>
      <c r="H94" s="44"/>
      <c r="I94" s="44"/>
      <c r="J94" s="44"/>
      <c r="K94" s="44"/>
      <c r="L94" s="44"/>
      <c r="M94" s="44"/>
      <c r="N94" s="44"/>
      <c r="O94" s="74"/>
      <c r="P94" s="75"/>
      <c r="Q94" s="44"/>
      <c r="R94" s="44"/>
      <c r="S94" s="44"/>
    </row>
    <row r="95" spans="7:19" s="45" customFormat="1">
      <c r="G95" s="44"/>
      <c r="H95" s="44"/>
      <c r="I95" s="44"/>
      <c r="J95" s="44"/>
      <c r="K95" s="44"/>
      <c r="L95" s="44"/>
      <c r="M95" s="44"/>
      <c r="N95" s="44"/>
      <c r="O95" s="74"/>
      <c r="P95" s="75"/>
      <c r="Q95" s="44"/>
      <c r="R95" s="44"/>
      <c r="S95" s="44"/>
    </row>
    <row r="96" spans="7:19" s="45" customFormat="1">
      <c r="G96" s="44"/>
      <c r="H96" s="44"/>
      <c r="I96" s="44"/>
      <c r="J96" s="44"/>
      <c r="K96" s="44"/>
      <c r="L96" s="44"/>
      <c r="M96" s="44"/>
      <c r="N96" s="44"/>
      <c r="O96" s="74"/>
      <c r="P96" s="75"/>
      <c r="Q96" s="44"/>
      <c r="R96" s="44"/>
      <c r="S96" s="44"/>
    </row>
    <row r="97" spans="7:19" s="45" customFormat="1">
      <c r="G97" s="44"/>
      <c r="H97" s="44"/>
      <c r="I97" s="44"/>
      <c r="J97" s="44"/>
      <c r="K97" s="44"/>
      <c r="L97" s="44"/>
      <c r="M97" s="44"/>
      <c r="N97" s="44"/>
      <c r="O97" s="74"/>
      <c r="P97" s="75"/>
      <c r="Q97" s="44"/>
      <c r="R97" s="44"/>
      <c r="S97" s="44"/>
    </row>
    <row r="98" spans="7:19" s="45" customFormat="1">
      <c r="G98" s="44"/>
      <c r="H98" s="44"/>
      <c r="I98" s="44"/>
      <c r="J98" s="44"/>
      <c r="K98" s="44"/>
      <c r="L98" s="44"/>
      <c r="M98" s="44"/>
      <c r="N98" s="44"/>
      <c r="O98" s="74"/>
      <c r="P98" s="75"/>
      <c r="Q98" s="44"/>
      <c r="R98" s="44"/>
      <c r="S98" s="44"/>
    </row>
    <row r="99" spans="7:19" s="45" customFormat="1">
      <c r="G99" s="44"/>
      <c r="H99" s="44"/>
      <c r="I99" s="44"/>
      <c r="J99" s="44"/>
      <c r="K99" s="44"/>
      <c r="L99" s="44"/>
      <c r="M99" s="44"/>
      <c r="N99" s="44"/>
      <c r="O99" s="74"/>
      <c r="P99" s="75"/>
      <c r="Q99" s="44"/>
      <c r="R99" s="44"/>
      <c r="S99" s="44"/>
    </row>
    <row r="100" spans="7:19" s="45" customFormat="1">
      <c r="G100" s="44"/>
      <c r="H100" s="44"/>
      <c r="I100" s="44"/>
      <c r="J100" s="44"/>
      <c r="K100" s="44"/>
      <c r="L100" s="44"/>
      <c r="M100" s="44"/>
      <c r="N100" s="44"/>
      <c r="O100" s="74"/>
      <c r="P100" s="75"/>
      <c r="Q100" s="44"/>
      <c r="R100" s="44"/>
      <c r="S100" s="44"/>
    </row>
    <row r="101" spans="7:19" s="45" customFormat="1">
      <c r="G101" s="44"/>
      <c r="H101" s="44"/>
      <c r="I101" s="44"/>
      <c r="J101" s="44"/>
      <c r="K101" s="44"/>
      <c r="L101" s="44"/>
      <c r="M101" s="44"/>
      <c r="N101" s="44"/>
      <c r="O101" s="74"/>
      <c r="P101" s="75"/>
      <c r="Q101" s="44"/>
      <c r="R101" s="44"/>
      <c r="S101" s="44"/>
    </row>
    <row r="102" spans="7:19" s="45" customFormat="1">
      <c r="G102" s="44"/>
      <c r="H102" s="44"/>
      <c r="I102" s="44"/>
      <c r="J102" s="44"/>
      <c r="K102" s="44"/>
      <c r="L102" s="44"/>
      <c r="M102" s="44"/>
      <c r="N102" s="44"/>
      <c r="O102" s="74"/>
      <c r="P102" s="75"/>
      <c r="Q102" s="44"/>
      <c r="R102" s="44"/>
      <c r="S102" s="44"/>
    </row>
    <row r="103" spans="7:19" s="45" customFormat="1">
      <c r="G103" s="44"/>
      <c r="H103" s="44"/>
      <c r="I103" s="44"/>
      <c r="J103" s="44"/>
      <c r="K103" s="44"/>
      <c r="L103" s="44"/>
      <c r="M103" s="44"/>
      <c r="N103" s="44"/>
      <c r="O103" s="74"/>
      <c r="P103" s="75"/>
      <c r="Q103" s="44"/>
      <c r="R103" s="44"/>
      <c r="S103" s="44"/>
    </row>
    <row r="104" spans="7:19" s="45" customFormat="1">
      <c r="G104" s="44"/>
      <c r="H104" s="44"/>
      <c r="I104" s="44"/>
      <c r="J104" s="44"/>
      <c r="K104" s="44"/>
      <c r="L104" s="44"/>
      <c r="M104" s="44"/>
      <c r="N104" s="44"/>
      <c r="O104" s="74"/>
      <c r="P104" s="75"/>
      <c r="Q104" s="44"/>
      <c r="R104" s="44"/>
      <c r="S104" s="44"/>
    </row>
    <row r="105" spans="7:19" s="45" customFormat="1">
      <c r="G105" s="44"/>
      <c r="H105" s="44"/>
      <c r="I105" s="44"/>
      <c r="J105" s="44"/>
      <c r="K105" s="44"/>
      <c r="L105" s="44"/>
      <c r="M105" s="44"/>
      <c r="N105" s="44"/>
      <c r="O105" s="74"/>
      <c r="P105" s="75"/>
      <c r="Q105" s="44"/>
      <c r="R105" s="44"/>
      <c r="S105" s="44"/>
    </row>
    <row r="106" spans="7:19" s="45" customFormat="1">
      <c r="G106" s="44"/>
      <c r="H106" s="44"/>
      <c r="I106" s="44"/>
      <c r="J106" s="44"/>
      <c r="K106" s="44"/>
      <c r="L106" s="44"/>
      <c r="M106" s="44"/>
      <c r="N106" s="44"/>
      <c r="O106" s="74"/>
      <c r="P106" s="75"/>
      <c r="Q106" s="44"/>
      <c r="R106" s="44"/>
      <c r="S106" s="44"/>
    </row>
    <row r="107" spans="7:19" s="45" customFormat="1">
      <c r="G107" s="44"/>
      <c r="H107" s="44"/>
      <c r="I107" s="44"/>
      <c r="J107" s="44"/>
      <c r="K107" s="44"/>
      <c r="L107" s="44"/>
      <c r="M107" s="44"/>
      <c r="N107" s="44"/>
      <c r="O107" s="74"/>
      <c r="P107" s="75"/>
      <c r="Q107" s="44"/>
      <c r="R107" s="44"/>
      <c r="S107" s="44"/>
    </row>
    <row r="108" spans="7:19" s="45" customFormat="1">
      <c r="G108" s="44"/>
      <c r="H108" s="44"/>
      <c r="I108" s="44"/>
      <c r="J108" s="44"/>
      <c r="K108" s="44"/>
      <c r="L108" s="44"/>
      <c r="M108" s="44"/>
      <c r="N108" s="44"/>
      <c r="O108" s="74"/>
      <c r="P108" s="75"/>
      <c r="Q108" s="44"/>
      <c r="R108" s="44"/>
      <c r="S108" s="44"/>
    </row>
    <row r="109" spans="7:19" s="45" customFormat="1">
      <c r="G109" s="44"/>
      <c r="H109" s="44"/>
      <c r="I109" s="44"/>
      <c r="J109" s="44"/>
      <c r="K109" s="44"/>
      <c r="L109" s="44"/>
      <c r="M109" s="44"/>
      <c r="N109" s="44"/>
      <c r="O109" s="74"/>
      <c r="P109" s="75"/>
      <c r="Q109" s="44"/>
      <c r="R109" s="44"/>
      <c r="S109" s="44"/>
    </row>
    <row r="110" spans="7:19" s="45" customFormat="1">
      <c r="G110" s="44"/>
      <c r="H110" s="44"/>
      <c r="I110" s="44"/>
      <c r="J110" s="44"/>
      <c r="K110" s="44"/>
      <c r="L110" s="44"/>
      <c r="M110" s="44"/>
      <c r="N110" s="44"/>
      <c r="O110" s="74"/>
      <c r="P110" s="75"/>
      <c r="Q110" s="44"/>
      <c r="R110" s="44"/>
      <c r="S110" s="44"/>
    </row>
    <row r="111" spans="7:19" s="45" customFormat="1">
      <c r="G111" s="44"/>
      <c r="H111" s="44"/>
      <c r="I111" s="44"/>
      <c r="J111" s="44"/>
      <c r="K111" s="44"/>
      <c r="L111" s="44"/>
      <c r="M111" s="44"/>
      <c r="N111" s="44"/>
      <c r="O111" s="74"/>
      <c r="P111" s="75"/>
      <c r="Q111" s="44"/>
      <c r="R111" s="44"/>
      <c r="S111" s="44"/>
    </row>
    <row r="112" spans="7:19" s="45" customFormat="1">
      <c r="G112" s="44"/>
      <c r="H112" s="44"/>
      <c r="I112" s="44"/>
      <c r="J112" s="44"/>
      <c r="K112" s="44"/>
      <c r="L112" s="44"/>
      <c r="M112" s="44"/>
      <c r="N112" s="44"/>
      <c r="O112" s="74"/>
      <c r="P112" s="75"/>
      <c r="Q112" s="44"/>
      <c r="R112" s="44"/>
      <c r="S112" s="44"/>
    </row>
    <row r="113" spans="7:19" s="45" customFormat="1">
      <c r="G113" s="44"/>
      <c r="H113" s="44"/>
      <c r="I113" s="44"/>
      <c r="J113" s="44"/>
      <c r="K113" s="44"/>
      <c r="L113" s="44"/>
      <c r="M113" s="44"/>
      <c r="N113" s="44"/>
      <c r="O113" s="74"/>
      <c r="P113" s="75"/>
      <c r="Q113" s="44"/>
      <c r="R113" s="44"/>
      <c r="S113" s="44"/>
    </row>
    <row r="114" spans="7:19" s="45" customFormat="1">
      <c r="G114" s="44"/>
      <c r="H114" s="44"/>
      <c r="I114" s="44"/>
      <c r="J114" s="44"/>
      <c r="K114" s="44"/>
      <c r="L114" s="44"/>
      <c r="M114" s="44"/>
      <c r="N114" s="44"/>
      <c r="O114" s="74"/>
      <c r="P114" s="75"/>
      <c r="Q114" s="44"/>
      <c r="R114" s="44"/>
      <c r="S114" s="44"/>
    </row>
    <row r="115" spans="7:19" s="45" customFormat="1">
      <c r="G115" s="44"/>
      <c r="H115" s="44"/>
      <c r="I115" s="44"/>
      <c r="J115" s="44"/>
      <c r="K115" s="44"/>
      <c r="L115" s="44"/>
      <c r="M115" s="44"/>
      <c r="N115" s="44"/>
      <c r="O115" s="74"/>
      <c r="P115" s="75"/>
      <c r="Q115" s="44"/>
      <c r="R115" s="44"/>
      <c r="S115" s="44"/>
    </row>
    <row r="116" spans="7:19" s="78" customFormat="1">
      <c r="G116" s="76"/>
      <c r="H116" s="76"/>
      <c r="I116" s="76"/>
      <c r="J116" s="76"/>
      <c r="K116" s="44"/>
      <c r="L116" s="44"/>
      <c r="M116" s="44"/>
      <c r="N116" s="44"/>
      <c r="O116" s="74"/>
      <c r="P116" s="77"/>
      <c r="Q116" s="76"/>
      <c r="R116" s="76"/>
      <c r="S116" s="76"/>
    </row>
    <row r="117" spans="7:19" s="78" customFormat="1">
      <c r="G117" s="76"/>
      <c r="H117" s="76"/>
      <c r="I117" s="76"/>
      <c r="J117" s="76"/>
      <c r="K117" s="44"/>
      <c r="L117" s="44"/>
      <c r="M117" s="44"/>
      <c r="N117" s="44"/>
      <c r="O117" s="74"/>
      <c r="P117" s="77"/>
      <c r="Q117" s="76"/>
      <c r="R117" s="76"/>
      <c r="S117" s="76"/>
    </row>
    <row r="118" spans="7:19" s="78" customFormat="1">
      <c r="G118" s="76"/>
      <c r="H118" s="76"/>
      <c r="I118" s="76"/>
      <c r="J118" s="76"/>
      <c r="K118" s="44"/>
      <c r="L118" s="44"/>
      <c r="M118" s="44"/>
      <c r="N118" s="44"/>
      <c r="O118" s="74"/>
      <c r="P118" s="77"/>
      <c r="Q118" s="76"/>
      <c r="R118" s="76"/>
      <c r="S118" s="76"/>
    </row>
    <row r="119" spans="7:19" s="78" customFormat="1">
      <c r="G119" s="76"/>
      <c r="H119" s="76"/>
      <c r="I119" s="76"/>
      <c r="J119" s="76"/>
      <c r="K119" s="44"/>
      <c r="L119" s="44"/>
      <c r="M119" s="44"/>
      <c r="N119" s="44"/>
      <c r="O119" s="74"/>
      <c r="P119" s="77"/>
      <c r="Q119" s="76"/>
      <c r="R119" s="76"/>
      <c r="S119" s="76"/>
    </row>
    <row r="120" spans="7:19" s="78" customFormat="1">
      <c r="G120" s="76"/>
      <c r="H120" s="76"/>
      <c r="I120" s="76"/>
      <c r="J120" s="76"/>
      <c r="K120" s="44"/>
      <c r="L120" s="44"/>
      <c r="M120" s="44"/>
      <c r="N120" s="44"/>
      <c r="O120" s="74"/>
      <c r="P120" s="77"/>
      <c r="Q120" s="76"/>
      <c r="R120" s="76"/>
      <c r="S120" s="76"/>
    </row>
    <row r="121" spans="7:19" s="78" customFormat="1">
      <c r="G121" s="76"/>
      <c r="H121" s="76"/>
      <c r="I121" s="76"/>
      <c r="J121" s="76"/>
      <c r="K121" s="44"/>
      <c r="L121" s="44"/>
      <c r="M121" s="44"/>
      <c r="N121" s="44"/>
      <c r="O121" s="74"/>
      <c r="P121" s="77"/>
      <c r="Q121" s="76"/>
      <c r="R121" s="76"/>
      <c r="S121" s="76"/>
    </row>
    <row r="122" spans="7:19" s="78" customFormat="1">
      <c r="G122" s="76"/>
      <c r="H122" s="76"/>
      <c r="I122" s="76"/>
      <c r="J122" s="76"/>
      <c r="K122" s="44"/>
      <c r="L122" s="44"/>
      <c r="M122" s="44"/>
      <c r="N122" s="44"/>
      <c r="O122" s="74"/>
      <c r="P122" s="77"/>
      <c r="Q122" s="76"/>
      <c r="R122" s="76"/>
      <c r="S122" s="76"/>
    </row>
    <row r="123" spans="7:19" s="78" customFormat="1">
      <c r="G123" s="76"/>
      <c r="H123" s="76"/>
      <c r="I123" s="76"/>
      <c r="J123" s="76"/>
      <c r="K123" s="44"/>
      <c r="L123" s="44"/>
      <c r="M123" s="44"/>
      <c r="N123" s="44"/>
      <c r="O123" s="74"/>
      <c r="P123" s="77"/>
      <c r="Q123" s="76"/>
      <c r="R123" s="76"/>
      <c r="S123" s="76"/>
    </row>
    <row r="124" spans="7:19" s="78" customFormat="1">
      <c r="G124" s="76"/>
      <c r="H124" s="76"/>
      <c r="I124" s="76"/>
      <c r="J124" s="76"/>
      <c r="K124" s="44"/>
      <c r="L124" s="44"/>
      <c r="M124" s="44"/>
      <c r="N124" s="44"/>
      <c r="O124" s="74"/>
      <c r="P124" s="77"/>
      <c r="Q124" s="76"/>
      <c r="R124" s="76"/>
      <c r="S124" s="76"/>
    </row>
    <row r="125" spans="7:19" s="78" customFormat="1">
      <c r="G125" s="76"/>
      <c r="H125" s="76"/>
      <c r="I125" s="76"/>
      <c r="J125" s="76"/>
      <c r="K125" s="44"/>
      <c r="L125" s="44"/>
      <c r="M125" s="44"/>
      <c r="N125" s="44"/>
      <c r="O125" s="74"/>
      <c r="P125" s="77"/>
      <c r="Q125" s="76"/>
      <c r="R125" s="76"/>
      <c r="S125" s="76"/>
    </row>
  </sheetData>
  <mergeCells count="12">
    <mergeCell ref="A5:B5"/>
    <mergeCell ref="C5:R5"/>
    <mergeCell ref="A1:B4"/>
    <mergeCell ref="C1:R1"/>
    <mergeCell ref="C2:R2"/>
    <mergeCell ref="C3:R3"/>
    <mergeCell ref="C4:R4"/>
    <mergeCell ref="A21:AB21"/>
    <mergeCell ref="T6:X6"/>
    <mergeCell ref="Y6:AB6"/>
    <mergeCell ref="AC6:AF6"/>
    <mergeCell ref="A6:S6"/>
  </mergeCells>
  <dataValidations count="2">
    <dataValidation type="list" allowBlank="1" showInputMessage="1" showErrorMessage="1" sqref="M14:M17 M10:M12 M19:M20 M22:M287" xr:uid="{00000000-0002-0000-0100-000000000000}">
      <formula1>$U$10:$U$11</formula1>
    </dataValidation>
    <dataValidation type="list" allowBlank="1" showInputMessage="1" showErrorMessage="1" sqref="M8:M9 M18 M13" xr:uid="{00000000-0002-0000-0100-000001000000}">
      <formula1>#REF!</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16"/>
  <sheetViews>
    <sheetView topLeftCell="X1" zoomScale="70" zoomScaleNormal="70" workbookViewId="0">
      <selection activeCell="AC12" sqref="AC12"/>
    </sheetView>
  </sheetViews>
  <sheetFormatPr defaultColWidth="11.42578125" defaultRowHeight="14.25"/>
  <cols>
    <col min="1" max="1" width="20.85546875" hidden="1" customWidth="1"/>
    <col min="2" max="2" width="30.5703125" hidden="1" customWidth="1"/>
    <col min="3" max="3" width="33.5703125" hidden="1" customWidth="1"/>
    <col min="4" max="4" width="32" hidden="1" customWidth="1"/>
    <col min="5" max="6" width="28.42578125" hidden="1" customWidth="1"/>
    <col min="7" max="8" width="33.42578125" hidden="1" customWidth="1"/>
    <col min="9" max="9" width="34" hidden="1" customWidth="1"/>
    <col min="10" max="10" width="30.42578125" hidden="1" customWidth="1"/>
    <col min="11" max="11" width="13.42578125" hidden="1" customWidth="1"/>
    <col min="12" max="12" width="14.42578125" hidden="1" customWidth="1"/>
    <col min="13" max="13" width="13.42578125" hidden="1" customWidth="1"/>
    <col min="14" max="14" width="12.5703125" hidden="1" customWidth="1"/>
    <col min="15" max="16" width="12.42578125" hidden="1" customWidth="1"/>
    <col min="17" max="17" width="12.85546875" hidden="1" customWidth="1"/>
    <col min="18" max="18" width="13.5703125" hidden="1" customWidth="1"/>
    <col min="19" max="19" width="13.140625" hidden="1" customWidth="1"/>
    <col min="20" max="22" width="12.42578125" hidden="1" customWidth="1"/>
    <col min="23" max="23" width="11.42578125" hidden="1" customWidth="1"/>
    <col min="24" max="25" width="27.140625" customWidth="1"/>
    <col min="26" max="26" width="27.140625" style="43" customWidth="1"/>
    <col min="27" max="27" width="45.42578125" style="44" bestFit="1" customWidth="1"/>
    <col min="28" max="28" width="34.140625" bestFit="1" customWidth="1"/>
    <col min="29" max="29" width="47.42578125" bestFit="1" customWidth="1"/>
    <col min="30" max="30" width="52.85546875" customWidth="1"/>
    <col min="32" max="32" width="0" hidden="1" customWidth="1"/>
  </cols>
  <sheetData>
    <row r="1" spans="1:32" s="1" customFormat="1" ht="22.5" customHeight="1">
      <c r="A1" s="205"/>
      <c r="B1" s="206"/>
      <c r="C1" s="135" t="s">
        <v>125</v>
      </c>
      <c r="D1" s="136"/>
      <c r="E1" s="136"/>
      <c r="F1" s="136"/>
      <c r="G1" s="136"/>
      <c r="H1" s="136"/>
      <c r="I1" s="136"/>
      <c r="J1" s="136"/>
      <c r="K1" s="136"/>
      <c r="L1" s="136"/>
      <c r="M1" s="136"/>
      <c r="N1" s="136"/>
      <c r="O1" s="136"/>
      <c r="P1" s="136"/>
      <c r="Q1" s="136"/>
      <c r="R1" s="136"/>
      <c r="S1" s="136"/>
      <c r="T1" s="136"/>
      <c r="U1" s="136"/>
      <c r="V1" s="136"/>
      <c r="W1" s="136"/>
      <c r="X1" s="136"/>
      <c r="Y1" s="136"/>
      <c r="Z1" s="136"/>
      <c r="AA1" s="136"/>
      <c r="AB1" s="137"/>
      <c r="AC1" s="27" t="s">
        <v>126</v>
      </c>
    </row>
    <row r="2" spans="1:32" s="1" customFormat="1" ht="22.5" customHeight="1">
      <c r="A2" s="207"/>
      <c r="B2" s="208"/>
      <c r="C2" s="135" t="s">
        <v>127</v>
      </c>
      <c r="D2" s="136"/>
      <c r="E2" s="136"/>
      <c r="F2" s="136"/>
      <c r="G2" s="136"/>
      <c r="H2" s="136"/>
      <c r="I2" s="136"/>
      <c r="J2" s="136"/>
      <c r="K2" s="136"/>
      <c r="L2" s="136"/>
      <c r="M2" s="136"/>
      <c r="N2" s="136"/>
      <c r="O2" s="136"/>
      <c r="P2" s="136"/>
      <c r="Q2" s="136"/>
      <c r="R2" s="136"/>
      <c r="S2" s="136"/>
      <c r="T2" s="136"/>
      <c r="U2" s="136"/>
      <c r="V2" s="136"/>
      <c r="W2" s="136"/>
      <c r="X2" s="136"/>
      <c r="Y2" s="136"/>
      <c r="Z2" s="136"/>
      <c r="AA2" s="136"/>
      <c r="AB2" s="137"/>
      <c r="AC2" s="27" t="s">
        <v>128</v>
      </c>
    </row>
    <row r="3" spans="1:32" s="1" customFormat="1" ht="22.5" customHeight="1">
      <c r="A3" s="207"/>
      <c r="B3" s="208"/>
      <c r="C3" s="135" t="s">
        <v>129</v>
      </c>
      <c r="D3" s="136"/>
      <c r="E3" s="136"/>
      <c r="F3" s="136"/>
      <c r="G3" s="136"/>
      <c r="H3" s="136"/>
      <c r="I3" s="136"/>
      <c r="J3" s="136"/>
      <c r="K3" s="136"/>
      <c r="L3" s="136"/>
      <c r="M3" s="136"/>
      <c r="N3" s="136"/>
      <c r="O3" s="136"/>
      <c r="P3" s="136"/>
      <c r="Q3" s="136"/>
      <c r="R3" s="136"/>
      <c r="S3" s="136"/>
      <c r="T3" s="136"/>
      <c r="U3" s="136"/>
      <c r="V3" s="136"/>
      <c r="W3" s="136"/>
      <c r="X3" s="136"/>
      <c r="Y3" s="136"/>
      <c r="Z3" s="136"/>
      <c r="AA3" s="136"/>
      <c r="AB3" s="137"/>
      <c r="AC3" s="27" t="s">
        <v>130</v>
      </c>
    </row>
    <row r="4" spans="1:32" s="1" customFormat="1" ht="22.5" customHeight="1">
      <c r="A4" s="209"/>
      <c r="B4" s="210"/>
      <c r="C4" s="135" t="s">
        <v>131</v>
      </c>
      <c r="D4" s="136"/>
      <c r="E4" s="136"/>
      <c r="F4" s="136"/>
      <c r="G4" s="136"/>
      <c r="H4" s="136"/>
      <c r="I4" s="136"/>
      <c r="J4" s="136"/>
      <c r="K4" s="136"/>
      <c r="L4" s="136"/>
      <c r="M4" s="136"/>
      <c r="N4" s="136"/>
      <c r="O4" s="136"/>
      <c r="P4" s="136"/>
      <c r="Q4" s="136"/>
      <c r="R4" s="136"/>
      <c r="S4" s="136"/>
      <c r="T4" s="136"/>
      <c r="U4" s="136"/>
      <c r="V4" s="136"/>
      <c r="W4" s="136"/>
      <c r="X4" s="136"/>
      <c r="Y4" s="136"/>
      <c r="Z4" s="136"/>
      <c r="AA4" s="136"/>
      <c r="AB4" s="137"/>
      <c r="AC4" s="27" t="s">
        <v>212</v>
      </c>
    </row>
    <row r="5" spans="1:32" s="1" customFormat="1" ht="26.25" customHeight="1">
      <c r="A5" s="138" t="s">
        <v>213</v>
      </c>
      <c r="B5" s="140"/>
      <c r="C5" s="138" t="s">
        <v>134</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row>
    <row r="6" spans="1:32" s="1" customFormat="1" ht="15" customHeight="1">
      <c r="A6" s="148" t="s">
        <v>214</v>
      </c>
      <c r="B6" s="148"/>
      <c r="C6" s="148"/>
      <c r="D6" s="148"/>
      <c r="E6" s="148"/>
      <c r="F6" s="148"/>
      <c r="G6" s="148"/>
      <c r="H6" s="148"/>
      <c r="I6" s="148"/>
      <c r="J6" s="148"/>
      <c r="K6" s="148"/>
      <c r="L6" s="148"/>
      <c r="M6" s="148"/>
      <c r="N6" s="148"/>
      <c r="O6" s="148"/>
      <c r="P6" s="148"/>
      <c r="Q6" s="148"/>
      <c r="R6" s="148"/>
      <c r="S6" s="148"/>
      <c r="T6" s="148"/>
      <c r="U6" s="148"/>
      <c r="V6" s="148"/>
      <c r="W6" s="148"/>
      <c r="X6" s="203"/>
      <c r="Y6" s="25"/>
      <c r="Z6" s="25"/>
      <c r="AA6" s="25"/>
      <c r="AB6" s="199" t="s">
        <v>215</v>
      </c>
      <c r="AC6" s="200"/>
    </row>
    <row r="7" spans="1:32" s="1" customFormat="1" ht="15.75" thickBot="1">
      <c r="A7" s="150"/>
      <c r="B7" s="150"/>
      <c r="C7" s="150"/>
      <c r="D7" s="150"/>
      <c r="E7" s="150"/>
      <c r="F7" s="150"/>
      <c r="G7" s="150"/>
      <c r="H7" s="150"/>
      <c r="I7" s="150"/>
      <c r="J7" s="150"/>
      <c r="K7" s="150"/>
      <c r="L7" s="150"/>
      <c r="M7" s="150"/>
      <c r="N7" s="150"/>
      <c r="O7" s="150"/>
      <c r="P7" s="150"/>
      <c r="Q7" s="150"/>
      <c r="R7" s="150"/>
      <c r="S7" s="150"/>
      <c r="T7" s="150"/>
      <c r="U7" s="150"/>
      <c r="V7" s="150"/>
      <c r="W7" s="150"/>
      <c r="X7" s="204"/>
      <c r="Y7" s="26"/>
      <c r="Z7" s="26"/>
      <c r="AA7" s="26"/>
      <c r="AB7" s="201"/>
      <c r="AC7" s="202"/>
    </row>
    <row r="8" spans="1:32" s="18" customFormat="1" ht="66.75" customHeight="1" thickBot="1">
      <c r="A8" s="2" t="s">
        <v>10</v>
      </c>
      <c r="B8" s="2" t="s">
        <v>216</v>
      </c>
      <c r="C8" s="2" t="s">
        <v>217</v>
      </c>
      <c r="D8" s="2" t="s">
        <v>218</v>
      </c>
      <c r="E8" s="2" t="s">
        <v>42</v>
      </c>
      <c r="F8" s="2" t="s">
        <v>44</v>
      </c>
      <c r="G8" s="2" t="s">
        <v>46</v>
      </c>
      <c r="H8" s="2" t="s">
        <v>48</v>
      </c>
      <c r="I8" s="2" t="s">
        <v>50</v>
      </c>
      <c r="J8" s="2" t="s">
        <v>52</v>
      </c>
      <c r="K8" s="48" t="s">
        <v>219</v>
      </c>
      <c r="L8" s="48" t="s">
        <v>220</v>
      </c>
      <c r="M8" s="48" t="s">
        <v>221</v>
      </c>
      <c r="N8" s="48" t="s">
        <v>222</v>
      </c>
      <c r="O8" s="48" t="s">
        <v>223</v>
      </c>
      <c r="P8" s="48" t="s">
        <v>224</v>
      </c>
      <c r="Q8" s="48" t="s">
        <v>225</v>
      </c>
      <c r="R8" s="48" t="s">
        <v>226</v>
      </c>
      <c r="S8" s="48" t="s">
        <v>227</v>
      </c>
      <c r="T8" s="48" t="s">
        <v>228</v>
      </c>
      <c r="U8" s="48" t="s">
        <v>229</v>
      </c>
      <c r="V8" s="48" t="s">
        <v>230</v>
      </c>
      <c r="W8" s="48" t="s">
        <v>231</v>
      </c>
      <c r="X8" s="2" t="s">
        <v>56</v>
      </c>
      <c r="Y8" s="16" t="s">
        <v>232</v>
      </c>
      <c r="Z8" s="56" t="s">
        <v>233</v>
      </c>
      <c r="AA8" s="110" t="s">
        <v>234</v>
      </c>
      <c r="AB8" s="2" t="s">
        <v>60</v>
      </c>
      <c r="AC8" s="2" t="s">
        <v>62</v>
      </c>
    </row>
    <row r="9" spans="1:32" ht="28.5">
      <c r="X9" s="42" t="s">
        <v>235</v>
      </c>
      <c r="Y9" s="42"/>
      <c r="Z9" s="53"/>
      <c r="AA9" s="58"/>
    </row>
    <row r="10" spans="1:32" ht="28.5">
      <c r="X10" s="42" t="s">
        <v>236</v>
      </c>
      <c r="Y10" s="42"/>
      <c r="Z10" s="53"/>
      <c r="AA10" s="58"/>
      <c r="AF10" t="s">
        <v>237</v>
      </c>
    </row>
    <row r="11" spans="1:32" ht="42.75">
      <c r="X11" s="42" t="s">
        <v>238</v>
      </c>
      <c r="Y11" s="42"/>
      <c r="Z11" s="53"/>
      <c r="AA11" s="58"/>
      <c r="AF11" t="s">
        <v>239</v>
      </c>
    </row>
    <row r="12" spans="1:32" ht="42.75">
      <c r="X12" s="42" t="s">
        <v>240</v>
      </c>
      <c r="Y12" s="42"/>
      <c r="Z12" s="53"/>
      <c r="AA12" s="58"/>
      <c r="AF12" t="s">
        <v>241</v>
      </c>
    </row>
    <row r="13" spans="1:32" ht="42.75">
      <c r="X13" s="42" t="s">
        <v>242</v>
      </c>
      <c r="Y13" s="42"/>
      <c r="Z13" s="53"/>
      <c r="AA13" s="58"/>
      <c r="AF13" t="s">
        <v>243</v>
      </c>
    </row>
    <row r="14" spans="1:32" ht="42.75">
      <c r="X14" s="42" t="s">
        <v>244</v>
      </c>
      <c r="Y14" s="42"/>
      <c r="Z14" s="53"/>
      <c r="AA14" s="58"/>
    </row>
    <row r="15" spans="1:32" ht="57">
      <c r="X15" s="42" t="s">
        <v>245</v>
      </c>
      <c r="Y15" s="42"/>
      <c r="Z15" s="53"/>
      <c r="AA15" s="58"/>
    </row>
    <row r="16" spans="1:32" ht="28.5">
      <c r="X16" s="42" t="s">
        <v>246</v>
      </c>
      <c r="Y16" s="42"/>
      <c r="Z16" s="53"/>
      <c r="AA16" s="58"/>
    </row>
  </sheetData>
  <mergeCells count="9">
    <mergeCell ref="AB6:AC7"/>
    <mergeCell ref="A6:X7"/>
    <mergeCell ref="A5:B5"/>
    <mergeCell ref="A1:B4"/>
    <mergeCell ref="C1:AB1"/>
    <mergeCell ref="C2:AB2"/>
    <mergeCell ref="C3:AB3"/>
    <mergeCell ref="C4:AB4"/>
    <mergeCell ref="C5:AC5"/>
  </mergeCells>
  <dataValidations count="1">
    <dataValidation type="list" allowBlank="1" showInputMessage="1" showErrorMessage="1" sqref="W9:W113" xr:uid="{00000000-0002-0000-0200-000000000000}">
      <formula1>$AE$10:$AE$13</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40"/>
  <sheetViews>
    <sheetView showGridLines="0" tabSelected="1" topLeftCell="I8" zoomScale="60" zoomScaleNormal="60" workbookViewId="0">
      <pane ySplit="1" topLeftCell="H37" activePane="bottomLeft" state="frozen"/>
      <selection pane="bottomLeft" activeCell="O20" sqref="O20:O21"/>
      <selection activeCell="L8" sqref="L8"/>
    </sheetView>
  </sheetViews>
  <sheetFormatPr defaultColWidth="11.42578125" defaultRowHeight="14.25"/>
  <cols>
    <col min="1" max="3" width="23.42578125" customWidth="1"/>
    <col min="4" max="4" width="26.140625" bestFit="1" customWidth="1"/>
    <col min="5" max="5" width="29.42578125" style="44" customWidth="1"/>
    <col min="6" max="6" width="27.42578125" style="44" bestFit="1" customWidth="1"/>
    <col min="7" max="7" width="41.140625" style="44" bestFit="1" customWidth="1"/>
    <col min="8" max="8" width="47" style="44" bestFit="1" customWidth="1"/>
    <col min="9" max="9" width="31.85546875" style="44" bestFit="1" customWidth="1"/>
    <col min="10" max="10" width="31.85546875" customWidth="1"/>
    <col min="11" max="11" width="33.42578125" style="55" customWidth="1"/>
    <col min="12" max="12" width="27.140625" style="43" bestFit="1" customWidth="1"/>
    <col min="13" max="13" width="31.42578125" style="45" customWidth="1"/>
    <col min="14" max="20" width="36.140625" style="43" customWidth="1"/>
    <col min="21" max="21" width="21.140625" style="43" customWidth="1"/>
    <col min="22" max="22" width="21.42578125" style="43" customWidth="1"/>
    <col min="23" max="23" width="20.85546875" style="43" customWidth="1"/>
    <col min="24" max="24" width="35.85546875" style="43" bestFit="1" customWidth="1"/>
    <col min="25" max="25" width="31.42578125" style="43" bestFit="1" customWidth="1"/>
    <col min="26" max="26" width="32.85546875" style="44" bestFit="1" customWidth="1"/>
    <col min="27" max="27" width="29" style="44" bestFit="1" customWidth="1"/>
    <col min="28" max="28" width="42.42578125" style="44" customWidth="1"/>
    <col min="29" max="29" width="31.42578125" style="43" customWidth="1"/>
    <col min="30" max="30" width="46.42578125" style="44" bestFit="1" customWidth="1"/>
    <col min="31" max="31" width="46.42578125" style="43" customWidth="1"/>
    <col min="32" max="32" width="29.42578125" style="43" bestFit="1" customWidth="1"/>
    <col min="33" max="33" width="27.42578125" style="43" bestFit="1" customWidth="1"/>
    <col min="34" max="34" width="33.42578125" style="43" bestFit="1" customWidth="1"/>
    <col min="35" max="35" width="31.5703125" style="52" bestFit="1" customWidth="1"/>
    <col min="36" max="36" width="30.5703125" style="52" customWidth="1"/>
    <col min="37" max="39" width="23.42578125" style="52" customWidth="1"/>
    <col min="40" max="40" width="30.5703125" style="43" customWidth="1"/>
    <col min="41" max="41" width="41" style="43" bestFit="1" customWidth="1"/>
    <col min="42" max="42" width="35.42578125" customWidth="1"/>
    <col min="43" max="43" width="29.42578125" customWidth="1"/>
    <col min="44" max="44" width="35.140625" customWidth="1"/>
    <col min="45" max="45" width="29" customWidth="1"/>
    <col min="46" max="46" width="30" customWidth="1"/>
    <col min="47" max="47" width="28.7109375" customWidth="1"/>
    <col min="48" max="48" width="21.28515625" customWidth="1"/>
    <col min="49" max="50" width="26.7109375" customWidth="1"/>
    <col min="51" max="51" width="29" customWidth="1"/>
    <col min="52" max="52" width="32" customWidth="1"/>
    <col min="53" max="53" width="27.28515625" customWidth="1"/>
    <col min="54" max="54" width="26" customWidth="1"/>
    <col min="55" max="55" width="27" customWidth="1"/>
    <col min="56" max="57" width="28" customWidth="1"/>
    <col min="58" max="58" width="21.7109375" customWidth="1"/>
  </cols>
  <sheetData>
    <row r="1" spans="1:58" s="1" customFormat="1" ht="23.25" customHeight="1">
      <c r="A1" s="146" t="s">
        <v>247</v>
      </c>
      <c r="B1" s="146"/>
      <c r="C1" s="135" t="s">
        <v>125</v>
      </c>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7"/>
      <c r="AO1" s="40" t="s">
        <v>126</v>
      </c>
    </row>
    <row r="2" spans="1:58" s="1" customFormat="1" ht="23.25" customHeight="1">
      <c r="A2" s="146"/>
      <c r="B2" s="146"/>
      <c r="C2" s="135" t="s">
        <v>127</v>
      </c>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7"/>
      <c r="AO2" s="40" t="s">
        <v>128</v>
      </c>
    </row>
    <row r="3" spans="1:58" s="1" customFormat="1" ht="23.25" customHeight="1">
      <c r="A3" s="146"/>
      <c r="B3" s="146"/>
      <c r="C3" s="135" t="s">
        <v>129</v>
      </c>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7"/>
      <c r="AO3" s="40" t="s">
        <v>130</v>
      </c>
    </row>
    <row r="4" spans="1:58" s="1" customFormat="1" ht="23.25" customHeight="1">
      <c r="A4" s="146"/>
      <c r="B4" s="146"/>
      <c r="C4" s="135" t="s">
        <v>131</v>
      </c>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7"/>
      <c r="AO4" s="40" t="s">
        <v>248</v>
      </c>
    </row>
    <row r="5" spans="1:58" s="1" customFormat="1" ht="26.25" customHeight="1">
      <c r="A5" s="145" t="s">
        <v>213</v>
      </c>
      <c r="B5" s="145"/>
      <c r="C5" s="138" t="s">
        <v>134</v>
      </c>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40"/>
    </row>
    <row r="6" spans="1:58" ht="15" customHeight="1">
      <c r="A6" s="141" t="s">
        <v>249</v>
      </c>
      <c r="B6" s="141"/>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2"/>
      <c r="AC6" s="147" t="s">
        <v>250</v>
      </c>
      <c r="AD6" s="148"/>
      <c r="AE6" s="148"/>
      <c r="AF6" s="148"/>
      <c r="AG6" s="148"/>
      <c r="AH6" s="148"/>
      <c r="AI6" s="151" t="s">
        <v>251</v>
      </c>
      <c r="AJ6" s="151"/>
      <c r="AK6" s="151"/>
      <c r="AL6" s="151"/>
      <c r="AM6" s="151"/>
      <c r="AN6" s="151"/>
      <c r="AO6" s="151"/>
    </row>
    <row r="7" spans="1:58" ht="15" customHeight="1">
      <c r="A7" s="143"/>
      <c r="B7" s="143"/>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4"/>
      <c r="AC7" s="149"/>
      <c r="AD7" s="150"/>
      <c r="AE7" s="150"/>
      <c r="AF7" s="150"/>
      <c r="AG7" s="150"/>
      <c r="AH7" s="150"/>
      <c r="AI7" s="151"/>
      <c r="AJ7" s="151"/>
      <c r="AK7" s="151"/>
      <c r="AL7" s="151"/>
      <c r="AM7" s="151"/>
      <c r="AN7" s="151"/>
      <c r="AO7" s="151"/>
    </row>
    <row r="8" spans="1:58" s="22" customFormat="1" ht="64.5" customHeight="1">
      <c r="A8" s="16" t="s">
        <v>10</v>
      </c>
      <c r="B8" s="16" t="s">
        <v>142</v>
      </c>
      <c r="C8" s="16" t="s">
        <v>14</v>
      </c>
      <c r="D8" s="2" t="s">
        <v>252</v>
      </c>
      <c r="E8" s="2" t="s">
        <v>65</v>
      </c>
      <c r="F8" s="16" t="s">
        <v>67</v>
      </c>
      <c r="G8" s="2" t="s">
        <v>69</v>
      </c>
      <c r="H8" s="2" t="s">
        <v>253</v>
      </c>
      <c r="I8" s="2" t="s">
        <v>73</v>
      </c>
      <c r="J8" s="2" t="s">
        <v>254</v>
      </c>
      <c r="K8" s="17" t="s">
        <v>255</v>
      </c>
      <c r="L8" s="17" t="s">
        <v>79</v>
      </c>
      <c r="M8" s="17" t="s">
        <v>81</v>
      </c>
      <c r="N8" s="16" t="s">
        <v>256</v>
      </c>
      <c r="O8" s="16" t="s">
        <v>257</v>
      </c>
      <c r="P8" s="16" t="s">
        <v>258</v>
      </c>
      <c r="Q8" s="16" t="s">
        <v>259</v>
      </c>
      <c r="R8" s="16" t="s">
        <v>260</v>
      </c>
      <c r="S8" s="16" t="s">
        <v>261</v>
      </c>
      <c r="T8" s="16" t="s">
        <v>262</v>
      </c>
      <c r="U8" s="17" t="s">
        <v>263</v>
      </c>
      <c r="V8" s="17" t="s">
        <v>264</v>
      </c>
      <c r="W8" s="16" t="s">
        <v>89</v>
      </c>
      <c r="X8" s="16" t="s">
        <v>91</v>
      </c>
      <c r="Y8" s="16" t="s">
        <v>93</v>
      </c>
      <c r="Z8" s="16" t="s">
        <v>95</v>
      </c>
      <c r="AA8" s="16" t="s">
        <v>97</v>
      </c>
      <c r="AB8" s="16" t="s">
        <v>99</v>
      </c>
      <c r="AC8" s="2" t="s">
        <v>102</v>
      </c>
      <c r="AD8" s="2" t="s">
        <v>265</v>
      </c>
      <c r="AE8" s="2" t="s">
        <v>106</v>
      </c>
      <c r="AF8" s="2" t="s">
        <v>108</v>
      </c>
      <c r="AG8" s="2" t="s">
        <v>110</v>
      </c>
      <c r="AH8" s="2" t="s">
        <v>112</v>
      </c>
      <c r="AI8" s="51" t="s">
        <v>115</v>
      </c>
      <c r="AJ8" s="68" t="s">
        <v>266</v>
      </c>
      <c r="AK8" s="68" t="s">
        <v>267</v>
      </c>
      <c r="AL8" s="68" t="s">
        <v>268</v>
      </c>
      <c r="AM8" s="68" t="s">
        <v>269</v>
      </c>
      <c r="AN8" s="16" t="s">
        <v>119</v>
      </c>
      <c r="AO8" s="16" t="s">
        <v>121</v>
      </c>
      <c r="AP8" s="68" t="s">
        <v>270</v>
      </c>
      <c r="AQ8" s="68" t="s">
        <v>271</v>
      </c>
      <c r="AR8" s="68" t="s">
        <v>272</v>
      </c>
      <c r="AS8" s="68" t="s">
        <v>273</v>
      </c>
      <c r="AT8" s="68" t="s">
        <v>274</v>
      </c>
      <c r="AU8" s="68" t="s">
        <v>275</v>
      </c>
      <c r="AV8" s="68" t="s">
        <v>276</v>
      </c>
      <c r="AW8" s="68" t="s">
        <v>277</v>
      </c>
      <c r="AX8" s="68" t="s">
        <v>278</v>
      </c>
      <c r="AY8" s="68" t="s">
        <v>279</v>
      </c>
      <c r="AZ8" s="68" t="s">
        <v>280</v>
      </c>
      <c r="BA8" s="68" t="s">
        <v>281</v>
      </c>
      <c r="BB8" s="68" t="s">
        <v>282</v>
      </c>
      <c r="BC8" s="68" t="s">
        <v>283</v>
      </c>
      <c r="BD8" s="68" t="s">
        <v>284</v>
      </c>
      <c r="BE8" s="68" t="s">
        <v>285</v>
      </c>
      <c r="BF8" s="68" t="s">
        <v>286</v>
      </c>
    </row>
    <row r="9" spans="1:58" ht="28.5">
      <c r="A9" s="123" t="s">
        <v>168</v>
      </c>
      <c r="B9" s="127" t="s">
        <v>169</v>
      </c>
      <c r="C9" s="130" t="s">
        <v>170</v>
      </c>
      <c r="D9" s="127" t="s">
        <v>180</v>
      </c>
      <c r="E9" s="123" t="s">
        <v>287</v>
      </c>
      <c r="F9" s="153">
        <v>2024130010175</v>
      </c>
      <c r="G9" s="123" t="s">
        <v>288</v>
      </c>
      <c r="H9" s="124"/>
      <c r="I9" s="123" t="s">
        <v>181</v>
      </c>
      <c r="J9" s="114"/>
      <c r="K9" s="54" t="s">
        <v>289</v>
      </c>
      <c r="L9" s="41"/>
      <c r="M9" s="37" t="s">
        <v>290</v>
      </c>
      <c r="N9" s="61">
        <v>18</v>
      </c>
      <c r="O9" s="222"/>
      <c r="P9" s="61"/>
      <c r="Q9" s="61"/>
      <c r="R9" s="61"/>
      <c r="S9" s="61">
        <f>+O9+P9+Q9+R9</f>
        <v>0</v>
      </c>
      <c r="T9" s="88">
        <f>+S9/N9</f>
        <v>0</v>
      </c>
      <c r="U9" s="57">
        <v>46023</v>
      </c>
      <c r="V9" s="57">
        <v>46387</v>
      </c>
      <c r="W9" s="50">
        <f t="shared" ref="W9:W17" si="0">_xlfn.DAYS(V9,U9)</f>
        <v>364</v>
      </c>
      <c r="X9" s="39">
        <v>1043926</v>
      </c>
      <c r="Y9" s="41" t="s">
        <v>291</v>
      </c>
      <c r="Z9" s="42" t="s">
        <v>292</v>
      </c>
      <c r="AA9" s="124" t="s">
        <v>293</v>
      </c>
      <c r="AB9" s="124" t="s">
        <v>294</v>
      </c>
      <c r="AC9" s="41" t="s">
        <v>295</v>
      </c>
      <c r="AD9" s="41" t="s">
        <v>295</v>
      </c>
      <c r="AE9" s="41" t="s">
        <v>295</v>
      </c>
      <c r="AF9" s="41" t="s">
        <v>295</v>
      </c>
      <c r="AG9" s="41" t="s">
        <v>295</v>
      </c>
      <c r="AH9" s="41" t="s">
        <v>295</v>
      </c>
      <c r="AI9" s="120">
        <v>1</v>
      </c>
      <c r="AJ9" s="121">
        <v>1</v>
      </c>
      <c r="AK9" s="81"/>
      <c r="AL9" s="81"/>
      <c r="AM9" s="81"/>
      <c r="AN9" s="160" t="s">
        <v>296</v>
      </c>
      <c r="AO9" s="132" t="s">
        <v>297</v>
      </c>
      <c r="AP9" s="126">
        <v>0</v>
      </c>
      <c r="AQ9" s="126"/>
      <c r="AR9" s="126"/>
      <c r="AS9" s="126"/>
      <c r="AT9" s="126"/>
      <c r="AU9" s="126"/>
      <c r="AV9" s="126"/>
      <c r="AW9" s="126"/>
      <c r="AX9" s="126"/>
      <c r="AY9" s="126"/>
      <c r="AZ9" s="126"/>
      <c r="BA9" s="126"/>
      <c r="BB9" s="126"/>
      <c r="BC9" s="126"/>
      <c r="BD9" s="126"/>
      <c r="BE9" s="114"/>
      <c r="BF9" s="114"/>
    </row>
    <row r="10" spans="1:58" ht="85.5">
      <c r="A10" s="124"/>
      <c r="B10" s="128"/>
      <c r="C10" s="131"/>
      <c r="D10" s="128"/>
      <c r="E10" s="124"/>
      <c r="F10" s="154"/>
      <c r="G10" s="124"/>
      <c r="H10" s="124"/>
      <c r="I10" s="124"/>
      <c r="J10" s="115"/>
      <c r="K10" s="54" t="s">
        <v>298</v>
      </c>
      <c r="L10" s="41"/>
      <c r="M10" s="37" t="s">
        <v>299</v>
      </c>
      <c r="N10" s="61">
        <v>18</v>
      </c>
      <c r="O10" s="222"/>
      <c r="P10" s="61"/>
      <c r="Q10" s="61"/>
      <c r="R10" s="61"/>
      <c r="S10" s="61">
        <f t="shared" ref="S10:S35" si="1">+O10+P10+Q10+R10</f>
        <v>0</v>
      </c>
      <c r="T10" s="88">
        <f t="shared" ref="T10:T35" si="2">+S10/N10</f>
        <v>0</v>
      </c>
      <c r="U10" s="57">
        <v>46023</v>
      </c>
      <c r="V10" s="57">
        <v>46387</v>
      </c>
      <c r="W10" s="50">
        <f t="shared" si="0"/>
        <v>364</v>
      </c>
      <c r="X10" s="39">
        <v>1043926</v>
      </c>
      <c r="Y10" s="41" t="s">
        <v>291</v>
      </c>
      <c r="Z10" s="42" t="s">
        <v>292</v>
      </c>
      <c r="AA10" s="124"/>
      <c r="AB10" s="124"/>
      <c r="AC10" s="41" t="s">
        <v>295</v>
      </c>
      <c r="AD10" s="41" t="s">
        <v>295</v>
      </c>
      <c r="AE10" s="41" t="s">
        <v>295</v>
      </c>
      <c r="AF10" s="41" t="s">
        <v>295</v>
      </c>
      <c r="AG10" s="41" t="s">
        <v>295</v>
      </c>
      <c r="AH10" s="41" t="s">
        <v>295</v>
      </c>
      <c r="AI10" s="121"/>
      <c r="AJ10" s="121"/>
      <c r="AK10" s="81"/>
      <c r="AL10" s="81"/>
      <c r="AM10" s="81"/>
      <c r="AN10" s="160"/>
      <c r="AO10" s="132"/>
      <c r="AP10" s="126"/>
      <c r="AQ10" s="126"/>
      <c r="AR10" s="126"/>
      <c r="AS10" s="126"/>
      <c r="AT10" s="126"/>
      <c r="AU10" s="126"/>
      <c r="AV10" s="126"/>
      <c r="AW10" s="126"/>
      <c r="AX10" s="126"/>
      <c r="AY10" s="126"/>
      <c r="AZ10" s="126"/>
      <c r="BA10" s="126"/>
      <c r="BB10" s="126"/>
      <c r="BC10" s="126"/>
      <c r="BD10" s="126"/>
      <c r="BE10" s="115"/>
      <c r="BF10" s="115"/>
    </row>
    <row r="11" spans="1:58" ht="42.75">
      <c r="A11" s="124"/>
      <c r="B11" s="128"/>
      <c r="C11" s="131"/>
      <c r="D11" s="128"/>
      <c r="E11" s="124"/>
      <c r="F11" s="154"/>
      <c r="G11" s="124"/>
      <c r="H11" s="124"/>
      <c r="I11" s="124"/>
      <c r="J11" s="115"/>
      <c r="K11" s="54" t="s">
        <v>300</v>
      </c>
      <c r="L11" s="41"/>
      <c r="M11" s="37" t="s">
        <v>301</v>
      </c>
      <c r="N11" s="61">
        <v>18</v>
      </c>
      <c r="O11" s="222"/>
      <c r="P11" s="61"/>
      <c r="Q11" s="61"/>
      <c r="R11" s="61"/>
      <c r="S11" s="61">
        <f t="shared" si="1"/>
        <v>0</v>
      </c>
      <c r="T11" s="88">
        <f t="shared" si="2"/>
        <v>0</v>
      </c>
      <c r="U11" s="57">
        <v>46023</v>
      </c>
      <c r="V11" s="57">
        <v>46387</v>
      </c>
      <c r="W11" s="50">
        <f t="shared" si="0"/>
        <v>364</v>
      </c>
      <c r="X11" s="39">
        <v>1043926</v>
      </c>
      <c r="Y11" s="41" t="s">
        <v>291</v>
      </c>
      <c r="Z11" s="42" t="s">
        <v>292</v>
      </c>
      <c r="AA11" s="125"/>
      <c r="AB11" s="125"/>
      <c r="AC11" s="41" t="s">
        <v>295</v>
      </c>
      <c r="AD11" s="41" t="s">
        <v>295</v>
      </c>
      <c r="AE11" s="41" t="s">
        <v>295</v>
      </c>
      <c r="AF11" s="41" t="s">
        <v>295</v>
      </c>
      <c r="AG11" s="41" t="s">
        <v>295</v>
      </c>
      <c r="AH11" s="41" t="s">
        <v>295</v>
      </c>
      <c r="AI11" s="121"/>
      <c r="AJ11" s="121"/>
      <c r="AK11" s="81"/>
      <c r="AL11" s="81"/>
      <c r="AM11" s="81"/>
      <c r="AN11" s="160"/>
      <c r="AO11" s="132"/>
      <c r="AP11" s="126"/>
      <c r="AQ11" s="126"/>
      <c r="AR11" s="126"/>
      <c r="AS11" s="126"/>
      <c r="AT11" s="126"/>
      <c r="AU11" s="126"/>
      <c r="AV11" s="126"/>
      <c r="AW11" s="126"/>
      <c r="AX11" s="126"/>
      <c r="AY11" s="126"/>
      <c r="AZ11" s="126"/>
      <c r="BA11" s="126"/>
      <c r="BB11" s="126"/>
      <c r="BC11" s="126"/>
      <c r="BD11" s="126"/>
      <c r="BE11" s="115"/>
      <c r="BF11" s="115"/>
    </row>
    <row r="12" spans="1:58" ht="42.75">
      <c r="A12" s="124"/>
      <c r="B12" s="128"/>
      <c r="C12" s="131"/>
      <c r="D12" s="128"/>
      <c r="E12" s="124"/>
      <c r="F12" s="154"/>
      <c r="G12" s="124"/>
      <c r="H12" s="124"/>
      <c r="I12" s="124"/>
      <c r="J12" s="115"/>
      <c r="K12" s="54" t="s">
        <v>302</v>
      </c>
      <c r="L12" s="41"/>
      <c r="M12" s="37" t="s">
        <v>303</v>
      </c>
      <c r="N12" s="61">
        <v>18</v>
      </c>
      <c r="O12" s="222"/>
      <c r="P12" s="61"/>
      <c r="Q12" s="61"/>
      <c r="R12" s="61"/>
      <c r="S12" s="61">
        <f t="shared" si="1"/>
        <v>0</v>
      </c>
      <c r="T12" s="88">
        <f t="shared" si="2"/>
        <v>0</v>
      </c>
      <c r="U12" s="57">
        <v>46023</v>
      </c>
      <c r="V12" s="57">
        <v>46387</v>
      </c>
      <c r="W12" s="50">
        <f t="shared" si="0"/>
        <v>364</v>
      </c>
      <c r="X12" s="39">
        <v>1043926</v>
      </c>
      <c r="Y12" s="41" t="s">
        <v>291</v>
      </c>
      <c r="Z12" s="42" t="s">
        <v>292</v>
      </c>
      <c r="AA12" s="123" t="s">
        <v>304</v>
      </c>
      <c r="AB12" s="123" t="s">
        <v>305</v>
      </c>
      <c r="AC12" s="41" t="s">
        <v>295</v>
      </c>
      <c r="AD12" s="41" t="s">
        <v>295</v>
      </c>
      <c r="AE12" s="41" t="s">
        <v>295</v>
      </c>
      <c r="AF12" s="41" t="s">
        <v>295</v>
      </c>
      <c r="AG12" s="41" t="s">
        <v>295</v>
      </c>
      <c r="AH12" s="41" t="s">
        <v>295</v>
      </c>
      <c r="AI12" s="121"/>
      <c r="AJ12" s="121"/>
      <c r="AK12" s="81"/>
      <c r="AL12" s="81"/>
      <c r="AM12" s="81"/>
      <c r="AN12" s="160"/>
      <c r="AO12" s="132"/>
      <c r="AP12" s="126"/>
      <c r="AQ12" s="126"/>
      <c r="AR12" s="126"/>
      <c r="AS12" s="126"/>
      <c r="AT12" s="126"/>
      <c r="AU12" s="126"/>
      <c r="AV12" s="126"/>
      <c r="AW12" s="126"/>
      <c r="AX12" s="126"/>
      <c r="AY12" s="126"/>
      <c r="AZ12" s="126"/>
      <c r="BA12" s="126"/>
      <c r="BB12" s="126"/>
      <c r="BC12" s="126"/>
      <c r="BD12" s="126"/>
      <c r="BE12" s="115"/>
      <c r="BF12" s="115"/>
    </row>
    <row r="13" spans="1:58" ht="28.5">
      <c r="A13" s="124"/>
      <c r="B13" s="128"/>
      <c r="C13" s="131"/>
      <c r="D13" s="129"/>
      <c r="E13" s="124"/>
      <c r="F13" s="154"/>
      <c r="G13" s="124"/>
      <c r="H13" s="124"/>
      <c r="I13" s="125"/>
      <c r="J13" s="116"/>
      <c r="K13" s="54" t="s">
        <v>306</v>
      </c>
      <c r="L13" s="41"/>
      <c r="M13" s="37" t="s">
        <v>307</v>
      </c>
      <c r="N13" s="61">
        <v>3</v>
      </c>
      <c r="O13" s="222"/>
      <c r="P13" s="61"/>
      <c r="Q13" s="61"/>
      <c r="R13" s="61"/>
      <c r="S13" s="61">
        <f t="shared" si="1"/>
        <v>0</v>
      </c>
      <c r="T13" s="88">
        <f t="shared" si="2"/>
        <v>0</v>
      </c>
      <c r="U13" s="57">
        <v>46023</v>
      </c>
      <c r="V13" s="57">
        <v>46387</v>
      </c>
      <c r="W13" s="50">
        <f t="shared" si="0"/>
        <v>364</v>
      </c>
      <c r="X13" s="39">
        <v>1043926</v>
      </c>
      <c r="Y13" s="41" t="s">
        <v>291</v>
      </c>
      <c r="Z13" s="42" t="s">
        <v>292</v>
      </c>
      <c r="AA13" s="124"/>
      <c r="AB13" s="124"/>
      <c r="AC13" s="41" t="s">
        <v>295</v>
      </c>
      <c r="AD13" s="41" t="s">
        <v>295</v>
      </c>
      <c r="AE13" s="41" t="s">
        <v>295</v>
      </c>
      <c r="AF13" s="41" t="s">
        <v>295</v>
      </c>
      <c r="AG13" s="41" t="s">
        <v>295</v>
      </c>
      <c r="AH13" s="41" t="s">
        <v>295</v>
      </c>
      <c r="AI13" s="121"/>
      <c r="AJ13" s="121"/>
      <c r="AK13" s="81"/>
      <c r="AL13" s="81"/>
      <c r="AM13" s="81"/>
      <c r="AN13" s="160"/>
      <c r="AO13" s="132"/>
      <c r="AP13" s="126"/>
      <c r="AQ13" s="126"/>
      <c r="AR13" s="126"/>
      <c r="AS13" s="126"/>
      <c r="AT13" s="126"/>
      <c r="AU13" s="126"/>
      <c r="AV13" s="126"/>
      <c r="AW13" s="126"/>
      <c r="AX13" s="126"/>
      <c r="AY13" s="126"/>
      <c r="AZ13" s="126"/>
      <c r="BA13" s="126"/>
      <c r="BB13" s="126"/>
      <c r="BC13" s="126"/>
      <c r="BD13" s="126"/>
      <c r="BE13" s="115"/>
      <c r="BF13" s="115"/>
    </row>
    <row r="14" spans="1:58" s="1" customFormat="1" ht="42" customHeight="1">
      <c r="A14" s="124"/>
      <c r="B14" s="128"/>
      <c r="C14" s="131"/>
      <c r="D14" s="127" t="s">
        <v>184</v>
      </c>
      <c r="E14" s="124"/>
      <c r="F14" s="154"/>
      <c r="G14" s="124"/>
      <c r="H14" s="124"/>
      <c r="I14" s="123" t="s">
        <v>308</v>
      </c>
      <c r="J14" s="114"/>
      <c r="K14" s="59" t="s">
        <v>309</v>
      </c>
      <c r="L14" s="61"/>
      <c r="M14" s="47" t="s">
        <v>310</v>
      </c>
      <c r="N14" s="41">
        <v>300</v>
      </c>
      <c r="O14" s="222"/>
      <c r="P14" s="41"/>
      <c r="Q14" s="41"/>
      <c r="R14" s="41"/>
      <c r="S14" s="61">
        <f t="shared" si="1"/>
        <v>0</v>
      </c>
      <c r="T14" s="88">
        <f t="shared" si="2"/>
        <v>0</v>
      </c>
      <c r="U14" s="57">
        <v>46023</v>
      </c>
      <c r="V14" s="57">
        <v>46387</v>
      </c>
      <c r="W14" s="62">
        <f t="shared" si="0"/>
        <v>364</v>
      </c>
      <c r="X14" s="63">
        <v>1043926</v>
      </c>
      <c r="Y14" s="61" t="s">
        <v>291</v>
      </c>
      <c r="Z14" s="38" t="s">
        <v>292</v>
      </c>
      <c r="AA14" s="124"/>
      <c r="AB14" s="124"/>
      <c r="AC14" s="41" t="s">
        <v>295</v>
      </c>
      <c r="AD14" s="41" t="s">
        <v>295</v>
      </c>
      <c r="AE14" s="61" t="s">
        <v>295</v>
      </c>
      <c r="AF14" s="61" t="s">
        <v>295</v>
      </c>
      <c r="AG14" s="61" t="s">
        <v>295</v>
      </c>
      <c r="AH14" s="61" t="s">
        <v>295</v>
      </c>
      <c r="AI14" s="121"/>
      <c r="AJ14" s="121"/>
      <c r="AK14" s="81"/>
      <c r="AL14" s="81"/>
      <c r="AM14" s="81"/>
      <c r="AN14" s="160"/>
      <c r="AO14" s="132"/>
      <c r="AP14" s="126"/>
      <c r="AQ14" s="126"/>
      <c r="AR14" s="126"/>
      <c r="AS14" s="126"/>
      <c r="AT14" s="126"/>
      <c r="AU14" s="126"/>
      <c r="AV14" s="126"/>
      <c r="AW14" s="126"/>
      <c r="AX14" s="126"/>
      <c r="AY14" s="126"/>
      <c r="AZ14" s="126"/>
      <c r="BA14" s="126"/>
      <c r="BB14" s="126"/>
      <c r="BC14" s="126"/>
      <c r="BD14" s="126"/>
      <c r="BE14" s="115"/>
      <c r="BF14" s="115"/>
    </row>
    <row r="15" spans="1:58" ht="28.5">
      <c r="A15" s="124"/>
      <c r="B15" s="128"/>
      <c r="C15" s="131"/>
      <c r="D15" s="128"/>
      <c r="E15" s="124"/>
      <c r="F15" s="154"/>
      <c r="G15" s="124"/>
      <c r="H15" s="124"/>
      <c r="I15" s="124"/>
      <c r="J15" s="115"/>
      <c r="K15" s="54" t="s">
        <v>311</v>
      </c>
      <c r="L15" s="41"/>
      <c r="M15" s="47" t="s">
        <v>312</v>
      </c>
      <c r="N15" s="41">
        <v>300</v>
      </c>
      <c r="O15" s="222"/>
      <c r="P15" s="41"/>
      <c r="Q15" s="41"/>
      <c r="R15" s="41"/>
      <c r="S15" s="61">
        <f t="shared" si="1"/>
        <v>0</v>
      </c>
      <c r="T15" s="88">
        <f t="shared" si="2"/>
        <v>0</v>
      </c>
      <c r="U15" s="57">
        <v>46023</v>
      </c>
      <c r="V15" s="57">
        <v>46387</v>
      </c>
      <c r="W15" s="50">
        <f t="shared" si="0"/>
        <v>364</v>
      </c>
      <c r="X15" s="39">
        <v>1043926</v>
      </c>
      <c r="Y15" s="41" t="s">
        <v>291</v>
      </c>
      <c r="Z15" s="42" t="s">
        <v>292</v>
      </c>
      <c r="AA15" s="124"/>
      <c r="AB15" s="124"/>
      <c r="AC15" s="41" t="s">
        <v>295</v>
      </c>
      <c r="AD15" s="41" t="s">
        <v>295</v>
      </c>
      <c r="AE15" s="41" t="s">
        <v>295</v>
      </c>
      <c r="AF15" s="41" t="s">
        <v>295</v>
      </c>
      <c r="AG15" s="41" t="s">
        <v>295</v>
      </c>
      <c r="AH15" s="41" t="s">
        <v>295</v>
      </c>
      <c r="AI15" s="121"/>
      <c r="AJ15" s="121"/>
      <c r="AK15" s="81"/>
      <c r="AL15" s="81"/>
      <c r="AM15" s="81"/>
      <c r="AN15" s="160"/>
      <c r="AO15" s="132"/>
      <c r="AP15" s="126"/>
      <c r="AQ15" s="126"/>
      <c r="AR15" s="126"/>
      <c r="AS15" s="126"/>
      <c r="AT15" s="126"/>
      <c r="AU15" s="126"/>
      <c r="AV15" s="126"/>
      <c r="AW15" s="126"/>
      <c r="AX15" s="126"/>
      <c r="AY15" s="126"/>
      <c r="AZ15" s="126"/>
      <c r="BA15" s="126"/>
      <c r="BB15" s="126"/>
      <c r="BC15" s="126"/>
      <c r="BD15" s="126"/>
      <c r="BE15" s="115"/>
      <c r="BF15" s="115"/>
    </row>
    <row r="16" spans="1:58" ht="42" customHeight="1">
      <c r="A16" s="124"/>
      <c r="B16" s="128"/>
      <c r="C16" s="131"/>
      <c r="D16" s="128"/>
      <c r="E16" s="124"/>
      <c r="F16" s="154"/>
      <c r="G16" s="124"/>
      <c r="H16" s="124"/>
      <c r="I16" s="124"/>
      <c r="J16" s="115"/>
      <c r="K16" s="54" t="s">
        <v>313</v>
      </c>
      <c r="L16" s="41"/>
      <c r="M16" s="47" t="s">
        <v>314</v>
      </c>
      <c r="N16" s="41">
        <v>300</v>
      </c>
      <c r="O16" s="222"/>
      <c r="P16" s="41"/>
      <c r="Q16" s="41"/>
      <c r="R16" s="41"/>
      <c r="S16" s="61">
        <f t="shared" si="1"/>
        <v>0</v>
      </c>
      <c r="T16" s="88">
        <f t="shared" si="2"/>
        <v>0</v>
      </c>
      <c r="U16" s="57">
        <v>46023</v>
      </c>
      <c r="V16" s="57">
        <v>46387</v>
      </c>
      <c r="W16" s="50">
        <f t="shared" si="0"/>
        <v>364</v>
      </c>
      <c r="X16" s="39">
        <v>1043926</v>
      </c>
      <c r="Y16" s="41" t="s">
        <v>291</v>
      </c>
      <c r="Z16" s="42" t="s">
        <v>292</v>
      </c>
      <c r="AA16" s="124"/>
      <c r="AB16" s="124"/>
      <c r="AC16" s="41" t="s">
        <v>295</v>
      </c>
      <c r="AD16" s="41" t="s">
        <v>295</v>
      </c>
      <c r="AE16" s="41" t="s">
        <v>295</v>
      </c>
      <c r="AF16" s="41" t="s">
        <v>295</v>
      </c>
      <c r="AG16" s="41" t="s">
        <v>295</v>
      </c>
      <c r="AH16" s="41" t="s">
        <v>295</v>
      </c>
      <c r="AI16" s="121"/>
      <c r="AJ16" s="121"/>
      <c r="AK16" s="81"/>
      <c r="AL16" s="81"/>
      <c r="AM16" s="81"/>
      <c r="AN16" s="160"/>
      <c r="AO16" s="132"/>
      <c r="AP16" s="126"/>
      <c r="AQ16" s="126"/>
      <c r="AR16" s="126"/>
      <c r="AS16" s="126"/>
      <c r="AT16" s="126"/>
      <c r="AU16" s="126"/>
      <c r="AV16" s="126"/>
      <c r="AW16" s="126"/>
      <c r="AX16" s="126"/>
      <c r="AY16" s="126"/>
      <c r="AZ16" s="126"/>
      <c r="BA16" s="126"/>
      <c r="BB16" s="126"/>
      <c r="BC16" s="126"/>
      <c r="BD16" s="126"/>
      <c r="BE16" s="115"/>
      <c r="BF16" s="115"/>
    </row>
    <row r="17" spans="1:58" ht="28.5">
      <c r="A17" s="124"/>
      <c r="B17" s="128"/>
      <c r="C17" s="131"/>
      <c r="D17" s="129"/>
      <c r="E17" s="125"/>
      <c r="F17" s="155"/>
      <c r="G17" s="125"/>
      <c r="H17" s="125"/>
      <c r="I17" s="125"/>
      <c r="J17" s="116"/>
      <c r="K17" s="54" t="s">
        <v>315</v>
      </c>
      <c r="L17" s="41"/>
      <c r="M17" s="47" t="s">
        <v>316</v>
      </c>
      <c r="N17" s="41">
        <v>300</v>
      </c>
      <c r="O17" s="222"/>
      <c r="P17" s="41"/>
      <c r="Q17" s="41"/>
      <c r="R17" s="41"/>
      <c r="S17" s="61">
        <f t="shared" si="1"/>
        <v>0</v>
      </c>
      <c r="T17" s="88">
        <f t="shared" si="2"/>
        <v>0</v>
      </c>
      <c r="U17" s="57">
        <v>46023</v>
      </c>
      <c r="V17" s="57">
        <v>46387</v>
      </c>
      <c r="W17" s="50">
        <f t="shared" si="0"/>
        <v>364</v>
      </c>
      <c r="X17" s="39">
        <v>1043926</v>
      </c>
      <c r="Y17" s="41" t="s">
        <v>291</v>
      </c>
      <c r="Z17" s="42" t="s">
        <v>292</v>
      </c>
      <c r="AA17" s="125"/>
      <c r="AB17" s="125"/>
      <c r="AC17" s="41" t="s">
        <v>295</v>
      </c>
      <c r="AD17" s="41" t="s">
        <v>295</v>
      </c>
      <c r="AE17" s="41" t="s">
        <v>295</v>
      </c>
      <c r="AF17" s="41" t="s">
        <v>295</v>
      </c>
      <c r="AG17" s="41" t="s">
        <v>295</v>
      </c>
      <c r="AH17" s="41" t="s">
        <v>295</v>
      </c>
      <c r="AI17" s="122"/>
      <c r="AJ17" s="122"/>
      <c r="AK17" s="82"/>
      <c r="AL17" s="82"/>
      <c r="AM17" s="82"/>
      <c r="AN17" s="161"/>
      <c r="AO17" s="132"/>
      <c r="AP17" s="126"/>
      <c r="AQ17" s="126"/>
      <c r="AR17" s="126"/>
      <c r="AS17" s="126"/>
      <c r="AT17" s="126"/>
      <c r="AU17" s="126"/>
      <c r="AV17" s="126"/>
      <c r="AW17" s="126"/>
      <c r="AX17" s="126"/>
      <c r="AY17" s="126"/>
      <c r="AZ17" s="126"/>
      <c r="BA17" s="126"/>
      <c r="BB17" s="126"/>
      <c r="BC17" s="126"/>
      <c r="BD17" s="126"/>
      <c r="BE17" s="116"/>
      <c r="BF17" s="116"/>
    </row>
    <row r="18" spans="1:58" ht="27.75">
      <c r="A18" s="124"/>
      <c r="B18" s="128"/>
      <c r="C18" s="131"/>
      <c r="D18" s="111" t="s">
        <v>317</v>
      </c>
      <c r="E18" s="112"/>
      <c r="F18" s="112"/>
      <c r="G18" s="112"/>
      <c r="H18" s="112"/>
      <c r="I18" s="112"/>
      <c r="J18" s="112"/>
      <c r="K18" s="112"/>
      <c r="L18" s="112"/>
      <c r="M18" s="112"/>
      <c r="N18" s="112"/>
      <c r="O18" s="112"/>
      <c r="P18" s="112"/>
      <c r="Q18" s="112"/>
      <c r="R18" s="112"/>
      <c r="S18" s="113"/>
      <c r="T18" s="104">
        <f>+AVERAGE(T9:T17)</f>
        <v>0</v>
      </c>
      <c r="U18" s="57"/>
      <c r="V18" s="57"/>
      <c r="W18" s="50"/>
      <c r="X18" s="39"/>
      <c r="Y18" s="41"/>
      <c r="Z18" s="42"/>
      <c r="AA18" s="101"/>
      <c r="AB18" s="101"/>
      <c r="AC18" s="41"/>
      <c r="AD18" s="41"/>
      <c r="AE18" s="41"/>
      <c r="AF18" s="41"/>
      <c r="AG18" s="41"/>
      <c r="AH18" s="41"/>
      <c r="AI18" s="41"/>
      <c r="AJ18" s="102"/>
      <c r="AK18" s="102"/>
      <c r="AL18" s="102"/>
      <c r="AM18" s="102"/>
      <c r="AN18" s="103"/>
      <c r="AO18" s="41"/>
      <c r="AP18" s="46"/>
      <c r="AQ18" s="46"/>
      <c r="AR18" s="46"/>
      <c r="AS18" s="46"/>
      <c r="AT18" s="46"/>
      <c r="AU18" s="46"/>
      <c r="AV18" s="46"/>
      <c r="AW18" s="46"/>
      <c r="AX18" s="46"/>
      <c r="AY18" s="46"/>
      <c r="AZ18" s="46"/>
      <c r="BA18" s="46"/>
      <c r="BB18" s="46"/>
      <c r="BC18" s="46"/>
      <c r="BD18" s="46"/>
      <c r="BE18" s="46"/>
      <c r="BF18" s="46"/>
    </row>
    <row r="19" spans="1:58" ht="28.5">
      <c r="A19" s="124"/>
      <c r="B19" s="128"/>
      <c r="C19" s="128"/>
      <c r="D19" s="127" t="s">
        <v>209</v>
      </c>
      <c r="E19" s="123" t="s">
        <v>318</v>
      </c>
      <c r="F19" s="153">
        <v>2024130010176</v>
      </c>
      <c r="G19" s="123" t="s">
        <v>319</v>
      </c>
      <c r="H19" s="123" t="s">
        <v>320</v>
      </c>
      <c r="I19" s="127" t="s">
        <v>210</v>
      </c>
      <c r="J19" s="133"/>
      <c r="K19" s="59" t="s">
        <v>321</v>
      </c>
      <c r="L19" s="41"/>
      <c r="M19" s="47" t="s">
        <v>322</v>
      </c>
      <c r="N19" s="60">
        <v>33155862468</v>
      </c>
      <c r="O19" s="60">
        <v>5288401000</v>
      </c>
      <c r="P19" s="60"/>
      <c r="Q19" s="60"/>
      <c r="R19" s="60"/>
      <c r="S19" s="61">
        <f t="shared" si="1"/>
        <v>5288401000</v>
      </c>
      <c r="T19" s="88">
        <f>+S19/N19</f>
        <v>0.15950123466412733</v>
      </c>
      <c r="U19" s="57">
        <v>46023</v>
      </c>
      <c r="V19" s="57">
        <v>46387</v>
      </c>
      <c r="W19" s="50">
        <f>_xlfn.DAYS(V19,U19)</f>
        <v>364</v>
      </c>
      <c r="X19" s="39">
        <v>1043926</v>
      </c>
      <c r="Y19" s="41" t="s">
        <v>323</v>
      </c>
      <c r="Z19" s="42" t="s">
        <v>324</v>
      </c>
      <c r="AA19" s="123" t="s">
        <v>325</v>
      </c>
      <c r="AB19" s="123" t="s">
        <v>326</v>
      </c>
      <c r="AC19" s="41" t="s">
        <v>327</v>
      </c>
      <c r="AD19" s="42" t="s">
        <v>295</v>
      </c>
      <c r="AE19" s="42" t="s">
        <v>295</v>
      </c>
      <c r="AF19" s="42" t="s">
        <v>295</v>
      </c>
      <c r="AG19" s="42" t="s">
        <v>295</v>
      </c>
      <c r="AH19" s="42" t="s">
        <v>295</v>
      </c>
      <c r="AI19" s="157">
        <v>55376844052</v>
      </c>
      <c r="AJ19" s="120">
        <v>39655862468</v>
      </c>
      <c r="AK19" s="120"/>
      <c r="AL19" s="120"/>
      <c r="AM19" s="120"/>
      <c r="AN19" s="123" t="s">
        <v>328</v>
      </c>
      <c r="AO19" s="126" t="s">
        <v>329</v>
      </c>
      <c r="AP19" s="117">
        <v>14311662500</v>
      </c>
      <c r="AQ19" s="114"/>
      <c r="AR19" s="117">
        <v>12811662500</v>
      </c>
      <c r="AS19" s="114"/>
      <c r="AT19" s="114"/>
      <c r="AU19" s="114"/>
      <c r="AV19" s="114"/>
      <c r="AW19" s="114"/>
      <c r="AX19" s="114"/>
      <c r="AY19" s="114"/>
      <c r="AZ19" s="114"/>
      <c r="BA19" s="114"/>
      <c r="BB19" s="114"/>
      <c r="BC19" s="114"/>
      <c r="BD19" s="114"/>
      <c r="BE19" s="114"/>
      <c r="BF19" s="46"/>
    </row>
    <row r="20" spans="1:58" ht="28.5">
      <c r="A20" s="124"/>
      <c r="B20" s="128"/>
      <c r="C20" s="128"/>
      <c r="D20" s="128"/>
      <c r="E20" s="124"/>
      <c r="F20" s="154"/>
      <c r="G20" s="124"/>
      <c r="H20" s="124"/>
      <c r="I20" s="128"/>
      <c r="J20" s="134"/>
      <c r="K20" s="59" t="s">
        <v>330</v>
      </c>
      <c r="L20" s="41"/>
      <c r="M20" s="99" t="s">
        <v>331</v>
      </c>
      <c r="N20" s="49">
        <v>1</v>
      </c>
      <c r="O20" s="223"/>
      <c r="P20" s="49"/>
      <c r="Q20" s="49"/>
      <c r="R20" s="49"/>
      <c r="S20" s="61">
        <f t="shared" si="1"/>
        <v>0</v>
      </c>
      <c r="T20" s="88">
        <f t="shared" si="2"/>
        <v>0</v>
      </c>
      <c r="U20" s="57">
        <v>46023</v>
      </c>
      <c r="V20" s="57">
        <v>46387</v>
      </c>
      <c r="W20" s="50">
        <f>_xlfn.DAYS(V20,U20)</f>
        <v>364</v>
      </c>
      <c r="X20" s="39">
        <v>1043926</v>
      </c>
      <c r="Y20" s="41" t="s">
        <v>323</v>
      </c>
      <c r="Z20" s="42" t="s">
        <v>332</v>
      </c>
      <c r="AA20" s="124"/>
      <c r="AB20" s="124"/>
      <c r="AC20" s="41" t="s">
        <v>327</v>
      </c>
      <c r="AD20" s="42" t="s">
        <v>295</v>
      </c>
      <c r="AE20" s="42" t="s">
        <v>295</v>
      </c>
      <c r="AF20" s="42" t="s">
        <v>295</v>
      </c>
      <c r="AG20" s="42" t="s">
        <v>295</v>
      </c>
      <c r="AH20" s="42" t="s">
        <v>295</v>
      </c>
      <c r="AI20" s="158"/>
      <c r="AJ20" s="121"/>
      <c r="AK20" s="121"/>
      <c r="AL20" s="121"/>
      <c r="AM20" s="121"/>
      <c r="AN20" s="124"/>
      <c r="AO20" s="126"/>
      <c r="AP20" s="118"/>
      <c r="AQ20" s="115"/>
      <c r="AR20" s="118"/>
      <c r="AS20" s="115"/>
      <c r="AT20" s="115"/>
      <c r="AU20" s="115"/>
      <c r="AV20" s="115"/>
      <c r="AW20" s="115"/>
      <c r="AX20" s="115"/>
      <c r="AY20" s="115"/>
      <c r="AZ20" s="115"/>
      <c r="BA20" s="115"/>
      <c r="BB20" s="115"/>
      <c r="BC20" s="115"/>
      <c r="BD20" s="115"/>
      <c r="BE20" s="115"/>
      <c r="BF20" s="46"/>
    </row>
    <row r="21" spans="1:58" ht="28.5">
      <c r="A21" s="124"/>
      <c r="B21" s="128"/>
      <c r="C21" s="128"/>
      <c r="D21" s="128"/>
      <c r="E21" s="124"/>
      <c r="F21" s="154"/>
      <c r="G21" s="124"/>
      <c r="H21" s="124"/>
      <c r="I21" s="128"/>
      <c r="J21" s="134"/>
      <c r="K21" s="59" t="s">
        <v>333</v>
      </c>
      <c r="L21" s="41"/>
      <c r="M21" s="47" t="s">
        <v>334</v>
      </c>
      <c r="N21" s="39">
        <v>34817815</v>
      </c>
      <c r="O21" s="224"/>
      <c r="P21" s="39"/>
      <c r="Q21" s="39"/>
      <c r="R21" s="39"/>
      <c r="S21" s="61">
        <f t="shared" si="1"/>
        <v>0</v>
      </c>
      <c r="T21" s="88">
        <f t="shared" si="2"/>
        <v>0</v>
      </c>
      <c r="U21" s="57">
        <v>46023</v>
      </c>
      <c r="V21" s="57">
        <v>46387</v>
      </c>
      <c r="W21" s="50">
        <f>_xlfn.DAYS(V21,U21)</f>
        <v>364</v>
      </c>
      <c r="X21" s="39">
        <v>1043926</v>
      </c>
      <c r="Y21" s="41" t="s">
        <v>291</v>
      </c>
      <c r="Z21" s="42" t="s">
        <v>332</v>
      </c>
      <c r="AA21" s="124"/>
      <c r="AB21" s="124"/>
      <c r="AC21" s="41" t="s">
        <v>327</v>
      </c>
      <c r="AD21" s="41" t="s">
        <v>295</v>
      </c>
      <c r="AE21" s="41" t="s">
        <v>295</v>
      </c>
      <c r="AF21" s="41" t="s">
        <v>295</v>
      </c>
      <c r="AG21" s="41" t="s">
        <v>295</v>
      </c>
      <c r="AH21" s="41" t="s">
        <v>295</v>
      </c>
      <c r="AI21" s="158"/>
      <c r="AJ21" s="121"/>
      <c r="AK21" s="121"/>
      <c r="AL21" s="121"/>
      <c r="AM21" s="121"/>
      <c r="AN21" s="124"/>
      <c r="AO21" s="126"/>
      <c r="AP21" s="118"/>
      <c r="AQ21" s="115"/>
      <c r="AR21" s="118"/>
      <c r="AS21" s="115"/>
      <c r="AT21" s="115"/>
      <c r="AU21" s="115"/>
      <c r="AV21" s="115"/>
      <c r="AW21" s="115"/>
      <c r="AX21" s="115"/>
      <c r="AY21" s="115"/>
      <c r="AZ21" s="115"/>
      <c r="BA21" s="115"/>
      <c r="BB21" s="115"/>
      <c r="BC21" s="115"/>
      <c r="BD21" s="115"/>
      <c r="BE21" s="115"/>
      <c r="BF21" s="46"/>
    </row>
    <row r="22" spans="1:58" ht="57">
      <c r="A22" s="124"/>
      <c r="B22" s="128"/>
      <c r="C22" s="128"/>
      <c r="D22" s="129"/>
      <c r="E22" s="124"/>
      <c r="F22" s="154"/>
      <c r="G22" s="124"/>
      <c r="H22" s="124"/>
      <c r="I22" s="128"/>
      <c r="J22" s="134"/>
      <c r="K22" s="59" t="s">
        <v>335</v>
      </c>
      <c r="L22" s="41"/>
      <c r="M22" s="47" t="s">
        <v>336</v>
      </c>
      <c r="N22" s="39">
        <v>34817815</v>
      </c>
      <c r="O22" s="39">
        <v>5618719</v>
      </c>
      <c r="P22" s="39"/>
      <c r="Q22" s="39"/>
      <c r="R22" s="39"/>
      <c r="S22" s="61">
        <f t="shared" si="1"/>
        <v>5618719</v>
      </c>
      <c r="T22" s="88">
        <f t="shared" si="2"/>
        <v>0.1613748306721717</v>
      </c>
      <c r="U22" s="57">
        <v>46023</v>
      </c>
      <c r="V22" s="57">
        <v>46387</v>
      </c>
      <c r="W22" s="50">
        <f>_xlfn.DAYS(V22,U22)</f>
        <v>364</v>
      </c>
      <c r="X22" s="39">
        <v>1043926</v>
      </c>
      <c r="Y22" s="41" t="s">
        <v>323</v>
      </c>
      <c r="Z22" s="42" t="s">
        <v>332</v>
      </c>
      <c r="AA22" s="124"/>
      <c r="AB22" s="124"/>
      <c r="AC22" s="41" t="s">
        <v>327</v>
      </c>
      <c r="AD22" s="42" t="s">
        <v>295</v>
      </c>
      <c r="AE22" s="42" t="s">
        <v>295</v>
      </c>
      <c r="AF22" s="42" t="s">
        <v>295</v>
      </c>
      <c r="AG22" s="42" t="s">
        <v>295</v>
      </c>
      <c r="AH22" s="42" t="s">
        <v>295</v>
      </c>
      <c r="AI22" s="158"/>
      <c r="AJ22" s="121"/>
      <c r="AK22" s="121"/>
      <c r="AL22" s="121"/>
      <c r="AM22" s="121"/>
      <c r="AN22" s="124"/>
      <c r="AO22" s="126"/>
      <c r="AP22" s="118"/>
      <c r="AQ22" s="115"/>
      <c r="AR22" s="118"/>
      <c r="AS22" s="115"/>
      <c r="AT22" s="115"/>
      <c r="AU22" s="115"/>
      <c r="AV22" s="115"/>
      <c r="AW22" s="115"/>
      <c r="AX22" s="115"/>
      <c r="AY22" s="115"/>
      <c r="AZ22" s="115"/>
      <c r="BA22" s="115"/>
      <c r="BB22" s="115"/>
      <c r="BC22" s="115"/>
      <c r="BD22" s="115"/>
      <c r="BE22" s="115"/>
      <c r="BF22" s="46"/>
    </row>
    <row r="23" spans="1:58" ht="56.1" customHeight="1">
      <c r="A23" s="124"/>
      <c r="B23" s="128"/>
      <c r="C23" s="128"/>
      <c r="D23" s="127" t="s">
        <v>187</v>
      </c>
      <c r="E23" s="124"/>
      <c r="F23" s="154"/>
      <c r="G23" s="124"/>
      <c r="H23" s="132" t="s">
        <v>337</v>
      </c>
      <c r="I23" s="127" t="s">
        <v>189</v>
      </c>
      <c r="J23" s="133"/>
      <c r="K23" s="59" t="s">
        <v>338</v>
      </c>
      <c r="L23" s="41"/>
      <c r="M23" s="47" t="s">
        <v>339</v>
      </c>
      <c r="N23" s="41" t="s">
        <v>291</v>
      </c>
      <c r="O23" s="41"/>
      <c r="P23" s="41"/>
      <c r="Q23" s="41"/>
      <c r="R23" s="41"/>
      <c r="S23" s="61">
        <f t="shared" si="1"/>
        <v>0</v>
      </c>
      <c r="T23" s="88" t="s">
        <v>340</v>
      </c>
      <c r="U23" s="41" t="s">
        <v>291</v>
      </c>
      <c r="V23" s="41" t="s">
        <v>291</v>
      </c>
      <c r="W23" s="41" t="s">
        <v>291</v>
      </c>
      <c r="X23" s="39">
        <v>1043926</v>
      </c>
      <c r="Y23" s="41" t="s">
        <v>291</v>
      </c>
      <c r="Z23" s="42" t="s">
        <v>292</v>
      </c>
      <c r="AA23" s="124"/>
      <c r="AB23" s="124"/>
      <c r="AC23" s="41" t="s">
        <v>291</v>
      </c>
      <c r="AD23" s="41" t="s">
        <v>291</v>
      </c>
      <c r="AE23" s="41" t="s">
        <v>291</v>
      </c>
      <c r="AF23" s="41" t="s">
        <v>291</v>
      </c>
      <c r="AG23" s="41" t="s">
        <v>291</v>
      </c>
      <c r="AH23" s="41" t="s">
        <v>291</v>
      </c>
      <c r="AI23" s="158"/>
      <c r="AJ23" s="121"/>
      <c r="AK23" s="121"/>
      <c r="AL23" s="121"/>
      <c r="AM23" s="121"/>
      <c r="AN23" s="125"/>
      <c r="AO23" s="126"/>
      <c r="AP23" s="118"/>
      <c r="AQ23" s="115"/>
      <c r="AR23" s="118"/>
      <c r="AS23" s="115"/>
      <c r="AT23" s="115"/>
      <c r="AU23" s="115"/>
      <c r="AV23" s="115"/>
      <c r="AW23" s="115"/>
      <c r="AX23" s="115"/>
      <c r="AY23" s="115"/>
      <c r="AZ23" s="115"/>
      <c r="BA23" s="115"/>
      <c r="BB23" s="115"/>
      <c r="BC23" s="115"/>
      <c r="BD23" s="115"/>
      <c r="BE23" s="115"/>
      <c r="BF23" s="46"/>
    </row>
    <row r="24" spans="1:58" ht="28.5">
      <c r="A24" s="124"/>
      <c r="B24" s="128"/>
      <c r="C24" s="128"/>
      <c r="D24" s="128"/>
      <c r="E24" s="124"/>
      <c r="F24" s="154"/>
      <c r="G24" s="124"/>
      <c r="H24" s="132"/>
      <c r="I24" s="128"/>
      <c r="J24" s="134"/>
      <c r="K24" s="59" t="s">
        <v>341</v>
      </c>
      <c r="L24" s="41"/>
      <c r="M24" s="47" t="s">
        <v>342</v>
      </c>
      <c r="N24" s="49">
        <v>1</v>
      </c>
      <c r="O24" s="49">
        <v>1</v>
      </c>
      <c r="P24" s="49"/>
      <c r="Q24" s="49"/>
      <c r="R24" s="49"/>
      <c r="S24" s="61">
        <f t="shared" si="1"/>
        <v>1</v>
      </c>
      <c r="T24" s="88">
        <f t="shared" si="2"/>
        <v>1</v>
      </c>
      <c r="U24" s="57">
        <v>46023</v>
      </c>
      <c r="V24" s="57">
        <v>46387</v>
      </c>
      <c r="W24" s="50">
        <f>_xlfn.DAYS(V24,U24)</f>
        <v>364</v>
      </c>
      <c r="X24" s="39">
        <v>1043926</v>
      </c>
      <c r="Y24" s="41" t="s">
        <v>323</v>
      </c>
      <c r="Z24" s="42" t="s">
        <v>292</v>
      </c>
      <c r="AA24" s="124"/>
      <c r="AB24" s="124"/>
      <c r="AC24" s="41" t="s">
        <v>327</v>
      </c>
      <c r="AD24" s="42" t="s">
        <v>295</v>
      </c>
      <c r="AE24" s="42" t="s">
        <v>295</v>
      </c>
      <c r="AF24" s="42" t="s">
        <v>295</v>
      </c>
      <c r="AG24" s="42" t="s">
        <v>295</v>
      </c>
      <c r="AH24" s="42" t="s">
        <v>295</v>
      </c>
      <c r="AI24" s="158"/>
      <c r="AJ24" s="121"/>
      <c r="AK24" s="121"/>
      <c r="AL24" s="121"/>
      <c r="AM24" s="121"/>
      <c r="AN24" s="123" t="s">
        <v>343</v>
      </c>
      <c r="AO24" s="126"/>
      <c r="AP24" s="118"/>
      <c r="AQ24" s="115"/>
      <c r="AR24" s="118"/>
      <c r="AS24" s="115"/>
      <c r="AT24" s="115"/>
      <c r="AU24" s="115"/>
      <c r="AV24" s="115"/>
      <c r="AW24" s="115"/>
      <c r="AX24" s="115"/>
      <c r="AY24" s="115"/>
      <c r="AZ24" s="115"/>
      <c r="BA24" s="115"/>
      <c r="BB24" s="115"/>
      <c r="BC24" s="115"/>
      <c r="BD24" s="115"/>
      <c r="BE24" s="115"/>
      <c r="BF24" s="46"/>
    </row>
    <row r="25" spans="1:58" ht="28.5">
      <c r="A25" s="124"/>
      <c r="B25" s="128"/>
      <c r="C25" s="128"/>
      <c r="D25" s="129"/>
      <c r="E25" s="124"/>
      <c r="F25" s="154"/>
      <c r="G25" s="124"/>
      <c r="H25" s="132"/>
      <c r="I25" s="129"/>
      <c r="J25" s="152"/>
      <c r="K25" s="59" t="s">
        <v>344</v>
      </c>
      <c r="L25" s="41"/>
      <c r="M25" s="47" t="s">
        <v>345</v>
      </c>
      <c r="N25" s="49" t="s">
        <v>291</v>
      </c>
      <c r="O25" s="49"/>
      <c r="P25" s="49"/>
      <c r="Q25" s="49"/>
      <c r="R25" s="49"/>
      <c r="S25" s="61">
        <f t="shared" si="1"/>
        <v>0</v>
      </c>
      <c r="T25" s="88" t="s">
        <v>340</v>
      </c>
      <c r="U25" s="41" t="s">
        <v>291</v>
      </c>
      <c r="V25" s="41" t="s">
        <v>291</v>
      </c>
      <c r="W25" s="41" t="s">
        <v>291</v>
      </c>
      <c r="X25" s="39">
        <v>1043926</v>
      </c>
      <c r="Y25" s="41" t="s">
        <v>291</v>
      </c>
      <c r="Z25" s="42" t="s">
        <v>292</v>
      </c>
      <c r="AA25" s="124"/>
      <c r="AB25" s="124"/>
      <c r="AC25" s="41" t="s">
        <v>291</v>
      </c>
      <c r="AD25" s="41" t="s">
        <v>291</v>
      </c>
      <c r="AE25" s="41" t="s">
        <v>291</v>
      </c>
      <c r="AF25" s="41" t="s">
        <v>291</v>
      </c>
      <c r="AG25" s="41" t="s">
        <v>291</v>
      </c>
      <c r="AH25" s="41" t="s">
        <v>291</v>
      </c>
      <c r="AI25" s="158"/>
      <c r="AJ25" s="121"/>
      <c r="AK25" s="121"/>
      <c r="AL25" s="121"/>
      <c r="AM25" s="121"/>
      <c r="AN25" s="124"/>
      <c r="AO25" s="126"/>
      <c r="AP25" s="118"/>
      <c r="AQ25" s="115"/>
      <c r="AR25" s="118"/>
      <c r="AS25" s="115"/>
      <c r="AT25" s="115"/>
      <c r="AU25" s="115"/>
      <c r="AV25" s="115"/>
      <c r="AW25" s="115"/>
      <c r="AX25" s="115"/>
      <c r="AY25" s="115"/>
      <c r="AZ25" s="115"/>
      <c r="BA25" s="115"/>
      <c r="BB25" s="115"/>
      <c r="BC25" s="115"/>
      <c r="BD25" s="115"/>
      <c r="BE25" s="115"/>
      <c r="BF25" s="46"/>
    </row>
    <row r="26" spans="1:58" ht="55.9" customHeight="1">
      <c r="A26" s="124"/>
      <c r="B26" s="128"/>
      <c r="C26" s="128"/>
      <c r="D26" s="127" t="s">
        <v>198</v>
      </c>
      <c r="E26" s="124"/>
      <c r="F26" s="154"/>
      <c r="G26" s="124"/>
      <c r="H26" s="132"/>
      <c r="I26" s="132" t="s">
        <v>199</v>
      </c>
      <c r="J26" s="114"/>
      <c r="K26" s="54" t="s">
        <v>346</v>
      </c>
      <c r="L26" s="41"/>
      <c r="M26" s="47" t="s">
        <v>347</v>
      </c>
      <c r="N26" s="41" t="s">
        <v>291</v>
      </c>
      <c r="O26" s="41"/>
      <c r="P26" s="41"/>
      <c r="Q26" s="41"/>
      <c r="R26" s="41"/>
      <c r="S26" s="61">
        <f t="shared" si="1"/>
        <v>0</v>
      </c>
      <c r="T26" s="88" t="s">
        <v>340</v>
      </c>
      <c r="U26" s="41" t="s">
        <v>291</v>
      </c>
      <c r="V26" s="41" t="s">
        <v>291</v>
      </c>
      <c r="W26" s="41" t="s">
        <v>291</v>
      </c>
      <c r="X26" s="39">
        <v>1043926</v>
      </c>
      <c r="Y26" s="41" t="s">
        <v>291</v>
      </c>
      <c r="Z26" s="42" t="s">
        <v>348</v>
      </c>
      <c r="AA26" s="124"/>
      <c r="AB26" s="124"/>
      <c r="AC26" s="41" t="s">
        <v>291</v>
      </c>
      <c r="AD26" s="41" t="s">
        <v>291</v>
      </c>
      <c r="AE26" s="41" t="s">
        <v>291</v>
      </c>
      <c r="AF26" s="41" t="s">
        <v>291</v>
      </c>
      <c r="AG26" s="41" t="s">
        <v>291</v>
      </c>
      <c r="AH26" s="41" t="s">
        <v>291</v>
      </c>
      <c r="AI26" s="158"/>
      <c r="AJ26" s="121"/>
      <c r="AK26" s="121"/>
      <c r="AL26" s="121"/>
      <c r="AM26" s="121"/>
      <c r="AN26" s="124"/>
      <c r="AO26" s="126"/>
      <c r="AP26" s="118"/>
      <c r="AQ26" s="115"/>
      <c r="AR26" s="118"/>
      <c r="AS26" s="115"/>
      <c r="AT26" s="115"/>
      <c r="AU26" s="115"/>
      <c r="AV26" s="115"/>
      <c r="AW26" s="115"/>
      <c r="AX26" s="115"/>
      <c r="AY26" s="115"/>
      <c r="AZ26" s="115"/>
      <c r="BA26" s="115"/>
      <c r="BB26" s="115"/>
      <c r="BC26" s="115"/>
      <c r="BD26" s="115"/>
      <c r="BE26" s="115"/>
      <c r="BF26" s="46"/>
    </row>
    <row r="27" spans="1:58">
      <c r="A27" s="124"/>
      <c r="B27" s="128"/>
      <c r="C27" s="128"/>
      <c r="D27" s="128"/>
      <c r="E27" s="124"/>
      <c r="F27" s="154"/>
      <c r="G27" s="124"/>
      <c r="H27" s="132"/>
      <c r="I27" s="132"/>
      <c r="J27" s="115"/>
      <c r="K27" s="54" t="s">
        <v>349</v>
      </c>
      <c r="L27" s="41"/>
      <c r="M27" s="47" t="s">
        <v>350</v>
      </c>
      <c r="N27" s="41" t="s">
        <v>291</v>
      </c>
      <c r="O27" s="41"/>
      <c r="P27" s="41"/>
      <c r="Q27" s="41"/>
      <c r="R27" s="41"/>
      <c r="S27" s="61">
        <f t="shared" si="1"/>
        <v>0</v>
      </c>
      <c r="T27" s="88" t="s">
        <v>340</v>
      </c>
      <c r="U27" s="41" t="s">
        <v>291</v>
      </c>
      <c r="V27" s="41" t="s">
        <v>291</v>
      </c>
      <c r="W27" s="41" t="s">
        <v>291</v>
      </c>
      <c r="X27" s="39">
        <v>1043926</v>
      </c>
      <c r="Y27" s="41"/>
      <c r="Z27" s="42" t="s">
        <v>348</v>
      </c>
      <c r="AA27" s="124"/>
      <c r="AB27" s="124"/>
      <c r="AC27" s="41" t="s">
        <v>291</v>
      </c>
      <c r="AD27" s="41" t="s">
        <v>291</v>
      </c>
      <c r="AE27" s="41" t="s">
        <v>291</v>
      </c>
      <c r="AF27" s="41" t="s">
        <v>291</v>
      </c>
      <c r="AG27" s="41" t="s">
        <v>291</v>
      </c>
      <c r="AH27" s="41" t="s">
        <v>291</v>
      </c>
      <c r="AI27" s="158"/>
      <c r="AJ27" s="121"/>
      <c r="AK27" s="121"/>
      <c r="AL27" s="121"/>
      <c r="AM27" s="121"/>
      <c r="AN27" s="124"/>
      <c r="AO27" s="126"/>
      <c r="AP27" s="118"/>
      <c r="AQ27" s="115"/>
      <c r="AR27" s="118"/>
      <c r="AS27" s="115"/>
      <c r="AT27" s="115"/>
      <c r="AU27" s="115"/>
      <c r="AV27" s="115"/>
      <c r="AW27" s="115"/>
      <c r="AX27" s="115"/>
      <c r="AY27" s="115"/>
      <c r="AZ27" s="115"/>
      <c r="BA27" s="115"/>
      <c r="BB27" s="115"/>
      <c r="BC27" s="115"/>
      <c r="BD27" s="115"/>
      <c r="BE27" s="115"/>
      <c r="BF27" s="46"/>
    </row>
    <row r="28" spans="1:58" ht="28.5">
      <c r="A28" s="124"/>
      <c r="B28" s="128"/>
      <c r="C28" s="128"/>
      <c r="D28" s="128"/>
      <c r="E28" s="124"/>
      <c r="F28" s="154"/>
      <c r="G28" s="124"/>
      <c r="H28" s="132"/>
      <c r="I28" s="132"/>
      <c r="J28" s="115"/>
      <c r="K28" s="54" t="s">
        <v>351</v>
      </c>
      <c r="L28" s="41"/>
      <c r="M28" s="47" t="s">
        <v>352</v>
      </c>
      <c r="N28" s="41">
        <v>6</v>
      </c>
      <c r="O28" s="41">
        <v>1</v>
      </c>
      <c r="P28" s="41"/>
      <c r="Q28" s="41"/>
      <c r="R28" s="41"/>
      <c r="S28" s="61">
        <f t="shared" si="1"/>
        <v>1</v>
      </c>
      <c r="T28" s="88">
        <f t="shared" si="2"/>
        <v>0.16666666666666666</v>
      </c>
      <c r="U28" s="57">
        <v>46023</v>
      </c>
      <c r="V28" s="57">
        <v>46387</v>
      </c>
      <c r="W28" s="50">
        <f>_xlfn.DAYS(V28,U28)</f>
        <v>364</v>
      </c>
      <c r="X28" s="39">
        <v>1043926</v>
      </c>
      <c r="Y28" s="41" t="s">
        <v>323</v>
      </c>
      <c r="Z28" s="42" t="s">
        <v>348</v>
      </c>
      <c r="AA28" s="124"/>
      <c r="AB28" s="124"/>
      <c r="AC28" s="41" t="s">
        <v>327</v>
      </c>
      <c r="AD28" s="42" t="s">
        <v>295</v>
      </c>
      <c r="AE28" s="42" t="s">
        <v>295</v>
      </c>
      <c r="AF28" s="42" t="s">
        <v>295</v>
      </c>
      <c r="AG28" s="42" t="s">
        <v>295</v>
      </c>
      <c r="AH28" s="42" t="s">
        <v>295</v>
      </c>
      <c r="AI28" s="158"/>
      <c r="AJ28" s="121"/>
      <c r="AK28" s="121"/>
      <c r="AL28" s="121"/>
      <c r="AM28" s="121"/>
      <c r="AN28" s="124"/>
      <c r="AO28" s="126"/>
      <c r="AP28" s="118"/>
      <c r="AQ28" s="115"/>
      <c r="AR28" s="118"/>
      <c r="AS28" s="115"/>
      <c r="AT28" s="115"/>
      <c r="AU28" s="115"/>
      <c r="AV28" s="115"/>
      <c r="AW28" s="115"/>
      <c r="AX28" s="115"/>
      <c r="AY28" s="115"/>
      <c r="AZ28" s="115"/>
      <c r="BA28" s="115"/>
      <c r="BB28" s="115"/>
      <c r="BC28" s="115"/>
      <c r="BD28" s="115"/>
      <c r="BE28" s="115"/>
      <c r="BF28" s="46"/>
    </row>
    <row r="29" spans="1:58" ht="28.5">
      <c r="A29" s="124"/>
      <c r="B29" s="128"/>
      <c r="C29" s="128"/>
      <c r="D29" s="129"/>
      <c r="E29" s="124"/>
      <c r="F29" s="154"/>
      <c r="G29" s="124"/>
      <c r="H29" s="132"/>
      <c r="I29" s="132"/>
      <c r="J29" s="115"/>
      <c r="K29" s="54" t="s">
        <v>353</v>
      </c>
      <c r="L29" s="41"/>
      <c r="M29" s="47" t="s">
        <v>354</v>
      </c>
      <c r="N29" s="41">
        <v>6</v>
      </c>
      <c r="O29" s="41">
        <v>1</v>
      </c>
      <c r="P29" s="41"/>
      <c r="Q29" s="41"/>
      <c r="R29" s="41"/>
      <c r="S29" s="61">
        <f t="shared" si="1"/>
        <v>1</v>
      </c>
      <c r="T29" s="88">
        <f t="shared" si="2"/>
        <v>0.16666666666666666</v>
      </c>
      <c r="U29" s="57">
        <v>46023</v>
      </c>
      <c r="V29" s="57">
        <v>46387</v>
      </c>
      <c r="W29" s="50">
        <f>_xlfn.DAYS(V29,U29)</f>
        <v>364</v>
      </c>
      <c r="X29" s="39">
        <v>1043926</v>
      </c>
      <c r="Y29" s="41" t="s">
        <v>323</v>
      </c>
      <c r="Z29" s="42" t="s">
        <v>348</v>
      </c>
      <c r="AA29" s="124"/>
      <c r="AB29" s="125"/>
      <c r="AC29" s="41" t="s">
        <v>327</v>
      </c>
      <c r="AD29" s="42" t="s">
        <v>295</v>
      </c>
      <c r="AE29" s="42" t="s">
        <v>295</v>
      </c>
      <c r="AF29" s="42" t="s">
        <v>295</v>
      </c>
      <c r="AG29" s="42" t="s">
        <v>295</v>
      </c>
      <c r="AH29" s="42" t="s">
        <v>295</v>
      </c>
      <c r="AI29" s="158"/>
      <c r="AJ29" s="121"/>
      <c r="AK29" s="121"/>
      <c r="AL29" s="121"/>
      <c r="AM29" s="121"/>
      <c r="AN29" s="125"/>
      <c r="AO29" s="126"/>
      <c r="AP29" s="118"/>
      <c r="AQ29" s="115"/>
      <c r="AR29" s="118"/>
      <c r="AS29" s="115"/>
      <c r="AT29" s="115"/>
      <c r="AU29" s="115"/>
      <c r="AV29" s="115"/>
      <c r="AW29" s="115"/>
      <c r="AX29" s="115"/>
      <c r="AY29" s="115"/>
      <c r="AZ29" s="115"/>
      <c r="BA29" s="115"/>
      <c r="BB29" s="115"/>
      <c r="BC29" s="115"/>
      <c r="BD29" s="115"/>
      <c r="BE29" s="115"/>
      <c r="BF29" s="46"/>
    </row>
    <row r="30" spans="1:58" ht="71.25">
      <c r="A30" s="124"/>
      <c r="B30" s="128"/>
      <c r="C30" s="128"/>
      <c r="D30" s="38" t="s">
        <v>201</v>
      </c>
      <c r="E30" s="124"/>
      <c r="F30" s="154"/>
      <c r="G30" s="124"/>
      <c r="H30" s="132"/>
      <c r="I30" s="132"/>
      <c r="J30" s="116"/>
      <c r="K30" s="54" t="s">
        <v>355</v>
      </c>
      <c r="L30" s="41"/>
      <c r="M30" s="47" t="s">
        <v>356</v>
      </c>
      <c r="N30" s="41">
        <v>1</v>
      </c>
      <c r="O30" s="41">
        <v>1</v>
      </c>
      <c r="P30" s="41"/>
      <c r="Q30" s="41"/>
      <c r="R30" s="41"/>
      <c r="S30" s="61">
        <f t="shared" si="1"/>
        <v>1</v>
      </c>
      <c r="T30" s="88">
        <f t="shared" si="2"/>
        <v>1</v>
      </c>
      <c r="U30" s="57">
        <v>46023</v>
      </c>
      <c r="V30" s="57">
        <v>46387</v>
      </c>
      <c r="W30" s="50">
        <f>_xlfn.DAYS(V30,U30)</f>
        <v>364</v>
      </c>
      <c r="X30" s="39">
        <v>1043926</v>
      </c>
      <c r="Y30" s="41" t="s">
        <v>323</v>
      </c>
      <c r="Z30" s="42" t="s">
        <v>348</v>
      </c>
      <c r="AA30" s="132" t="s">
        <v>357</v>
      </c>
      <c r="AB30" s="123" t="s">
        <v>358</v>
      </c>
      <c r="AC30" s="41" t="s">
        <v>327</v>
      </c>
      <c r="AD30" s="42" t="s">
        <v>295</v>
      </c>
      <c r="AE30" s="42" t="s">
        <v>295</v>
      </c>
      <c r="AF30" s="42" t="s">
        <v>295</v>
      </c>
      <c r="AG30" s="42" t="s">
        <v>295</v>
      </c>
      <c r="AH30" s="42" t="s">
        <v>295</v>
      </c>
      <c r="AI30" s="158"/>
      <c r="AJ30" s="121"/>
      <c r="AK30" s="121"/>
      <c r="AL30" s="121"/>
      <c r="AM30" s="121"/>
      <c r="AN30" s="123" t="s">
        <v>359</v>
      </c>
      <c r="AO30" s="126"/>
      <c r="AP30" s="118"/>
      <c r="AQ30" s="115"/>
      <c r="AR30" s="118"/>
      <c r="AS30" s="115"/>
      <c r="AT30" s="115"/>
      <c r="AU30" s="115"/>
      <c r="AV30" s="115"/>
      <c r="AW30" s="115"/>
      <c r="AX30" s="115"/>
      <c r="AY30" s="115"/>
      <c r="AZ30" s="115"/>
      <c r="BA30" s="115"/>
      <c r="BB30" s="115"/>
      <c r="BC30" s="115"/>
      <c r="BD30" s="115"/>
      <c r="BE30" s="115"/>
      <c r="BF30" s="46"/>
    </row>
    <row r="31" spans="1:58" ht="42" customHeight="1">
      <c r="A31" s="124"/>
      <c r="B31" s="128"/>
      <c r="C31" s="128"/>
      <c r="D31" s="127" t="s">
        <v>195</v>
      </c>
      <c r="E31" s="124"/>
      <c r="F31" s="154"/>
      <c r="G31" s="124"/>
      <c r="H31" s="123" t="s">
        <v>360</v>
      </c>
      <c r="I31" s="123" t="s">
        <v>361</v>
      </c>
      <c r="J31" s="114"/>
      <c r="K31" s="54" t="s">
        <v>362</v>
      </c>
      <c r="L31" s="41"/>
      <c r="M31" s="47" t="s">
        <v>363</v>
      </c>
      <c r="N31" s="41" t="s">
        <v>291</v>
      </c>
      <c r="O31" s="41"/>
      <c r="P31" s="41"/>
      <c r="Q31" s="41"/>
      <c r="R31" s="41"/>
      <c r="S31" s="61">
        <f t="shared" si="1"/>
        <v>0</v>
      </c>
      <c r="T31" s="88" t="s">
        <v>340</v>
      </c>
      <c r="U31" s="41" t="s">
        <v>291</v>
      </c>
      <c r="V31" s="41" t="s">
        <v>291</v>
      </c>
      <c r="W31" s="41" t="s">
        <v>291</v>
      </c>
      <c r="X31" s="39">
        <v>1043926</v>
      </c>
      <c r="Y31" s="41" t="s">
        <v>291</v>
      </c>
      <c r="Z31" s="42" t="s">
        <v>332</v>
      </c>
      <c r="AA31" s="132"/>
      <c r="AB31" s="124"/>
      <c r="AC31" s="41" t="s">
        <v>291</v>
      </c>
      <c r="AD31" s="41" t="s">
        <v>291</v>
      </c>
      <c r="AE31" s="41" t="s">
        <v>291</v>
      </c>
      <c r="AF31" s="41" t="s">
        <v>291</v>
      </c>
      <c r="AG31" s="41" t="s">
        <v>291</v>
      </c>
      <c r="AH31" s="41" t="s">
        <v>291</v>
      </c>
      <c r="AI31" s="158"/>
      <c r="AJ31" s="121"/>
      <c r="AK31" s="121"/>
      <c r="AL31" s="121"/>
      <c r="AM31" s="121"/>
      <c r="AN31" s="124"/>
      <c r="AO31" s="126"/>
      <c r="AP31" s="118"/>
      <c r="AQ31" s="115"/>
      <c r="AR31" s="118"/>
      <c r="AS31" s="115"/>
      <c r="AT31" s="115"/>
      <c r="AU31" s="115"/>
      <c r="AV31" s="115"/>
      <c r="AW31" s="115"/>
      <c r="AX31" s="115"/>
      <c r="AY31" s="115"/>
      <c r="AZ31" s="115"/>
      <c r="BA31" s="115"/>
      <c r="BB31" s="115"/>
      <c r="BC31" s="115"/>
      <c r="BD31" s="115"/>
      <c r="BE31" s="115"/>
      <c r="BF31" s="46"/>
    </row>
    <row r="32" spans="1:58" ht="42.75">
      <c r="A32" s="124"/>
      <c r="B32" s="128"/>
      <c r="C32" s="128"/>
      <c r="D32" s="128"/>
      <c r="E32" s="124"/>
      <c r="F32" s="154"/>
      <c r="G32" s="124"/>
      <c r="H32" s="124"/>
      <c r="I32" s="124"/>
      <c r="J32" s="115"/>
      <c r="K32" s="54" t="s">
        <v>364</v>
      </c>
      <c r="L32" s="41"/>
      <c r="M32" s="47" t="s">
        <v>365</v>
      </c>
      <c r="N32" s="41" t="s">
        <v>291</v>
      </c>
      <c r="O32" s="41"/>
      <c r="P32" s="41"/>
      <c r="Q32" s="41"/>
      <c r="R32" s="41"/>
      <c r="S32" s="61">
        <f t="shared" si="1"/>
        <v>0</v>
      </c>
      <c r="T32" s="88" t="s">
        <v>340</v>
      </c>
      <c r="U32" s="41" t="s">
        <v>291</v>
      </c>
      <c r="V32" s="41" t="s">
        <v>291</v>
      </c>
      <c r="W32" s="41" t="s">
        <v>291</v>
      </c>
      <c r="X32" s="39">
        <v>1043926</v>
      </c>
      <c r="Y32" s="41" t="s">
        <v>291</v>
      </c>
      <c r="Z32" s="42" t="s">
        <v>332</v>
      </c>
      <c r="AA32" s="132"/>
      <c r="AB32" s="124"/>
      <c r="AC32" s="41" t="s">
        <v>366</v>
      </c>
      <c r="AD32" s="42" t="s">
        <v>295</v>
      </c>
      <c r="AE32" s="42" t="s">
        <v>295</v>
      </c>
      <c r="AF32" s="42" t="s">
        <v>295</v>
      </c>
      <c r="AG32" s="42" t="s">
        <v>295</v>
      </c>
      <c r="AH32" s="42" t="s">
        <v>295</v>
      </c>
      <c r="AI32" s="158"/>
      <c r="AJ32" s="121"/>
      <c r="AK32" s="121"/>
      <c r="AL32" s="121"/>
      <c r="AM32" s="121"/>
      <c r="AN32" s="124"/>
      <c r="AO32" s="126"/>
      <c r="AP32" s="118"/>
      <c r="AQ32" s="115"/>
      <c r="AR32" s="118"/>
      <c r="AS32" s="115"/>
      <c r="AT32" s="115"/>
      <c r="AU32" s="115"/>
      <c r="AV32" s="115"/>
      <c r="AW32" s="115"/>
      <c r="AX32" s="115"/>
      <c r="AY32" s="115"/>
      <c r="AZ32" s="115"/>
      <c r="BA32" s="115"/>
      <c r="BB32" s="115"/>
      <c r="BC32" s="115"/>
      <c r="BD32" s="115"/>
      <c r="BE32" s="115"/>
      <c r="BF32" s="46"/>
    </row>
    <row r="33" spans="1:58" ht="42.75">
      <c r="A33" s="124"/>
      <c r="B33" s="128"/>
      <c r="C33" s="128"/>
      <c r="D33" s="128"/>
      <c r="E33" s="124"/>
      <c r="F33" s="154"/>
      <c r="G33" s="124"/>
      <c r="H33" s="124"/>
      <c r="I33" s="124"/>
      <c r="J33" s="115"/>
      <c r="K33" s="54" t="s">
        <v>367</v>
      </c>
      <c r="L33" s="41"/>
      <c r="M33" s="47" t="s">
        <v>368</v>
      </c>
      <c r="N33" s="41" t="s">
        <v>291</v>
      </c>
      <c r="O33" s="41"/>
      <c r="P33" s="41"/>
      <c r="Q33" s="41"/>
      <c r="R33" s="41"/>
      <c r="S33" s="61">
        <f t="shared" si="1"/>
        <v>0</v>
      </c>
      <c r="T33" s="88" t="s">
        <v>340</v>
      </c>
      <c r="U33" s="41" t="s">
        <v>291</v>
      </c>
      <c r="V33" s="41" t="s">
        <v>291</v>
      </c>
      <c r="W33" s="41" t="s">
        <v>291</v>
      </c>
      <c r="X33" s="39">
        <v>1043926</v>
      </c>
      <c r="Y33" s="41" t="s">
        <v>291</v>
      </c>
      <c r="Z33" s="42" t="s">
        <v>332</v>
      </c>
      <c r="AA33" s="132"/>
      <c r="AB33" s="124"/>
      <c r="AC33" s="41" t="s">
        <v>291</v>
      </c>
      <c r="AD33" s="41" t="s">
        <v>291</v>
      </c>
      <c r="AE33" s="41" t="s">
        <v>291</v>
      </c>
      <c r="AF33" s="41" t="s">
        <v>291</v>
      </c>
      <c r="AG33" s="41" t="s">
        <v>291</v>
      </c>
      <c r="AH33" s="41" t="s">
        <v>291</v>
      </c>
      <c r="AI33" s="158"/>
      <c r="AJ33" s="121"/>
      <c r="AK33" s="121"/>
      <c r="AL33" s="121"/>
      <c r="AM33" s="121"/>
      <c r="AN33" s="125"/>
      <c r="AO33" s="126"/>
      <c r="AP33" s="118"/>
      <c r="AQ33" s="115"/>
      <c r="AR33" s="118"/>
      <c r="AS33" s="115"/>
      <c r="AT33" s="115"/>
      <c r="AU33" s="115"/>
      <c r="AV33" s="115"/>
      <c r="AW33" s="115"/>
      <c r="AX33" s="115"/>
      <c r="AY33" s="115"/>
      <c r="AZ33" s="115"/>
      <c r="BA33" s="115"/>
      <c r="BB33" s="115"/>
      <c r="BC33" s="115"/>
      <c r="BD33" s="115"/>
      <c r="BE33" s="115"/>
      <c r="BF33" s="46"/>
    </row>
    <row r="34" spans="1:58" ht="28.5">
      <c r="A34" s="124"/>
      <c r="B34" s="128"/>
      <c r="C34" s="128"/>
      <c r="D34" s="129"/>
      <c r="E34" s="125"/>
      <c r="F34" s="155"/>
      <c r="G34" s="125"/>
      <c r="H34" s="125"/>
      <c r="I34" s="125"/>
      <c r="J34" s="116"/>
      <c r="K34" s="54" t="s">
        <v>369</v>
      </c>
      <c r="L34" s="41"/>
      <c r="M34" s="47" t="s">
        <v>370</v>
      </c>
      <c r="N34" s="41">
        <v>0.3</v>
      </c>
      <c r="O34" s="41">
        <v>0</v>
      </c>
      <c r="P34" s="41"/>
      <c r="Q34" s="41"/>
      <c r="R34" s="41"/>
      <c r="S34" s="61">
        <f t="shared" si="1"/>
        <v>0</v>
      </c>
      <c r="T34" s="88">
        <f t="shared" si="2"/>
        <v>0</v>
      </c>
      <c r="U34" s="57">
        <v>46023</v>
      </c>
      <c r="V34" s="57">
        <v>46387</v>
      </c>
      <c r="W34" s="50">
        <f>_xlfn.DAYS(V34,U34)</f>
        <v>364</v>
      </c>
      <c r="X34" s="39">
        <v>1043926</v>
      </c>
      <c r="Y34" s="41" t="s">
        <v>323</v>
      </c>
      <c r="Z34" s="42" t="s">
        <v>332</v>
      </c>
      <c r="AA34" s="132"/>
      <c r="AB34" s="124"/>
      <c r="AC34" s="41" t="s">
        <v>371</v>
      </c>
      <c r="AD34" s="42" t="s">
        <v>295</v>
      </c>
      <c r="AE34" s="42" t="s">
        <v>295</v>
      </c>
      <c r="AF34" s="42" t="s">
        <v>295</v>
      </c>
      <c r="AG34" s="42" t="s">
        <v>295</v>
      </c>
      <c r="AH34" s="42" t="s">
        <v>295</v>
      </c>
      <c r="AI34" s="158"/>
      <c r="AJ34" s="121"/>
      <c r="AK34" s="121"/>
      <c r="AL34" s="121"/>
      <c r="AM34" s="121"/>
      <c r="AN34" s="123" t="s">
        <v>372</v>
      </c>
      <c r="AO34" s="126"/>
      <c r="AP34" s="118"/>
      <c r="AQ34" s="115"/>
      <c r="AR34" s="118"/>
      <c r="AS34" s="115"/>
      <c r="AT34" s="115"/>
      <c r="AU34" s="115"/>
      <c r="AV34" s="115"/>
      <c r="AW34" s="115"/>
      <c r="AX34" s="115"/>
      <c r="AY34" s="115"/>
      <c r="AZ34" s="115"/>
      <c r="BA34" s="115"/>
      <c r="BB34" s="115"/>
      <c r="BC34" s="115"/>
      <c r="BD34" s="115"/>
      <c r="BE34" s="115"/>
      <c r="BF34" s="46"/>
    </row>
    <row r="35" spans="1:58" ht="71.25">
      <c r="A35" s="124"/>
      <c r="B35" s="128"/>
      <c r="C35" s="128"/>
      <c r="D35" s="38" t="s">
        <v>203</v>
      </c>
      <c r="E35" s="64"/>
      <c r="F35" s="64"/>
      <c r="G35" s="64"/>
      <c r="H35" s="42"/>
      <c r="I35" s="42" t="s">
        <v>204</v>
      </c>
      <c r="J35" s="46"/>
      <c r="K35" s="42" t="s">
        <v>373</v>
      </c>
      <c r="L35" s="41" t="s">
        <v>374</v>
      </c>
      <c r="M35" s="42" t="s">
        <v>375</v>
      </c>
      <c r="N35" s="41">
        <v>1</v>
      </c>
      <c r="O35" s="41">
        <v>1</v>
      </c>
      <c r="P35" s="41"/>
      <c r="Q35" s="41"/>
      <c r="R35" s="41"/>
      <c r="S35" s="61">
        <f t="shared" si="1"/>
        <v>1</v>
      </c>
      <c r="T35" s="88">
        <f t="shared" si="2"/>
        <v>1</v>
      </c>
      <c r="U35" s="57">
        <v>46023</v>
      </c>
      <c r="V35" s="57">
        <v>46387</v>
      </c>
      <c r="W35" s="50">
        <f>_xlfn.DAYS(V35,U35)</f>
        <v>364</v>
      </c>
      <c r="X35" s="39">
        <v>1043926</v>
      </c>
      <c r="Y35" s="41" t="s">
        <v>291</v>
      </c>
      <c r="Z35" s="42" t="s">
        <v>376</v>
      </c>
      <c r="AA35" s="132"/>
      <c r="AB35" s="125"/>
      <c r="AC35" s="41" t="s">
        <v>291</v>
      </c>
      <c r="AD35" s="41" t="s">
        <v>291</v>
      </c>
      <c r="AE35" s="41" t="s">
        <v>291</v>
      </c>
      <c r="AF35" s="41" t="s">
        <v>291</v>
      </c>
      <c r="AG35" s="41" t="s">
        <v>291</v>
      </c>
      <c r="AH35" s="41" t="s">
        <v>291</v>
      </c>
      <c r="AI35" s="159"/>
      <c r="AJ35" s="122"/>
      <c r="AK35" s="122"/>
      <c r="AL35" s="122"/>
      <c r="AM35" s="122"/>
      <c r="AN35" s="125"/>
      <c r="AO35" s="41"/>
      <c r="AP35" s="119"/>
      <c r="AQ35" s="116"/>
      <c r="AR35" s="119"/>
      <c r="AS35" s="116"/>
      <c r="AT35" s="116"/>
      <c r="AU35" s="116"/>
      <c r="AV35" s="116"/>
      <c r="AW35" s="116"/>
      <c r="AX35" s="116"/>
      <c r="AY35" s="116"/>
      <c r="AZ35" s="116"/>
      <c r="BA35" s="116"/>
      <c r="BB35" s="116"/>
      <c r="BC35" s="116"/>
      <c r="BD35" s="116"/>
      <c r="BE35" s="116"/>
      <c r="BF35" s="46"/>
    </row>
    <row r="36" spans="1:58">
      <c r="A36" s="124"/>
      <c r="B36" s="128"/>
      <c r="C36" s="128"/>
      <c r="T36" s="88"/>
    </row>
    <row r="37" spans="1:58" ht="20.25">
      <c r="A37" s="125"/>
      <c r="B37" s="129"/>
      <c r="C37" s="129"/>
      <c r="T37" s="88"/>
      <c r="AI37" s="105"/>
    </row>
    <row r="38" spans="1:58" ht="26.25">
      <c r="D38" s="111" t="s">
        <v>318</v>
      </c>
      <c r="E38" s="112"/>
      <c r="F38" s="112"/>
      <c r="G38" s="112"/>
      <c r="H38" s="112"/>
      <c r="I38" s="112"/>
      <c r="J38" s="112"/>
      <c r="K38" s="112"/>
      <c r="L38" s="112"/>
      <c r="M38" s="112"/>
      <c r="N38" s="112"/>
      <c r="O38" s="112"/>
      <c r="P38" s="112"/>
      <c r="Q38" s="112"/>
      <c r="R38" s="112"/>
      <c r="S38" s="113"/>
      <c r="T38" s="108">
        <f>+(T19+T20+T21+T22+T24+T28+T29+T30+T34+T35)/10</f>
        <v>0.36542093986696322</v>
      </c>
      <c r="AI38" s="106">
        <f>SUM(AI9:AI37)</f>
        <v>55376844053</v>
      </c>
      <c r="AJ38" s="106">
        <f>SUM(AJ9:AJ37)</f>
        <v>39655862469</v>
      </c>
      <c r="AP38" s="106">
        <f>SUM(AP9:AP37)</f>
        <v>14311662500</v>
      </c>
      <c r="AQ38" s="107">
        <f>+AP38/AJ38</f>
        <v>0.36089651337649742</v>
      </c>
      <c r="AR38" s="106">
        <f>SUM(AR9:AR37)</f>
        <v>12811662500</v>
      </c>
      <c r="AS38" s="107">
        <f>+AR38/AJ38</f>
        <v>0.32307108463509532</v>
      </c>
    </row>
    <row r="40" spans="1:58" ht="26.25">
      <c r="D40" s="111" t="s">
        <v>377</v>
      </c>
      <c r="E40" s="112"/>
      <c r="F40" s="112"/>
      <c r="G40" s="112"/>
      <c r="H40" s="112"/>
      <c r="I40" s="112"/>
      <c r="J40" s="112"/>
      <c r="K40" s="112"/>
      <c r="L40" s="112"/>
      <c r="M40" s="112"/>
      <c r="N40" s="112"/>
      <c r="O40" s="112"/>
      <c r="P40" s="112"/>
      <c r="Q40" s="112"/>
      <c r="R40" s="112"/>
      <c r="S40" s="113"/>
      <c r="T40" s="109">
        <f>+(T18+T38)/2</f>
        <v>0.18271046993348161</v>
      </c>
      <c r="AP40" s="156" t="s">
        <v>378</v>
      </c>
      <c r="AQ40" s="156"/>
      <c r="AR40" s="156"/>
      <c r="AS40" s="156"/>
    </row>
  </sheetData>
  <mergeCells count="102">
    <mergeCell ref="D40:S40"/>
    <mergeCell ref="AP40:AS40"/>
    <mergeCell ref="AO9:AO17"/>
    <mergeCell ref="AI9:AI17"/>
    <mergeCell ref="AI19:AI35"/>
    <mergeCell ref="I14:I17"/>
    <mergeCell ref="E9:E17"/>
    <mergeCell ref="F9:F17"/>
    <mergeCell ref="G9:G17"/>
    <mergeCell ref="AN9:AN17"/>
    <mergeCell ref="I9:I13"/>
    <mergeCell ref="J9:J13"/>
    <mergeCell ref="H9:H17"/>
    <mergeCell ref="J14:J17"/>
    <mergeCell ref="AA19:AA22"/>
    <mergeCell ref="AA23:AA29"/>
    <mergeCell ref="AA30:AA35"/>
    <mergeCell ref="AB19:AB22"/>
    <mergeCell ref="AB23:AB29"/>
    <mergeCell ref="AB30:AB35"/>
    <mergeCell ref="AJ9:AJ17"/>
    <mergeCell ref="AA9:AA11"/>
    <mergeCell ref="AA12:AA17"/>
    <mergeCell ref="AB9:AB11"/>
    <mergeCell ref="AB12:AB17"/>
    <mergeCell ref="J23:J25"/>
    <mergeCell ref="G19:G34"/>
    <mergeCell ref="F19:F34"/>
    <mergeCell ref="E19:E34"/>
    <mergeCell ref="D19:D22"/>
    <mergeCell ref="D23:D25"/>
    <mergeCell ref="D26:D29"/>
    <mergeCell ref="D31:D34"/>
    <mergeCell ref="C3:AN3"/>
    <mergeCell ref="C4:AN4"/>
    <mergeCell ref="C5:AO5"/>
    <mergeCell ref="A6:AB7"/>
    <mergeCell ref="A5:B5"/>
    <mergeCell ref="A1:B4"/>
    <mergeCell ref="AC6:AH7"/>
    <mergeCell ref="AI6:AO7"/>
    <mergeCell ref="C1:AN1"/>
    <mergeCell ref="C2:AN2"/>
    <mergeCell ref="A9:A37"/>
    <mergeCell ref="B9:B37"/>
    <mergeCell ref="C9:C37"/>
    <mergeCell ref="D9:D13"/>
    <mergeCell ref="D14:D17"/>
    <mergeCell ref="D18:S18"/>
    <mergeCell ref="H31:H34"/>
    <mergeCell ref="I31:I34"/>
    <mergeCell ref="J31:J34"/>
    <mergeCell ref="H19:H22"/>
    <mergeCell ref="J26:J30"/>
    <mergeCell ref="I26:I30"/>
    <mergeCell ref="H23:H30"/>
    <mergeCell ref="I19:I22"/>
    <mergeCell ref="J19:J22"/>
    <mergeCell ref="I23:I25"/>
    <mergeCell ref="AP9:AP17"/>
    <mergeCell ref="AQ9:AQ17"/>
    <mergeCell ref="AR9:AR17"/>
    <mergeCell ref="AS9:AS17"/>
    <mergeCell ref="AT9:AT17"/>
    <mergeCell ref="AU9:AU17"/>
    <mergeCell ref="AV9:AV17"/>
    <mergeCell ref="AW9:AW17"/>
    <mergeCell ref="AX9:AX17"/>
    <mergeCell ref="AY9:AY17"/>
    <mergeCell ref="BE9:BE17"/>
    <mergeCell ref="BF9:BF17"/>
    <mergeCell ref="AZ9:AZ17"/>
    <mergeCell ref="BA9:BA17"/>
    <mergeCell ref="BB9:BB17"/>
    <mergeCell ref="BC9:BC17"/>
    <mergeCell ref="BD9:BD17"/>
    <mergeCell ref="AT19:AT35"/>
    <mergeCell ref="BE19:BE35"/>
    <mergeCell ref="D38:S38"/>
    <mergeCell ref="AZ19:AZ35"/>
    <mergeCell ref="BA19:BA35"/>
    <mergeCell ref="BB19:BB35"/>
    <mergeCell ref="BC19:BC35"/>
    <mergeCell ref="BD19:BD35"/>
    <mergeCell ref="AU19:AU35"/>
    <mergeCell ref="AV19:AV35"/>
    <mergeCell ref="AW19:AW35"/>
    <mergeCell ref="AX19:AX35"/>
    <mergeCell ref="AY19:AY35"/>
    <mergeCell ref="AP19:AP35"/>
    <mergeCell ref="AR19:AR35"/>
    <mergeCell ref="AQ19:AQ35"/>
    <mergeCell ref="AS19:AS35"/>
    <mergeCell ref="AJ19:AJ35"/>
    <mergeCell ref="AK19:AK35"/>
    <mergeCell ref="AL19:AL35"/>
    <mergeCell ref="AM19:AM35"/>
    <mergeCell ref="AN19:AN23"/>
    <mergeCell ref="AN24:AN29"/>
    <mergeCell ref="AN30:AN33"/>
    <mergeCell ref="AN34:AN35"/>
    <mergeCell ref="AO19:AO34"/>
  </mergeCells>
  <dataValidations count="1">
    <dataValidation type="list" allowBlank="1" showInputMessage="1" showErrorMessage="1" sqref="L9:L17 L19:L37 L39:L133" xr:uid="{00000000-0002-0000-0300-000000000000}">
      <formula1>$AV$9:$AV$26</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ANEXO1!$A$2:$A$21</xm:f>
          </x14:formula1>
          <xm:sqref>AF36:AF88</xm:sqref>
        </x14:dataValidation>
        <x14:dataValidation type="list" allowBlank="1" showInputMessage="1" showErrorMessage="1" xr:uid="{00000000-0002-0000-0300-000002000000}">
          <x14:formula1>
            <xm:f>ANEXO1!$F$2:$F$7</xm:f>
          </x14:formula1>
          <xm:sqref>AG36:AG97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E19" sqref="E19"/>
    </sheetView>
  </sheetViews>
  <sheetFormatPr defaultColWidth="10.85546875" defaultRowHeight="14.25"/>
  <cols>
    <col min="1" max="1" width="20.5703125" customWidth="1"/>
    <col min="2" max="2" width="25" customWidth="1"/>
    <col min="3" max="3" width="19.5703125" customWidth="1"/>
    <col min="4" max="4" width="20.42578125" customWidth="1"/>
    <col min="5" max="6" width="22.85546875" customWidth="1"/>
    <col min="7" max="7" width="25.42578125" customWidth="1"/>
  </cols>
  <sheetData>
    <row r="2" spans="1:7">
      <c r="A2" s="218" t="s">
        <v>379</v>
      </c>
      <c r="B2" s="219"/>
      <c r="C2" s="219"/>
      <c r="D2" s="219"/>
      <c r="E2" s="219"/>
      <c r="F2" s="219"/>
      <c r="G2" s="220"/>
    </row>
    <row r="3" spans="1:7" s="3" customFormat="1">
      <c r="A3" s="28" t="s">
        <v>380</v>
      </c>
      <c r="B3" s="215" t="s">
        <v>381</v>
      </c>
      <c r="C3" s="215"/>
      <c r="D3" s="215"/>
      <c r="E3" s="215"/>
      <c r="F3" s="215"/>
      <c r="G3" s="29" t="s">
        <v>382</v>
      </c>
    </row>
    <row r="4" spans="1:7" ht="12.75" customHeight="1">
      <c r="A4" s="30">
        <v>45489</v>
      </c>
      <c r="B4" s="216" t="s">
        <v>383</v>
      </c>
      <c r="C4" s="216"/>
      <c r="D4" s="216"/>
      <c r="E4" s="216"/>
      <c r="F4" s="216"/>
      <c r="G4" s="31" t="s">
        <v>384</v>
      </c>
    </row>
    <row r="5" spans="1:7" ht="12.75" customHeight="1">
      <c r="A5" s="32"/>
      <c r="B5" s="216"/>
      <c r="C5" s="216"/>
      <c r="D5" s="216"/>
      <c r="E5" s="216"/>
      <c r="F5" s="216"/>
      <c r="G5" s="31"/>
    </row>
    <row r="6" spans="1:7">
      <c r="A6" s="32"/>
      <c r="B6" s="217"/>
      <c r="C6" s="217"/>
      <c r="D6" s="217"/>
      <c r="E6" s="217"/>
      <c r="F6" s="217"/>
      <c r="G6" s="33"/>
    </row>
    <row r="7" spans="1:7">
      <c r="A7" s="32"/>
      <c r="B7" s="217"/>
      <c r="C7" s="217"/>
      <c r="D7" s="217"/>
      <c r="E7" s="217"/>
      <c r="F7" s="217"/>
      <c r="G7" s="33"/>
    </row>
    <row r="8" spans="1:7">
      <c r="A8" s="32"/>
      <c r="B8" s="34"/>
      <c r="C8" s="34"/>
      <c r="D8" s="34"/>
      <c r="E8" s="34"/>
      <c r="F8" s="34"/>
      <c r="G8" s="33"/>
    </row>
    <row r="9" spans="1:7">
      <c r="A9" s="211" t="s">
        <v>385</v>
      </c>
      <c r="B9" s="212"/>
      <c r="C9" s="212"/>
      <c r="D9" s="212"/>
      <c r="E9" s="212"/>
      <c r="F9" s="212"/>
      <c r="G9" s="213"/>
    </row>
    <row r="10" spans="1:7" s="3" customFormat="1">
      <c r="A10" s="35"/>
      <c r="B10" s="215" t="s">
        <v>386</v>
      </c>
      <c r="C10" s="215"/>
      <c r="D10" s="215" t="s">
        <v>387</v>
      </c>
      <c r="E10" s="215"/>
      <c r="F10" s="35" t="s">
        <v>380</v>
      </c>
      <c r="G10" s="35" t="s">
        <v>388</v>
      </c>
    </row>
    <row r="11" spans="1:7">
      <c r="A11" s="36" t="s">
        <v>389</v>
      </c>
      <c r="B11" s="216" t="s">
        <v>390</v>
      </c>
      <c r="C11" s="216"/>
      <c r="D11" s="214" t="s">
        <v>391</v>
      </c>
      <c r="E11" s="214"/>
      <c r="F11" s="32" t="s">
        <v>392</v>
      </c>
      <c r="G11" s="33"/>
    </row>
    <row r="12" spans="1:7">
      <c r="A12" s="36" t="s">
        <v>393</v>
      </c>
      <c r="B12" s="214" t="s">
        <v>394</v>
      </c>
      <c r="C12" s="214"/>
      <c r="D12" s="214" t="s">
        <v>395</v>
      </c>
      <c r="E12" s="214"/>
      <c r="F12" s="32" t="s">
        <v>392</v>
      </c>
      <c r="G12" s="33"/>
    </row>
    <row r="13" spans="1:7">
      <c r="A13" s="36" t="s">
        <v>396</v>
      </c>
      <c r="B13" s="214" t="s">
        <v>394</v>
      </c>
      <c r="C13" s="214"/>
      <c r="D13" s="214" t="s">
        <v>395</v>
      </c>
      <c r="E13" s="214"/>
      <c r="F13" s="32" t="s">
        <v>392</v>
      </c>
      <c r="G13" s="33"/>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B7:F7"/>
    <mergeCell ref="A2:G2"/>
    <mergeCell ref="B3:F3"/>
    <mergeCell ref="B4:F4"/>
    <mergeCell ref="B5:F5"/>
    <mergeCell ref="B6:F6"/>
    <mergeCell ref="A9:G9"/>
    <mergeCell ref="B13:C13"/>
    <mergeCell ref="D13:E13"/>
    <mergeCell ref="B10:C10"/>
    <mergeCell ref="D10:E10"/>
    <mergeCell ref="B11:C11"/>
    <mergeCell ref="D11:E11"/>
    <mergeCell ref="B12:C12"/>
    <mergeCell ref="D12:E12"/>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election activeCell="A9" sqref="A9"/>
    </sheetView>
  </sheetViews>
  <sheetFormatPr defaultColWidth="10.85546875" defaultRowHeight="14.25"/>
  <cols>
    <col min="1" max="1" width="55.42578125" customWidth="1"/>
    <col min="5" max="5" width="20.140625" customWidth="1"/>
    <col min="6" max="6" width="34.5703125" customWidth="1"/>
  </cols>
  <sheetData>
    <row r="1" spans="1:6" ht="52.5" customHeight="1">
      <c r="A1" s="24" t="s">
        <v>397</v>
      </c>
      <c r="E1" s="4" t="s">
        <v>398</v>
      </c>
      <c r="F1" s="4" t="s">
        <v>399</v>
      </c>
    </row>
    <row r="2" spans="1:6" ht="25.5" customHeight="1">
      <c r="A2" s="23" t="s">
        <v>400</v>
      </c>
      <c r="E2" s="5">
        <v>0</v>
      </c>
      <c r="F2" s="6" t="s">
        <v>401</v>
      </c>
    </row>
    <row r="3" spans="1:6" ht="45" customHeight="1">
      <c r="A3" s="23" t="s">
        <v>402</v>
      </c>
      <c r="E3" s="5">
        <v>1</v>
      </c>
      <c r="F3" s="6" t="s">
        <v>403</v>
      </c>
    </row>
    <row r="4" spans="1:6" ht="45" customHeight="1">
      <c r="A4" s="23" t="s">
        <v>404</v>
      </c>
      <c r="E4" s="5">
        <v>2</v>
      </c>
      <c r="F4" s="6" t="s">
        <v>405</v>
      </c>
    </row>
    <row r="5" spans="1:6" ht="45" customHeight="1">
      <c r="A5" s="23" t="s">
        <v>406</v>
      </c>
      <c r="E5" s="5">
        <v>3</v>
      </c>
      <c r="F5" s="6" t="s">
        <v>407</v>
      </c>
    </row>
    <row r="6" spans="1:6" ht="45" customHeight="1">
      <c r="A6" s="23" t="s">
        <v>408</v>
      </c>
      <c r="E6" s="5">
        <v>4</v>
      </c>
      <c r="F6" s="6" t="s">
        <v>409</v>
      </c>
    </row>
    <row r="7" spans="1:6" ht="45" customHeight="1">
      <c r="A7" s="23" t="s">
        <v>410</v>
      </c>
      <c r="E7" s="5">
        <v>5</v>
      </c>
      <c r="F7" s="6" t="s">
        <v>411</v>
      </c>
    </row>
    <row r="8" spans="1:6" ht="45" customHeight="1">
      <c r="A8" s="23" t="s">
        <v>412</v>
      </c>
    </row>
    <row r="9" spans="1:6" ht="45" customHeight="1">
      <c r="A9" s="23" t="s">
        <v>413</v>
      </c>
    </row>
    <row r="10" spans="1:6" ht="45" customHeight="1">
      <c r="A10" s="23" t="s">
        <v>414</v>
      </c>
    </row>
    <row r="11" spans="1:6" ht="45" customHeight="1">
      <c r="A11" s="23" t="s">
        <v>415</v>
      </c>
    </row>
    <row r="12" spans="1:6" ht="45" customHeight="1">
      <c r="A12" s="23" t="s">
        <v>416</v>
      </c>
    </row>
    <row r="13" spans="1:6" ht="45" customHeight="1">
      <c r="A13" s="23" t="s">
        <v>417</v>
      </c>
    </row>
    <row r="14" spans="1:6" ht="45" customHeight="1">
      <c r="A14" s="23" t="s">
        <v>418</v>
      </c>
    </row>
    <row r="15" spans="1:6" ht="45" customHeight="1">
      <c r="A15" s="23" t="s">
        <v>419</v>
      </c>
    </row>
    <row r="16" spans="1:6" ht="45" customHeight="1">
      <c r="A16" s="23" t="s">
        <v>420</v>
      </c>
    </row>
    <row r="17" spans="1:1" ht="45" customHeight="1">
      <c r="A17" s="23" t="s">
        <v>421</v>
      </c>
    </row>
    <row r="18" spans="1:1" ht="45" customHeight="1">
      <c r="A18" s="23" t="s">
        <v>422</v>
      </c>
    </row>
    <row r="19" spans="1:1" ht="45" customHeight="1">
      <c r="A19" s="23" t="s">
        <v>423</v>
      </c>
    </row>
    <row r="20" spans="1:1" ht="45" customHeight="1">
      <c r="A20" s="23" t="s">
        <v>424</v>
      </c>
    </row>
    <row r="21" spans="1:1" ht="45" customHeight="1">
      <c r="A21" s="23" t="s">
        <v>425</v>
      </c>
    </row>
    <row r="22" spans="1:1" ht="45" customHeight="1"/>
    <row r="23" spans="1:1" ht="45" customHeight="1"/>
    <row r="24" spans="1:1" ht="45" customHeight="1"/>
    <row r="25" spans="1:1" ht="45" customHeight="1"/>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Plan De Desarrollo</cp:lastModifiedBy>
  <cp:revision/>
  <dcterms:created xsi:type="dcterms:W3CDTF">2024-07-04T17:50:33Z</dcterms:created>
  <dcterms:modified xsi:type="dcterms:W3CDTF">2026-05-06T20:57:09Z</dcterms:modified>
  <cp:category/>
  <cp:contentStatus/>
</cp:coreProperties>
</file>