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MAYERLY FERREIRA\Documents\Planeacion 2026\Reportes\Primer trimestre 2026\Distriseguridad\"/>
    </mc:Choice>
  </mc:AlternateContent>
  <xr:revisionPtr revIDLastSave="0" documentId="13_ncr:1_{7BF30AD5-E922-458E-B14C-A44539520074}" xr6:coauthVersionLast="47" xr6:coauthVersionMax="47" xr10:uidLastSave="{00000000-0000-0000-0000-000000000000}"/>
  <bookViews>
    <workbookView xWindow="-120" yWindow="-120" windowWidth="20730" windowHeight="11040" firstSheet="1"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ESTRATÉGICO'!$A$1:$AF$8</definedName>
    <definedName name="_xlnm._FilterDatabase" localSheetId="3" hidden="1">'3. INVERSIÓN'!$A$8:$BJ$41</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41" i="6" l="1"/>
  <c r="AJ31" i="6"/>
  <c r="AF9" i="1"/>
  <c r="AQ38" i="6"/>
  <c r="AS32" i="6"/>
  <c r="AS9" i="6"/>
  <c r="AI41" i="6"/>
  <c r="AQ41" i="6"/>
  <c r="AP41" i="6"/>
  <c r="AR31" i="6" l="1"/>
  <c r="AJ41" i="6"/>
  <c r="AS37" i="6"/>
  <c r="AR37" i="6"/>
  <c r="AQ32" i="6"/>
  <c r="AQ37" i="6" s="1"/>
  <c r="AP37" i="6"/>
  <c r="AK37" i="6"/>
  <c r="AL37" i="6"/>
  <c r="AM37" i="6"/>
  <c r="AM44" i="6" s="1"/>
  <c r="S38" i="6"/>
  <c r="S39" i="6"/>
  <c r="S40" i="6"/>
  <c r="AQ9" i="6"/>
  <c r="AK31" i="6"/>
  <c r="AK44" i="6" s="1"/>
  <c r="AL31" i="6"/>
  <c r="AL44" i="6" s="1"/>
  <c r="AR44" i="6" l="1"/>
  <c r="V21" i="1"/>
  <c r="X21" i="1" s="1"/>
  <c r="V20" i="1"/>
  <c r="X20" i="1" s="1"/>
  <c r="V17" i="1"/>
  <c r="X17" i="1" s="1"/>
  <c r="V18" i="1"/>
  <c r="X18" i="1" s="1"/>
  <c r="V16" i="1"/>
  <c r="V9" i="1"/>
  <c r="X9" i="1" s="1"/>
  <c r="V10" i="1"/>
  <c r="X10" i="1" s="1"/>
  <c r="V11" i="1"/>
  <c r="X11" i="1" s="1"/>
  <c r="V12" i="1"/>
  <c r="X12" i="1" s="1"/>
  <c r="V13" i="1"/>
  <c r="X13" i="1" s="1"/>
  <c r="V14" i="1"/>
  <c r="X14" i="1" s="1"/>
  <c r="AD14" i="1" s="1"/>
  <c r="AT44" i="6"/>
  <c r="BD41" i="6"/>
  <c r="BE38" i="6"/>
  <c r="BE41" i="6" s="1"/>
  <c r="BC38" i="6"/>
  <c r="BC41" i="6" s="1"/>
  <c r="BD37" i="6"/>
  <c r="BB37" i="6"/>
  <c r="BE32" i="6"/>
  <c r="BE37" i="6" s="1"/>
  <c r="BC32" i="6"/>
  <c r="BC37" i="6" s="1"/>
  <c r="BD31" i="6"/>
  <c r="BB31" i="6"/>
  <c r="BE9" i="6"/>
  <c r="BE31" i="6" s="1"/>
  <c r="BC9" i="6"/>
  <c r="BC31" i="6" s="1"/>
  <c r="AY38" i="6"/>
  <c r="AY32" i="6"/>
  <c r="BB44" i="6" l="1"/>
  <c r="BC44" i="6" s="1"/>
  <c r="BD44" i="6"/>
  <c r="BE44" i="6" s="1"/>
  <c r="AC9" i="1"/>
  <c r="AY41" i="6"/>
  <c r="AX41" i="6" l="1"/>
  <c r="AZ37" i="6"/>
  <c r="BA32" i="6"/>
  <c r="BA37" i="6" s="1"/>
  <c r="AX37" i="6"/>
  <c r="AY37" i="6"/>
  <c r="AZ31" i="6"/>
  <c r="AX31" i="6"/>
  <c r="BA9" i="6"/>
  <c r="BA31" i="6" s="1"/>
  <c r="AY9" i="6"/>
  <c r="AY31" i="6" s="1"/>
  <c r="AJ37" i="6"/>
  <c r="AX44" i="6" l="1"/>
  <c r="AY44" i="6" s="1"/>
  <c r="AZ44" i="6"/>
  <c r="BA44" i="6" s="1"/>
  <c r="AV41" i="6"/>
  <c r="AT41" i="6"/>
  <c r="AV37" i="6"/>
  <c r="AT37" i="6"/>
  <c r="AV44" i="6" l="1"/>
  <c r="AW44" i="6" l="1"/>
  <c r="AU44" i="6"/>
  <c r="T40" i="6" l="1"/>
  <c r="T39" i="6"/>
  <c r="AW38" i="6"/>
  <c r="AW41" i="6" s="1"/>
  <c r="AU38" i="6"/>
  <c r="AU41" i="6" s="1"/>
  <c r="T38" i="6"/>
  <c r="T41" i="6" s="1"/>
  <c r="AW32" i="6"/>
  <c r="AW37" i="6" s="1"/>
  <c r="AU32" i="6"/>
  <c r="AU37" i="6" s="1"/>
  <c r="AI37" i="6"/>
  <c r="S32" i="6"/>
  <c r="T32" i="6" s="1"/>
  <c r="S33" i="6"/>
  <c r="T33" i="6" s="1"/>
  <c r="S34" i="6"/>
  <c r="T34" i="6" s="1"/>
  <c r="S35" i="6"/>
  <c r="T35" i="6" s="1"/>
  <c r="S36" i="6"/>
  <c r="T36" i="6" s="1"/>
  <c r="AV31" i="6"/>
  <c r="AQ31" i="6"/>
  <c r="AS31" i="6"/>
  <c r="AT31" i="6"/>
  <c r="AP31" i="6"/>
  <c r="AP44" i="6" s="1"/>
  <c r="AJ44" i="6"/>
  <c r="AS44" i="6" s="1"/>
  <c r="AI31" i="6"/>
  <c r="AU9" i="6"/>
  <c r="AU31" i="6" s="1"/>
  <c r="AW9" i="6"/>
  <c r="AW31" i="6" s="1"/>
  <c r="T37" i="6" l="1"/>
  <c r="AQ44" i="6"/>
  <c r="S10" i="6"/>
  <c r="T10" i="6" s="1"/>
  <c r="S11" i="6"/>
  <c r="T11" i="6" s="1"/>
  <c r="S12" i="6"/>
  <c r="T12" i="6" s="1"/>
  <c r="S13" i="6"/>
  <c r="T13" i="6" s="1"/>
  <c r="S14" i="6"/>
  <c r="S15" i="6"/>
  <c r="S16" i="6"/>
  <c r="S17" i="6"/>
  <c r="S18" i="6"/>
  <c r="S19" i="6"/>
  <c r="S20" i="6"/>
  <c r="S21" i="6"/>
  <c r="S22" i="6"/>
  <c r="S23" i="6"/>
  <c r="T23" i="6" s="1"/>
  <c r="S24" i="6"/>
  <c r="T24" i="6" s="1"/>
  <c r="S25" i="6"/>
  <c r="T25" i="6" s="1"/>
  <c r="S26" i="6"/>
  <c r="T26" i="6" s="1"/>
  <c r="S27" i="6"/>
  <c r="T27" i="6" s="1"/>
  <c r="S28" i="6"/>
  <c r="S29" i="6"/>
  <c r="S30" i="6"/>
  <c r="V23" i="1" l="1"/>
  <c r="X23" i="1" s="1"/>
  <c r="AD20" i="1"/>
  <c r="AD17" i="1"/>
  <c r="AC18" i="1"/>
  <c r="T16" i="1"/>
  <c r="X16" i="1" s="1"/>
  <c r="AC10" i="1"/>
  <c r="AC11" i="1"/>
  <c r="AC12" i="1"/>
  <c r="AE13" i="1"/>
  <c r="AF20" i="1" l="1"/>
  <c r="AC20" i="1"/>
  <c r="AE17" i="1"/>
  <c r="AE20" i="1"/>
  <c r="AF17" i="1"/>
  <c r="AC17" i="1"/>
  <c r="AF13" i="1"/>
  <c r="AE12" i="1"/>
  <c r="AE11" i="1"/>
  <c r="AE10" i="1"/>
  <c r="AF10" i="1"/>
  <c r="AE14" i="1"/>
  <c r="AF11" i="1" l="1"/>
  <c r="AD11" i="1"/>
  <c r="AF12" i="1"/>
  <c r="AD12" i="1"/>
  <c r="S9" i="6" l="1"/>
  <c r="T9" i="6" l="1"/>
  <c r="AC23" i="1"/>
  <c r="AE16" i="1"/>
  <c r="AD13" i="1"/>
  <c r="AE9" i="1"/>
  <c r="T31" i="6" l="1"/>
  <c r="T44" i="6" s="1"/>
  <c r="AE21" i="1"/>
  <c r="AE22" i="1" s="1"/>
  <c r="AC21" i="1"/>
  <c r="AC22" i="1" s="1"/>
  <c r="AD16" i="1"/>
  <c r="AD21" i="1"/>
  <c r="AD22" i="1" s="1"/>
  <c r="AF18" i="1"/>
  <c r="AF23" i="1"/>
  <c r="AC13" i="1"/>
  <c r="AC16" i="1"/>
  <c r="AE18" i="1"/>
  <c r="AE23" i="1"/>
  <c r="AC14" i="1"/>
  <c r="AF16" i="1" l="1"/>
  <c r="AF21" i="1"/>
  <c r="AF22" i="1" s="1"/>
  <c r="AD23" i="1"/>
  <c r="AD18" i="1"/>
  <c r="AF14" i="1"/>
  <c r="AE19" i="1" l="1"/>
  <c r="AE24" i="1"/>
  <c r="AE15" i="1" l="1"/>
  <c r="AE26" i="1" s="1"/>
  <c r="AF19" i="1"/>
  <c r="AC19" i="1"/>
  <c r="AC24" i="1"/>
  <c r="AD19" i="1"/>
  <c r="AD9" i="1" l="1"/>
  <c r="AC15" i="1"/>
  <c r="AC26" i="1" s="1"/>
  <c r="AD10" i="1"/>
  <c r="AD24" i="1"/>
  <c r="AD15" i="1" l="1"/>
  <c r="AD26" i="1" s="1"/>
  <c r="AF15" i="1"/>
  <c r="AF24" i="1"/>
  <c r="AF2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 ref="O23" authorId="0" shapeId="0" xr:uid="{00000000-0006-0000-0100-000002000000}">
      <text>
        <r>
          <rPr>
            <b/>
            <sz val="9"/>
            <color indexed="81"/>
            <rFont val="Tahoma"/>
            <family val="2"/>
          </rPr>
          <t>USUARIO:</t>
        </r>
        <r>
          <rPr>
            <sz val="9"/>
            <color indexed="81"/>
            <rFont val="Tahoma"/>
            <family val="2"/>
          </rPr>
          <t xml:space="preserve">
plan de desarrollo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<sst xmlns="http://schemas.openxmlformats.org/spreadsheetml/2006/main" count="946" uniqueCount="410">
  <si>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</si>
  <si>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</si>
  <si>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</si>
  <si>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</si>
  <si>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</si>
  <si>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</si>
  <si>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</si>
  <si>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</si>
  <si>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</si>
  <si>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</si>
  <si>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</si>
  <si>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</si>
  <si>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</si>
  <si>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</si>
  <si>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</si>
  <si>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</si>
  <si>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</si>
  <si>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</si>
  <si>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</si>
  <si>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</si>
  <si>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</si>
  <si>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</si>
  <si>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</si>
  <si>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</si>
  <si>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</si>
  <si>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</si>
  <si>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</si>
  <si>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</si>
  <si>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</si>
  <si>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</si>
  <si>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</si>
  <si>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</si>
  <si>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</si>
  <si>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</si>
  <si>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</si>
  <si>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</si>
  <si>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</si>
  <si>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</si>
  <si>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</si>
  <si>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</si>
  <si>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</si>
  <si>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</si>
  <si>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</si>
  <si>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</si>
  <si>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</si>
  <si>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</si>
  <si>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</si>
  <si>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</si>
  <si>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</si>
  <si>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</si>
  <si>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</si>
  <si>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</si>
  <si>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</si>
  <si>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</si>
  <si>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</si>
  <si>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</si>
  <si>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</si>
  <si>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</si>
  <si>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</si>
  <si>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</si>
  <si>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</si>
  <si>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</si>
  <si>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</si>
  <si>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</si>
  <si>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</si>
  <si>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</si>
  <si>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</si>
  <si>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</si>
  <si>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</si>
  <si>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</si>
  <si>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</si>
  <si>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</si>
  <si>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</si>
  <si>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</si>
  <si>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</si>
  <si>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</si>
  <si>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</si>
  <si>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</si>
  <si>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</si>
  <si>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</si>
  <si>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</si>
  <si>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</si>
  <si>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</si>
  <si>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</si>
  <si>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</si>
  <si>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</si>
  <si>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</si>
  <si>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</si>
  <si>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</si>
  <si>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</si>
  <si>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</si>
  <si>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</si>
  <si>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</si>
  <si>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</si>
  <si>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</si>
  <si>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</si>
  <si>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</si>
  <si>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</si>
  <si>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</si>
  <si>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</si>
  <si>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</si>
  <si>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</si>
  <si>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</si>
  <si>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</si>
  <si>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</si>
  <si>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</si>
  <si>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</si>
  <si>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</si>
  <si>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</si>
  <si>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</si>
  <si>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</si>
  <si>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</si>
  <si>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</si>
  <si>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</si>
  <si>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</si>
  <si>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</si>
  <si>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</si>
  <si>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</si>
  <si>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</si>
  <si>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</si>
  <si>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</si>
  <si>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</si>
  <si>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</si>
  <si>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</si>
  <si>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</si>
  <si>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</si>
  <si>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</si>
  <si>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</si>
  <si>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</si>
  <si>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</si>
  <si>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</si>
  <si>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</si>
  <si>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</si>
  <si>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</si>
  <si>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DISTRISEGURIDAD</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</si>
  <si>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</si>
  <si>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</si>
  <si>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</si>
  <si>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</si>
  <si>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</si>
  <si>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</si>
  <si>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</si>
  <si>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</si>
  <si>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</si>
  <si>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</si>
  <si>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</si>
  <si>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</si>
  <si>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</si>
  <si>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</si>
  <si>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</si>
  <si>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</si>
  <si>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</si>
  <si>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</si>
  <si>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</si>
  <si>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</si>
  <si>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</si>
  <si>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</si>
  <si>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</si>
  <si>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</si>
  <si>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</si>
  <si>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</si>
  <si>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</si>
  <si>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</si>
  <si>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</si>
  <si>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</si>
  <si>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</si>
  <si>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16. Paz, justicia e instituciones sólidas</t>
  </si>
  <si>
    <t>Garantizar la seguridad y convivencia ciudadana en Cartagena mediante la gestión integrada y estratégica de la seguridad pública, asegurando la dotación de infraestructura y tecnología avanzada necesaria para las operaciones policiales y la implementación de sistemas tecnológicos innovadores que apoyen la prevención del crimen y mejoren la respuesta policial.</t>
  </si>
  <si>
    <t>SEGURIDAD HUMANA</t>
  </si>
  <si>
    <t>Seguridad Ciudadana y Orden Público</t>
  </si>
  <si>
    <t>Reducir tasa de homicidio a 28 por cada 100 mil habitantes</t>
  </si>
  <si>
    <t>SEGURIDAD YA CON DOTACIÓN A LOS ORGANISMOS DE SEGURIDAD, SOCORRO, JUSTICIA Y CONVIVENCIA Y TECNOLOGÍA PARA LA PREVENCIÓN</t>
  </si>
  <si>
    <t>N/A</t>
  </si>
  <si>
    <t>Cámaras de seguridad mantenidas</t>
  </si>
  <si>
    <t>Mantener ochocientas setenta y nueve (879) cámaras</t>
  </si>
  <si>
    <t>Servicio</t>
  </si>
  <si>
    <t>Reducir tasa de hurto a personas a 550 por cada 100 mil habitantes</t>
  </si>
  <si>
    <t>Cámaras de seguridad instaladas</t>
  </si>
  <si>
    <t>Instalar ochocientas cuarenta y nueve (849) cámaras nuevas</t>
  </si>
  <si>
    <t xml:space="preserve">Bien </t>
  </si>
  <si>
    <t>Reducir número de extorsiones a 90</t>
  </si>
  <si>
    <t>Sistemas de información para la seguidad implementados</t>
  </si>
  <si>
    <t>Sistemas de información implementados</t>
  </si>
  <si>
    <t>Implementar cuatrocientos cuarenta  (440) sistemas de información para la seguridad (alarmas comunitarias, drones, totem)</t>
  </si>
  <si>
    <t>Equipos de seguridad adquiridos</t>
  </si>
  <si>
    <t>Sistemas de información actualizados</t>
  </si>
  <si>
    <t>Reducir número de hurtos a comercios a 650</t>
  </si>
  <si>
    <t>Infraestructura para la promoción a la cultura de la legalidad y a la convivencia construida</t>
  </si>
  <si>
    <t>Infraestructura para la promoción a la cultura de la legalidad y a la convivencia construida y dotada</t>
  </si>
  <si>
    <t>Construir cuatro (4) infraestructuras para la promoción de la cultura de la legalidad y la convivencia  CAIs, subestaciones, estaciones, centro de  inteligencia)</t>
  </si>
  <si>
    <t>Vehículos para la seguridad y convivencia entregados</t>
  </si>
  <si>
    <t>Unidades dotadas</t>
  </si>
  <si>
    <t>Entregar doscientos sesenta y ocho (268) vehículos para la seguridad (moto, camioneta, automóvil, camión, cuatrimotos, jet sky)</t>
  </si>
  <si>
    <t>AVANCE PROGRAMA SEGURIDAD YA CON DOTACIÓN A LOS ORGANISMOS DE SEGURIDAD, SOCORRO, JUSTICIA Y CONVIVENCIA Y TECNOLOGÍA PARA LA PREVENCIÓN</t>
  </si>
  <si>
    <t>Realizar acciones que permitan el fortalecimiento de la Fuerza Pública y los Organismos de Seguridad, así como de las dependencias de la Alcaldía, liderando la articulación y</t>
  </si>
  <si>
    <t>PLAN ESTRATÉGICO DE SEGURIDAD INTEGRAL TITAN 24</t>
  </si>
  <si>
    <t>Comandos Élites de la Policía Nacional para la seguridad y protección ciudadana equipados</t>
  </si>
  <si>
    <t>Unidades policiales dotadas</t>
  </si>
  <si>
    <t>Equipar tres (3) Comandos Élites de la Policía Nacional para la seguridad y protección ciudadana</t>
  </si>
  <si>
    <t>PLAN ESTRATÉGICO DE SEGURIDAD INTEGRAL TITAN 25</t>
  </si>
  <si>
    <t>Centro de Procesamiento de Información Institucional y análisis situacional para el Seguimiento del Delito conformado</t>
  </si>
  <si>
    <t>Documentos de investigación elaborados</t>
  </si>
  <si>
    <t>Conformar un (1) Centro de Procesamiento de Información Institucional y análisis situacional para el Seguimiento del Delito</t>
  </si>
  <si>
    <t>PLAN ESTRATÉGICO DE SEGURIDAD INTEGRAL TITAN 26</t>
  </si>
  <si>
    <t>Operativos anuales de protección, defensa, recuperación de bienes de uso marino costero desarrollados</t>
  </si>
  <si>
    <t>Desarrollar 10 operativos anuales de protección, defensa, recuperación, de bienes de uso público marino costero en el distrito a través del Ecobloque</t>
  </si>
  <si>
    <t>AVANCE PROGRAMA PLAN ESTRATÉGICO DE SEGURIDAD INTEGRAL TITAN 26</t>
  </si>
  <si>
    <t>Contribuir a garantizar condiciones idóneas de seguridad y socorro en las playas de manera continua, confiable y oportuna.</t>
  </si>
  <si>
    <t>Ampliar en un 100% la cobertura de respuesta acuática del Cuerpo de Bomberos</t>
  </si>
  <si>
    <t>SEGURIDAD YA EN LAS PLAYAS DE CARTAGENA</t>
  </si>
  <si>
    <t>NO APLICA</t>
  </si>
  <si>
    <t>Organismos de atención de emergencias en las playas equipados</t>
  </si>
  <si>
    <t xml:space="preserve">Equipamientos dotados </t>
  </si>
  <si>
    <t>Equipar a cuatro (4) organismos de atención de emergencias en playas</t>
  </si>
  <si>
    <t xml:space="preserve"> Equipamientos dotados </t>
  </si>
  <si>
    <t>Infraestructura para seguridad y socorro en playas tipo Garitas</t>
  </si>
  <si>
    <t>Equipamientos construidos</t>
  </si>
  <si>
    <t>Construir veinte (20) garitas nuevas para la seguridad en playas</t>
  </si>
  <si>
    <t>AVANCE PROGRAMA SEGURIDAD YA EN LAS PLAYAS DE CARTAGENA</t>
  </si>
  <si>
    <t>Promover la sana convivencia, la participación y la movilización ciudadana entre los cartageneros y visitantes, contribuyendo a la reducción de la violencia y el fortalecimiento de las relaciones comunitarias.</t>
  </si>
  <si>
    <t>Reducir el número de casos de lesiones personales a 2.000</t>
  </si>
  <si>
    <t>CARTAGENA AVANZA EN CONVIVENCIA</t>
  </si>
  <si>
    <t>Iniciativas para la promoción de la convivencia implementadas</t>
  </si>
  <si>
    <t>Personas capacitadas</t>
  </si>
  <si>
    <t>Implementar ocho (8) iniciativas para la promoción de la convivencia</t>
  </si>
  <si>
    <t>AVANCE PROGRAMA CARTAGENA AVANZA EN CONVIVENCIA</t>
  </si>
  <si>
    <t>AVANCE DISTRISEGURIDAD</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</si>
  <si>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</si>
  <si>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</si>
  <si>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</si>
  <si>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</si>
  <si>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</si>
  <si>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</si>
  <si>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</si>
  <si>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</si>
  <si>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</si>
  <si>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</si>
  <si>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</si>
  <si>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</si>
  <si>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</si>
  <si>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</si>
  <si>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</si>
  <si>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</si>
  <si>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</si>
  <si>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</si>
  <si>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</si>
  <si>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</si>
  <si>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</si>
  <si>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</si>
  <si>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</si>
  <si>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</si>
  <si>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</si>
  <si>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</si>
  <si>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</si>
  <si>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</si>
  <si>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</si>
  <si>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</si>
  <si>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</si>
  <si>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</si>
  <si>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</si>
  <si>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</si>
  <si>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</si>
  <si>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</si>
  <si>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</si>
  <si>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</si>
  <si>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</si>
  <si>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</si>
  <si>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</si>
  <si>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</si>
  <si>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CONSTRUCCIÓN Y DOTACION PARA LOS ORGANISMOS DE SEGURIDAD, SOCORRO, JUSTICIA Y CONVIVENCIA EN CARTAGENA DE INDIAS</t>
  </si>
  <si>
    <t xml:space="preserve">2024130010032
</t>
  </si>
  <si>
    <t>FORTALECER Y MEJORAR LA CAPACIDAD DE RESPUESTA DE LOS ORGANISMOS DE SEGURIDAD DEL DISRITO DE CARTAGENA</t>
  </si>
  <si>
    <t>AUMENTAR EL NUMERO DE CAMARAS INSTALADAS Y/O CON MANTENIMIENTO PARA ASEGURAR OPERACION Y SERVICIO IDONEO EN LA CIUDAD</t>
  </si>
  <si>
    <t>SERVICIO</t>
  </si>
  <si>
    <t>TODAS LAS UNIDADES COMUNERAS</t>
  </si>
  <si>
    <t>JULIO DE VOZ</t>
  </si>
  <si>
    <t>Posibilidad de
afectación por la 
falta de 
coordinación y articulación interinstitucional 
para el desarrollo 
de procesos de ejecución de los proyectos</t>
  </si>
  <si>
    <t>Activar 
Comités de
Gestión, planeación, contratación, 
que permitan 
generar la coordinación requerida</t>
  </si>
  <si>
    <t>NO</t>
  </si>
  <si>
    <t xml:space="preserve">Recursos propios </t>
  </si>
  <si>
    <t>ICDE DISTRISEGURIDAD 10% DELINEACION URBANA      ICDE TELEFONIA CONMUTADA                    RF ICLD                                                                                       ICDE DISTRISEGURIDAD 1% IPU                                        RF DISTRISEGURIDAD</t>
  </si>
  <si>
    <t>CONSTRUCCIÓN Y DOTACIÓN PARA LOS ORGANISMOS DE SEGURIDAD, SOCORRO, JUSTICIA Y CONVIVENCIA EN CARTAGENA DE INDIAS 2.3.4501.1000.2024130010032</t>
  </si>
  <si>
    <t>EQUIDAD DE LA MUJER</t>
  </si>
  <si>
    <t xml:space="preserve">BIEN </t>
  </si>
  <si>
    <t>SI</t>
  </si>
  <si>
    <t xml:space="preserve">Adquirir ciento veinte (120) equipos de comunicación para la seguridad (tipo radio, equipos celulares) </t>
  </si>
  <si>
    <t>AUMENTAR LA CANTIDAD DE EQUIPOS PARA COMUNICACIONES DE ORGANISMOS DE SEGURIDAD</t>
  </si>
  <si>
    <t>Producto 2: Servicio de información implementado alarmas</t>
  </si>
  <si>
    <t>FORTALECIMIENTO DE LA SEGURIDAD EN LAS PLAYAS DEL DISTRITO DE CARTAGENA DE INDIAS</t>
  </si>
  <si>
    <t>INCREMENTAR LA CAPACIDAD DE RESPUESTA DE LOS ORGANISMOS QUE SE ENCARGAN DE LA SEGURIDAD Y SOCORRO EN LAS PLAYAS EN EL DISTRITO DE CARTAGENA.</t>
  </si>
  <si>
    <t>AUMENTAR EL NUMERO DE GARITAS CONSTRUIDAS Y OPERANDO EN LA CIUDAD</t>
  </si>
  <si>
    <t>Equipamientos turísticos dotados</t>
  </si>
  <si>
    <t>Realizar el sostenimiento y reinversión en el Sub - proyecto playa azul la boquilla en el Marco del Proyecto Fortalecimiento De La Seguridad En Las Playas Del Distrito De Cartagena De Indias BPIN 2024130010023</t>
  </si>
  <si>
    <t>Posibilidad de afectación, debido a la viabilizacion, adquisición, entrega de elementos, insumos para operación y funcionamiento que no se ajustan a los requisitos legales y especificaciones técnicas idóneas</t>
  </si>
  <si>
    <t>Revisión de 
Especificaciones
Técnicas y 
Normativas de
Elementos e 
Insumos para 
Operación y
Funcionamiento 
De guardavidas</t>
  </si>
  <si>
    <t>GARANTIZAR EQUIPAMIENTO INTEGRAL (MOVILIDAD, MATERIALES, ELEMENTOS, TECNOLOGIA) A ORGANISMOS DE SOCORRO EN PLAYAS</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</si>
  <si>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“Fortalecimiento De La Seguridad En Las Playas Del Distrito De Cartagena De Indias BPIN 2024130010023”</t>
  </si>
  <si>
    <t>Contratar los servicios de un operador logístico para que lleve a cabo la organización, administración y realización de eventos y/o actividades según las necesidades de la entidad en el marco de la socialización de los proyectos de inversión de la entidad puntualmente del proyecto “Fortalecimiento De La Seguridad En Las Playas Del Distrito De Cartagena De Indias BPIN 2024130010023”</t>
  </si>
  <si>
    <t>Pago vigencias expiradas contrato CO1.PCCNTR.4034377, cuyo Objeto del contrato es: GERENCIA INTEGRAL DE LOS PROYECTOS DE INVERSIÓN: "FORTALECIMIENTO LOGÍSTICO PARA LA SEGURIDAD, CONVIVENCIA, JUSTICIA Y SOCORRO EN CARTAGENA DE INDIAS BPIN 2021130010192 E IMPLEMENTACIÓN DEL PROGRAMA VIGILANCIA DE LAS PLAYAS DEL DISTRITO DE CARTAGENA DE INDIAS BPIN 2021130010279, RESPECTO DE LAS ACTIVIDADES: CONSTRUCCIÓN, SOSTENIMIENTO, MANTENIMIENTO PREVENTIVO Y CORRECTIVO E INTERVENTORÍA DE LAS OBRAS DE INFRAESTRUCTURA YSEÑALIZACIÓN EN PLAYAS DEL DISTRITO DE CARTAGENA DE INDIAS. VIGENCIAS EXPIRADAS EMPRESA DE DESARROLLO URBANO DE BOLIVAR</t>
  </si>
  <si>
    <t>Contratar las actividades de mantenimiento físico de las garitas ubicadas en las playas turísticas habilitadas de Cartagena de indias en el Marco del proyecto Fortalecimiento De La Seguridad En Las Playas Del Distrito De Cartagena De Indias BPIN 2024130010023</t>
  </si>
  <si>
    <t>Realizar el mantenimiento de la infraestructura de seguridad y salvamento en el marco del proyecto</t>
  </si>
  <si>
    <t>AVANCE PROYECTO FORTALECIMIENTO DE LA SEGURIDAD EN LAS PLAYAS DEL DISTRITO DE CARTAGENA DE INDIAS</t>
  </si>
  <si>
    <t>Implementación DE INICIATIVAS PARA EL FOMENTO Y EL FORTALECIMIENTO DE LA CONVIVENCIA CIUDADANA EN EL DISTRITO DE  Cartagena de Indias</t>
  </si>
  <si>
    <t>INCREMENTAR LOS PROCESOS DE SOCIALIZACION Y FORMACIÓN EN CONVIVENCIA, CULTURA CIUDADANA Y LEGALIDAD EN EL DISTRITO DE CARTAGENA.</t>
  </si>
  <si>
    <t>ESTABLECER ALIANZAS CON LAS COMUNIDADES Y ACTORES SOCIALES PARA EL DESARROLLO DE PROMOCION DE LA CONVIVENCIA, CULTURA CIUDADANA</t>
  </si>
  <si>
    <t>Servicio de educación informal (producto principal del proyecto)</t>
  </si>
  <si>
    <t>RF - ICLD                                        
ICDE DISTRISEGURIDAD 1% IPU
RB IPU 1% DISTRISEGURIDAD</t>
  </si>
  <si>
    <t>IMPLEMENTACIÓN DE INICIATIVAS PARA EL FOMENTO Y EL FORTALECIMIENTO DE LA CONVIVENCIA CIUDADANA EN EL DISTRITO DE CARTAGENA DE INDIAS 2.3.4501.1000.2024130010022</t>
  </si>
  <si>
    <t>Reducir el número de casos de violencia de género a 1.000</t>
  </si>
  <si>
    <t>INCREMENTO DE LA ARTICULACIOBN INSTITUCIONAL PARA AUNAR FINANCIACION Y ACCIONES PARA EL FOMENTO DE LA CONVIVENCIA Y CULTURA CIUDADANA</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</si>
  <si>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“Implementación De Iniciativas Para Fomento Y Fortalecer La Convivencia Ciudadana En El Distrito De Cartagena De Indias Con BPIN 2024130010022”</t>
  </si>
  <si>
    <t>Contratar los servicios de un operador logístico para que lleve a cabo la organización, administración y realización de eventos y/o actividades según las necesidades de la entidad en el marco de la socialización de los proyectos de inversión de la entidad puntualmente del proyecto “Implementación De Iniciativas Para Fomento Y Fortalecer La Convivencia Ciudadana En El Distrito De Cartagena De Indias Con BPIN 2024130010022”</t>
  </si>
  <si>
    <t>AVANCE PROYECTO ESTABLECER ALIANZAS CON LAS COMUNIDADES Y ACTORES SOCIALES PARA EL DESARROLLO DE PROMOCION DE LA CONVIVENCIA, CULTURA CIUDADANA</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</si>
  <si>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</si>
  <si>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</si>
  <si>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</si>
  <si>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</si>
  <si>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</si>
  <si>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</si>
  <si>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</si>
  <si>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</si>
  <si>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</si>
  <si>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</si>
  <si>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</si>
  <si>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</si>
  <si>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</si>
  <si>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</si>
  <si>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</si>
  <si>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</si>
  <si>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</si>
  <si>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</si>
  <si>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</si>
  <si>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</si>
  <si>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</si>
  <si>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</si>
  <si>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</si>
  <si>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</si>
  <si>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</si>
  <si>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</si>
  <si>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</si>
  <si>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</si>
  <si>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</si>
  <si>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</si>
  <si>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</si>
  <si>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</si>
  <si>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</si>
  <si>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</si>
  <si>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</si>
  <si>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</si>
  <si>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</si>
  <si>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</si>
  <si>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</si>
  <si>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</si>
  <si>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</si>
  <si>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</si>
  <si>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</si>
  <si>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</si>
  <si>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</si>
  <si>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</si>
  <si>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AVANCE PROYECTO FORTALECER Y MEJORAR LA CAPACIDAD DE RESPUESTA DE LOS ORGANISMOS DE SEGURIDAD DEL DISRITO DE CARTAGENA</t>
  </si>
  <si>
    <t xml:space="preserve">Adquirir ciento veinte (120) equipos de comunicación para la seguridad
(tipo radio, equipos celulares)
</t>
  </si>
  <si>
    <t>REPORTE ACTIVIDADES PROYECTO DE  ENERO A MARZO 2026</t>
  </si>
  <si>
    <t>REPORTE ACTIVIDADES PROYECTO DE  ABRIL A JUNIO 2026</t>
  </si>
  <si>
    <t>REPORTE ACTIVIDADES PROYECTO DE  JULIO A SEPTIEMBRE 2026</t>
  </si>
  <si>
    <t>REPORTE ACTIVIDADES PROYECTO DE  OCTUBRE A DICIEMBRE 2026</t>
  </si>
  <si>
    <t xml:space="preserve"> Realizar el Mantenimiento Preventivo y Correctivo del SIES Cartagena en sus componentes CCTV, que incluya bolsa de repuestos y equipos</t>
  </si>
  <si>
    <t>Efectuar el pago de arl del personal de apoyo a la gestión y profesional perteneciente a los niveles de riesgos 4 y 5 en el marco del proyecto “construcción y dotación para los organismos de seguridad, socorro, justicia y convivencia en cartagena de indias con bpin 2024130010032”</t>
  </si>
  <si>
    <t xml:space="preserve"> Contratar acciones de fortalecimiento y optimización técnica y operativa de la plataforma de recibo, atención y despacho de llamadas de seguridad y emergencias en Cartagena de Indias LINEA 123,</t>
  </si>
  <si>
    <t xml:space="preserve"> Realizar el pago de la energía de cámaras de video vigilancia en el marco del proyecto construcción y dotación para los organismos de seguridad, socorro, justicia y convivencia en cartagena de indias con bpin 2024130010032</t>
  </si>
  <si>
    <t>Servicio de video vigilancia, monitoreo móvil y portable para la convivencia ciudadana y la seguridad en eventos masivos con transmisión en tiempo real a la sala  TI2  de Distriseguridad ,</t>
  </si>
  <si>
    <t xml:space="preserve"> Realizar la ejecución del plan estratégico de tecnologías de distriseguridad como componente del proyecto “construcción y dotación para los organismos de seguridad, socorro, justicia y convivencia en cartagena de indias con bpin 2024130010032”</t>
  </si>
  <si>
    <t xml:space="preserve"> Instalación, configuración, pruebas, puesta en marcha, soporte técnico de la fase  III de alarmas comunitarias inteligentes BPIN 2024130010032.</t>
  </si>
  <si>
    <t xml:space="preserve"> Contratar los servicios de mantenimiento preventivo, predictivo y correctivo de los sistemas de alarmas inteligentes como componente del proyoecto BPIN 2024130010032</t>
  </si>
  <si>
    <t>Servicio Integral de Plataforma de Despacho y Comunicación Multicanal con Integración a WhatsApp, Gestión de Casos, Monitoreo Colaborativo, Estadísticas Automatizadas y Soporte Software-Hardware</t>
  </si>
  <si>
    <t>Realizar la adquisición de seguros de los activos de Distriseguridad</t>
  </si>
  <si>
    <t>Convenir el Apoyo a la gestión, Servicios profesionales y Gastos del Proyecto en cuanto a Formulación, estructuración, contratación, Socialización, difusión, aplicación, ejecución,</t>
  </si>
  <si>
    <t>Apoyar con el pago de servicio de energía infraestructura policía metropolitana de cartagena para la permanencia en la zona corregimental en el marco del proyecto “construcción y dotación para los organismos de seguridad, socorro, justicia y convivencia en cartagena de indias con bpin 2024130010032”</t>
  </si>
  <si>
    <t>Garantizar la Permanencia con infraestructura en modalidad de arriendo de organismos de seguridad, socorro, justicia, emergencia y convivencia (Zona Corregimental y otros)</t>
  </si>
  <si>
    <t>Garantizar el combustible de los vehículos de los organismos de seguridad y socorro del distrito de cartagena en el marco del proyecto “construcción y dotación para los organismos de seguridad, socorro, justicia y convivencia en cartagena de indias con bpin 2024130010032”</t>
  </si>
  <si>
    <t>Realizar el mantenimiento preventivo y correctivo de los vehículos de los organismos de seguridad y distriseguridad (en labores misionales), como componente del proyecto construcción y dotación para los organismos de seguridad, socorro, justicia y convivencia en cartagena de indias con bpin 2024130010032</t>
  </si>
  <si>
    <t>Contratar los servicios de un operador logístico para que lleve a cabo la organización, administración y realización de eventos y/o actividades según las necesidades de la entidad</t>
  </si>
  <si>
    <t xml:space="preserve"> Prestación De Servicios Para La Depuración, Organización, Preservación, Disposición Final Y Valoración Del Sistema De Gestión Documental De Distriseguridad</t>
  </si>
  <si>
    <t>Relizar Construcción, instalación, implementación y puesta en Funcionamiento - FASE IV de la infraestructura y señalización en las playas del Distrito de Cartagena de Indias,</t>
  </si>
  <si>
    <t>Realizar el sostenimiento y reinversión en el sub - proyecto playa azul la boquilla</t>
  </si>
  <si>
    <t>Contratar la prestación de servicios de difusión en medios de comunicación para dar a conocer la misionalidad institucional, los programas y proyectos de Distriseguridad y sus respectivos avances</t>
  </si>
  <si>
    <t>ACUMULADO ACTIVIDAD DE PROYECTO 2026</t>
  </si>
  <si>
    <t>FEBRERO</t>
  </si>
  <si>
    <t xml:space="preserve">ENERO </t>
  </si>
  <si>
    <t xml:space="preserve">JUNIO </t>
  </si>
  <si>
    <t>MAYO</t>
  </si>
  <si>
    <t xml:space="preserve">MARZO </t>
  </si>
  <si>
    <t xml:space="preserve">AGOSTO </t>
  </si>
  <si>
    <t>EJECUCIÓN PRESUPUESTAL DISTRISEGURIDAD 2026</t>
  </si>
  <si>
    <t>Servicio de vigilancia a través de cámaras de seguridad</t>
  </si>
  <si>
    <t>INCREMENTAR LA CANTIDAD DE SISTEMAS Y/O ELEMENTOS TECNOLOGICOS PARA LA PREVENCION DE LA SEGURIDAD</t>
  </si>
  <si>
    <t>Producto 3: Servicio información implementado</t>
  </si>
  <si>
    <t>Producto 2: Servicio de información actualizado</t>
  </si>
  <si>
    <t>AMPLIAR Y FORTALECER LA PRESENCIA DE ORGANISMOS DE SEGURIDAD MEDIANTE LA
CONSTRUCCION DE INFRAESTRUCTURA (ADQUISICION PREDIOS, REALIZAR ESTUDIOS Y DISEÑOS, Y CONSTRUCCION)</t>
  </si>
  <si>
    <t>Producto 4: Infraestructura para la promoción a la cultura de la legalidad y a la convivencia construida y dotada (Producto principal del proyecto)</t>
  </si>
  <si>
    <t>FORTALECER LA CAPACIDAD DE LOS ORGANISMOS DE SEGURIDAD (PATRULLAJE Y CONTROL)</t>
  </si>
  <si>
    <t>Producto 5: Servicio de dotación para la movilidad operacional y el apoyo logístico</t>
  </si>
  <si>
    <t>ENTREGAR ELEMENTOS, MATERIALES, INSUMOS PARA OPERATIVIDAD DE ORGANISMOS DE SEGURIDAD COMO MATERIAL DE INTENDENCIA, OPERATIVO, DE SEGURIDAD PERSONAL, OTROS.</t>
  </si>
  <si>
    <t>Producto 6: Servicio de dotación de elementos de protección</t>
  </si>
  <si>
    <t xml:space="preserve">Fuerza publica, organismos de seguridad, ciudadanos y visitantes </t>
  </si>
  <si>
    <t>15 Unidades Comuneras de Gobierno Urbanas y 15 Unidades Comuneras de Gobierno Rurales.</t>
  </si>
  <si>
    <t xml:space="preserve">SERVICIO </t>
  </si>
  <si>
    <t>ICDE TELEFONIA CONMUTADA
RF - ICLD                                        
ICDE DISTRISEGURIDAD 1% IPU
RB RF - ICLD</t>
  </si>
  <si>
    <t>FORTALECIMIENTO DE LA SEGURIDAD EN LAS PLAYAS DEL DISTRITO DE CARTAGENA DE INDIAS 2.3.3502.0200.2024130010023</t>
  </si>
  <si>
    <t>el presupuesto ejecutado se registra el reportado por distriseguridad</t>
  </si>
  <si>
    <t>AVANCE PROYECTOS DISTRISEGURIDAD CORTE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</si>
</sst>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8" formatCode="&quot;$&quot;\ #,##0.00;[Red]\-&quot;$&quot;\ #,##0.00"/>
    <numFmt numFmtId="44" formatCode="_-&quot;$&quot;\ * #,##0.00_-;\-&quot;$&quot;\ * #,##0.00_-;_-&quot;$&quot;\ * &quot;-&quot;??_-;_-@_-"/>
    <numFmt numFmtId="43" formatCode="_-* #,##0.00_-;\-* #,##0.00_-;_-* &quot;-&quot;??_-;_-@_-"/>
    <numFmt numFmtId="164" formatCode="&quot;$&quot;\ #,##0.00"/>
    <numFmt numFmtId="165" formatCode="_-[$$-240A]\ * #,##0.00_-;\-[$$-240A]\ * #,##0.00_-;_-[$$-240A]\ * &quot;-&quot;??_-;_-@_-"/>
    <numFmt numFmtId="166" formatCode="#,##0_ ;[Red]\-#,##0\ "/>
    <numFmt numFmtId="167" formatCode="0.0%"/>
  </numFmts>
  <fonts count="45"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name val="Arial"/>
      <family val="2"/>
    </font>
    <font>
      <b/>
      <sz val="9"/>
      <color rgb="FF000000"/>
      <name val="Tahoma"/>
      <family val="2"/>
    </font>
    <font>
      <sz val="9"/>
      <color rgb="FF000000"/>
      <name val="Tahoma"/>
      <family val="2"/>
    </font>
    <font>
      <sz val="12"/>
      <color theme="1"/>
      <name val="Tahoma"/>
      <family val="2"/>
    </font>
    <font>
      <sz val="11"/>
      <color rgb="FFFF0000"/>
      <name val="Aptos Narrow"/>
      <family val="2"/>
      <scheme val="minor"/>
    </font>
    <font>
      <b/>
      <sz val="22"/>
      <color theme="1"/>
      <name val="Aptos Narrow"/>
      <family val="2"/>
      <scheme val="minor"/>
    </font>
    <font>
      <sz val="11"/>
      <color theme="1"/>
      <name val="Aptos Narrow"/>
      <family val="2"/>
    </font>
    <font>
      <b/>
      <sz val="11"/>
      <color theme="1"/>
      <name val="Aptos Narrow"/>
      <family val="2"/>
    </font>
    <font>
      <b/>
      <sz val="11"/>
      <name val="Aptos Narrow"/>
      <family val="2"/>
    </font>
    <font>
      <sz val="11"/>
      <color rgb="FF000000"/>
      <name val="Aptos Narrow"/>
      <family val="2"/>
    </font>
    <font>
      <sz val="11"/>
      <name val="Aptos Narrow"/>
      <family val="2"/>
    </font>
    <font>
      <sz val="11"/>
      <color rgb="FFFF0000"/>
      <name val="Aptos Narrow"/>
      <family val="2"/>
    </font>
    <font>
      <sz val="11"/>
      <color theme="1"/>
      <name val="Arial Narrow"/>
      <family val="2"/>
    </font>
    <font>
      <b/>
      <sz val="12"/>
      <color rgb="FF000000"/>
      <name val="Arial"/>
      <family val="2"/>
    </font>
    <font>
      <b/>
      <sz val="20"/>
      <color rgb="FFFF0000"/>
      <name val="Aptos Narrow"/>
      <family val="2"/>
      <scheme val="minor"/>
    </font>
    <font>
      <b/>
      <sz val="28"/>
      <color theme="1"/>
      <name val="Aptos Narrow"/>
      <family val="2"/>
      <scheme val="minor"/>
    </font>
    <font>
      <b/>
      <sz val="18"/>
      <color theme="1"/>
      <name val="Aptos Narrow"/>
      <family val="2"/>
      <scheme val="minor"/>
    </font>
    <font>
      <b/>
      <sz val="22"/>
      <color rgb="FFFF0000"/>
      <name val="Aptos Narrow"/>
      <family val="2"/>
      <scheme val="minor"/>
    </font>
    <font>
      <b/>
      <sz val="28"/>
      <color rgb="FFFF0000"/>
      <name val="Aptos Narrow"/>
      <family val="2"/>
      <scheme val="minor"/>
    </font>
    <font>
      <sz val="12"/>
      <color rgb="FF000000"/>
      <name val="Arial"/>
      <family val="2"/>
    </font>
    <font>
      <sz val="11"/>
      <color rgb="FF000000"/>
      <name val="Arial"/>
      <family val="2"/>
    </font>
  </fonts>
  <fills count="1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485"/>
        <bgColor indexed="64"/>
      </patternFill>
    </fill>
    <fill>
      <patternFill patternType="solid">
        <fgColor rgb="FFFFFFFF"/>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0">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341">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2" borderId="0" xfId="0" applyFill="1" applyAlignment="1">
      <alignment horizontal="center" vertical="center"/>
    </xf>
    <xf numFmtId="0" fontId="0" fillId="0" borderId="0" xfId="0" applyAlignment="1">
      <alignment vertical="center"/>
    </xf>
    <xf numFmtId="0" fontId="11" fillId="6" borderId="1" xfId="4" applyBorder="1" applyProtection="1">
      <alignment horizontal="center" vertical="center"/>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15" fillId="0" borderId="0" xfId="0" applyFont="1" applyAlignment="1">
      <alignment horizontal="left"/>
    </xf>
    <xf numFmtId="0" fontId="15"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horizontal="left"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0" fontId="16"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5" fillId="0" borderId="0" xfId="0" applyFont="1" applyAlignment="1">
      <alignment horizontal="left" vertical="center"/>
    </xf>
    <xf numFmtId="0" fontId="6" fillId="2" borderId="1" xfId="0" applyFont="1" applyFill="1" applyBorder="1" applyAlignment="1">
      <alignment horizontal="center" vertical="center" wrapText="1"/>
    </xf>
    <xf numFmtId="0" fontId="0" fillId="2" borderId="0" xfId="0" applyFill="1" applyAlignment="1">
      <alignment horizont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49" fontId="12" fillId="0" borderId="1" xfId="5" applyBorder="1" applyAlignment="1" applyProtection="1">
      <alignment vertical="center" wrapText="1"/>
    </xf>
    <xf numFmtId="0" fontId="11" fillId="6" borderId="1" xfId="4" applyBorder="1" applyAlignment="1" applyProtection="1">
      <alignment vertical="center"/>
    </xf>
    <xf numFmtId="0" fontId="20" fillId="2" borderId="1" xfId="1" applyFont="1" applyFill="1" applyBorder="1" applyAlignment="1">
      <alignment horizontal="left" vertical="center"/>
    </xf>
    <xf numFmtId="0" fontId="21" fillId="5" borderId="9" xfId="1" applyFont="1" applyFill="1" applyBorder="1" applyAlignment="1">
      <alignment horizontal="center" vertical="center"/>
    </xf>
    <xf numFmtId="0" fontId="21" fillId="5" borderId="1" xfId="1" applyFont="1" applyFill="1" applyBorder="1" applyAlignment="1">
      <alignment horizontal="center" vertical="center"/>
    </xf>
    <xf numFmtId="0" fontId="21" fillId="5" borderId="10" xfId="1" applyFont="1" applyFill="1" applyBorder="1" applyAlignment="1">
      <alignment horizontal="center" vertical="center"/>
    </xf>
    <xf numFmtId="14" fontId="22" fillId="0" borderId="1" xfId="0" applyNumberFormat="1" applyFont="1" applyBorder="1" applyAlignment="1">
      <alignment horizontal="center" vertical="center"/>
    </xf>
    <xf numFmtId="0" fontId="23" fillId="0" borderId="1" xfId="1" applyFont="1" applyBorder="1" applyAlignment="1">
      <alignment horizontal="center" vertical="center"/>
    </xf>
    <xf numFmtId="14" fontId="23" fillId="0" borderId="1" xfId="1" applyNumberFormat="1" applyFont="1" applyBorder="1" applyAlignment="1">
      <alignment horizontal="center" vertical="center"/>
    </xf>
    <xf numFmtId="0" fontId="23" fillId="0" borderId="1" xfId="1" applyFont="1" applyBorder="1" applyAlignment="1">
      <alignment horizontal="center" wrapText="1"/>
    </xf>
    <xf numFmtId="0" fontId="23" fillId="0" borderId="1" xfId="1" applyFont="1" applyBorder="1"/>
    <xf numFmtId="0" fontId="21" fillId="5" borderId="1" xfId="1" applyFont="1" applyFill="1" applyBorder="1" applyAlignment="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0" fillId="0" borderId="0" xfId="0" applyAlignment="1">
      <alignment horizontal="center" vertical="center"/>
    </xf>
    <xf numFmtId="0" fontId="20" fillId="0" borderId="1" xfId="1" applyFont="1" applyBorder="1" applyAlignment="1">
      <alignment horizontal="center" vertical="center"/>
    </xf>
    <xf numFmtId="0" fontId="17" fillId="2"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0" fillId="0" borderId="0" xfId="0" applyNumberFormat="1" applyAlignment="1">
      <alignment horizontal="center" vertical="center"/>
    </xf>
    <xf numFmtId="0" fontId="5" fillId="9" borderId="21" xfId="0" applyFont="1" applyFill="1" applyBorder="1" applyAlignment="1">
      <alignment horizontal="center" vertical="center" wrapText="1"/>
    </xf>
    <xf numFmtId="9" fontId="5" fillId="9" borderId="21" xfId="7" applyFont="1" applyFill="1" applyBorder="1" applyAlignment="1">
      <alignment horizontal="center" vertical="center" wrapText="1"/>
    </xf>
    <xf numFmtId="9" fontId="0" fillId="2" borderId="0" xfId="7" applyFont="1" applyFill="1" applyAlignment="1">
      <alignment horizontal="center" vertical="center"/>
    </xf>
    <xf numFmtId="0" fontId="20" fillId="0" borderId="0" xfId="1" applyFont="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xf>
    <xf numFmtId="9" fontId="0" fillId="0" borderId="0" xfId="7" applyFont="1" applyAlignment="1">
      <alignment horizontal="center" vertical="center"/>
    </xf>
    <xf numFmtId="0" fontId="30" fillId="2" borderId="1" xfId="0" applyFont="1" applyFill="1" applyBorder="1" applyAlignment="1">
      <alignment horizontal="center"/>
    </xf>
    <xf numFmtId="0" fontId="31" fillId="2" borderId="3" xfId="0" applyFont="1" applyFill="1" applyBorder="1" applyAlignment="1">
      <alignment horizontal="center"/>
    </xf>
    <xf numFmtId="0" fontId="31"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11" borderId="1" xfId="0" applyFont="1" applyFill="1" applyBorder="1" applyAlignment="1">
      <alignment horizontal="center" vertical="center" wrapText="1"/>
    </xf>
    <xf numFmtId="0" fontId="31" fillId="9" borderId="1" xfId="0" applyFont="1" applyFill="1" applyBorder="1" applyAlignment="1">
      <alignment horizontal="center" vertical="center" wrapText="1"/>
    </xf>
    <xf numFmtId="0" fontId="32" fillId="8" borderId="1" xfId="0" applyFont="1" applyFill="1" applyBorder="1" applyAlignment="1">
      <alignment horizontal="center" vertical="center" wrapText="1"/>
    </xf>
    <xf numFmtId="0" fontId="31" fillId="2" borderId="0" xfId="0" applyFont="1" applyFill="1" applyAlignment="1">
      <alignment horizontal="center" vertical="center" wrapText="1"/>
    </xf>
    <xf numFmtId="0" fontId="30" fillId="2"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33" fillId="0" borderId="7" xfId="0" applyFont="1" applyBorder="1" applyAlignment="1">
      <alignment horizontal="center" vertical="center" wrapText="1"/>
    </xf>
    <xf numFmtId="0" fontId="33" fillId="0" borderId="1" xfId="0" applyFont="1" applyBorder="1" applyAlignment="1">
      <alignment horizontal="center" vertical="center"/>
    </xf>
    <xf numFmtId="0" fontId="33" fillId="2" borderId="1" xfId="0" applyFont="1" applyFill="1" applyBorder="1" applyAlignment="1">
      <alignment horizontal="center" vertical="center" wrapText="1"/>
    </xf>
    <xf numFmtId="9" fontId="30" fillId="2" borderId="1" xfId="7" applyFont="1" applyFill="1" applyBorder="1" applyAlignment="1">
      <alignment horizontal="center" vertical="center"/>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9" fontId="30" fillId="2" borderId="1" xfId="7" applyFont="1" applyFill="1" applyBorder="1" applyAlignment="1">
      <alignment horizontal="center" vertical="center" wrapText="1"/>
    </xf>
    <xf numFmtId="0" fontId="33" fillId="0" borderId="1" xfId="0" applyFont="1" applyBorder="1" applyAlignment="1">
      <alignment horizontal="center" vertical="center" wrapText="1"/>
    </xf>
    <xf numFmtId="0" fontId="34" fillId="2" borderId="1" xfId="0" applyFont="1" applyFill="1" applyBorder="1" applyAlignment="1">
      <alignment horizontal="center" vertical="center"/>
    </xf>
    <xf numFmtId="0" fontId="34" fillId="0" borderId="1" xfId="0" applyFont="1" applyBorder="1" applyAlignment="1">
      <alignment horizontal="center" vertical="center"/>
    </xf>
    <xf numFmtId="9" fontId="34" fillId="2" borderId="1" xfId="7" applyFont="1" applyFill="1" applyBorder="1" applyAlignment="1">
      <alignment horizontal="center" vertical="center"/>
    </xf>
    <xf numFmtId="9" fontId="31" fillId="2" borderId="1" xfId="0"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0" fillId="0" borderId="25" xfId="0" applyFont="1" applyBorder="1" applyAlignment="1">
      <alignment horizontal="center" vertical="center"/>
    </xf>
    <xf numFmtId="1" fontId="30" fillId="0" borderId="1" xfId="0" applyNumberFormat="1" applyFont="1" applyBorder="1" applyAlignment="1">
      <alignment horizontal="center" vertical="center" wrapText="1"/>
    </xf>
    <xf numFmtId="0" fontId="30" fillId="2" borderId="18" xfId="0" applyFont="1" applyFill="1" applyBorder="1" applyAlignment="1">
      <alignment horizontal="center" vertical="center" wrapText="1"/>
    </xf>
    <xf numFmtId="9" fontId="31" fillId="2" borderId="18" xfId="0" applyNumberFormat="1" applyFont="1" applyFill="1" applyBorder="1" applyAlignment="1">
      <alignment horizontal="center" vertical="center" wrapText="1"/>
    </xf>
    <xf numFmtId="0" fontId="33" fillId="14" borderId="1" xfId="0" applyFont="1" applyFill="1" applyBorder="1" applyAlignment="1">
      <alignment horizontal="center" vertical="center" wrapText="1"/>
    </xf>
    <xf numFmtId="9" fontId="30" fillId="0" borderId="1" xfId="0" applyNumberFormat="1" applyFont="1" applyBorder="1" applyAlignment="1">
      <alignment horizontal="center" vertical="center" wrapText="1"/>
    </xf>
    <xf numFmtId="0" fontId="30" fillId="2" borderId="20" xfId="0" applyFont="1" applyFill="1" applyBorder="1" applyAlignment="1">
      <alignment horizontal="center" vertical="center" wrapText="1"/>
    </xf>
    <xf numFmtId="0" fontId="33" fillId="14" borderId="20" xfId="0" applyFont="1" applyFill="1" applyBorder="1" applyAlignment="1">
      <alignment horizontal="center" vertical="center" wrapText="1"/>
    </xf>
    <xf numFmtId="0" fontId="30" fillId="2" borderId="20" xfId="0" applyFont="1" applyFill="1" applyBorder="1" applyAlignment="1">
      <alignment horizontal="center" vertical="center"/>
    </xf>
    <xf numFmtId="0" fontId="30" fillId="2" borderId="20" xfId="0" applyFont="1" applyFill="1" applyBorder="1" applyAlignment="1">
      <alignment horizontal="center"/>
    </xf>
    <xf numFmtId="9" fontId="34" fillId="2" borderId="20" xfId="7" applyFont="1" applyFill="1" applyBorder="1" applyAlignment="1">
      <alignment horizontal="center" vertical="center"/>
    </xf>
    <xf numFmtId="0" fontId="35" fillId="2" borderId="20" xfId="0" applyFont="1" applyFill="1" applyBorder="1" applyAlignment="1">
      <alignment horizontal="center" vertical="center"/>
    </xf>
    <xf numFmtId="0" fontId="35" fillId="0" borderId="20" xfId="0" applyFont="1" applyBorder="1" applyAlignment="1">
      <alignment horizontal="center" vertical="center"/>
    </xf>
    <xf numFmtId="0" fontId="30" fillId="0" borderId="20" xfId="0" applyFont="1" applyBorder="1" applyAlignment="1">
      <alignment horizontal="center" vertical="center" wrapText="1"/>
    </xf>
    <xf numFmtId="9" fontId="30" fillId="2" borderId="20" xfId="7" applyFont="1" applyFill="1" applyBorder="1" applyAlignment="1">
      <alignment horizontal="center" vertical="center" wrapText="1"/>
    </xf>
    <xf numFmtId="0" fontId="30" fillId="2" borderId="0" xfId="0" applyFont="1" applyFill="1" applyAlignment="1">
      <alignment horizontal="center"/>
    </xf>
    <xf numFmtId="0" fontId="30" fillId="2" borderId="0" xfId="0" applyFont="1" applyFill="1" applyAlignment="1">
      <alignment horizontal="center" vertical="center"/>
    </xf>
    <xf numFmtId="0" fontId="30" fillId="0" borderId="0" xfId="0" applyFont="1" applyAlignment="1">
      <alignment horizontal="center" vertical="center"/>
    </xf>
    <xf numFmtId="9" fontId="31" fillId="2" borderId="24" xfId="0" applyNumberFormat="1" applyFont="1" applyFill="1" applyBorder="1" applyAlignment="1">
      <alignment horizontal="center" vertical="center" wrapText="1"/>
    </xf>
    <xf numFmtId="14" fontId="17" fillId="0" borderId="1" xfId="0" applyNumberFormat="1" applyFont="1" applyBorder="1" applyAlignment="1">
      <alignment horizontal="center" vertical="center" wrapText="1"/>
    </xf>
    <xf numFmtId="14" fontId="0" fillId="0" borderId="0" xfId="0" applyNumberFormat="1" applyAlignment="1">
      <alignment horizontal="center" vertical="center"/>
    </xf>
    <xf numFmtId="9" fontId="6" fillId="0" borderId="1" xfId="7" applyFont="1" applyBorder="1" applyAlignment="1">
      <alignment horizontal="center" vertical="center" wrapText="1"/>
    </xf>
    <xf numFmtId="9" fontId="0" fillId="0" borderId="1" xfId="7" applyFont="1" applyFill="1" applyBorder="1" applyAlignment="1">
      <alignment horizontal="center" vertical="center" wrapText="1"/>
    </xf>
    <xf numFmtId="0" fontId="33" fillId="0" borderId="13" xfId="0" applyFont="1" applyBorder="1" applyAlignment="1">
      <alignment horizontal="center" vertical="center"/>
    </xf>
    <xf numFmtId="0" fontId="31" fillId="2" borderId="1" xfId="1" applyFont="1" applyFill="1" applyBorder="1" applyAlignment="1">
      <alignment horizontal="center" vertical="center"/>
    </xf>
    <xf numFmtId="0" fontId="33" fillId="0" borderId="18" xfId="0" applyFont="1" applyBorder="1" applyAlignment="1">
      <alignment horizontal="center" vertical="center" wrapText="1"/>
    </xf>
    <xf numFmtId="0" fontId="33" fillId="0" borderId="18" xfId="0" applyFont="1" applyBorder="1" applyAlignment="1">
      <alignment horizontal="center" vertical="center"/>
    </xf>
    <xf numFmtId="0" fontId="30" fillId="2" borderId="19" xfId="0" applyFont="1" applyFill="1" applyBorder="1" applyAlignment="1">
      <alignment horizontal="center" vertical="center" wrapText="1"/>
    </xf>
    <xf numFmtId="0" fontId="30" fillId="0" borderId="1" xfId="0" applyFont="1" applyBorder="1" applyAlignment="1">
      <alignment horizontal="center"/>
    </xf>
    <xf numFmtId="9" fontId="39" fillId="2" borderId="27" xfId="7" applyFont="1" applyFill="1" applyBorder="1" applyAlignment="1">
      <alignment horizontal="center" vertical="center"/>
    </xf>
    <xf numFmtId="165" fontId="40" fillId="0" borderId="27" xfId="0" applyNumberFormat="1" applyFont="1" applyBorder="1" applyAlignment="1">
      <alignment horizontal="center" vertical="center"/>
    </xf>
    <xf numFmtId="44" fontId="6" fillId="0" borderId="1" xfId="8" applyFont="1" applyBorder="1" applyAlignment="1">
      <alignment horizontal="center" vertical="center" wrapText="1"/>
    </xf>
    <xf numFmtId="44" fontId="0" fillId="0" borderId="0" xfId="8" applyFont="1" applyAlignment="1">
      <alignment horizontal="center" vertical="center"/>
    </xf>
    <xf numFmtId="9" fontId="42" fillId="2" borderId="22" xfId="7" applyFont="1" applyFill="1" applyBorder="1" applyAlignment="1">
      <alignment horizontal="center" vertical="center"/>
    </xf>
    <xf numFmtId="0" fontId="0" fillId="0" borderId="18"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wrapText="1"/>
    </xf>
    <xf numFmtId="9" fontId="0" fillId="0" borderId="1" xfId="7" applyFont="1" applyFill="1" applyBorder="1" applyAlignment="1">
      <alignment horizontal="center" vertical="center"/>
    </xf>
    <xf numFmtId="0" fontId="24" fillId="0" borderId="1" xfId="0" applyFont="1" applyBorder="1" applyAlignment="1">
      <alignment horizontal="center" vertical="center" wrapText="1"/>
    </xf>
    <xf numFmtId="0" fontId="28" fillId="0" borderId="1" xfId="0"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xf>
    <xf numFmtId="164" fontId="0" fillId="0" borderId="1" xfId="0" applyNumberFormat="1" applyBorder="1" applyAlignment="1">
      <alignment horizontal="center" vertical="center"/>
    </xf>
    <xf numFmtId="0" fontId="0" fillId="0" borderId="4" xfId="0" applyBorder="1" applyAlignment="1">
      <alignment horizontal="center" vertical="center"/>
    </xf>
    <xf numFmtId="164" fontId="0" fillId="0" borderId="19" xfId="0" applyNumberFormat="1" applyBorder="1" applyAlignment="1">
      <alignment horizontal="center" vertical="center"/>
    </xf>
    <xf numFmtId="0" fontId="7" fillId="0" borderId="7" xfId="0" applyFont="1" applyBorder="1" applyAlignment="1">
      <alignment horizontal="center" vertical="center" wrapText="1"/>
    </xf>
    <xf numFmtId="0" fontId="36" fillId="0" borderId="18" xfId="0" applyFont="1" applyBorder="1" applyAlignment="1">
      <alignment horizontal="center" vertical="center" wrapText="1"/>
    </xf>
    <xf numFmtId="1"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 fontId="0" fillId="0" borderId="1" xfId="0" applyNumberFormat="1" applyBorder="1" applyAlignment="1">
      <alignment horizontal="center" vertical="center"/>
    </xf>
    <xf numFmtId="0" fontId="7" fillId="0" borderId="19" xfId="0" applyFont="1" applyBorder="1" applyAlignment="1">
      <alignment horizontal="center" vertical="center" wrapText="1"/>
    </xf>
    <xf numFmtId="0" fontId="13" fillId="0" borderId="3" xfId="0" applyFont="1" applyBorder="1" applyAlignment="1">
      <alignment horizontal="center" vertical="center" wrapText="1"/>
    </xf>
    <xf numFmtId="9" fontId="29" fillId="0" borderId="1" xfId="7" applyFont="1" applyFill="1" applyBorder="1" applyAlignment="1">
      <alignment horizontal="center" vertical="center" wrapText="1"/>
    </xf>
    <xf numFmtId="6" fontId="0" fillId="0" borderId="1" xfId="0" applyNumberFormat="1" applyBorder="1" applyAlignment="1">
      <alignment horizontal="center" vertical="center"/>
    </xf>
    <xf numFmtId="44" fontId="0" fillId="0" borderId="1" xfId="8" applyFont="1" applyFill="1" applyBorder="1" applyAlignment="1">
      <alignment horizontal="center" vertical="center"/>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4" xfId="0" applyBorder="1" applyAlignment="1">
      <alignment horizontal="center" vertical="center"/>
    </xf>
    <xf numFmtId="164" fontId="13" fillId="0" borderId="1" xfId="0" applyNumberFormat="1" applyFont="1" applyBorder="1" applyAlignment="1">
      <alignment horizontal="center" vertical="center"/>
    </xf>
    <xf numFmtId="9" fontId="13" fillId="0" borderId="1" xfId="7" applyFont="1" applyBorder="1" applyAlignment="1">
      <alignment horizontal="center" vertical="center"/>
    </xf>
    <xf numFmtId="0" fontId="1" fillId="0" borderId="1" xfId="0" applyFont="1" applyBorder="1" applyAlignment="1">
      <alignment horizontal="center" vertical="center" wrapText="1"/>
    </xf>
    <xf numFmtId="0" fontId="13" fillId="0" borderId="1" xfId="0" applyFont="1" applyBorder="1" applyAlignment="1">
      <alignment horizontal="center" vertical="center"/>
    </xf>
    <xf numFmtId="8" fontId="13" fillId="0" borderId="18" xfId="0" applyNumberFormat="1" applyFont="1" applyBorder="1" applyAlignment="1">
      <alignment horizontal="center" vertical="center"/>
    </xf>
    <xf numFmtId="8" fontId="13" fillId="0" borderId="19" xfId="0" applyNumberFormat="1" applyFont="1" applyBorder="1" applyAlignment="1">
      <alignment horizontal="center" vertical="center"/>
    </xf>
    <xf numFmtId="9" fontId="13" fillId="0" borderId="3" xfId="0" applyNumberFormat="1" applyFont="1" applyBorder="1" applyAlignment="1">
      <alignment horizontal="center" vertical="center" wrapText="1"/>
    </xf>
    <xf numFmtId="164" fontId="41" fillId="0" borderId="1" xfId="0" applyNumberFormat="1" applyFont="1" applyBorder="1" applyAlignment="1">
      <alignment horizontal="center" vertical="center"/>
    </xf>
    <xf numFmtId="9" fontId="41" fillId="0" borderId="1" xfId="7" applyFont="1" applyBorder="1" applyAlignment="1">
      <alignment horizontal="center" vertical="center"/>
    </xf>
    <xf numFmtId="3" fontId="7" fillId="0" borderId="1" xfId="7" applyNumberFormat="1" applyFont="1" applyFill="1" applyBorder="1" applyAlignment="1">
      <alignment horizontal="center" vertical="center" wrapText="1"/>
    </xf>
    <xf numFmtId="9" fontId="29" fillId="7" borderId="1" xfId="7" applyFont="1" applyFill="1" applyBorder="1" applyAlignment="1">
      <alignment horizontal="center" vertical="center" wrapText="1"/>
    </xf>
    <xf numFmtId="14" fontId="13" fillId="7" borderId="1" xfId="0" applyNumberFormat="1" applyFont="1" applyFill="1" applyBorder="1" applyAlignment="1">
      <alignment horizontal="center" vertical="center"/>
    </xf>
    <xf numFmtId="0" fontId="13" fillId="7" borderId="1" xfId="0" applyFont="1" applyFill="1" applyBorder="1" applyAlignment="1">
      <alignment horizontal="center" vertical="center"/>
    </xf>
    <xf numFmtId="0" fontId="13" fillId="7" borderId="18"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7" borderId="1" xfId="0" applyFont="1" applyFill="1" applyBorder="1" applyAlignment="1">
      <alignment horizontal="center"/>
    </xf>
    <xf numFmtId="0" fontId="13" fillId="7" borderId="19" xfId="0" applyFont="1" applyFill="1" applyBorder="1" applyAlignment="1">
      <alignment horizontal="center" vertical="center"/>
    </xf>
    <xf numFmtId="164" fontId="13" fillId="7" borderId="19" xfId="0" applyNumberFormat="1" applyFont="1" applyFill="1" applyBorder="1" applyAlignment="1">
      <alignment horizontal="center" vertical="center"/>
    </xf>
    <xf numFmtId="44" fontId="13" fillId="7" borderId="0" xfId="8" applyFont="1" applyFill="1" applyBorder="1" applyAlignment="1">
      <alignment horizontal="center" vertical="center"/>
    </xf>
    <xf numFmtId="9" fontId="13" fillId="7" borderId="0" xfId="7" applyFont="1" applyFill="1" applyBorder="1" applyAlignment="1">
      <alignment horizontal="center" vertical="center"/>
    </xf>
    <xf numFmtId="165" fontId="13" fillId="7" borderId="0" xfId="0" applyNumberFormat="1" applyFont="1" applyFill="1" applyAlignment="1">
      <alignment horizontal="center" vertical="center"/>
    </xf>
    <xf numFmtId="8" fontId="13" fillId="7" borderId="0" xfId="0" applyNumberFormat="1" applyFont="1" applyFill="1" applyAlignment="1">
      <alignment horizontal="center" vertical="center"/>
    </xf>
    <xf numFmtId="9" fontId="13" fillId="7" borderId="0" xfId="0" applyNumberFormat="1" applyFont="1" applyFill="1" applyAlignment="1">
      <alignment horizontal="center" vertical="center"/>
    </xf>
    <xf numFmtId="44" fontId="13" fillId="7" borderId="0" xfId="8" applyFont="1" applyFill="1" applyAlignment="1">
      <alignment horizontal="center" vertical="center"/>
    </xf>
    <xf numFmtId="9" fontId="13" fillId="7" borderId="0" xfId="7" applyFont="1" applyFill="1" applyAlignment="1">
      <alignment horizontal="center" vertical="center"/>
    </xf>
    <xf numFmtId="0" fontId="13" fillId="7" borderId="0" xfId="0" applyFont="1" applyFill="1" applyAlignment="1">
      <alignment horizontal="center" vertical="center"/>
    </xf>
    <xf numFmtId="9" fontId="0" fillId="0" borderId="1" xfId="7" applyFont="1" applyBorder="1" applyAlignment="1">
      <alignment horizontal="center" vertical="center"/>
    </xf>
    <xf numFmtId="44" fontId="0" fillId="0" borderId="1" xfId="0" applyNumberFormat="1" applyBorder="1" applyAlignment="1">
      <alignment horizontal="center" vertical="center"/>
    </xf>
    <xf numFmtId="167" fontId="0" fillId="0" borderId="1" xfId="7" applyNumberFormat="1" applyFont="1" applyBorder="1" applyAlignment="1">
      <alignment horizontal="center" vertical="center"/>
    </xf>
    <xf numFmtId="0" fontId="1" fillId="0" borderId="7" xfId="9" applyNumberFormat="1" applyFont="1" applyFill="1" applyBorder="1" applyAlignment="1">
      <alignment horizontal="center" vertical="center" wrapText="1"/>
    </xf>
    <xf numFmtId="1" fontId="1" fillId="0" borderId="1" xfId="8" applyNumberFormat="1" applyFont="1" applyFill="1" applyBorder="1" applyAlignment="1">
      <alignment horizontal="center" vertical="center" wrapText="1"/>
    </xf>
    <xf numFmtId="0" fontId="15" fillId="0" borderId="20" xfId="9" applyNumberFormat="1" applyFont="1" applyFill="1" applyBorder="1" applyAlignment="1">
      <alignment horizontal="center" vertical="center" wrapText="1"/>
    </xf>
    <xf numFmtId="0" fontId="43" fillId="0" borderId="1" xfId="0" applyFont="1" applyBorder="1" applyAlignment="1">
      <alignment horizontal="center" vertical="center"/>
    </xf>
    <xf numFmtId="0" fontId="15" fillId="0" borderId="1" xfId="9" applyNumberFormat="1" applyFont="1" applyFill="1" applyBorder="1" applyAlignment="1">
      <alignment horizontal="center" vertical="center" wrapText="1"/>
    </xf>
    <xf numFmtId="0" fontId="43" fillId="0" borderId="20" xfId="0" applyFont="1" applyBorder="1" applyAlignment="1">
      <alignment horizontal="center" vertical="center"/>
    </xf>
    <xf numFmtId="166" fontId="15" fillId="0" borderId="1" xfId="9" applyNumberFormat="1" applyFont="1" applyFill="1" applyBorder="1" applyAlignment="1">
      <alignment horizontal="center" vertical="center" wrapText="1"/>
    </xf>
    <xf numFmtId="44" fontId="41" fillId="0" borderId="1" xfId="0" applyNumberFormat="1" applyFont="1" applyBorder="1" applyAlignment="1">
      <alignment horizontal="center" vertical="center"/>
    </xf>
    <xf numFmtId="8" fontId="13" fillId="7" borderId="19" xfId="0" applyNumberFormat="1" applyFont="1" applyFill="1" applyBorder="1" applyAlignment="1">
      <alignment horizontal="center" vertical="center"/>
    </xf>
    <xf numFmtId="10" fontId="0" fillId="0" borderId="1" xfId="0" applyNumberFormat="1" applyBorder="1" applyAlignment="1">
      <alignment horizontal="center" vertical="center"/>
    </xf>
    <xf numFmtId="4" fontId="13" fillId="7" borderId="0" xfId="0" applyNumberFormat="1" applyFont="1" applyFill="1" applyAlignment="1">
      <alignment horizontal="center" vertical="center"/>
    </xf>
    <xf numFmtId="0" fontId="30" fillId="0" borderId="15" xfId="0" applyFont="1" applyBorder="1" applyAlignment="1">
      <alignment horizontal="center" vertical="center"/>
    </xf>
    <xf numFmtId="0" fontId="30" fillId="0" borderId="18" xfId="0" applyFont="1" applyBorder="1" applyAlignment="1">
      <alignment horizontal="center" vertical="center"/>
    </xf>
    <xf numFmtId="0" fontId="24" fillId="11" borderId="1" xfId="0" applyFont="1" applyFill="1" applyBorder="1" applyAlignment="1">
      <alignment horizontal="center" vertical="center" wrapText="1"/>
    </xf>
    <xf numFmtId="164" fontId="13" fillId="11" borderId="19" xfId="0" applyNumberFormat="1" applyFont="1" applyFill="1" applyBorder="1" applyAlignment="1">
      <alignment horizontal="center" vertical="center"/>
    </xf>
    <xf numFmtId="0" fontId="0" fillId="11" borderId="3" xfId="0" applyFill="1" applyBorder="1" applyAlignment="1">
      <alignment horizontal="center" vertical="center" wrapText="1"/>
    </xf>
    <xf numFmtId="0" fontId="13" fillId="0" borderId="1" xfId="0" applyFont="1" applyBorder="1" applyAlignment="1">
      <alignment horizontal="center" vertical="center" wrapText="1"/>
    </xf>
    <xf numFmtId="44" fontId="41" fillId="0" borderId="27" xfId="0" applyNumberFormat="1" applyFont="1" applyBorder="1" applyAlignment="1">
      <alignment horizontal="center" vertical="center"/>
    </xf>
    <xf numFmtId="165" fontId="41" fillId="0" borderId="27" xfId="0" applyNumberFormat="1" applyFont="1" applyBorder="1" applyAlignment="1">
      <alignment horizontal="center" vertical="center"/>
    </xf>
    <xf numFmtId="164" fontId="0" fillId="0" borderId="1" xfId="8" applyNumberFormat="1" applyFont="1" applyFill="1" applyBorder="1" applyAlignment="1">
      <alignment horizontal="center" vertical="center"/>
    </xf>
    <xf numFmtId="0" fontId="30" fillId="11" borderId="1" xfId="0" applyFont="1" applyFill="1" applyBorder="1" applyAlignment="1">
      <alignment horizontal="center" vertical="center" wrapText="1"/>
    </xf>
    <xf numFmtId="0" fontId="30" fillId="11" borderId="1" xfId="0" applyFont="1" applyFill="1" applyBorder="1" applyAlignment="1">
      <alignment horizontal="center" vertical="center"/>
    </xf>
    <xf numFmtId="0" fontId="30" fillId="11" borderId="18" xfId="0" applyFont="1" applyFill="1" applyBorder="1" applyAlignment="1">
      <alignment horizontal="center" vertical="center"/>
    </xf>
    <xf numFmtId="0" fontId="30" fillId="11" borderId="20" xfId="0" applyFont="1" applyFill="1" applyBorder="1" applyAlignment="1">
      <alignment horizontal="center" vertical="center" wrapText="1"/>
    </xf>
    <xf numFmtId="0" fontId="30" fillId="11" borderId="0" xfId="0" applyFont="1" applyFill="1" applyAlignment="1">
      <alignment horizontal="center" vertical="center"/>
    </xf>
    <xf numFmtId="0" fontId="20"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xf>
    <xf numFmtId="0" fontId="38" fillId="0" borderId="22" xfId="0" applyFont="1" applyBorder="1" applyAlignment="1">
      <alignment horizontal="center" vertical="center"/>
    </xf>
    <xf numFmtId="0" fontId="38" fillId="0" borderId="23" xfId="0" applyFont="1" applyBorder="1" applyAlignment="1">
      <alignment horizontal="center" vertical="center"/>
    </xf>
    <xf numFmtId="0" fontId="38" fillId="0" borderId="26" xfId="0" applyFont="1" applyBorder="1" applyAlignment="1">
      <alignment horizontal="center" vertical="center"/>
    </xf>
    <xf numFmtId="44" fontId="0" fillId="0" borderId="18" xfId="8" applyFont="1" applyBorder="1" applyAlignment="1">
      <alignment horizontal="center" vertical="center"/>
    </xf>
    <xf numFmtId="44" fontId="0" fillId="0" borderId="19" xfId="8" applyFont="1" applyBorder="1" applyAlignment="1">
      <alignment horizontal="center" vertical="center"/>
    </xf>
    <xf numFmtId="167" fontId="0" fillId="0" borderId="19" xfId="7" applyNumberFormat="1" applyFont="1" applyFill="1" applyBorder="1" applyAlignment="1">
      <alignment horizontal="center" vertical="center"/>
    </xf>
    <xf numFmtId="9" fontId="0" fillId="0" borderId="11" xfId="7" applyFont="1" applyBorder="1" applyAlignment="1">
      <alignment horizontal="center" vertical="center"/>
    </xf>
    <xf numFmtId="9" fontId="0" fillId="0" borderId="16" xfId="7" applyFont="1" applyBorder="1" applyAlignment="1">
      <alignment horizontal="center" vertical="center"/>
    </xf>
    <xf numFmtId="0" fontId="13" fillId="7" borderId="11"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9" fontId="0" fillId="0" borderId="19" xfId="7" applyFont="1" applyFill="1" applyBorder="1" applyAlignment="1">
      <alignment horizontal="center" vertical="center"/>
    </xf>
    <xf numFmtId="165" fontId="0" fillId="0" borderId="18" xfId="0" applyNumberFormat="1" applyBorder="1" applyAlignment="1">
      <alignment horizontal="center" vertical="center" wrapText="1"/>
    </xf>
    <xf numFmtId="165" fontId="0" fillId="0" borderId="19" xfId="0" applyNumberFormat="1" applyBorder="1" applyAlignment="1">
      <alignment horizontal="center" vertical="center" wrapText="1"/>
    </xf>
    <xf numFmtId="1" fontId="0" fillId="0" borderId="18" xfId="0" applyNumberFormat="1" applyBorder="1" applyAlignment="1">
      <alignment horizontal="center" vertical="center" wrapText="1"/>
    </xf>
    <xf numFmtId="1" fontId="0" fillId="0" borderId="19" xfId="0" applyNumberForma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44" fontId="0" fillId="0" borderId="18" xfId="8" applyFont="1" applyFill="1" applyBorder="1" applyAlignment="1">
      <alignment horizontal="center" vertical="center" wrapText="1"/>
    </xf>
    <xf numFmtId="44" fontId="0" fillId="0" borderId="19" xfId="8" applyFont="1" applyFill="1" applyBorder="1" applyAlignment="1">
      <alignment horizontal="center" vertical="center" wrapText="1"/>
    </xf>
    <xf numFmtId="9" fontId="0" fillId="0" borderId="18" xfId="7" applyFont="1" applyFill="1" applyBorder="1" applyAlignment="1">
      <alignment horizontal="center" vertical="center" wrapText="1"/>
    </xf>
    <xf numFmtId="9" fontId="0" fillId="0" borderId="19" xfId="7" applyFont="1" applyFill="1" applyBorder="1" applyAlignment="1">
      <alignment horizontal="center" vertical="center" wrapText="1"/>
    </xf>
    <xf numFmtId="164" fontId="13" fillId="0" borderId="18" xfId="0" applyNumberFormat="1" applyFont="1" applyBorder="1" applyAlignment="1">
      <alignment horizontal="center" vertical="center"/>
    </xf>
    <xf numFmtId="164" fontId="13" fillId="0" borderId="19" xfId="0" applyNumberFormat="1" applyFont="1" applyBorder="1" applyAlignment="1">
      <alignment horizontal="center" vertical="center"/>
    </xf>
    <xf numFmtId="164" fontId="13" fillId="0" borderId="20" xfId="0" applyNumberFormat="1" applyFont="1" applyBorder="1" applyAlignment="1">
      <alignment horizontal="center" vertical="center"/>
    </xf>
    <xf numFmtId="6" fontId="37" fillId="0" borderId="18" xfId="0" applyNumberFormat="1" applyFont="1" applyBorder="1" applyAlignment="1">
      <alignment horizontal="center" vertical="center"/>
    </xf>
    <xf numFmtId="6" fontId="37" fillId="0" borderId="19" xfId="0" applyNumberFormat="1" applyFont="1" applyBorder="1" applyAlignment="1">
      <alignment horizontal="center" vertical="center"/>
    </xf>
    <xf numFmtId="6" fontId="37" fillId="0" borderId="20" xfId="0" applyNumberFormat="1" applyFont="1" applyBorder="1" applyAlignment="1">
      <alignment horizontal="center" vertical="center"/>
    </xf>
    <xf numFmtId="164" fontId="0" fillId="0" borderId="19" xfId="0" applyNumberFormat="1" applyBorder="1" applyAlignment="1">
      <alignment horizontal="center" vertical="center"/>
    </xf>
    <xf numFmtId="9" fontId="0" fillId="0" borderId="19" xfId="7"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9" fontId="0" fillId="0" borderId="1" xfId="7" applyFont="1" applyBorder="1" applyAlignment="1">
      <alignment horizontal="center" vertical="center"/>
    </xf>
    <xf numFmtId="0" fontId="0" fillId="0" borderId="20" xfId="0" applyBorder="1" applyAlignment="1">
      <alignment horizontal="center" vertical="center"/>
    </xf>
    <xf numFmtId="8" fontId="13" fillId="0" borderId="18" xfId="0" applyNumberFormat="1" applyFont="1" applyBorder="1" applyAlignment="1">
      <alignment horizontal="center" vertical="center"/>
    </xf>
    <xf numFmtId="8" fontId="13" fillId="0" borderId="19" xfId="0" applyNumberFormat="1" applyFont="1" applyBorder="1" applyAlignment="1">
      <alignment horizontal="center" vertical="center"/>
    </xf>
    <xf numFmtId="9" fontId="0" fillId="0" borderId="1" xfId="7" applyFont="1" applyFill="1" applyBorder="1" applyAlignment="1">
      <alignment horizontal="center" vertical="center"/>
    </xf>
    <xf numFmtId="8" fontId="13" fillId="0" borderId="1" xfId="0" applyNumberFormat="1" applyFont="1" applyBorder="1" applyAlignment="1">
      <alignment horizontal="center" vertical="center"/>
    </xf>
    <xf numFmtId="44" fontId="0" fillId="0" borderId="19" xfId="8" applyFont="1" applyFill="1" applyBorder="1" applyAlignment="1">
      <alignment horizontal="center" vertical="center"/>
    </xf>
    <xf numFmtId="4" fontId="0" fillId="0" borderId="18" xfId="0" applyNumberFormat="1" applyBorder="1" applyAlignment="1">
      <alignment horizontal="center" vertical="center"/>
    </xf>
    <xf numFmtId="4" fontId="0" fillId="0" borderId="19" xfId="0" applyNumberFormat="1"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167" fontId="0" fillId="0" borderId="1" xfId="7" applyNumberFormat="1" applyFont="1" applyBorder="1" applyAlignment="1">
      <alignment horizontal="center" vertical="center"/>
    </xf>
    <xf numFmtId="0" fontId="0" fillId="0" borderId="18" xfId="0" applyBorder="1" applyAlignment="1">
      <alignment vertical="center" wrapText="1"/>
    </xf>
    <xf numFmtId="0" fontId="0" fillId="0" borderId="19" xfId="0" applyBorder="1" applyAlignment="1">
      <alignment vertical="center"/>
    </xf>
    <xf numFmtId="9" fontId="0" fillId="0" borderId="18" xfId="7" applyFont="1" applyBorder="1" applyAlignment="1">
      <alignment horizontal="center" vertical="center"/>
    </xf>
    <xf numFmtId="0" fontId="0" fillId="0" borderId="20" xfId="0"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0" fillId="0" borderId="1" xfId="0" applyBorder="1" applyAlignment="1">
      <alignment horizontal="center" vertical="center" wrapText="1"/>
    </xf>
    <xf numFmtId="0" fontId="44" fillId="0" borderId="18" xfId="0" applyFont="1" applyBorder="1" applyAlignment="1">
      <alignment horizontal="center" vertical="center" wrapText="1"/>
    </xf>
    <xf numFmtId="0" fontId="44" fillId="0" borderId="20" xfId="0" applyFont="1" applyBorder="1" applyAlignment="1">
      <alignment horizontal="center" vertical="center" wrapText="1"/>
    </xf>
    <xf numFmtId="0" fontId="15"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5" fillId="2" borderId="1" xfId="0" applyFont="1" applyFill="1" applyBorder="1" applyAlignment="1">
      <alignment horizontal="left"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horizontal="left"/>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3" xfId="0" applyFont="1" applyBorder="1" applyAlignment="1">
      <alignment horizontal="center"/>
    </xf>
    <xf numFmtId="0" fontId="4" fillId="3" borderId="1" xfId="0" applyFont="1" applyFill="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30" fillId="2" borderId="1" xfId="0" applyFont="1" applyFill="1" applyBorder="1" applyAlignment="1">
      <alignment horizontal="center"/>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10" borderId="22" xfId="0" applyFont="1" applyFill="1" applyBorder="1" applyAlignment="1">
      <alignment horizontal="center" vertical="center" wrapText="1"/>
    </xf>
    <xf numFmtId="0" fontId="31" fillId="10" borderId="23" xfId="0" applyFont="1" applyFill="1" applyBorder="1" applyAlignment="1">
      <alignment horizontal="center" vertical="center" wrapText="1"/>
    </xf>
    <xf numFmtId="0" fontId="31" fillId="2" borderId="1" xfId="0" applyFont="1" applyFill="1" applyBorder="1" applyAlignment="1">
      <alignment horizontal="center" vertical="center"/>
    </xf>
    <xf numFmtId="0" fontId="31" fillId="2" borderId="11" xfId="0" applyFont="1" applyFill="1" applyBorder="1" applyAlignment="1">
      <alignment horizontal="center" vertical="center"/>
    </xf>
    <xf numFmtId="0" fontId="31" fillId="2" borderId="5" xfId="0" applyFont="1" applyFill="1" applyBorder="1" applyAlignment="1">
      <alignment horizontal="center" vertical="center"/>
    </xf>
    <xf numFmtId="0" fontId="31" fillId="7" borderId="2" xfId="0" applyFont="1" applyFill="1" applyBorder="1" applyAlignment="1">
      <alignment horizontal="center" vertical="center" wrapText="1"/>
    </xf>
    <xf numFmtId="0" fontId="31" fillId="7" borderId="3"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2" borderId="2" xfId="0" applyFont="1" applyFill="1" applyBorder="1" applyAlignment="1">
      <alignment horizontal="center"/>
    </xf>
    <xf numFmtId="0" fontId="31" fillId="2" borderId="3" xfId="0" applyFont="1" applyFill="1" applyBorder="1" applyAlignment="1">
      <alignment horizontal="center"/>
    </xf>
    <xf numFmtId="0" fontId="31" fillId="11" borderId="1" xfId="0" applyFont="1" applyFill="1" applyBorder="1" applyAlignment="1">
      <alignment horizontal="center" vertical="center"/>
    </xf>
    <xf numFmtId="0" fontId="31" fillId="12" borderId="1" xfId="0" applyFont="1" applyFill="1" applyBorder="1" applyAlignment="1">
      <alignment horizontal="center" vertical="center"/>
    </xf>
    <xf numFmtId="0" fontId="31" fillId="13" borderId="1" xfId="0" applyFont="1" applyFill="1" applyBorder="1" applyAlignment="1">
      <alignment horizontal="center" vertical="center"/>
    </xf>
    <xf numFmtId="0" fontId="31" fillId="4" borderId="1" xfId="0" applyFont="1" applyFill="1" applyBorder="1" applyAlignment="1">
      <alignment horizontal="center" vertical="center"/>
    </xf>
    <xf numFmtId="0" fontId="31" fillId="7" borderId="1"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9" fillId="2" borderId="11" xfId="0" applyFont="1" applyFill="1" applyBorder="1" applyAlignment="1">
      <alignment horizontal="center"/>
    </xf>
    <xf numFmtId="0" fontId="19" fillId="2" borderId="12" xfId="0" applyFont="1" applyFill="1" applyBorder="1" applyAlignment="1">
      <alignment horizontal="center"/>
    </xf>
    <xf numFmtId="0" fontId="19" fillId="2" borderId="16" xfId="0" applyFont="1" applyFill="1" applyBorder="1" applyAlignment="1">
      <alignment horizontal="center"/>
    </xf>
    <xf numFmtId="0" fontId="19" fillId="2" borderId="17" xfId="0" applyFont="1" applyFill="1" applyBorder="1" applyAlignment="1">
      <alignment horizontal="center"/>
    </xf>
    <xf numFmtId="0" fontId="19" fillId="2" borderId="13" xfId="0" applyFont="1" applyFill="1" applyBorder="1" applyAlignment="1">
      <alignment horizontal="center"/>
    </xf>
    <xf numFmtId="0" fontId="19" fillId="2" borderId="15" xfId="0" applyFont="1" applyFill="1" applyBorder="1" applyAlignment="1">
      <alignment horizont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3" fillId="0" borderId="1" xfId="1" applyFont="1" applyBorder="1" applyAlignment="1">
      <alignment horizontal="center" wrapText="1"/>
    </xf>
    <xf numFmtId="0" fontId="21" fillId="5" borderId="6" xfId="1" applyFont="1" applyFill="1" applyBorder="1" applyAlignment="1">
      <alignment horizontal="center" vertical="center"/>
    </xf>
    <xf numFmtId="0" fontId="21" fillId="5" borderId="7" xfId="1" applyFont="1" applyFill="1" applyBorder="1" applyAlignment="1">
      <alignment horizontal="center" vertical="center"/>
    </xf>
    <xf numFmtId="0" fontId="21" fillId="5" borderId="8" xfId="1" applyFont="1" applyFill="1" applyBorder="1" applyAlignment="1">
      <alignment horizontal="center" vertical="center"/>
    </xf>
    <xf numFmtId="0" fontId="21" fillId="5" borderId="1" xfId="1" applyFont="1" applyFill="1" applyBorder="1" applyAlignment="1">
      <alignment horizontal="center" vertical="center"/>
    </xf>
    <xf numFmtId="0" fontId="23" fillId="0" borderId="1" xfId="1" applyFont="1" applyBorder="1" applyAlignment="1">
      <alignment horizontal="center" vertical="center" wrapText="1"/>
    </xf>
    <xf numFmtId="0" fontId="21" fillId="5" borderId="2" xfId="1" applyFont="1" applyFill="1" applyBorder="1" applyAlignment="1">
      <alignment horizontal="center" vertical="center"/>
    </xf>
    <xf numFmtId="0" fontId="21" fillId="5" borderId="3" xfId="1" applyFont="1" applyFill="1" applyBorder="1" applyAlignment="1">
      <alignment horizontal="center" vertical="center"/>
    </xf>
    <xf numFmtId="0" fontId="21" fillId="5" borderId="4" xfId="1" applyFont="1" applyFill="1" applyBorder="1" applyAlignment="1">
      <alignment horizontal="center" vertical="center"/>
    </xf>
    <xf numFmtId="0" fontId="23" fillId="0" borderId="1" xfId="1" applyFont="1" applyBorder="1" applyAlignment="1">
      <alignment horizontal="center" vertical="center"/>
    </xf>
    <xf numFmtId="167" fontId="42" fillId="2" borderId="27" xfId="7" applyNumberFormat="1" applyFont="1" applyFill="1" applyBorder="1" applyAlignment="1">
      <alignment horizontal="center" vertical="center"/>
    </xf>
  </cellXfs>
  <cellStyles count="10">
    <cellStyle name="BodyStyle" xfId="5" xr:uid="{00000000-0005-0000-0000-000000000000}"/>
    <cellStyle name="HeaderStyle" xfId="4" xr:uid="{00000000-0005-0000-0000-000001000000}"/>
    <cellStyle name="Millares" xfId="9" builtinId="3"/>
    <cellStyle name="Millares 2" xfId="3" xr:uid="{00000000-0005-0000-0000-000003000000}"/>
    <cellStyle name="Moneda" xfId="8" builtinId="4"/>
    <cellStyle name="Moneda 2" xfId="2" xr:uid="{00000000-0005-0000-0000-000005000000}"/>
    <cellStyle name="Normal" xfId="0" builtinId="0"/>
    <cellStyle name="Normal 2" xfId="1" xr:uid="{00000000-0005-0000-0000-000007000000}"/>
    <cellStyle name="Numeric" xfId="6" xr:uid="{00000000-0005-0000-0000-000008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baseColWidth="10" defaultColWidth="10.85546875" defaultRowHeight="15" x14ac:dyDescent="0.2"/>
  <cols>
    <col min="1" max="1" width="34.140625" style="16" customWidth="1"/>
    <col min="2" max="2" width="10.85546875" style="8"/>
    <col min="3" max="3" width="28.42578125" style="8" customWidth="1"/>
    <col min="4" max="4" width="21.42578125" style="8" customWidth="1"/>
    <col min="5" max="5" width="19.42578125" style="8" customWidth="1"/>
    <col min="6" max="6" width="27.42578125" style="8" customWidth="1"/>
    <col min="7" max="7" width="17.140625" style="8" customWidth="1"/>
    <col min="8" max="8" width="27.42578125" style="8" customWidth="1"/>
    <col min="9" max="9" width="15.42578125" style="8" customWidth="1"/>
    <col min="10" max="10" width="17.85546875" style="8" customWidth="1"/>
    <col min="11" max="11" width="19.42578125" style="8" customWidth="1"/>
    <col min="12" max="12" width="25.42578125" style="8" customWidth="1"/>
    <col min="13" max="13" width="20.5703125" style="8" customWidth="1"/>
    <col min="14" max="15" width="10.85546875" style="8"/>
    <col min="16" max="16" width="16.5703125" style="8" customWidth="1"/>
    <col min="17" max="17" width="20.42578125" style="8" customWidth="1"/>
    <col min="18" max="18" width="18.5703125" style="8" customWidth="1"/>
    <col min="19" max="19" width="22.85546875" style="8" customWidth="1"/>
    <col min="20" max="20" width="22.140625" style="8" customWidth="1"/>
    <col min="21" max="21" width="25.42578125" style="8" customWidth="1"/>
    <col min="22" max="22" width="21.140625" style="8" customWidth="1"/>
    <col min="23" max="23" width="19.140625" style="8" customWidth="1"/>
    <col min="24" max="24" width="17.42578125" style="8" customWidth="1"/>
    <col min="25" max="25" width="16.42578125" style="8" customWidth="1"/>
    <col min="26" max="26" width="16.140625" style="8" customWidth="1"/>
    <col min="27" max="27" width="28.5703125" style="8" customWidth="1"/>
    <col min="28" max="28" width="19.42578125" style="8" customWidth="1"/>
    <col min="29" max="29" width="21.140625" style="8" customWidth="1"/>
    <col min="30" max="30" width="21.85546875" style="8" customWidth="1"/>
    <col min="31" max="31" width="25.42578125" style="8" customWidth="1"/>
    <col min="32" max="32" width="22.140625" style="8" customWidth="1"/>
    <col min="33" max="33" width="29.5703125" style="8" customWidth="1"/>
    <col min="34" max="34" width="18.5703125" style="8" customWidth="1"/>
    <col min="35" max="35" width="18.140625" style="8" customWidth="1"/>
    <col min="36" max="36" width="22.140625" style="8" customWidth="1"/>
    <col min="37" max="16384" width="10.85546875" style="8"/>
  </cols>
  <sheetData>
    <row r="1" spans="1:50" ht="54.75" customHeight="1" x14ac:dyDescent="0.2">
      <c r="A1" s="262" t="s">
        <v>0</v>
      </c>
      <c r="B1" s="262"/>
      <c r="C1" s="262"/>
      <c r="D1" s="262"/>
      <c r="E1" s="262"/>
      <c r="F1" s="262"/>
      <c r="G1" s="262"/>
      <c r="H1" s="262"/>
    </row>
    <row r="2" spans="1:50" ht="33" customHeight="1" x14ac:dyDescent="0.2">
      <c r="A2" s="266" t="s">
        <v>1</v>
      </c>
      <c r="B2" s="266"/>
      <c r="C2" s="266"/>
      <c r="D2" s="266"/>
      <c r="E2" s="266"/>
      <c r="F2" s="266"/>
      <c r="G2" s="266"/>
      <c r="H2" s="266"/>
      <c r="I2" s="9"/>
      <c r="J2" s="9"/>
      <c r="K2" s="9"/>
      <c r="L2" s="9"/>
      <c r="M2" s="9"/>
      <c r="N2" s="9"/>
      <c r="O2" s="9"/>
      <c r="P2" s="9"/>
      <c r="Q2" s="9"/>
      <c r="R2" s="9"/>
      <c r="S2" s="9"/>
      <c r="T2" s="9"/>
      <c r="U2" s="9"/>
      <c r="V2" s="9"/>
      <c r="W2" s="9"/>
      <c r="X2" s="9"/>
      <c r="Y2" s="9"/>
      <c r="Z2" s="9"/>
      <c r="AA2" s="10"/>
      <c r="AB2" s="10"/>
      <c r="AC2" s="10"/>
      <c r="AD2" s="10"/>
      <c r="AE2" s="10"/>
      <c r="AF2" s="10"/>
      <c r="AG2" s="11"/>
      <c r="AH2" s="11"/>
      <c r="AI2" s="11"/>
      <c r="AJ2" s="11"/>
      <c r="AK2" s="11"/>
      <c r="AL2" s="11"/>
      <c r="AM2" s="11"/>
      <c r="AN2" s="11"/>
      <c r="AO2" s="11"/>
      <c r="AP2" s="11"/>
      <c r="AQ2" s="9"/>
      <c r="AR2" s="9"/>
      <c r="AS2" s="9"/>
      <c r="AT2" s="9"/>
      <c r="AU2" s="9"/>
      <c r="AV2" s="9"/>
      <c r="AW2" s="9"/>
      <c r="AX2" s="9"/>
    </row>
    <row r="3" spans="1:50" ht="48" customHeight="1" x14ac:dyDescent="0.2">
      <c r="A3" s="12" t="s">
        <v>2</v>
      </c>
      <c r="B3" s="261" t="s">
        <v>3</v>
      </c>
      <c r="C3" s="261"/>
      <c r="D3" s="261"/>
      <c r="E3" s="261"/>
      <c r="F3" s="261"/>
      <c r="G3" s="261"/>
      <c r="H3" s="261"/>
    </row>
    <row r="4" spans="1:50" ht="48" customHeight="1" x14ac:dyDescent="0.2">
      <c r="A4" s="12" t="s">
        <v>4</v>
      </c>
      <c r="B4" s="263" t="s">
        <v>5</v>
      </c>
      <c r="C4" s="264"/>
      <c r="D4" s="264"/>
      <c r="E4" s="264"/>
      <c r="F4" s="264"/>
      <c r="G4" s="264"/>
      <c r="H4" s="265"/>
    </row>
    <row r="5" spans="1:50" ht="31.5" customHeight="1" x14ac:dyDescent="0.2">
      <c r="A5" s="12" t="s">
        <v>6</v>
      </c>
      <c r="B5" s="261" t="s">
        <v>7</v>
      </c>
      <c r="C5" s="261"/>
      <c r="D5" s="261"/>
      <c r="E5" s="261"/>
      <c r="F5" s="261"/>
      <c r="G5" s="261"/>
      <c r="H5" s="261"/>
    </row>
    <row r="6" spans="1:50" ht="40.5" customHeight="1" x14ac:dyDescent="0.2">
      <c r="A6" s="12" t="s">
        <v>8</v>
      </c>
      <c r="B6" s="263" t="s">
        <v>9</v>
      </c>
      <c r="C6" s="264"/>
      <c r="D6" s="264"/>
      <c r="E6" s="264"/>
      <c r="F6" s="264"/>
      <c r="G6" s="264"/>
      <c r="H6" s="265"/>
    </row>
    <row r="7" spans="1:50" ht="41.1" customHeight="1" x14ac:dyDescent="0.2">
      <c r="A7" s="12" t="s">
        <v>10</v>
      </c>
      <c r="B7" s="261" t="s">
        <v>11</v>
      </c>
      <c r="C7" s="261"/>
      <c r="D7" s="261"/>
      <c r="E7" s="261"/>
      <c r="F7" s="261"/>
      <c r="G7" s="261"/>
      <c r="H7" s="261"/>
    </row>
    <row r="8" spans="1:50" ht="48.95" customHeight="1" x14ac:dyDescent="0.2">
      <c r="A8" s="12" t="s">
        <v>12</v>
      </c>
      <c r="B8" s="261" t="s">
        <v>13</v>
      </c>
      <c r="C8" s="261"/>
      <c r="D8" s="261"/>
      <c r="E8" s="261"/>
      <c r="F8" s="261"/>
      <c r="G8" s="261"/>
      <c r="H8" s="261"/>
    </row>
    <row r="9" spans="1:50" ht="48.95" customHeight="1" x14ac:dyDescent="0.2">
      <c r="A9" s="12" t="s">
        <v>14</v>
      </c>
      <c r="B9" s="263" t="s">
        <v>15</v>
      </c>
      <c r="C9" s="264"/>
      <c r="D9" s="264"/>
      <c r="E9" s="264"/>
      <c r="F9" s="264"/>
      <c r="G9" s="264"/>
      <c r="H9" s="265"/>
    </row>
    <row r="10" spans="1:50" ht="30" x14ac:dyDescent="0.2">
      <c r="A10" s="12" t="s">
        <v>16</v>
      </c>
      <c r="B10" s="261" t="s">
        <v>17</v>
      </c>
      <c r="C10" s="261"/>
      <c r="D10" s="261"/>
      <c r="E10" s="261"/>
      <c r="F10" s="261"/>
      <c r="G10" s="261"/>
      <c r="H10" s="261"/>
    </row>
    <row r="11" spans="1:50" ht="30" x14ac:dyDescent="0.2">
      <c r="A11" s="12" t="s">
        <v>18</v>
      </c>
      <c r="B11" s="261" t="s">
        <v>19</v>
      </c>
      <c r="C11" s="261"/>
      <c r="D11" s="261"/>
      <c r="E11" s="261"/>
      <c r="F11" s="261"/>
      <c r="G11" s="261"/>
      <c r="H11" s="261"/>
    </row>
    <row r="12" spans="1:50" ht="33.950000000000003" customHeight="1" x14ac:dyDescent="0.2">
      <c r="A12" s="12" t="s">
        <v>20</v>
      </c>
      <c r="B12" s="261" t="s">
        <v>21</v>
      </c>
      <c r="C12" s="261"/>
      <c r="D12" s="261"/>
      <c r="E12" s="261"/>
      <c r="F12" s="261"/>
      <c r="G12" s="261"/>
      <c r="H12" s="261"/>
    </row>
    <row r="13" spans="1:50" ht="30" x14ac:dyDescent="0.2">
      <c r="A13" s="12" t="s">
        <v>22</v>
      </c>
      <c r="B13" s="261" t="s">
        <v>23</v>
      </c>
      <c r="C13" s="261"/>
      <c r="D13" s="261"/>
      <c r="E13" s="261"/>
      <c r="F13" s="261"/>
      <c r="G13" s="261"/>
      <c r="H13" s="261"/>
    </row>
    <row r="14" spans="1:50" ht="30" x14ac:dyDescent="0.2">
      <c r="A14" s="12" t="s">
        <v>24</v>
      </c>
      <c r="B14" s="261" t="s">
        <v>25</v>
      </c>
      <c r="C14" s="261"/>
      <c r="D14" s="261"/>
      <c r="E14" s="261"/>
      <c r="F14" s="261"/>
      <c r="G14" s="261"/>
      <c r="H14" s="261"/>
    </row>
    <row r="15" spans="1:50" ht="44.1" customHeight="1" x14ac:dyDescent="0.2">
      <c r="A15" s="12" t="s">
        <v>26</v>
      </c>
      <c r="B15" s="261" t="s">
        <v>27</v>
      </c>
      <c r="C15" s="261"/>
      <c r="D15" s="261"/>
      <c r="E15" s="261"/>
      <c r="F15" s="261"/>
      <c r="G15" s="261"/>
      <c r="H15" s="261"/>
    </row>
    <row r="16" spans="1:50" ht="60" x14ac:dyDescent="0.2">
      <c r="A16" s="12" t="s">
        <v>28</v>
      </c>
      <c r="B16" s="261" t="s">
        <v>29</v>
      </c>
      <c r="C16" s="261"/>
      <c r="D16" s="261"/>
      <c r="E16" s="261"/>
      <c r="F16" s="261"/>
      <c r="G16" s="261"/>
      <c r="H16" s="261"/>
    </row>
    <row r="17" spans="1:8" ht="58.5" customHeight="1" x14ac:dyDescent="0.2">
      <c r="A17" s="12" t="s">
        <v>30</v>
      </c>
      <c r="B17" s="261" t="s">
        <v>31</v>
      </c>
      <c r="C17" s="261"/>
      <c r="D17" s="261"/>
      <c r="E17" s="261"/>
      <c r="F17" s="261"/>
      <c r="G17" s="261"/>
      <c r="H17" s="261"/>
    </row>
    <row r="18" spans="1:8" ht="30" x14ac:dyDescent="0.2">
      <c r="A18" s="12" t="s">
        <v>32</v>
      </c>
      <c r="B18" s="261" t="s">
        <v>33</v>
      </c>
      <c r="C18" s="261"/>
      <c r="D18" s="261"/>
      <c r="E18" s="261"/>
      <c r="F18" s="261"/>
      <c r="G18" s="261"/>
      <c r="H18" s="261"/>
    </row>
    <row r="19" spans="1:8" ht="30" customHeight="1" x14ac:dyDescent="0.2">
      <c r="A19" s="268"/>
      <c r="B19" s="269"/>
      <c r="C19" s="269"/>
      <c r="D19" s="269"/>
      <c r="E19" s="269"/>
      <c r="F19" s="269"/>
      <c r="G19" s="269"/>
      <c r="H19" s="270"/>
    </row>
    <row r="20" spans="1:8" ht="37.5" customHeight="1" x14ac:dyDescent="0.2">
      <c r="A20" s="266" t="s">
        <v>34</v>
      </c>
      <c r="B20" s="266"/>
      <c r="C20" s="266"/>
      <c r="D20" s="266"/>
      <c r="E20" s="266"/>
      <c r="F20" s="266"/>
      <c r="G20" s="266"/>
      <c r="H20" s="266"/>
    </row>
    <row r="21" spans="1:8" ht="117" customHeight="1" x14ac:dyDescent="0.2">
      <c r="A21" s="271" t="s">
        <v>35</v>
      </c>
      <c r="B21" s="271"/>
      <c r="C21" s="271"/>
      <c r="D21" s="271"/>
      <c r="E21" s="271"/>
      <c r="F21" s="271"/>
      <c r="G21" s="271"/>
      <c r="H21" s="271"/>
    </row>
    <row r="22" spans="1:8" ht="117" customHeight="1" x14ac:dyDescent="0.2">
      <c r="A22" s="12" t="s">
        <v>10</v>
      </c>
      <c r="B22" s="261" t="s">
        <v>11</v>
      </c>
      <c r="C22" s="261"/>
      <c r="D22" s="261"/>
      <c r="E22" s="261"/>
      <c r="F22" s="261"/>
      <c r="G22" s="261"/>
      <c r="H22" s="261"/>
    </row>
    <row r="23" spans="1:8" ht="167.1" customHeight="1" x14ac:dyDescent="0.2">
      <c r="A23" s="12" t="s">
        <v>36</v>
      </c>
      <c r="B23" s="271" t="s">
        <v>37</v>
      </c>
      <c r="C23" s="271"/>
      <c r="D23" s="271"/>
      <c r="E23" s="271"/>
      <c r="F23" s="271"/>
      <c r="G23" s="271"/>
      <c r="H23" s="271"/>
    </row>
    <row r="24" spans="1:8" ht="69.75" customHeight="1" x14ac:dyDescent="0.2">
      <c r="A24" s="12" t="s">
        <v>38</v>
      </c>
      <c r="B24" s="271" t="s">
        <v>39</v>
      </c>
      <c r="C24" s="271"/>
      <c r="D24" s="271"/>
      <c r="E24" s="271"/>
      <c r="F24" s="271"/>
      <c r="G24" s="271"/>
      <c r="H24" s="271"/>
    </row>
    <row r="25" spans="1:8" ht="60" customHeight="1" x14ac:dyDescent="0.2">
      <c r="A25" s="12" t="s">
        <v>40</v>
      </c>
      <c r="B25" s="271" t="s">
        <v>41</v>
      </c>
      <c r="C25" s="271"/>
      <c r="D25" s="271"/>
      <c r="E25" s="271"/>
      <c r="F25" s="271"/>
      <c r="G25" s="271"/>
      <c r="H25" s="271"/>
    </row>
    <row r="26" spans="1:8" ht="24.75" customHeight="1" x14ac:dyDescent="0.2">
      <c r="A26" s="13" t="s">
        <v>42</v>
      </c>
      <c r="B26" s="267" t="s">
        <v>43</v>
      </c>
      <c r="C26" s="267"/>
      <c r="D26" s="267"/>
      <c r="E26" s="267"/>
      <c r="F26" s="267"/>
      <c r="G26" s="267"/>
      <c r="H26" s="267"/>
    </row>
    <row r="27" spans="1:8" ht="26.25" customHeight="1" x14ac:dyDescent="0.2">
      <c r="A27" s="13" t="s">
        <v>44</v>
      </c>
      <c r="B27" s="267" t="s">
        <v>45</v>
      </c>
      <c r="C27" s="267"/>
      <c r="D27" s="267"/>
      <c r="E27" s="267"/>
      <c r="F27" s="267"/>
      <c r="G27" s="267"/>
      <c r="H27" s="267"/>
    </row>
    <row r="28" spans="1:8" ht="53.25" customHeight="1" x14ac:dyDescent="0.2">
      <c r="A28" s="12" t="s">
        <v>46</v>
      </c>
      <c r="B28" s="271" t="s">
        <v>47</v>
      </c>
      <c r="C28" s="271"/>
      <c r="D28" s="271"/>
      <c r="E28" s="271"/>
      <c r="F28" s="271"/>
      <c r="G28" s="271"/>
      <c r="H28" s="271"/>
    </row>
    <row r="29" spans="1:8" ht="45" customHeight="1" x14ac:dyDescent="0.2">
      <c r="A29" s="12" t="s">
        <v>48</v>
      </c>
      <c r="B29" s="287" t="s">
        <v>49</v>
      </c>
      <c r="C29" s="288"/>
      <c r="D29" s="288"/>
      <c r="E29" s="288"/>
      <c r="F29" s="288"/>
      <c r="G29" s="288"/>
      <c r="H29" s="289"/>
    </row>
    <row r="30" spans="1:8" ht="45" customHeight="1" x14ac:dyDescent="0.2">
      <c r="A30" s="12" t="s">
        <v>50</v>
      </c>
      <c r="B30" s="287" t="s">
        <v>51</v>
      </c>
      <c r="C30" s="288"/>
      <c r="D30" s="288"/>
      <c r="E30" s="288"/>
      <c r="F30" s="288"/>
      <c r="G30" s="288"/>
      <c r="H30" s="289"/>
    </row>
    <row r="31" spans="1:8" ht="45" customHeight="1" x14ac:dyDescent="0.2">
      <c r="A31" s="12" t="s">
        <v>52</v>
      </c>
      <c r="B31" s="287" t="s">
        <v>53</v>
      </c>
      <c r="C31" s="288"/>
      <c r="D31" s="288"/>
      <c r="E31" s="288"/>
      <c r="F31" s="288"/>
      <c r="G31" s="288"/>
      <c r="H31" s="289"/>
    </row>
    <row r="32" spans="1:8" ht="33" customHeight="1" x14ac:dyDescent="0.2">
      <c r="A32" s="13" t="s">
        <v>54</v>
      </c>
      <c r="B32" s="271" t="s">
        <v>55</v>
      </c>
      <c r="C32" s="271"/>
      <c r="D32" s="271"/>
      <c r="E32" s="271"/>
      <c r="F32" s="271"/>
      <c r="G32" s="271"/>
      <c r="H32" s="271"/>
    </row>
    <row r="33" spans="1:8" ht="39" customHeight="1" x14ac:dyDescent="0.2">
      <c r="A33" s="12" t="s">
        <v>56</v>
      </c>
      <c r="B33" s="267" t="s">
        <v>57</v>
      </c>
      <c r="C33" s="267"/>
      <c r="D33" s="267"/>
      <c r="E33" s="267"/>
      <c r="F33" s="267"/>
      <c r="G33" s="267"/>
      <c r="H33" s="267"/>
    </row>
    <row r="34" spans="1:8" ht="39" customHeight="1" x14ac:dyDescent="0.2">
      <c r="A34" s="266" t="s">
        <v>58</v>
      </c>
      <c r="B34" s="266"/>
      <c r="C34" s="266"/>
      <c r="D34" s="266"/>
      <c r="E34" s="266"/>
      <c r="F34" s="266"/>
      <c r="G34" s="266"/>
      <c r="H34" s="266"/>
    </row>
    <row r="35" spans="1:8" ht="79.5" customHeight="1" x14ac:dyDescent="0.2">
      <c r="A35" s="263" t="s">
        <v>59</v>
      </c>
      <c r="B35" s="264"/>
      <c r="C35" s="264"/>
      <c r="D35" s="264"/>
      <c r="E35" s="264"/>
      <c r="F35" s="264"/>
      <c r="G35" s="264"/>
      <c r="H35" s="265"/>
    </row>
    <row r="36" spans="1:8" ht="33" customHeight="1" x14ac:dyDescent="0.2">
      <c r="A36" s="12" t="s">
        <v>60</v>
      </c>
      <c r="B36" s="271" t="s">
        <v>61</v>
      </c>
      <c r="C36" s="271"/>
      <c r="D36" s="271"/>
      <c r="E36" s="271"/>
      <c r="F36" s="271"/>
      <c r="G36" s="271"/>
      <c r="H36" s="271"/>
    </row>
    <row r="37" spans="1:8" ht="33" customHeight="1" x14ac:dyDescent="0.2">
      <c r="A37" s="12" t="s">
        <v>62</v>
      </c>
      <c r="B37" s="271" t="s">
        <v>63</v>
      </c>
      <c r="C37" s="271"/>
      <c r="D37" s="271"/>
      <c r="E37" s="271"/>
      <c r="F37" s="271"/>
      <c r="G37" s="271"/>
      <c r="H37" s="271"/>
    </row>
    <row r="38" spans="1:8" ht="33" customHeight="1" x14ac:dyDescent="0.2">
      <c r="A38" s="19"/>
      <c r="B38" s="20"/>
      <c r="C38" s="20"/>
      <c r="D38" s="20"/>
      <c r="E38" s="20"/>
      <c r="F38" s="20"/>
      <c r="G38" s="20"/>
      <c r="H38" s="21"/>
    </row>
    <row r="39" spans="1:8" ht="34.5" customHeight="1" x14ac:dyDescent="0.2">
      <c r="A39" s="266" t="s">
        <v>64</v>
      </c>
      <c r="B39" s="266"/>
      <c r="C39" s="266"/>
      <c r="D39" s="266"/>
      <c r="E39" s="266"/>
      <c r="F39" s="266"/>
      <c r="G39" s="266"/>
      <c r="H39" s="266"/>
    </row>
    <row r="40" spans="1:8" ht="34.5" customHeight="1" x14ac:dyDescent="0.2">
      <c r="A40" s="12" t="s">
        <v>65</v>
      </c>
      <c r="B40" s="271" t="s">
        <v>66</v>
      </c>
      <c r="C40" s="271"/>
      <c r="D40" s="271"/>
      <c r="E40" s="271"/>
      <c r="F40" s="271"/>
      <c r="G40" s="271"/>
      <c r="H40" s="271"/>
    </row>
    <row r="41" spans="1:8" ht="29.25" customHeight="1" x14ac:dyDescent="0.2">
      <c r="A41" s="12" t="s">
        <v>67</v>
      </c>
      <c r="B41" s="271" t="s">
        <v>68</v>
      </c>
      <c r="C41" s="271"/>
      <c r="D41" s="271"/>
      <c r="E41" s="271"/>
      <c r="F41" s="271"/>
      <c r="G41" s="271"/>
      <c r="H41" s="271"/>
    </row>
    <row r="42" spans="1:8" ht="42" customHeight="1" x14ac:dyDescent="0.2">
      <c r="A42" s="12" t="s">
        <v>69</v>
      </c>
      <c r="B42" s="271" t="s">
        <v>70</v>
      </c>
      <c r="C42" s="271"/>
      <c r="D42" s="271"/>
      <c r="E42" s="271"/>
      <c r="F42" s="271"/>
      <c r="G42" s="271"/>
      <c r="H42" s="271"/>
    </row>
    <row r="43" spans="1:8" ht="42" customHeight="1" x14ac:dyDescent="0.2">
      <c r="A43" s="12" t="s">
        <v>71</v>
      </c>
      <c r="B43" s="287" t="s">
        <v>72</v>
      </c>
      <c r="C43" s="288"/>
      <c r="D43" s="288"/>
      <c r="E43" s="288"/>
      <c r="F43" s="288"/>
      <c r="G43" s="288"/>
      <c r="H43" s="289"/>
    </row>
    <row r="44" spans="1:8" ht="42" customHeight="1" x14ac:dyDescent="0.2">
      <c r="A44" s="12" t="s">
        <v>73</v>
      </c>
      <c r="B44" s="287" t="s">
        <v>74</v>
      </c>
      <c r="C44" s="288"/>
      <c r="D44" s="288"/>
      <c r="E44" s="288"/>
      <c r="F44" s="288"/>
      <c r="G44" s="288"/>
      <c r="H44" s="289"/>
    </row>
    <row r="45" spans="1:8" ht="42" customHeight="1" x14ac:dyDescent="0.2">
      <c r="A45" s="12" t="s">
        <v>75</v>
      </c>
      <c r="B45" s="287" t="s">
        <v>76</v>
      </c>
      <c r="C45" s="288"/>
      <c r="D45" s="288"/>
      <c r="E45" s="288"/>
      <c r="F45" s="288"/>
      <c r="G45" s="288"/>
      <c r="H45" s="289"/>
    </row>
    <row r="46" spans="1:8" ht="86.1" customHeight="1" x14ac:dyDescent="0.2">
      <c r="A46" s="14" t="s">
        <v>77</v>
      </c>
      <c r="B46" s="272" t="s">
        <v>78</v>
      </c>
      <c r="C46" s="272"/>
      <c r="D46" s="272"/>
      <c r="E46" s="272"/>
      <c r="F46" s="272"/>
      <c r="G46" s="272"/>
      <c r="H46" s="272"/>
    </row>
    <row r="47" spans="1:8" ht="39.75" customHeight="1" x14ac:dyDescent="0.2">
      <c r="A47" s="14" t="s">
        <v>79</v>
      </c>
      <c r="B47" s="274" t="s">
        <v>80</v>
      </c>
      <c r="C47" s="275"/>
      <c r="D47" s="275"/>
      <c r="E47" s="275"/>
      <c r="F47" s="275"/>
      <c r="G47" s="275"/>
      <c r="H47" s="276"/>
    </row>
    <row r="48" spans="1:8" ht="31.5" customHeight="1" x14ac:dyDescent="0.2">
      <c r="A48" s="14" t="s">
        <v>81</v>
      </c>
      <c r="B48" s="272" t="s">
        <v>82</v>
      </c>
      <c r="C48" s="272"/>
      <c r="D48" s="272"/>
      <c r="E48" s="272"/>
      <c r="F48" s="272"/>
      <c r="G48" s="272"/>
      <c r="H48" s="272"/>
    </row>
    <row r="49" spans="1:8" ht="45" x14ac:dyDescent="0.2">
      <c r="A49" s="14" t="s">
        <v>83</v>
      </c>
      <c r="B49" s="272" t="s">
        <v>84</v>
      </c>
      <c r="C49" s="272"/>
      <c r="D49" s="272"/>
      <c r="E49" s="272"/>
      <c r="F49" s="272"/>
      <c r="G49" s="272"/>
      <c r="H49" s="272"/>
    </row>
    <row r="50" spans="1:8" ht="43.5" customHeight="1" x14ac:dyDescent="0.2">
      <c r="A50" s="14" t="s">
        <v>85</v>
      </c>
      <c r="B50" s="272" t="s">
        <v>86</v>
      </c>
      <c r="C50" s="272"/>
      <c r="D50" s="272"/>
      <c r="E50" s="272"/>
      <c r="F50" s="272"/>
      <c r="G50" s="272"/>
      <c r="H50" s="272"/>
    </row>
    <row r="51" spans="1:8" ht="40.5" customHeight="1" x14ac:dyDescent="0.2">
      <c r="A51" s="14" t="s">
        <v>87</v>
      </c>
      <c r="B51" s="272" t="s">
        <v>88</v>
      </c>
      <c r="C51" s="272"/>
      <c r="D51" s="272"/>
      <c r="E51" s="272"/>
      <c r="F51" s="272"/>
      <c r="G51" s="272"/>
      <c r="H51" s="272"/>
    </row>
    <row r="52" spans="1:8" ht="75.75" customHeight="1" x14ac:dyDescent="0.2">
      <c r="A52" s="15" t="s">
        <v>89</v>
      </c>
      <c r="B52" s="273" t="s">
        <v>90</v>
      </c>
      <c r="C52" s="273"/>
      <c r="D52" s="273"/>
      <c r="E52" s="273"/>
      <c r="F52" s="273"/>
      <c r="G52" s="273"/>
      <c r="H52" s="273"/>
    </row>
    <row r="53" spans="1:8" ht="41.25" customHeight="1" x14ac:dyDescent="0.2">
      <c r="A53" s="15" t="s">
        <v>91</v>
      </c>
      <c r="B53" s="273" t="s">
        <v>92</v>
      </c>
      <c r="C53" s="273"/>
      <c r="D53" s="273"/>
      <c r="E53" s="273"/>
      <c r="F53" s="273"/>
      <c r="G53" s="273"/>
      <c r="H53" s="273"/>
    </row>
    <row r="54" spans="1:8" ht="47.45" customHeight="1" x14ac:dyDescent="0.2">
      <c r="A54" s="15" t="s">
        <v>93</v>
      </c>
      <c r="B54" s="273" t="s">
        <v>94</v>
      </c>
      <c r="C54" s="273"/>
      <c r="D54" s="273"/>
      <c r="E54" s="273"/>
      <c r="F54" s="273"/>
      <c r="G54" s="273"/>
      <c r="H54" s="273"/>
    </row>
    <row r="55" spans="1:8" ht="57.6" customHeight="1" x14ac:dyDescent="0.2">
      <c r="A55" s="15" t="s">
        <v>95</v>
      </c>
      <c r="B55" s="273" t="s">
        <v>96</v>
      </c>
      <c r="C55" s="273"/>
      <c r="D55" s="273"/>
      <c r="E55" s="273"/>
      <c r="F55" s="273"/>
      <c r="G55" s="273"/>
      <c r="H55" s="273"/>
    </row>
    <row r="56" spans="1:8" ht="31.5" customHeight="1" x14ac:dyDescent="0.2">
      <c r="A56" s="15" t="s">
        <v>97</v>
      </c>
      <c r="B56" s="273" t="s">
        <v>98</v>
      </c>
      <c r="C56" s="273"/>
      <c r="D56" s="273"/>
      <c r="E56" s="273"/>
      <c r="F56" s="273"/>
      <c r="G56" s="273"/>
      <c r="H56" s="273"/>
    </row>
    <row r="57" spans="1:8" ht="70.5" customHeight="1" x14ac:dyDescent="0.2">
      <c r="A57" s="15" t="s">
        <v>99</v>
      </c>
      <c r="B57" s="273" t="s">
        <v>100</v>
      </c>
      <c r="C57" s="273"/>
      <c r="D57" s="273"/>
      <c r="E57" s="273"/>
      <c r="F57" s="273"/>
      <c r="G57" s="273"/>
      <c r="H57" s="273"/>
    </row>
    <row r="58" spans="1:8" ht="33.75" customHeight="1" x14ac:dyDescent="0.2">
      <c r="A58" s="279"/>
      <c r="B58" s="279"/>
      <c r="C58" s="279"/>
      <c r="D58" s="279"/>
      <c r="E58" s="279"/>
      <c r="F58" s="279"/>
      <c r="G58" s="279"/>
      <c r="H58" s="280"/>
    </row>
    <row r="59" spans="1:8" ht="32.25" customHeight="1" x14ac:dyDescent="0.2">
      <c r="A59" s="282" t="s">
        <v>101</v>
      </c>
      <c r="B59" s="282"/>
      <c r="C59" s="282"/>
      <c r="D59" s="282"/>
      <c r="E59" s="282"/>
      <c r="F59" s="282"/>
      <c r="G59" s="282"/>
      <c r="H59" s="282"/>
    </row>
    <row r="60" spans="1:8" ht="34.5" customHeight="1" x14ac:dyDescent="0.2">
      <c r="A60" s="12" t="s">
        <v>102</v>
      </c>
      <c r="B60" s="277" t="s">
        <v>103</v>
      </c>
      <c r="C60" s="277"/>
      <c r="D60" s="277"/>
      <c r="E60" s="277"/>
      <c r="F60" s="277"/>
      <c r="G60" s="277"/>
      <c r="H60" s="277"/>
    </row>
    <row r="61" spans="1:8" ht="60" customHeight="1" x14ac:dyDescent="0.2">
      <c r="A61" s="12" t="s">
        <v>104</v>
      </c>
      <c r="B61" s="286" t="s">
        <v>105</v>
      </c>
      <c r="C61" s="286"/>
      <c r="D61" s="286"/>
      <c r="E61" s="286"/>
      <c r="F61" s="286"/>
      <c r="G61" s="286"/>
      <c r="H61" s="286"/>
    </row>
    <row r="62" spans="1:8" ht="41.25" customHeight="1" x14ac:dyDescent="0.2">
      <c r="A62" s="12" t="s">
        <v>106</v>
      </c>
      <c r="B62" s="283" t="s">
        <v>107</v>
      </c>
      <c r="C62" s="284"/>
      <c r="D62" s="284"/>
      <c r="E62" s="284"/>
      <c r="F62" s="284"/>
      <c r="G62" s="284"/>
      <c r="H62" s="285"/>
    </row>
    <row r="63" spans="1:8" ht="42" customHeight="1" x14ac:dyDescent="0.2">
      <c r="A63" s="12" t="s">
        <v>108</v>
      </c>
      <c r="B63" s="271" t="s">
        <v>109</v>
      </c>
      <c r="C63" s="271"/>
      <c r="D63" s="271"/>
      <c r="E63" s="271"/>
      <c r="F63" s="271"/>
      <c r="G63" s="271"/>
      <c r="H63" s="271"/>
    </row>
    <row r="64" spans="1:8" ht="31.5" customHeight="1" x14ac:dyDescent="0.2">
      <c r="A64" s="12" t="s">
        <v>110</v>
      </c>
      <c r="B64" s="277" t="s">
        <v>111</v>
      </c>
      <c r="C64" s="277"/>
      <c r="D64" s="277"/>
      <c r="E64" s="277"/>
      <c r="F64" s="277"/>
      <c r="G64" s="277"/>
      <c r="H64" s="277"/>
    </row>
    <row r="65" spans="1:8" ht="45.75" customHeight="1" x14ac:dyDescent="0.2">
      <c r="A65" s="12" t="s">
        <v>112</v>
      </c>
      <c r="B65" s="277" t="s">
        <v>113</v>
      </c>
      <c r="C65" s="277"/>
      <c r="D65" s="277"/>
      <c r="E65" s="277"/>
      <c r="F65" s="277"/>
      <c r="G65" s="277"/>
      <c r="H65" s="277"/>
    </row>
    <row r="66" spans="1:8" ht="30.75" customHeight="1" x14ac:dyDescent="0.2">
      <c r="A66" s="281"/>
      <c r="B66" s="281"/>
      <c r="C66" s="281"/>
      <c r="D66" s="281"/>
      <c r="E66" s="281"/>
      <c r="F66" s="281"/>
      <c r="G66" s="281"/>
      <c r="H66" s="281"/>
    </row>
    <row r="67" spans="1:8" ht="34.5" customHeight="1" x14ac:dyDescent="0.2">
      <c r="A67" s="282" t="s">
        <v>114</v>
      </c>
      <c r="B67" s="282"/>
      <c r="C67" s="282"/>
      <c r="D67" s="282"/>
      <c r="E67" s="282"/>
      <c r="F67" s="282"/>
      <c r="G67" s="282"/>
      <c r="H67" s="282"/>
    </row>
    <row r="68" spans="1:8" ht="39.75" customHeight="1" x14ac:dyDescent="0.2">
      <c r="A68" s="15" t="s">
        <v>115</v>
      </c>
      <c r="B68" s="277" t="s">
        <v>116</v>
      </c>
      <c r="C68" s="277"/>
      <c r="D68" s="277"/>
      <c r="E68" s="277"/>
      <c r="F68" s="277"/>
      <c r="G68" s="277"/>
      <c r="H68" s="277"/>
    </row>
    <row r="69" spans="1:8" ht="39.75" customHeight="1" x14ac:dyDescent="0.2">
      <c r="A69" s="15" t="s">
        <v>117</v>
      </c>
      <c r="B69" s="277" t="s">
        <v>118</v>
      </c>
      <c r="C69" s="277"/>
      <c r="D69" s="277"/>
      <c r="E69" s="277"/>
      <c r="F69" s="277"/>
      <c r="G69" s="277"/>
      <c r="H69" s="277"/>
    </row>
    <row r="70" spans="1:8" ht="42" customHeight="1" x14ac:dyDescent="0.2">
      <c r="A70" s="15" t="s">
        <v>119</v>
      </c>
      <c r="B70" s="273" t="s">
        <v>120</v>
      </c>
      <c r="C70" s="273"/>
      <c r="D70" s="273"/>
      <c r="E70" s="273"/>
      <c r="F70" s="273"/>
      <c r="G70" s="273"/>
      <c r="H70" s="273"/>
    </row>
    <row r="71" spans="1:8" ht="33.75" customHeight="1" x14ac:dyDescent="0.2">
      <c r="A71" s="15" t="s">
        <v>121</v>
      </c>
      <c r="B71" s="277" t="s">
        <v>122</v>
      </c>
      <c r="C71" s="277"/>
      <c r="D71" s="277"/>
      <c r="E71" s="277"/>
      <c r="F71" s="277"/>
      <c r="G71" s="277"/>
      <c r="H71" s="277"/>
    </row>
    <row r="72" spans="1:8" ht="33" customHeight="1" x14ac:dyDescent="0.2">
      <c r="A72" s="15" t="s">
        <v>123</v>
      </c>
      <c r="B72" s="277" t="s">
        <v>124</v>
      </c>
      <c r="C72" s="277"/>
      <c r="D72" s="277"/>
      <c r="E72" s="277"/>
      <c r="F72" s="277"/>
      <c r="G72" s="277"/>
      <c r="H72" s="277"/>
    </row>
    <row r="73" spans="1:8" ht="33.75" customHeight="1" x14ac:dyDescent="0.2">
      <c r="A73" s="278"/>
      <c r="B73" s="278"/>
      <c r="C73" s="278"/>
      <c r="D73" s="278"/>
      <c r="E73" s="278"/>
      <c r="F73" s="278"/>
      <c r="G73" s="278"/>
      <c r="H73" s="278"/>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33"/>
  <sheetViews>
    <sheetView zoomScale="70" zoomScaleNormal="70" workbookViewId="0">
      <selection activeCell="AC26" sqref="AC26:AF26"/>
    </sheetView>
  </sheetViews>
  <sheetFormatPr baseColWidth="10" defaultColWidth="11.42578125" defaultRowHeight="15" x14ac:dyDescent="0.25"/>
  <cols>
    <col min="1" max="2" width="26.42578125" style="88" customWidth="1"/>
    <col min="3" max="4" width="22.42578125" style="88" customWidth="1"/>
    <col min="5" max="5" width="23.140625" style="88" customWidth="1"/>
    <col min="6" max="6" width="27" style="88" customWidth="1"/>
    <col min="7" max="7" width="23.5703125" style="88" customWidth="1"/>
    <col min="8" max="8" width="27.140625" style="88" customWidth="1"/>
    <col min="9" max="9" width="27.5703125" style="88" customWidth="1"/>
    <col min="10" max="10" width="31.140625" style="88" customWidth="1"/>
    <col min="11" max="12" width="35.140625" style="89" customWidth="1"/>
    <col min="13" max="13" width="26.85546875" style="89" customWidth="1"/>
    <col min="14" max="14" width="40.5703125" style="89" customWidth="1"/>
    <col min="15" max="15" width="27.42578125" style="89" customWidth="1"/>
    <col min="16" max="16" width="27.42578125" style="90" customWidth="1"/>
    <col min="17" max="17" width="27.42578125" style="89" customWidth="1"/>
    <col min="18" max="18" width="27.42578125" style="186" customWidth="1"/>
    <col min="19" max="19" width="27.42578125" style="90" customWidth="1"/>
    <col min="20" max="21" width="27.42578125" style="89" customWidth="1"/>
    <col min="22" max="22" width="27.42578125" style="90" customWidth="1"/>
    <col min="23" max="25" width="27.42578125" style="89" customWidth="1"/>
    <col min="26" max="30" width="30.140625" style="88" customWidth="1"/>
    <col min="31" max="31" width="26.28515625" style="88" customWidth="1"/>
    <col min="32" max="32" width="30.140625" style="88" customWidth="1"/>
    <col min="33" max="33" width="27.42578125" style="88" customWidth="1"/>
    <col min="34" max="34" width="0" style="88" hidden="1" customWidth="1"/>
    <col min="35" max="16384" width="11.42578125" style="88"/>
  </cols>
  <sheetData>
    <row r="1" spans="1:34" ht="18" customHeight="1" x14ac:dyDescent="0.25">
      <c r="A1" s="290"/>
      <c r="B1" s="290"/>
      <c r="C1" s="291" t="s">
        <v>125</v>
      </c>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97" t="s">
        <v>126</v>
      </c>
    </row>
    <row r="2" spans="1:34" ht="18" customHeight="1" x14ac:dyDescent="0.25">
      <c r="A2" s="290"/>
      <c r="B2" s="290"/>
      <c r="C2" s="291" t="s">
        <v>127</v>
      </c>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3"/>
      <c r="AF2" s="97" t="s">
        <v>128</v>
      </c>
    </row>
    <row r="3" spans="1:34" ht="18" customHeight="1" x14ac:dyDescent="0.25">
      <c r="A3" s="290"/>
      <c r="B3" s="290"/>
      <c r="C3" s="291" t="s">
        <v>129</v>
      </c>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3"/>
      <c r="AF3" s="97" t="s">
        <v>130</v>
      </c>
    </row>
    <row r="4" spans="1:34" ht="18" customHeight="1" x14ac:dyDescent="0.25">
      <c r="A4" s="290"/>
      <c r="B4" s="290"/>
      <c r="C4" s="291" t="s">
        <v>131</v>
      </c>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3"/>
      <c r="AF4" s="97" t="s">
        <v>132</v>
      </c>
    </row>
    <row r="5" spans="1:34" x14ac:dyDescent="0.25">
      <c r="A5" s="296" t="s">
        <v>133</v>
      </c>
      <c r="B5" s="296"/>
      <c r="C5" s="303" t="s">
        <v>134</v>
      </c>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50"/>
    </row>
    <row r="6" spans="1:34" x14ac:dyDescent="0.25">
      <c r="A6" s="297" t="s">
        <v>135</v>
      </c>
      <c r="B6" s="298"/>
      <c r="C6" s="298"/>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row>
    <row r="7" spans="1:34" x14ac:dyDescent="0.25">
      <c r="A7" s="305" t="s">
        <v>136</v>
      </c>
      <c r="B7" s="305"/>
      <c r="C7" s="305"/>
      <c r="D7" s="305"/>
      <c r="E7" s="305"/>
      <c r="F7" s="305"/>
      <c r="G7" s="305"/>
      <c r="H7" s="305"/>
      <c r="I7" s="305"/>
      <c r="J7" s="305"/>
      <c r="K7" s="305"/>
      <c r="L7" s="305"/>
      <c r="M7" s="305"/>
      <c r="N7" s="305"/>
      <c r="O7" s="305"/>
      <c r="P7" s="306" t="s">
        <v>137</v>
      </c>
      <c r="Q7" s="306"/>
      <c r="R7" s="306"/>
      <c r="S7" s="306"/>
      <c r="T7" s="307" t="s">
        <v>138</v>
      </c>
      <c r="U7" s="307"/>
      <c r="V7" s="307"/>
      <c r="W7" s="307"/>
      <c r="X7" s="307"/>
      <c r="Y7" s="308" t="s">
        <v>139</v>
      </c>
      <c r="Z7" s="308"/>
      <c r="AA7" s="308"/>
      <c r="AB7" s="308"/>
      <c r="AC7" s="309" t="s">
        <v>140</v>
      </c>
      <c r="AD7" s="309"/>
      <c r="AE7" s="309"/>
      <c r="AF7" s="309"/>
    </row>
    <row r="8" spans="1:34" ht="64.5" customHeight="1" thickBot="1" x14ac:dyDescent="0.3">
      <c r="A8" s="51" t="s">
        <v>2</v>
      </c>
      <c r="B8" s="51" t="s">
        <v>4</v>
      </c>
      <c r="C8" s="51" t="s">
        <v>141</v>
      </c>
      <c r="D8" s="51" t="s">
        <v>142</v>
      </c>
      <c r="E8" s="51" t="s">
        <v>143</v>
      </c>
      <c r="F8" s="51" t="s">
        <v>144</v>
      </c>
      <c r="G8" s="51" t="s">
        <v>14</v>
      </c>
      <c r="H8" s="51" t="s">
        <v>16</v>
      </c>
      <c r="I8" s="51" t="s">
        <v>18</v>
      </c>
      <c r="J8" s="52" t="s">
        <v>145</v>
      </c>
      <c r="K8" s="51" t="s">
        <v>146</v>
      </c>
      <c r="L8" s="51" t="s">
        <v>147</v>
      </c>
      <c r="M8" s="51" t="s">
        <v>148</v>
      </c>
      <c r="N8" s="51" t="s">
        <v>28</v>
      </c>
      <c r="O8" s="51" t="s">
        <v>30</v>
      </c>
      <c r="P8" s="53" t="s">
        <v>149</v>
      </c>
      <c r="Q8" s="51" t="s">
        <v>150</v>
      </c>
      <c r="R8" s="54" t="s">
        <v>151</v>
      </c>
      <c r="S8" s="53" t="s">
        <v>152</v>
      </c>
      <c r="T8" s="51" t="s">
        <v>153</v>
      </c>
      <c r="U8" s="53" t="s">
        <v>154</v>
      </c>
      <c r="V8" s="53" t="s">
        <v>155</v>
      </c>
      <c r="W8" s="53" t="s">
        <v>156</v>
      </c>
      <c r="X8" s="54" t="s">
        <v>157</v>
      </c>
      <c r="Y8" s="55" t="s">
        <v>158</v>
      </c>
      <c r="Z8" s="55" t="s">
        <v>159</v>
      </c>
      <c r="AA8" s="55" t="s">
        <v>160</v>
      </c>
      <c r="AB8" s="55" t="s">
        <v>161</v>
      </c>
      <c r="AC8" s="56" t="s">
        <v>162</v>
      </c>
      <c r="AD8" s="56" t="s">
        <v>163</v>
      </c>
      <c r="AE8" s="56" t="s">
        <v>164</v>
      </c>
      <c r="AF8" s="56" t="s">
        <v>165</v>
      </c>
      <c r="AG8" s="57"/>
    </row>
    <row r="9" spans="1:34" ht="60" customHeight="1" x14ac:dyDescent="0.25">
      <c r="A9" s="58" t="s">
        <v>166</v>
      </c>
      <c r="B9" s="75" t="s">
        <v>167</v>
      </c>
      <c r="C9" s="58" t="s">
        <v>168</v>
      </c>
      <c r="D9" s="58" t="s">
        <v>169</v>
      </c>
      <c r="E9" s="58" t="s">
        <v>170</v>
      </c>
      <c r="F9" s="58" t="s">
        <v>171</v>
      </c>
      <c r="G9" s="59" t="s">
        <v>172</v>
      </c>
      <c r="H9" s="60" t="s">
        <v>173</v>
      </c>
      <c r="I9" s="60" t="s">
        <v>173</v>
      </c>
      <c r="J9" s="61">
        <v>939</v>
      </c>
      <c r="K9" s="62" t="s">
        <v>174</v>
      </c>
      <c r="L9" s="63">
        <v>0.2</v>
      </c>
      <c r="M9" s="59" t="s">
        <v>175</v>
      </c>
      <c r="N9" s="58" t="s">
        <v>173</v>
      </c>
      <c r="O9" s="59">
        <v>879</v>
      </c>
      <c r="P9" s="64">
        <v>219</v>
      </c>
      <c r="Q9" s="58">
        <v>200</v>
      </c>
      <c r="R9" s="182">
        <v>700</v>
      </c>
      <c r="S9" s="65">
        <v>879</v>
      </c>
      <c r="T9" s="59">
        <v>484</v>
      </c>
      <c r="U9" s="59">
        <v>372</v>
      </c>
      <c r="V9" s="64">
        <f>+Y9+Z9+AA9+AB9</f>
        <v>0</v>
      </c>
      <c r="W9" s="59"/>
      <c r="X9" s="59">
        <f>+T9+U9+V9+W9</f>
        <v>856</v>
      </c>
      <c r="Y9" s="58">
        <v>0</v>
      </c>
      <c r="Z9" s="49"/>
      <c r="AA9" s="58"/>
      <c r="AB9" s="65"/>
      <c r="AC9" s="66">
        <f t="shared" ref="AC9:AC14" si="0">+IF((V9/Q9)&gt;100%,100%,(V9/Q9))*L9</f>
        <v>0</v>
      </c>
      <c r="AD9" s="66">
        <f t="shared" ref="AD9:AD14" si="1">+IF(((X9)/O9)&gt;100%,100%,((X9)/O9))*L9</f>
        <v>0.19476678043230944</v>
      </c>
      <c r="AE9" s="66">
        <f t="shared" ref="AE9:AE14" si="2">+IF(((V9)/Q9)&gt;100%,100%,((V9)/Q9))</f>
        <v>0</v>
      </c>
      <c r="AF9" s="66">
        <f>+IF(((X9)/O9)&gt;100%,100%,((X9))/O9)</f>
        <v>0.97383390216154719</v>
      </c>
    </row>
    <row r="10" spans="1:34" ht="60" customHeight="1" x14ac:dyDescent="0.25">
      <c r="A10" s="58" t="s">
        <v>166</v>
      </c>
      <c r="B10" s="75" t="s">
        <v>167</v>
      </c>
      <c r="C10" s="58" t="s">
        <v>168</v>
      </c>
      <c r="D10" s="58" t="s">
        <v>169</v>
      </c>
      <c r="E10" s="58" t="s">
        <v>176</v>
      </c>
      <c r="F10" s="58" t="s">
        <v>171</v>
      </c>
      <c r="G10" s="59" t="s">
        <v>172</v>
      </c>
      <c r="H10" s="67" t="s">
        <v>177</v>
      </c>
      <c r="I10" s="67" t="s">
        <v>177</v>
      </c>
      <c r="J10" s="61">
        <v>939</v>
      </c>
      <c r="K10" s="62" t="s">
        <v>178</v>
      </c>
      <c r="L10" s="63">
        <v>0.2</v>
      </c>
      <c r="M10" s="59" t="s">
        <v>179</v>
      </c>
      <c r="N10" s="58" t="s">
        <v>177</v>
      </c>
      <c r="O10" s="59">
        <v>849</v>
      </c>
      <c r="P10" s="64">
        <v>212</v>
      </c>
      <c r="Q10" s="58">
        <v>399</v>
      </c>
      <c r="R10" s="182">
        <v>200</v>
      </c>
      <c r="S10" s="65">
        <v>0</v>
      </c>
      <c r="T10" s="58">
        <v>25</v>
      </c>
      <c r="U10" s="58">
        <v>678</v>
      </c>
      <c r="V10" s="64">
        <f t="shared" ref="V10:V14" si="3">+Y10+Z10+AA10+AB10</f>
        <v>0</v>
      </c>
      <c r="W10" s="58"/>
      <c r="X10" s="59">
        <f t="shared" ref="X10:X14" si="4">+T10+U10+V10+W10</f>
        <v>703</v>
      </c>
      <c r="Y10" s="58">
        <v>0</v>
      </c>
      <c r="Z10" s="49"/>
      <c r="AA10" s="58"/>
      <c r="AB10" s="65"/>
      <c r="AC10" s="66">
        <f t="shared" si="0"/>
        <v>0</v>
      </c>
      <c r="AD10" s="66">
        <f t="shared" si="1"/>
        <v>0.1656065959952886</v>
      </c>
      <c r="AE10" s="66">
        <f t="shared" si="2"/>
        <v>0</v>
      </c>
      <c r="AF10" s="66">
        <f t="shared" ref="AF10:AF14" si="5">+IF(((X10)/O10)&gt;100%,100%,((X10))/O10)</f>
        <v>0.82803297997644287</v>
      </c>
      <c r="AH10" s="88" t="s">
        <v>179</v>
      </c>
    </row>
    <row r="11" spans="1:34" ht="60" customHeight="1" x14ac:dyDescent="0.25">
      <c r="A11" s="58" t="s">
        <v>166</v>
      </c>
      <c r="B11" s="75" t="s">
        <v>167</v>
      </c>
      <c r="C11" s="58" t="s">
        <v>168</v>
      </c>
      <c r="D11" s="58" t="s">
        <v>169</v>
      </c>
      <c r="E11" s="58" t="s">
        <v>180</v>
      </c>
      <c r="F11" s="58" t="s">
        <v>171</v>
      </c>
      <c r="G11" s="59" t="s">
        <v>172</v>
      </c>
      <c r="H11" s="67" t="s">
        <v>181</v>
      </c>
      <c r="I11" s="67" t="s">
        <v>182</v>
      </c>
      <c r="J11" s="61">
        <v>205</v>
      </c>
      <c r="K11" s="62" t="s">
        <v>183</v>
      </c>
      <c r="L11" s="63">
        <v>0.1</v>
      </c>
      <c r="M11" s="59" t="s">
        <v>179</v>
      </c>
      <c r="N11" s="58" t="s">
        <v>182</v>
      </c>
      <c r="O11" s="59">
        <v>440</v>
      </c>
      <c r="P11" s="64">
        <v>110</v>
      </c>
      <c r="Q11" s="58">
        <v>187</v>
      </c>
      <c r="R11" s="182">
        <v>70</v>
      </c>
      <c r="S11" s="65">
        <v>90</v>
      </c>
      <c r="T11" s="58">
        <v>33</v>
      </c>
      <c r="U11" s="58">
        <v>160</v>
      </c>
      <c r="V11" s="64">
        <f t="shared" si="3"/>
        <v>0</v>
      </c>
      <c r="W11" s="58"/>
      <c r="X11" s="59">
        <f t="shared" si="4"/>
        <v>193</v>
      </c>
      <c r="Y11" s="58">
        <v>0</v>
      </c>
      <c r="Z11" s="49"/>
      <c r="AA11" s="58"/>
      <c r="AB11" s="65"/>
      <c r="AC11" s="66">
        <f t="shared" si="0"/>
        <v>0</v>
      </c>
      <c r="AD11" s="66">
        <f t="shared" si="1"/>
        <v>4.3863636363636369E-2</v>
      </c>
      <c r="AE11" s="66">
        <f t="shared" si="2"/>
        <v>0</v>
      </c>
      <c r="AF11" s="66">
        <f t="shared" si="5"/>
        <v>0.43863636363636366</v>
      </c>
    </row>
    <row r="12" spans="1:34" ht="60" customHeight="1" x14ac:dyDescent="0.25">
      <c r="A12" s="58" t="s">
        <v>166</v>
      </c>
      <c r="B12" s="75" t="s">
        <v>167</v>
      </c>
      <c r="C12" s="58" t="s">
        <v>168</v>
      </c>
      <c r="D12" s="58" t="s">
        <v>169</v>
      </c>
      <c r="E12" s="58" t="s">
        <v>180</v>
      </c>
      <c r="F12" s="58" t="s">
        <v>171</v>
      </c>
      <c r="G12" s="59" t="s">
        <v>172</v>
      </c>
      <c r="H12" s="98" t="s">
        <v>184</v>
      </c>
      <c r="I12" s="98" t="s">
        <v>185</v>
      </c>
      <c r="J12" s="99">
        <v>630</v>
      </c>
      <c r="K12" s="62" t="s">
        <v>360</v>
      </c>
      <c r="L12" s="63">
        <v>0.1</v>
      </c>
      <c r="M12" s="59" t="s">
        <v>179</v>
      </c>
      <c r="N12" s="58" t="s">
        <v>185</v>
      </c>
      <c r="O12" s="59">
        <v>120</v>
      </c>
      <c r="P12" s="64">
        <v>30</v>
      </c>
      <c r="Q12" s="58">
        <v>60</v>
      </c>
      <c r="R12" s="182">
        <v>0</v>
      </c>
      <c r="S12" s="65">
        <v>0</v>
      </c>
      <c r="T12" s="58">
        <v>0</v>
      </c>
      <c r="U12" s="58">
        <v>180</v>
      </c>
      <c r="V12" s="64">
        <f t="shared" si="3"/>
        <v>0</v>
      </c>
      <c r="W12" s="58"/>
      <c r="X12" s="59">
        <f t="shared" si="4"/>
        <v>180</v>
      </c>
      <c r="Y12" s="58">
        <v>0</v>
      </c>
      <c r="Z12" s="49"/>
      <c r="AA12" s="58"/>
      <c r="AB12" s="65"/>
      <c r="AC12" s="66">
        <f t="shared" si="0"/>
        <v>0</v>
      </c>
      <c r="AD12" s="66">
        <f t="shared" si="1"/>
        <v>0.1</v>
      </c>
      <c r="AE12" s="66">
        <f t="shared" si="2"/>
        <v>0</v>
      </c>
      <c r="AF12" s="66">
        <f t="shared" si="5"/>
        <v>1</v>
      </c>
    </row>
    <row r="13" spans="1:34" ht="60" customHeight="1" x14ac:dyDescent="0.25">
      <c r="A13" s="58" t="s">
        <v>166</v>
      </c>
      <c r="B13" s="75" t="s">
        <v>167</v>
      </c>
      <c r="C13" s="58" t="s">
        <v>168</v>
      </c>
      <c r="D13" s="58" t="s">
        <v>169</v>
      </c>
      <c r="E13" s="58" t="s">
        <v>186</v>
      </c>
      <c r="F13" s="58" t="s">
        <v>171</v>
      </c>
      <c r="G13" s="59" t="s">
        <v>172</v>
      </c>
      <c r="H13" s="67" t="s">
        <v>187</v>
      </c>
      <c r="I13" s="67" t="s">
        <v>188</v>
      </c>
      <c r="J13" s="61">
        <v>19</v>
      </c>
      <c r="K13" s="62" t="s">
        <v>189</v>
      </c>
      <c r="L13" s="63">
        <v>0.15</v>
      </c>
      <c r="M13" s="59" t="s">
        <v>179</v>
      </c>
      <c r="N13" s="58" t="s">
        <v>188</v>
      </c>
      <c r="O13" s="68">
        <v>4</v>
      </c>
      <c r="P13" s="69">
        <v>1</v>
      </c>
      <c r="Q13" s="58">
        <v>1</v>
      </c>
      <c r="R13" s="183">
        <v>2</v>
      </c>
      <c r="S13" s="64">
        <v>2</v>
      </c>
      <c r="T13" s="59">
        <v>0</v>
      </c>
      <c r="U13" s="59">
        <v>0</v>
      </c>
      <c r="V13" s="64">
        <f t="shared" si="3"/>
        <v>0</v>
      </c>
      <c r="W13" s="59"/>
      <c r="X13" s="59">
        <f t="shared" si="4"/>
        <v>0</v>
      </c>
      <c r="Y13" s="58">
        <v>0</v>
      </c>
      <c r="Z13" s="49"/>
      <c r="AA13" s="58"/>
      <c r="AB13" s="58"/>
      <c r="AC13" s="66">
        <f t="shared" si="0"/>
        <v>0</v>
      </c>
      <c r="AD13" s="66">
        <f t="shared" si="1"/>
        <v>0</v>
      </c>
      <c r="AE13" s="66">
        <f t="shared" si="2"/>
        <v>0</v>
      </c>
      <c r="AF13" s="66">
        <f t="shared" si="5"/>
        <v>0</v>
      </c>
      <c r="AH13" s="88" t="s">
        <v>175</v>
      </c>
    </row>
    <row r="14" spans="1:34" ht="60" customHeight="1" x14ac:dyDescent="0.25">
      <c r="A14" s="58" t="s">
        <v>166</v>
      </c>
      <c r="B14" s="75" t="s">
        <v>167</v>
      </c>
      <c r="C14" s="58" t="s">
        <v>168</v>
      </c>
      <c r="D14" s="58" t="s">
        <v>169</v>
      </c>
      <c r="E14" s="58"/>
      <c r="F14" s="58" t="s">
        <v>171</v>
      </c>
      <c r="G14" s="59" t="s">
        <v>172</v>
      </c>
      <c r="H14" s="67" t="s">
        <v>190</v>
      </c>
      <c r="I14" s="67" t="s">
        <v>191</v>
      </c>
      <c r="J14" s="61">
        <v>65</v>
      </c>
      <c r="K14" s="62" t="s">
        <v>192</v>
      </c>
      <c r="L14" s="70">
        <v>0.1</v>
      </c>
      <c r="M14" s="59" t="s">
        <v>179</v>
      </c>
      <c r="N14" s="58" t="s">
        <v>191</v>
      </c>
      <c r="O14" s="59">
        <v>268</v>
      </c>
      <c r="P14" s="64">
        <v>67</v>
      </c>
      <c r="Q14" s="58">
        <v>67</v>
      </c>
      <c r="R14" s="184">
        <v>3</v>
      </c>
      <c r="S14" s="174">
        <v>0</v>
      </c>
      <c r="T14" s="59">
        <v>239</v>
      </c>
      <c r="U14" s="59">
        <v>37</v>
      </c>
      <c r="V14" s="64">
        <f t="shared" si="3"/>
        <v>0</v>
      </c>
      <c r="W14" s="59"/>
      <c r="X14" s="59">
        <f t="shared" si="4"/>
        <v>276</v>
      </c>
      <c r="Y14" s="58">
        <v>0</v>
      </c>
      <c r="Z14" s="49"/>
      <c r="AA14" s="58"/>
      <c r="AB14" s="58"/>
      <c r="AC14" s="66">
        <f t="shared" si="0"/>
        <v>0</v>
      </c>
      <c r="AD14" s="66">
        <f t="shared" si="1"/>
        <v>0.1</v>
      </c>
      <c r="AE14" s="66">
        <f t="shared" si="2"/>
        <v>0</v>
      </c>
      <c r="AF14" s="66">
        <f t="shared" si="5"/>
        <v>1</v>
      </c>
    </row>
    <row r="15" spans="1:34" ht="60" customHeight="1" thickBot="1" x14ac:dyDescent="0.3">
      <c r="A15" s="59"/>
      <c r="B15" s="100"/>
      <c r="C15" s="58"/>
      <c r="D15" s="58"/>
      <c r="E15" s="58"/>
      <c r="F15" s="299" t="s">
        <v>193</v>
      </c>
      <c r="G15" s="300"/>
      <c r="H15" s="300"/>
      <c r="I15" s="300"/>
      <c r="J15" s="300"/>
      <c r="K15" s="300"/>
      <c r="L15" s="300"/>
      <c r="M15" s="300"/>
      <c r="N15" s="300"/>
      <c r="O15" s="300"/>
      <c r="P15" s="300"/>
      <c r="Q15" s="300"/>
      <c r="R15" s="300"/>
      <c r="S15" s="300"/>
      <c r="T15" s="300"/>
      <c r="U15" s="300"/>
      <c r="V15" s="300"/>
      <c r="W15" s="300"/>
      <c r="X15" s="300"/>
      <c r="Y15" s="300"/>
      <c r="Z15" s="300"/>
      <c r="AA15" s="300"/>
      <c r="AB15" s="300"/>
      <c r="AC15" s="71">
        <f>SUM(AC9:AC14)</f>
        <v>0</v>
      </c>
      <c r="AD15" s="71">
        <f>SUM(AD9:AD14)</f>
        <v>0.60423701279123443</v>
      </c>
      <c r="AE15" s="71">
        <f>+AVERAGE(AE9:AE14)</f>
        <v>0</v>
      </c>
      <c r="AF15" s="71">
        <f>+AVERAGE(AF9:AF14)</f>
        <v>0.70675054096239232</v>
      </c>
    </row>
    <row r="16" spans="1:34" ht="60" customHeight="1" thickBot="1" x14ac:dyDescent="0.3">
      <c r="A16" s="58" t="s">
        <v>166</v>
      </c>
      <c r="B16" s="75" t="s">
        <v>194</v>
      </c>
      <c r="C16" s="58" t="s">
        <v>168</v>
      </c>
      <c r="D16" s="58" t="s">
        <v>169</v>
      </c>
      <c r="E16" s="58" t="s">
        <v>172</v>
      </c>
      <c r="F16" s="58" t="s">
        <v>195</v>
      </c>
      <c r="G16" s="59" t="s">
        <v>172</v>
      </c>
      <c r="H16" s="58" t="s">
        <v>196</v>
      </c>
      <c r="I16" s="49" t="s">
        <v>197</v>
      </c>
      <c r="J16" s="58">
        <v>0</v>
      </c>
      <c r="K16" s="72" t="s">
        <v>198</v>
      </c>
      <c r="L16" s="70">
        <v>0.35</v>
      </c>
      <c r="M16" s="59" t="s">
        <v>179</v>
      </c>
      <c r="N16" s="58" t="s">
        <v>197</v>
      </c>
      <c r="O16" s="68">
        <v>3</v>
      </c>
      <c r="P16" s="69">
        <v>3</v>
      </c>
      <c r="Q16" s="58">
        <v>3</v>
      </c>
      <c r="R16" s="182">
        <v>0</v>
      </c>
      <c r="S16" s="65">
        <v>0</v>
      </c>
      <c r="T16" s="73">
        <f>Q16+R16+S16</f>
        <v>3</v>
      </c>
      <c r="U16" s="173">
        <v>1</v>
      </c>
      <c r="V16" s="64">
        <f>+Y16+Z16+AA16+AB16</f>
        <v>0</v>
      </c>
      <c r="W16" s="59"/>
      <c r="X16" s="59">
        <f>+T16+U16+V16+W16</f>
        <v>4</v>
      </c>
      <c r="Y16" s="65">
        <v>0</v>
      </c>
      <c r="Z16" s="65"/>
      <c r="AA16" s="58"/>
      <c r="AB16" s="58"/>
      <c r="AC16" s="66">
        <f>+IF((V16/Q16)&gt;100%,100%,(V16/Q16))*L16</f>
        <v>0</v>
      </c>
      <c r="AD16" s="66">
        <f>+IF(((X16)/O16)&gt;100%,100%,((X16)/O16))*L16</f>
        <v>0.35</v>
      </c>
      <c r="AE16" s="66">
        <f>+IF(((V16)/Q16)&gt;100%,100%,((V16)/Q16))</f>
        <v>0</v>
      </c>
      <c r="AF16" s="66">
        <f>+IF(((X16)/O16)&gt;100%,100%,((X16))/O16)</f>
        <v>1</v>
      </c>
    </row>
    <row r="17" spans="1:32" ht="60" customHeight="1" thickBot="1" x14ac:dyDescent="0.3">
      <c r="A17" s="58" t="s">
        <v>166</v>
      </c>
      <c r="B17" s="75" t="s">
        <v>194</v>
      </c>
      <c r="C17" s="58" t="s">
        <v>168</v>
      </c>
      <c r="D17" s="58" t="s">
        <v>169</v>
      </c>
      <c r="E17" s="58" t="s">
        <v>172</v>
      </c>
      <c r="F17" s="58" t="s">
        <v>199</v>
      </c>
      <c r="G17" s="59" t="s">
        <v>172</v>
      </c>
      <c r="H17" s="58" t="s">
        <v>200</v>
      </c>
      <c r="I17" s="49" t="s">
        <v>201</v>
      </c>
      <c r="J17" s="58">
        <v>0</v>
      </c>
      <c r="K17" s="72" t="s">
        <v>202</v>
      </c>
      <c r="L17" s="70">
        <v>0.35</v>
      </c>
      <c r="M17" s="59" t="s">
        <v>175</v>
      </c>
      <c r="N17" s="58" t="s">
        <v>201</v>
      </c>
      <c r="O17" s="68">
        <v>1</v>
      </c>
      <c r="P17" s="69">
        <v>1</v>
      </c>
      <c r="Q17" s="58">
        <v>1</v>
      </c>
      <c r="R17" s="182">
        <v>0</v>
      </c>
      <c r="S17" s="65">
        <v>0</v>
      </c>
      <c r="T17" s="73">
        <v>0</v>
      </c>
      <c r="U17" s="173">
        <v>0</v>
      </c>
      <c r="V17" s="64">
        <f t="shared" ref="V17:V18" si="6">+Y17+Z17+AA17+AB17</f>
        <v>0</v>
      </c>
      <c r="W17" s="59"/>
      <c r="X17" s="59">
        <f t="shared" ref="X17:X18" si="7">+T17+U17+V17+W17</f>
        <v>0</v>
      </c>
      <c r="Y17" s="65">
        <v>0</v>
      </c>
      <c r="Z17" s="65"/>
      <c r="AA17" s="58"/>
      <c r="AB17" s="58"/>
      <c r="AC17" s="66">
        <f>+IF((V17/Q17)&gt;100%,100%,(V17/Q17))*L17</f>
        <v>0</v>
      </c>
      <c r="AD17" s="66">
        <f>+IF(((X17)/O17)&gt;100%,100%,((X17)/O17))*L17</f>
        <v>0</v>
      </c>
      <c r="AE17" s="66">
        <f>+IF(((V17)/Q17)&gt;100%,100%,((V17)/Q17))</f>
        <v>0</v>
      </c>
      <c r="AF17" s="66">
        <f>+IF(((X17)/O17)&gt;100%,100%,((X17))/O17)</f>
        <v>0</v>
      </c>
    </row>
    <row r="18" spans="1:32" ht="60" customHeight="1" x14ac:dyDescent="0.25">
      <c r="A18" s="58" t="s">
        <v>166</v>
      </c>
      <c r="B18" s="75" t="s">
        <v>194</v>
      </c>
      <c r="C18" s="58" t="s">
        <v>168</v>
      </c>
      <c r="D18" s="58" t="s">
        <v>169</v>
      </c>
      <c r="E18" s="58" t="s">
        <v>172</v>
      </c>
      <c r="F18" s="58" t="s">
        <v>203</v>
      </c>
      <c r="G18" s="59" t="s">
        <v>172</v>
      </c>
      <c r="H18" s="58" t="s">
        <v>204</v>
      </c>
      <c r="I18" s="49" t="s">
        <v>197</v>
      </c>
      <c r="J18" s="58">
        <v>0</v>
      </c>
      <c r="K18" s="58" t="s">
        <v>205</v>
      </c>
      <c r="L18" s="70">
        <v>0.3</v>
      </c>
      <c r="M18" s="59" t="s">
        <v>175</v>
      </c>
      <c r="N18" s="58" t="s">
        <v>197</v>
      </c>
      <c r="O18" s="59">
        <v>10</v>
      </c>
      <c r="P18" s="64">
        <v>2</v>
      </c>
      <c r="Q18" s="58">
        <v>2</v>
      </c>
      <c r="R18" s="182">
        <v>0</v>
      </c>
      <c r="S18" s="65">
        <v>0</v>
      </c>
      <c r="T18" s="73">
        <v>0</v>
      </c>
      <c r="U18" s="173">
        <v>2</v>
      </c>
      <c r="V18" s="64">
        <f t="shared" si="6"/>
        <v>0</v>
      </c>
      <c r="W18" s="59"/>
      <c r="X18" s="59">
        <f t="shared" si="7"/>
        <v>2</v>
      </c>
      <c r="Y18" s="74">
        <v>0</v>
      </c>
      <c r="Z18" s="74"/>
      <c r="AA18" s="58"/>
      <c r="AB18" s="58"/>
      <c r="AC18" s="66">
        <f>+IF((V18/Q18)&gt;100%,100%,(V18/Q18))*L18</f>
        <v>0</v>
      </c>
      <c r="AD18" s="66">
        <f>+IF(((X18)/O18)&gt;100%,100%,((X18)/O18))*L18</f>
        <v>0.06</v>
      </c>
      <c r="AE18" s="66">
        <f>+IF(((V18)/Q18)&gt;100%,100%,((V18)/Q18))</f>
        <v>0</v>
      </c>
      <c r="AF18" s="66">
        <f>+IF(((X18)/O18)&gt;100%,100%,((X18))/O18)</f>
        <v>0.2</v>
      </c>
    </row>
    <row r="19" spans="1:32" ht="60" customHeight="1" x14ac:dyDescent="0.25">
      <c r="A19" s="75"/>
      <c r="B19" s="100"/>
      <c r="C19" s="75"/>
      <c r="D19" s="75"/>
      <c r="E19" s="75"/>
      <c r="F19" s="301" t="s">
        <v>206</v>
      </c>
      <c r="G19" s="302"/>
      <c r="H19" s="302"/>
      <c r="I19" s="302"/>
      <c r="J19" s="302"/>
      <c r="K19" s="302"/>
      <c r="L19" s="302"/>
      <c r="M19" s="302"/>
      <c r="N19" s="302"/>
      <c r="O19" s="302"/>
      <c r="P19" s="302"/>
      <c r="Q19" s="302"/>
      <c r="R19" s="302"/>
      <c r="S19" s="302"/>
      <c r="T19" s="302"/>
      <c r="U19" s="302"/>
      <c r="V19" s="302"/>
      <c r="W19" s="302"/>
      <c r="X19" s="302"/>
      <c r="Y19" s="302"/>
      <c r="Z19" s="302"/>
      <c r="AA19" s="302"/>
      <c r="AB19" s="302"/>
      <c r="AC19" s="76">
        <f>SUM(AC16:AC18)</f>
        <v>0</v>
      </c>
      <c r="AD19" s="76">
        <f>SUM(AD16:AD18)</f>
        <v>0.41</v>
      </c>
      <c r="AE19" s="76">
        <f>+AVERAGE(AE16:AE18)</f>
        <v>0</v>
      </c>
      <c r="AF19" s="76">
        <f>+AVERAGE(AF16:AF18)</f>
        <v>0.39999999999999997</v>
      </c>
    </row>
    <row r="20" spans="1:32" s="101" customFormat="1" ht="60" customHeight="1" x14ac:dyDescent="0.25">
      <c r="A20" s="65" t="s">
        <v>166</v>
      </c>
      <c r="B20" s="65" t="s">
        <v>207</v>
      </c>
      <c r="C20" s="58" t="s">
        <v>168</v>
      </c>
      <c r="D20" s="67" t="s">
        <v>169</v>
      </c>
      <c r="E20" s="65" t="s">
        <v>208</v>
      </c>
      <c r="F20" s="77" t="s">
        <v>209</v>
      </c>
      <c r="G20" s="65" t="s">
        <v>210</v>
      </c>
      <c r="H20" s="65" t="s">
        <v>211</v>
      </c>
      <c r="I20" s="65" t="s">
        <v>212</v>
      </c>
      <c r="J20" s="65">
        <v>3</v>
      </c>
      <c r="K20" s="65" t="s">
        <v>213</v>
      </c>
      <c r="L20" s="78">
        <v>0.6</v>
      </c>
      <c r="M20" s="65" t="s">
        <v>179</v>
      </c>
      <c r="N20" s="65" t="s">
        <v>214</v>
      </c>
      <c r="O20" s="65">
        <v>4</v>
      </c>
      <c r="P20" s="65">
        <v>1</v>
      </c>
      <c r="Q20" s="65">
        <v>1</v>
      </c>
      <c r="R20" s="182">
        <v>1</v>
      </c>
      <c r="S20" s="65">
        <v>1</v>
      </c>
      <c r="T20" s="65">
        <v>1</v>
      </c>
      <c r="U20" s="65">
        <v>1</v>
      </c>
      <c r="V20" s="64">
        <f>+Y20+Z20+AA20+AB20</f>
        <v>0</v>
      </c>
      <c r="W20" s="65"/>
      <c r="X20" s="59">
        <f>+T20+U20+V20+W20</f>
        <v>2</v>
      </c>
      <c r="Y20" s="65">
        <v>0</v>
      </c>
      <c r="Z20" s="61"/>
      <c r="AA20" s="65"/>
      <c r="AB20" s="65"/>
      <c r="AC20" s="66">
        <f>+IF((V20/Q20)&gt;100%,100%,(V20/Q20))*L20</f>
        <v>0</v>
      </c>
      <c r="AD20" s="66">
        <f>+IF(((X20)/O20)&gt;100%,100%,((X20)/O20))*L20</f>
        <v>0.3</v>
      </c>
      <c r="AE20" s="66">
        <f>+IF(((V20)/Q20)&gt;100%,100%,((V20)/Q20))</f>
        <v>0</v>
      </c>
      <c r="AF20" s="66">
        <f>+IF(((X20)/O20)&gt;100%,100%,((X20))/O20)</f>
        <v>0.5</v>
      </c>
    </row>
    <row r="21" spans="1:32" ht="60" customHeight="1" x14ac:dyDescent="0.25">
      <c r="A21" s="79" t="s">
        <v>166</v>
      </c>
      <c r="B21" s="100" t="s">
        <v>207</v>
      </c>
      <c r="C21" s="79" t="s">
        <v>168</v>
      </c>
      <c r="D21" s="80" t="s">
        <v>169</v>
      </c>
      <c r="E21" s="79" t="s">
        <v>208</v>
      </c>
      <c r="F21" s="80" t="s">
        <v>209</v>
      </c>
      <c r="G21" s="81" t="s">
        <v>210</v>
      </c>
      <c r="H21" s="79" t="s">
        <v>215</v>
      </c>
      <c r="I21" s="82" t="s">
        <v>216</v>
      </c>
      <c r="J21" s="81">
        <v>9</v>
      </c>
      <c r="K21" s="79" t="s">
        <v>217</v>
      </c>
      <c r="L21" s="83">
        <v>0.4</v>
      </c>
      <c r="M21" s="81" t="s">
        <v>179</v>
      </c>
      <c r="N21" s="81" t="s">
        <v>216</v>
      </c>
      <c r="O21" s="84">
        <v>20</v>
      </c>
      <c r="P21" s="85">
        <v>20</v>
      </c>
      <c r="Q21" s="79">
        <v>5</v>
      </c>
      <c r="R21" s="185">
        <v>0</v>
      </c>
      <c r="S21" s="86">
        <v>0</v>
      </c>
      <c r="T21" s="81">
        <v>23</v>
      </c>
      <c r="U21" s="81">
        <v>0</v>
      </c>
      <c r="V21" s="64">
        <f>+Y21+Z21+AA21+AB21</f>
        <v>0</v>
      </c>
      <c r="W21" s="81"/>
      <c r="X21" s="59">
        <f>+T21+U21+V21+W21</f>
        <v>23</v>
      </c>
      <c r="Y21" s="86">
        <v>0</v>
      </c>
      <c r="Z21" s="96"/>
      <c r="AA21" s="79"/>
      <c r="AB21" s="79"/>
      <c r="AC21" s="66">
        <f>+IF((V21/Q21)&gt;100%,100%,(V21/Q21))*L21</f>
        <v>0</v>
      </c>
      <c r="AD21" s="66">
        <f>+IF(((X21)/O21)&gt;100%,100%,((X21)/O21))*L21</f>
        <v>0.4</v>
      </c>
      <c r="AE21" s="87">
        <f>+IF(((V21)/Q21)&gt;100%,100%,((V21)/Q21))</f>
        <v>0</v>
      </c>
      <c r="AF21" s="87">
        <f>+IF(((X21)/O21)&gt;100%,100%,((X21))/O21)</f>
        <v>1</v>
      </c>
    </row>
    <row r="22" spans="1:32" ht="60" customHeight="1" x14ac:dyDescent="0.25">
      <c r="A22" s="58"/>
      <c r="B22" s="100"/>
      <c r="C22" s="58"/>
      <c r="D22" s="58"/>
      <c r="E22" s="58"/>
      <c r="F22" s="299" t="s">
        <v>218</v>
      </c>
      <c r="G22" s="300"/>
      <c r="H22" s="300"/>
      <c r="I22" s="300"/>
      <c r="J22" s="300"/>
      <c r="K22" s="300"/>
      <c r="L22" s="300"/>
      <c r="M22" s="300"/>
      <c r="N22" s="300"/>
      <c r="O22" s="300"/>
      <c r="P22" s="300"/>
      <c r="Q22" s="300"/>
      <c r="R22" s="300"/>
      <c r="S22" s="300"/>
      <c r="T22" s="300"/>
      <c r="U22" s="300"/>
      <c r="V22" s="300"/>
      <c r="W22" s="300"/>
      <c r="X22" s="300"/>
      <c r="Y22" s="300"/>
      <c r="Z22" s="300"/>
      <c r="AA22" s="300"/>
      <c r="AB22" s="300"/>
      <c r="AC22" s="71">
        <f>SUM(AC20:AC21)</f>
        <v>0</v>
      </c>
      <c r="AD22" s="71">
        <f>SUM(AD20:AD21)</f>
        <v>0.7</v>
      </c>
      <c r="AE22" s="71">
        <f>+AVERAGE(AE20:AE21)</f>
        <v>0</v>
      </c>
      <c r="AF22" s="71">
        <f>+AVERAGE(AF20:AF21)</f>
        <v>0.75</v>
      </c>
    </row>
    <row r="23" spans="1:32" ht="60" customHeight="1" x14ac:dyDescent="0.25">
      <c r="A23" s="65" t="s">
        <v>166</v>
      </c>
      <c r="B23" s="75" t="s">
        <v>219</v>
      </c>
      <c r="C23" s="79" t="s">
        <v>168</v>
      </c>
      <c r="D23" s="80" t="s">
        <v>169</v>
      </c>
      <c r="E23" s="58" t="s">
        <v>220</v>
      </c>
      <c r="F23" s="58" t="s">
        <v>221</v>
      </c>
      <c r="G23" s="59" t="s">
        <v>172</v>
      </c>
      <c r="H23" s="58" t="s">
        <v>222</v>
      </c>
      <c r="I23" s="49" t="s">
        <v>223</v>
      </c>
      <c r="J23" s="58">
        <v>8</v>
      </c>
      <c r="K23" s="58" t="s">
        <v>224</v>
      </c>
      <c r="L23" s="63">
        <v>1</v>
      </c>
      <c r="M23" s="59" t="s">
        <v>175</v>
      </c>
      <c r="N23" s="58" t="s">
        <v>223</v>
      </c>
      <c r="O23" s="59">
        <v>8</v>
      </c>
      <c r="P23" s="64">
        <v>2</v>
      </c>
      <c r="Q23" s="58">
        <v>2</v>
      </c>
      <c r="R23" s="182">
        <v>2</v>
      </c>
      <c r="S23" s="65">
        <v>4</v>
      </c>
      <c r="T23" s="59">
        <v>4</v>
      </c>
      <c r="U23" s="59">
        <v>6</v>
      </c>
      <c r="V23" s="64">
        <f t="shared" ref="V23" si="8">+Y23+Z23+AA23+AB23</f>
        <v>0</v>
      </c>
      <c r="W23" s="59"/>
      <c r="X23" s="59">
        <f>+T23+U23+V23+W23</f>
        <v>10</v>
      </c>
      <c r="Y23" s="65">
        <v>0</v>
      </c>
      <c r="Z23" s="49"/>
      <c r="AA23" s="58"/>
      <c r="AB23" s="65"/>
      <c r="AC23" s="66">
        <f>+IF((V23/Q23)&gt;100%,100%,(V23/Q23))*L23</f>
        <v>0</v>
      </c>
      <c r="AD23" s="66">
        <f>+IF(((X23)/O23)&gt;100%,100%,((X23)/O23))*L23</f>
        <v>1</v>
      </c>
      <c r="AE23" s="66">
        <f>+IF(((V23)/Q23)&gt;100%,100%,((V23)/Q23))</f>
        <v>0</v>
      </c>
      <c r="AF23" s="66">
        <f>+IF(((X23)/O23)&gt;100%,100%,((X23))/O23)</f>
        <v>1</v>
      </c>
    </row>
    <row r="24" spans="1:32" ht="60" customHeight="1" x14ac:dyDescent="0.25">
      <c r="A24" s="58"/>
      <c r="B24" s="58"/>
      <c r="C24" s="58"/>
      <c r="D24" s="58"/>
      <c r="E24" s="58"/>
      <c r="F24" s="299" t="s">
        <v>225</v>
      </c>
      <c r="G24" s="300"/>
      <c r="H24" s="300"/>
      <c r="I24" s="300"/>
      <c r="J24" s="300"/>
      <c r="K24" s="300"/>
      <c r="L24" s="300"/>
      <c r="M24" s="300"/>
      <c r="N24" s="300"/>
      <c r="O24" s="300"/>
      <c r="P24" s="300"/>
      <c r="Q24" s="300"/>
      <c r="R24" s="300"/>
      <c r="S24" s="300"/>
      <c r="T24" s="300"/>
      <c r="U24" s="300"/>
      <c r="V24" s="300"/>
      <c r="W24" s="300"/>
      <c r="X24" s="300"/>
      <c r="Y24" s="300"/>
      <c r="Z24" s="300"/>
      <c r="AA24" s="300"/>
      <c r="AB24" s="300"/>
      <c r="AC24" s="71">
        <f>SUM(AC23:AC23)</f>
        <v>0</v>
      </c>
      <c r="AD24" s="71">
        <f>SUM(AD23:AD23)</f>
        <v>1</v>
      </c>
      <c r="AE24" s="71">
        <f>+AVERAGE(AE23:AE23)</f>
        <v>0</v>
      </c>
      <c r="AF24" s="71">
        <f>+AVERAGE(AF23:AF23)</f>
        <v>1</v>
      </c>
    </row>
    <row r="25" spans="1:32" ht="60" customHeight="1" thickBot="1" x14ac:dyDescent="0.3"/>
    <row r="26" spans="1:32" ht="60" customHeight="1" thickBot="1" x14ac:dyDescent="0.3">
      <c r="F26" s="294" t="s">
        <v>226</v>
      </c>
      <c r="G26" s="295"/>
      <c r="H26" s="295"/>
      <c r="I26" s="295"/>
      <c r="J26" s="295"/>
      <c r="K26" s="295"/>
      <c r="L26" s="295"/>
      <c r="M26" s="295"/>
      <c r="N26" s="295"/>
      <c r="O26" s="295"/>
      <c r="P26" s="295"/>
      <c r="Q26" s="295"/>
      <c r="R26" s="295"/>
      <c r="S26" s="295"/>
      <c r="T26" s="295"/>
      <c r="U26" s="295"/>
      <c r="V26" s="295"/>
      <c r="W26" s="295"/>
      <c r="X26" s="295"/>
      <c r="Y26" s="295"/>
      <c r="Z26" s="295"/>
      <c r="AA26" s="295"/>
      <c r="AB26" s="295"/>
      <c r="AC26" s="91">
        <f>+(AC15+AC19+AC22+AC24)/4</f>
        <v>0</v>
      </c>
      <c r="AD26" s="91">
        <f t="shared" ref="AD26:AE26" si="9">+(AD15+AD19+AD22+AD24)/4</f>
        <v>0.67855925319780863</v>
      </c>
      <c r="AE26" s="91">
        <f t="shared" si="9"/>
        <v>0</v>
      </c>
      <c r="AF26" s="91">
        <f>+(AF15+AF19+AF22+AF24)/4</f>
        <v>0.71418763524059803</v>
      </c>
    </row>
    <row r="33" ht="18" customHeight="1" x14ac:dyDescent="0.25"/>
  </sheetData>
  <mergeCells count="18">
    <mergeCell ref="F26:AB26"/>
    <mergeCell ref="A5:B5"/>
    <mergeCell ref="A6:AF6"/>
    <mergeCell ref="F15:AB15"/>
    <mergeCell ref="F22:AB22"/>
    <mergeCell ref="F19:AB19"/>
    <mergeCell ref="C5:AE5"/>
    <mergeCell ref="A7:O7"/>
    <mergeCell ref="P7:S7"/>
    <mergeCell ref="F24:AB24"/>
    <mergeCell ref="T7:X7"/>
    <mergeCell ref="Y7:AB7"/>
    <mergeCell ref="AC7:AF7"/>
    <mergeCell ref="A1:B4"/>
    <mergeCell ref="C1:AE1"/>
    <mergeCell ref="C2:AE2"/>
    <mergeCell ref="C3:AE3"/>
    <mergeCell ref="C4:AE4"/>
  </mergeCells>
  <phoneticPr fontId="14" type="noConversion"/>
  <dataValidations count="1">
    <dataValidation type="list" allowBlank="1" showInputMessage="1" showErrorMessage="1" sqref="M25:M292 M21 M16:M18 M23 M9:M14" xr:uid="{00000000-0002-0000-0100-000000000000}">
      <formula1>$AH$10:$AH$13</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
  <sheetViews>
    <sheetView topLeftCell="A4" zoomScale="50" zoomScaleNormal="50" workbookViewId="0">
      <selection activeCell="H40" sqref="H40"/>
    </sheetView>
  </sheetViews>
  <sheetFormatPr baseColWidth="10" defaultColWidth="11.42578125" defaultRowHeight="15" x14ac:dyDescent="0.25"/>
  <cols>
    <col min="1" max="1" width="20.85546875" customWidth="1"/>
    <col min="2" max="2" width="30.5703125" customWidth="1"/>
    <col min="3" max="3" width="33.5703125" customWidth="1"/>
    <col min="4" max="4" width="32" customWidth="1"/>
    <col min="5" max="6" width="28.5703125" customWidth="1"/>
    <col min="7" max="7" width="33.140625" bestFit="1" customWidth="1"/>
    <col min="8" max="8" width="33.140625" customWidth="1"/>
    <col min="9" max="9" width="34" bestFit="1" customWidth="1"/>
    <col min="10" max="10" width="30.140625" customWidth="1"/>
    <col min="11" max="11" width="23.5703125" customWidth="1"/>
    <col min="12" max="12" width="27.140625" customWidth="1"/>
    <col min="13" max="13" width="39.140625" bestFit="1" customWidth="1"/>
    <col min="14" max="14" width="54.5703125" bestFit="1" customWidth="1"/>
    <col min="17" max="17" width="0" hidden="1" customWidth="1"/>
  </cols>
  <sheetData>
    <row r="1" spans="1:14" s="1" customFormat="1" ht="22.5" customHeight="1" x14ac:dyDescent="0.25">
      <c r="A1" s="320"/>
      <c r="B1" s="321"/>
      <c r="C1" s="326" t="s">
        <v>125</v>
      </c>
      <c r="D1" s="327"/>
      <c r="E1" s="327"/>
      <c r="F1" s="327"/>
      <c r="G1" s="327"/>
      <c r="H1" s="327"/>
      <c r="I1" s="327"/>
      <c r="J1" s="327"/>
      <c r="K1" s="327"/>
      <c r="L1" s="327"/>
      <c r="M1" s="328"/>
      <c r="N1" s="24" t="s">
        <v>126</v>
      </c>
    </row>
    <row r="2" spans="1:14" s="1" customFormat="1" ht="22.5" customHeight="1" x14ac:dyDescent="0.25">
      <c r="A2" s="322"/>
      <c r="B2" s="323"/>
      <c r="C2" s="326" t="s">
        <v>127</v>
      </c>
      <c r="D2" s="327"/>
      <c r="E2" s="327"/>
      <c r="F2" s="327"/>
      <c r="G2" s="327"/>
      <c r="H2" s="327"/>
      <c r="I2" s="327"/>
      <c r="J2" s="327"/>
      <c r="K2" s="327"/>
      <c r="L2" s="327"/>
      <c r="M2" s="328"/>
      <c r="N2" s="24" t="s">
        <v>128</v>
      </c>
    </row>
    <row r="3" spans="1:14" s="1" customFormat="1" ht="22.5" customHeight="1" x14ac:dyDescent="0.25">
      <c r="A3" s="322"/>
      <c r="B3" s="323"/>
      <c r="C3" s="326" t="s">
        <v>129</v>
      </c>
      <c r="D3" s="327"/>
      <c r="E3" s="327"/>
      <c r="F3" s="327"/>
      <c r="G3" s="327"/>
      <c r="H3" s="327"/>
      <c r="I3" s="327"/>
      <c r="J3" s="327"/>
      <c r="K3" s="327"/>
      <c r="L3" s="327"/>
      <c r="M3" s="328"/>
      <c r="N3" s="24" t="s">
        <v>130</v>
      </c>
    </row>
    <row r="4" spans="1:14" s="1" customFormat="1" ht="22.5" customHeight="1" x14ac:dyDescent="0.25">
      <c r="A4" s="324"/>
      <c r="B4" s="325"/>
      <c r="C4" s="326" t="s">
        <v>131</v>
      </c>
      <c r="D4" s="327"/>
      <c r="E4" s="327"/>
      <c r="F4" s="327"/>
      <c r="G4" s="327"/>
      <c r="H4" s="327"/>
      <c r="I4" s="327"/>
      <c r="J4" s="327"/>
      <c r="K4" s="327"/>
      <c r="L4" s="327"/>
      <c r="M4" s="328"/>
      <c r="N4" s="24" t="s">
        <v>227</v>
      </c>
    </row>
    <row r="5" spans="1:14" s="1" customFormat="1" ht="26.25" customHeight="1" x14ac:dyDescent="0.25">
      <c r="A5" s="318" t="s">
        <v>228</v>
      </c>
      <c r="B5" s="319"/>
      <c r="C5" s="318"/>
      <c r="D5" s="329"/>
      <c r="E5" s="329"/>
      <c r="F5" s="329"/>
      <c r="G5" s="329"/>
      <c r="H5" s="329"/>
      <c r="I5" s="329"/>
      <c r="J5" s="329"/>
      <c r="K5" s="329"/>
      <c r="L5" s="329"/>
      <c r="M5" s="329"/>
      <c r="N5" s="329"/>
    </row>
    <row r="6" spans="1:14" s="1" customFormat="1" ht="15" customHeight="1" x14ac:dyDescent="0.25">
      <c r="A6" s="314" t="s">
        <v>229</v>
      </c>
      <c r="B6" s="314"/>
      <c r="C6" s="314"/>
      <c r="D6" s="314"/>
      <c r="E6" s="314"/>
      <c r="F6" s="314"/>
      <c r="G6" s="314"/>
      <c r="H6" s="314"/>
      <c r="I6" s="314"/>
      <c r="J6" s="314"/>
      <c r="K6" s="314"/>
      <c r="L6" s="315"/>
      <c r="M6" s="310" t="s">
        <v>230</v>
      </c>
      <c r="N6" s="311"/>
    </row>
    <row r="7" spans="1:14" s="1" customFormat="1" x14ac:dyDescent="0.25">
      <c r="A7" s="316"/>
      <c r="B7" s="316"/>
      <c r="C7" s="316"/>
      <c r="D7" s="316"/>
      <c r="E7" s="316"/>
      <c r="F7" s="316"/>
      <c r="G7" s="316"/>
      <c r="H7" s="316"/>
      <c r="I7" s="316"/>
      <c r="J7" s="316"/>
      <c r="K7" s="316"/>
      <c r="L7" s="317"/>
      <c r="M7" s="312"/>
      <c r="N7" s="313"/>
    </row>
    <row r="8" spans="1:14" s="18" customFormat="1" ht="66.75" customHeight="1" x14ac:dyDescent="0.25">
      <c r="A8" s="2" t="s">
        <v>10</v>
      </c>
      <c r="B8" s="2" t="s">
        <v>231</v>
      </c>
      <c r="C8" s="2" t="s">
        <v>232</v>
      </c>
      <c r="D8" s="2" t="s">
        <v>233</v>
      </c>
      <c r="E8" s="2" t="s">
        <v>42</v>
      </c>
      <c r="F8" s="2" t="s">
        <v>44</v>
      </c>
      <c r="G8" s="2" t="s">
        <v>46</v>
      </c>
      <c r="H8" s="2" t="s">
        <v>48</v>
      </c>
      <c r="I8" s="2" t="s">
        <v>50</v>
      </c>
      <c r="J8" s="2" t="s">
        <v>52</v>
      </c>
      <c r="K8" s="2" t="s">
        <v>234</v>
      </c>
      <c r="L8" s="2" t="s">
        <v>56</v>
      </c>
      <c r="M8" s="2" t="s">
        <v>60</v>
      </c>
      <c r="N8" s="2" t="s">
        <v>62</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9:K79" xr:uid="{00000000-0002-0000-0200-000000000000}">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44"/>
  <sheetViews>
    <sheetView tabSelected="1" topLeftCell="AE1" zoomScale="73" zoomScaleNormal="73" workbookViewId="0">
      <pane ySplit="8" topLeftCell="A38" activePane="bottomLeft" state="frozen"/>
      <selection pane="bottomLeft" activeCell="AP38" sqref="AP38:AP40"/>
    </sheetView>
  </sheetViews>
  <sheetFormatPr baseColWidth="10" defaultColWidth="10.85546875" defaultRowHeight="15" x14ac:dyDescent="0.25"/>
  <cols>
    <col min="1" max="1" width="27.42578125" style="37" customWidth="1"/>
    <col min="2" max="2" width="19.140625" style="37" customWidth="1"/>
    <col min="3" max="3" width="20" style="37" customWidth="1"/>
    <col min="4" max="4" width="26.140625" style="37" bestFit="1" customWidth="1"/>
    <col min="5" max="5" width="34.5703125" style="37" customWidth="1"/>
    <col min="6" max="6" width="34.85546875" style="37" customWidth="1"/>
    <col min="7" max="7" width="28.28515625" style="37" customWidth="1"/>
    <col min="8" max="8" width="33.28515625" style="37" customWidth="1"/>
    <col min="9" max="9" width="31.85546875" style="37" bestFit="1" customWidth="1"/>
    <col min="10" max="10" width="31.85546875" style="37" customWidth="1"/>
    <col min="11" max="11" width="45.140625" style="37" customWidth="1"/>
    <col min="12" max="12" width="26" style="37" customWidth="1"/>
    <col min="13" max="13" width="37.28515625" style="3" customWidth="1"/>
    <col min="14" max="19" width="36.140625" style="3" customWidth="1"/>
    <col min="20" max="20" width="36.140625" style="44" customWidth="1"/>
    <col min="21" max="21" width="21.140625" style="93" customWidth="1"/>
    <col min="22" max="22" width="21.5703125" style="93" customWidth="1"/>
    <col min="23" max="23" width="20.85546875" style="37" customWidth="1"/>
    <col min="24" max="24" width="29" style="3" customWidth="1"/>
    <col min="25" max="25" width="31.5703125" style="37" bestFit="1" customWidth="1"/>
    <col min="26" max="26" width="32.85546875" style="37" bestFit="1" customWidth="1"/>
    <col min="27" max="27" width="29" style="37" bestFit="1" customWidth="1"/>
    <col min="28" max="28" width="32" style="37" customWidth="1"/>
    <col min="29" max="29" width="31.140625" style="37" customWidth="1"/>
    <col min="30" max="30" width="36.140625" style="37" customWidth="1"/>
    <col min="31" max="31" width="37" style="41" customWidth="1"/>
    <col min="32" max="32" width="29.42578125" style="37" bestFit="1" customWidth="1"/>
    <col min="33" max="33" width="27.140625" style="37" bestFit="1" customWidth="1"/>
    <col min="34" max="34" width="33.140625" style="37" bestFit="1" customWidth="1"/>
    <col min="35" max="35" width="34.42578125" style="37" customWidth="1"/>
    <col min="36" max="36" width="42.5703125" style="37" customWidth="1"/>
    <col min="37" max="37" width="41.28515625" style="37" customWidth="1"/>
    <col min="38" max="39" width="30.85546875" style="37" customWidth="1"/>
    <col min="40" max="40" width="26.5703125" style="37" customWidth="1"/>
    <col min="41" max="41" width="30.7109375" style="37" customWidth="1"/>
    <col min="42" max="42" width="39.28515625" style="105" customWidth="1"/>
    <col min="43" max="43" width="32.85546875" style="48" customWidth="1"/>
    <col min="44" max="44" width="44.28515625" style="37" customWidth="1"/>
    <col min="45" max="45" width="29.42578125" style="48" customWidth="1"/>
    <col min="46" max="46" width="42.7109375" style="37" customWidth="1"/>
    <col min="47" max="47" width="26.28515625" style="48" customWidth="1"/>
    <col min="48" max="48" width="40.85546875" style="37" customWidth="1"/>
    <col min="49" max="49" width="21" style="48" customWidth="1"/>
    <col min="50" max="50" width="41.28515625" style="37" customWidth="1"/>
    <col min="51" max="51" width="27.140625" style="37" customWidth="1"/>
    <col min="52" max="52" width="39.140625" style="37" customWidth="1"/>
    <col min="53" max="53" width="26.140625" style="37" customWidth="1"/>
    <col min="54" max="54" width="49.7109375" style="37" customWidth="1"/>
    <col min="55" max="55" width="25.5703125" style="37" customWidth="1"/>
    <col min="56" max="56" width="42.85546875" style="37" customWidth="1"/>
    <col min="57" max="57" width="26.28515625" style="37" customWidth="1"/>
    <col min="58" max="58" width="51.28515625" style="37" customWidth="1"/>
    <col min="59" max="59" width="10.85546875" style="37" hidden="1" customWidth="1"/>
    <col min="60" max="60" width="12.140625" style="37" hidden="1" customWidth="1"/>
    <col min="61" max="61" width="10.85546875" style="37" hidden="1" customWidth="1"/>
    <col min="62" max="62" width="10.85546875" style="37" customWidth="1"/>
    <col min="63" max="16384" width="10.85546875" style="37"/>
  </cols>
  <sheetData>
    <row r="1" spans="1:60" ht="23.25" customHeight="1" x14ac:dyDescent="0.25">
      <c r="A1" s="187" t="e" vm="1">
        <v>#VALUE!</v>
      </c>
      <c r="B1" s="187"/>
      <c r="C1" s="187" t="s">
        <v>125</v>
      </c>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7"/>
      <c r="AY1" s="187"/>
      <c r="AZ1" s="187"/>
      <c r="BA1" s="187"/>
      <c r="BB1" s="187"/>
      <c r="BC1" s="187"/>
      <c r="BD1" s="187"/>
      <c r="BE1" s="38" t="s">
        <v>126</v>
      </c>
      <c r="BF1" s="45"/>
    </row>
    <row r="2" spans="1:60" ht="23.25" customHeight="1" x14ac:dyDescent="0.25">
      <c r="A2" s="187"/>
      <c r="B2" s="187"/>
      <c r="C2" s="187" t="s">
        <v>127</v>
      </c>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38" t="s">
        <v>128</v>
      </c>
      <c r="BF2" s="45"/>
    </row>
    <row r="3" spans="1:60" ht="23.25" customHeight="1" x14ac:dyDescent="0.25">
      <c r="A3" s="187"/>
      <c r="B3" s="187"/>
      <c r="C3" s="187" t="s">
        <v>129</v>
      </c>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38" t="s">
        <v>130</v>
      </c>
      <c r="BF3" s="45"/>
    </row>
    <row r="4" spans="1:60" ht="23.25" customHeight="1" x14ac:dyDescent="0.25">
      <c r="A4" s="187"/>
      <c r="B4" s="187"/>
      <c r="C4" s="187" t="s">
        <v>131</v>
      </c>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38" t="s">
        <v>235</v>
      </c>
      <c r="BF4" s="45"/>
    </row>
    <row r="5" spans="1:60" ht="26.25" customHeight="1" x14ac:dyDescent="0.25">
      <c r="A5" s="196" t="s">
        <v>228</v>
      </c>
      <c r="B5" s="196"/>
      <c r="C5" s="196" t="s">
        <v>134</v>
      </c>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c r="AW5" s="196"/>
      <c r="AX5" s="196"/>
      <c r="AY5" s="196"/>
      <c r="AZ5" s="196"/>
      <c r="BA5" s="196"/>
      <c r="BB5" s="196"/>
      <c r="BC5" s="196"/>
      <c r="BD5" s="196"/>
      <c r="BE5" s="196"/>
      <c r="BF5" s="46"/>
    </row>
    <row r="6" spans="1:60" ht="15" customHeight="1" x14ac:dyDescent="0.25">
      <c r="A6" s="192" t="s">
        <v>236</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3"/>
      <c r="AC6" s="188" t="s">
        <v>237</v>
      </c>
      <c r="AD6" s="189"/>
      <c r="AE6" s="189"/>
      <c r="AF6" s="189"/>
      <c r="AG6" s="189"/>
      <c r="AH6" s="189"/>
      <c r="AI6" s="197" t="s">
        <v>238</v>
      </c>
      <c r="AJ6" s="197"/>
      <c r="AK6" s="197"/>
      <c r="AL6" s="197"/>
      <c r="AM6" s="197"/>
      <c r="AN6" s="197"/>
      <c r="AO6" s="197"/>
      <c r="AP6" s="197"/>
      <c r="AQ6" s="197"/>
      <c r="AR6" s="197"/>
      <c r="AS6" s="197"/>
      <c r="AT6" s="197"/>
      <c r="AU6" s="197"/>
      <c r="AV6" s="197"/>
      <c r="AW6" s="197"/>
      <c r="AX6" s="197"/>
      <c r="AY6" s="197"/>
      <c r="AZ6" s="197"/>
      <c r="BA6" s="197"/>
      <c r="BB6" s="197"/>
      <c r="BC6" s="197"/>
      <c r="BD6" s="197"/>
      <c r="BE6" s="197"/>
      <c r="BF6" s="47"/>
    </row>
    <row r="7" spans="1:60" ht="15" customHeight="1" thickBot="1" x14ac:dyDescent="0.3">
      <c r="A7" s="194"/>
      <c r="B7" s="194"/>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5"/>
      <c r="AC7" s="190"/>
      <c r="AD7" s="191"/>
      <c r="AE7" s="191"/>
      <c r="AF7" s="191"/>
      <c r="AG7" s="191"/>
      <c r="AH7" s="191"/>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47"/>
    </row>
    <row r="8" spans="1:60" ht="64.5" customHeight="1" thickBot="1" x14ac:dyDescent="0.3">
      <c r="A8" s="34" t="s">
        <v>10</v>
      </c>
      <c r="B8" s="34" t="s">
        <v>144</v>
      </c>
      <c r="C8" s="34" t="s">
        <v>14</v>
      </c>
      <c r="D8" s="35" t="s">
        <v>239</v>
      </c>
      <c r="E8" s="35" t="s">
        <v>65</v>
      </c>
      <c r="F8" s="34" t="s">
        <v>67</v>
      </c>
      <c r="G8" s="35" t="s">
        <v>69</v>
      </c>
      <c r="H8" s="35" t="s">
        <v>240</v>
      </c>
      <c r="I8" s="35" t="s">
        <v>73</v>
      </c>
      <c r="J8" s="35" t="s">
        <v>241</v>
      </c>
      <c r="K8" s="36" t="s">
        <v>242</v>
      </c>
      <c r="L8" s="36" t="s">
        <v>79</v>
      </c>
      <c r="M8" s="39" t="s">
        <v>81</v>
      </c>
      <c r="N8" s="17" t="s">
        <v>243</v>
      </c>
      <c r="O8" s="42" t="s">
        <v>361</v>
      </c>
      <c r="P8" s="42" t="s">
        <v>362</v>
      </c>
      <c r="Q8" s="42" t="s">
        <v>363</v>
      </c>
      <c r="R8" s="42" t="s">
        <v>364</v>
      </c>
      <c r="S8" s="42" t="s">
        <v>385</v>
      </c>
      <c r="T8" s="43" t="s">
        <v>244</v>
      </c>
      <c r="U8" s="92" t="s">
        <v>245</v>
      </c>
      <c r="V8" s="92" t="s">
        <v>246</v>
      </c>
      <c r="W8" s="34" t="s">
        <v>89</v>
      </c>
      <c r="X8" s="17" t="s">
        <v>91</v>
      </c>
      <c r="Y8" s="34" t="s">
        <v>93</v>
      </c>
      <c r="Z8" s="34" t="s">
        <v>95</v>
      </c>
      <c r="AA8" s="34" t="s">
        <v>97</v>
      </c>
      <c r="AB8" s="34" t="s">
        <v>99</v>
      </c>
      <c r="AC8" s="35" t="s">
        <v>102</v>
      </c>
      <c r="AD8" s="35" t="s">
        <v>247</v>
      </c>
      <c r="AE8" s="40" t="s">
        <v>106</v>
      </c>
      <c r="AF8" s="35" t="s">
        <v>108</v>
      </c>
      <c r="AG8" s="35" t="s">
        <v>110</v>
      </c>
      <c r="AH8" s="35" t="s">
        <v>112</v>
      </c>
      <c r="AI8" s="34" t="s">
        <v>115</v>
      </c>
      <c r="AJ8" s="34" t="s">
        <v>248</v>
      </c>
      <c r="AK8" s="34" t="s">
        <v>249</v>
      </c>
      <c r="AL8" s="34" t="s">
        <v>250</v>
      </c>
      <c r="AM8" s="34" t="s">
        <v>251</v>
      </c>
      <c r="AN8" s="34" t="s">
        <v>119</v>
      </c>
      <c r="AO8" s="34" t="s">
        <v>121</v>
      </c>
      <c r="AP8" s="104" t="s">
        <v>252</v>
      </c>
      <c r="AQ8" s="94" t="s">
        <v>253</v>
      </c>
      <c r="AR8" s="34" t="s">
        <v>254</v>
      </c>
      <c r="AS8" s="94" t="s">
        <v>255</v>
      </c>
      <c r="AT8" s="34" t="s">
        <v>256</v>
      </c>
      <c r="AU8" s="94" t="s">
        <v>257</v>
      </c>
      <c r="AV8" s="34" t="s">
        <v>258</v>
      </c>
      <c r="AW8" s="94" t="s">
        <v>259</v>
      </c>
      <c r="AX8" s="34" t="s">
        <v>260</v>
      </c>
      <c r="AY8" s="34" t="s">
        <v>261</v>
      </c>
      <c r="AZ8" s="34" t="s">
        <v>262</v>
      </c>
      <c r="BA8" s="34" t="s">
        <v>263</v>
      </c>
      <c r="BB8" s="34" t="s">
        <v>264</v>
      </c>
      <c r="BC8" s="34" t="s">
        <v>265</v>
      </c>
      <c r="BD8" s="34" t="s">
        <v>266</v>
      </c>
      <c r="BE8" s="34" t="s">
        <v>267</v>
      </c>
      <c r="BF8" s="34" t="s">
        <v>268</v>
      </c>
    </row>
    <row r="9" spans="1:60" ht="65.099999999999994" customHeight="1" x14ac:dyDescent="0.25">
      <c r="A9" s="135" t="s">
        <v>170</v>
      </c>
      <c r="B9" s="107" t="s">
        <v>171</v>
      </c>
      <c r="C9" s="108" t="s">
        <v>172</v>
      </c>
      <c r="D9" s="109" t="s">
        <v>174</v>
      </c>
      <c r="E9" s="109" t="s">
        <v>269</v>
      </c>
      <c r="F9" s="110" t="s">
        <v>270</v>
      </c>
      <c r="G9" s="220" t="s">
        <v>271</v>
      </c>
      <c r="H9" s="220" t="s">
        <v>272</v>
      </c>
      <c r="I9" s="256" t="s">
        <v>393</v>
      </c>
      <c r="J9" s="111">
        <v>0.2</v>
      </c>
      <c r="K9" s="112" t="s">
        <v>365</v>
      </c>
      <c r="L9" s="108"/>
      <c r="M9" s="108" t="s">
        <v>273</v>
      </c>
      <c r="N9" s="113">
        <v>1</v>
      </c>
      <c r="O9" s="108">
        <v>0</v>
      </c>
      <c r="P9" s="108"/>
      <c r="Q9" s="108"/>
      <c r="R9" s="108"/>
      <c r="S9" s="108">
        <f>+O9+P9+Q9+R9</f>
        <v>0</v>
      </c>
      <c r="T9" s="95">
        <f>+IF((S9/N9)&gt;100%,100%,(S9/N9))</f>
        <v>0</v>
      </c>
      <c r="U9" s="114">
        <v>45658</v>
      </c>
      <c r="V9" s="114">
        <v>46021</v>
      </c>
      <c r="W9" s="108">
        <v>300</v>
      </c>
      <c r="X9" s="220" t="s">
        <v>403</v>
      </c>
      <c r="Y9" s="220" t="s">
        <v>404</v>
      </c>
      <c r="Z9" s="115" t="s">
        <v>134</v>
      </c>
      <c r="AA9" s="253" t="s">
        <v>276</v>
      </c>
      <c r="AB9" s="253" t="s">
        <v>277</v>
      </c>
      <c r="AC9" s="108" t="s">
        <v>284</v>
      </c>
      <c r="AD9" s="108" t="s">
        <v>273</v>
      </c>
      <c r="AE9" s="116">
        <v>4500000000</v>
      </c>
      <c r="AF9" s="108" t="s">
        <v>335</v>
      </c>
      <c r="AG9" s="108" t="s">
        <v>279</v>
      </c>
      <c r="AH9" s="108" t="s">
        <v>386</v>
      </c>
      <c r="AI9" s="226">
        <v>20090000001</v>
      </c>
      <c r="AJ9" s="226">
        <v>20090000001</v>
      </c>
      <c r="AK9" s="216"/>
      <c r="AL9" s="238"/>
      <c r="AM9" s="241"/>
      <c r="AN9" s="218" t="s">
        <v>280</v>
      </c>
      <c r="AO9" s="220" t="s">
        <v>281</v>
      </c>
      <c r="AP9" s="222">
        <v>8108972810</v>
      </c>
      <c r="AQ9" s="224">
        <f>AP9/AJ9</f>
        <v>0.40363229515163601</v>
      </c>
      <c r="AR9" s="216">
        <v>1332349387</v>
      </c>
      <c r="AS9" s="224">
        <f>AR9/AJ9</f>
        <v>6.631903369505629E-2</v>
      </c>
      <c r="AT9" s="245"/>
      <c r="AU9" s="240" t="e">
        <f>AT9/AK9</f>
        <v>#DIV/0!</v>
      </c>
      <c r="AV9" s="247"/>
      <c r="AW9" s="240" t="e">
        <f>AV9/AK9</f>
        <v>#DIV/0!</v>
      </c>
      <c r="AX9" s="241"/>
      <c r="AY9" s="204" t="e">
        <f>AX9/AL9</f>
        <v>#DIV/0!</v>
      </c>
      <c r="AZ9" s="243"/>
      <c r="BA9" s="236" t="e">
        <f>AZ9/AL9</f>
        <v>#DIV/0!</v>
      </c>
      <c r="BB9" s="243"/>
      <c r="BC9" s="236" t="e">
        <f>BB9/AM9</f>
        <v>#DIV/0!</v>
      </c>
      <c r="BD9" s="234"/>
      <c r="BE9" s="236" t="e">
        <f>BD9/AM9</f>
        <v>#DIV/0!</v>
      </c>
      <c r="BF9" s="109" t="s">
        <v>408</v>
      </c>
      <c r="BH9" s="37" t="s">
        <v>282</v>
      </c>
    </row>
    <row r="10" spans="1:60" ht="65.099999999999994" customHeight="1" x14ac:dyDescent="0.25">
      <c r="A10" s="135" t="s">
        <v>170</v>
      </c>
      <c r="B10" s="107" t="s">
        <v>171</v>
      </c>
      <c r="C10" s="108" t="s">
        <v>172</v>
      </c>
      <c r="D10" s="109" t="s">
        <v>174</v>
      </c>
      <c r="E10" s="109" t="s">
        <v>269</v>
      </c>
      <c r="F10" s="110" t="s">
        <v>270</v>
      </c>
      <c r="G10" s="221"/>
      <c r="H10" s="221"/>
      <c r="I10" s="221"/>
      <c r="J10" s="111">
        <v>0.2</v>
      </c>
      <c r="K10" s="112" t="s">
        <v>366</v>
      </c>
      <c r="L10" s="108"/>
      <c r="M10" s="108" t="s">
        <v>273</v>
      </c>
      <c r="N10" s="113">
        <v>11</v>
      </c>
      <c r="O10" s="108">
        <v>2</v>
      </c>
      <c r="P10" s="108"/>
      <c r="Q10" s="108"/>
      <c r="R10" s="108"/>
      <c r="S10" s="108">
        <f t="shared" ref="S10:S36" si="0">+O10+P10+Q10+R10</f>
        <v>2</v>
      </c>
      <c r="T10" s="95">
        <f t="shared" ref="T10:T36" si="1">+IF((S10/N10)&gt;100%,100%,(S10/N10))</f>
        <v>0.18181818181818182</v>
      </c>
      <c r="U10" s="114">
        <v>45658</v>
      </c>
      <c r="V10" s="114">
        <v>46021</v>
      </c>
      <c r="W10" s="108">
        <v>345</v>
      </c>
      <c r="X10" s="221"/>
      <c r="Y10" s="221"/>
      <c r="Z10" s="115" t="s">
        <v>134</v>
      </c>
      <c r="AA10" s="254"/>
      <c r="AB10" s="254"/>
      <c r="AC10" s="108" t="s">
        <v>278</v>
      </c>
      <c r="AD10" s="108" t="s">
        <v>405</v>
      </c>
      <c r="AE10" s="116">
        <v>50000000</v>
      </c>
      <c r="AF10" s="108"/>
      <c r="AG10" s="108" t="s">
        <v>279</v>
      </c>
      <c r="AH10" s="108" t="s">
        <v>387</v>
      </c>
      <c r="AI10" s="227"/>
      <c r="AJ10" s="227"/>
      <c r="AK10" s="217"/>
      <c r="AL10" s="239"/>
      <c r="AM10" s="241"/>
      <c r="AN10" s="219"/>
      <c r="AO10" s="221"/>
      <c r="AP10" s="223"/>
      <c r="AQ10" s="225"/>
      <c r="AR10" s="217"/>
      <c r="AS10" s="225"/>
      <c r="AT10" s="246"/>
      <c r="AU10" s="240"/>
      <c r="AV10" s="247"/>
      <c r="AW10" s="240"/>
      <c r="AX10" s="241"/>
      <c r="AY10" s="205"/>
      <c r="AZ10" s="244"/>
      <c r="BA10" s="236"/>
      <c r="BB10" s="244"/>
      <c r="BC10" s="236"/>
      <c r="BD10" s="235"/>
      <c r="BE10" s="236"/>
      <c r="BF10" s="108"/>
    </row>
    <row r="11" spans="1:60" ht="65.099999999999994" customHeight="1" x14ac:dyDescent="0.25">
      <c r="A11" s="135" t="s">
        <v>170</v>
      </c>
      <c r="B11" s="107" t="s">
        <v>171</v>
      </c>
      <c r="C11" s="108" t="s">
        <v>172</v>
      </c>
      <c r="D11" s="109" t="s">
        <v>174</v>
      </c>
      <c r="E11" s="109" t="s">
        <v>269</v>
      </c>
      <c r="F11" s="110" t="s">
        <v>270</v>
      </c>
      <c r="G11" s="221"/>
      <c r="H11" s="221"/>
      <c r="I11" s="221"/>
      <c r="J11" s="111">
        <v>0.2</v>
      </c>
      <c r="K11" s="112" t="s">
        <v>367</v>
      </c>
      <c r="L11" s="108"/>
      <c r="M11" s="108" t="s">
        <v>283</v>
      </c>
      <c r="N11" s="113">
        <v>1</v>
      </c>
      <c r="O11" s="108">
        <v>1</v>
      </c>
      <c r="P11" s="108"/>
      <c r="Q11" s="108"/>
      <c r="R11" s="108"/>
      <c r="S11" s="108">
        <f t="shared" si="0"/>
        <v>1</v>
      </c>
      <c r="T11" s="95">
        <f t="shared" si="1"/>
        <v>1</v>
      </c>
      <c r="U11" s="114">
        <v>45658</v>
      </c>
      <c r="V11" s="114">
        <v>46021</v>
      </c>
      <c r="W11" s="108">
        <v>120</v>
      </c>
      <c r="X11" s="221"/>
      <c r="Y11" s="221"/>
      <c r="Z11" s="115" t="s">
        <v>134</v>
      </c>
      <c r="AA11" s="254"/>
      <c r="AB11" s="254"/>
      <c r="AC11" s="108" t="s">
        <v>284</v>
      </c>
      <c r="AD11" s="108" t="s">
        <v>273</v>
      </c>
      <c r="AE11" s="116">
        <v>1600000000</v>
      </c>
      <c r="AF11" s="108" t="s">
        <v>335</v>
      </c>
      <c r="AG11" s="108" t="s">
        <v>279</v>
      </c>
      <c r="AH11" s="108" t="s">
        <v>388</v>
      </c>
      <c r="AI11" s="227"/>
      <c r="AJ11" s="227"/>
      <c r="AK11" s="217"/>
      <c r="AL11" s="239"/>
      <c r="AM11" s="241"/>
      <c r="AN11" s="219"/>
      <c r="AO11" s="221"/>
      <c r="AP11" s="223"/>
      <c r="AQ11" s="225"/>
      <c r="AR11" s="217"/>
      <c r="AS11" s="225"/>
      <c r="AT11" s="246"/>
      <c r="AU11" s="240"/>
      <c r="AV11" s="247"/>
      <c r="AW11" s="240"/>
      <c r="AX11" s="241"/>
      <c r="AY11" s="205"/>
      <c r="AZ11" s="244"/>
      <c r="BA11" s="236"/>
      <c r="BB11" s="244"/>
      <c r="BC11" s="236"/>
      <c r="BD11" s="235"/>
      <c r="BE11" s="236"/>
      <c r="BF11" s="108"/>
    </row>
    <row r="12" spans="1:60" ht="65.099999999999994" customHeight="1" x14ac:dyDescent="0.25">
      <c r="A12" s="135" t="s">
        <v>170</v>
      </c>
      <c r="B12" s="107" t="s">
        <v>171</v>
      </c>
      <c r="C12" s="108" t="s">
        <v>172</v>
      </c>
      <c r="D12" s="109" t="s">
        <v>174</v>
      </c>
      <c r="E12" s="109" t="s">
        <v>269</v>
      </c>
      <c r="F12" s="110" t="s">
        <v>270</v>
      </c>
      <c r="G12" s="221"/>
      <c r="H12" s="221"/>
      <c r="I12" s="221"/>
      <c r="J12" s="111">
        <v>0.05</v>
      </c>
      <c r="K12" s="112" t="s">
        <v>368</v>
      </c>
      <c r="L12" s="108"/>
      <c r="M12" s="108" t="s">
        <v>283</v>
      </c>
      <c r="N12" s="113">
        <v>12</v>
      </c>
      <c r="O12" s="108">
        <v>3</v>
      </c>
      <c r="P12" s="108"/>
      <c r="Q12" s="108"/>
      <c r="R12" s="108"/>
      <c r="S12" s="108">
        <f t="shared" si="0"/>
        <v>3</v>
      </c>
      <c r="T12" s="95">
        <f t="shared" si="1"/>
        <v>0.25</v>
      </c>
      <c r="U12" s="114">
        <v>45658</v>
      </c>
      <c r="V12" s="114">
        <v>46021</v>
      </c>
      <c r="W12" s="108">
        <v>330</v>
      </c>
      <c r="X12" s="221"/>
      <c r="Y12" s="221"/>
      <c r="Z12" s="115" t="s">
        <v>134</v>
      </c>
      <c r="AA12" s="254"/>
      <c r="AB12" s="254"/>
      <c r="AC12" s="108" t="s">
        <v>278</v>
      </c>
      <c r="AD12" s="108" t="s">
        <v>273</v>
      </c>
      <c r="AE12" s="116">
        <v>180000000</v>
      </c>
      <c r="AF12" s="108"/>
      <c r="AG12" s="108" t="s">
        <v>279</v>
      </c>
      <c r="AH12" s="108" t="s">
        <v>386</v>
      </c>
      <c r="AI12" s="227"/>
      <c r="AJ12" s="227"/>
      <c r="AK12" s="217"/>
      <c r="AL12" s="239"/>
      <c r="AM12" s="241"/>
      <c r="AN12" s="219"/>
      <c r="AO12" s="221"/>
      <c r="AP12" s="223"/>
      <c r="AQ12" s="225"/>
      <c r="AR12" s="217"/>
      <c r="AS12" s="225"/>
      <c r="AT12" s="246"/>
      <c r="AU12" s="240"/>
      <c r="AV12" s="247"/>
      <c r="AW12" s="240"/>
      <c r="AX12" s="241"/>
      <c r="AY12" s="205"/>
      <c r="AZ12" s="244"/>
      <c r="BA12" s="236"/>
      <c r="BB12" s="244"/>
      <c r="BC12" s="236"/>
      <c r="BD12" s="235"/>
      <c r="BE12" s="236"/>
      <c r="BF12" s="108"/>
    </row>
    <row r="13" spans="1:60" ht="65.099999999999994" customHeight="1" x14ac:dyDescent="0.25">
      <c r="A13" s="135" t="s">
        <v>170</v>
      </c>
      <c r="B13" s="107" t="s">
        <v>171</v>
      </c>
      <c r="C13" s="108" t="s">
        <v>172</v>
      </c>
      <c r="D13" s="109" t="s">
        <v>174</v>
      </c>
      <c r="E13" s="109" t="s">
        <v>269</v>
      </c>
      <c r="F13" s="110" t="s">
        <v>270</v>
      </c>
      <c r="G13" s="221"/>
      <c r="H13" s="252"/>
      <c r="I13" s="252"/>
      <c r="J13" s="111">
        <v>0.01</v>
      </c>
      <c r="K13" s="112" t="s">
        <v>369</v>
      </c>
      <c r="L13" s="108"/>
      <c r="M13" s="108" t="s">
        <v>283</v>
      </c>
      <c r="N13" s="113">
        <v>1</v>
      </c>
      <c r="O13" s="108">
        <v>0</v>
      </c>
      <c r="P13" s="108"/>
      <c r="Q13" s="142"/>
      <c r="R13" s="108"/>
      <c r="S13" s="108">
        <f t="shared" si="0"/>
        <v>0</v>
      </c>
      <c r="T13" s="95">
        <f t="shared" si="1"/>
        <v>0</v>
      </c>
      <c r="U13" s="114">
        <v>45658</v>
      </c>
      <c r="V13" s="114">
        <v>46021</v>
      </c>
      <c r="W13" s="108">
        <v>240</v>
      </c>
      <c r="X13" s="221"/>
      <c r="Y13" s="221"/>
      <c r="Z13" s="115" t="s">
        <v>134</v>
      </c>
      <c r="AA13" s="254"/>
      <c r="AB13" s="254"/>
      <c r="AC13" s="108" t="s">
        <v>284</v>
      </c>
      <c r="AD13" s="108" t="s">
        <v>273</v>
      </c>
      <c r="AE13" s="116">
        <v>400000000</v>
      </c>
      <c r="AF13" s="108" t="s">
        <v>343</v>
      </c>
      <c r="AG13" s="108" t="s">
        <v>279</v>
      </c>
      <c r="AH13" s="108" t="s">
        <v>389</v>
      </c>
      <c r="AI13" s="227"/>
      <c r="AJ13" s="227"/>
      <c r="AK13" s="217"/>
      <c r="AL13" s="239"/>
      <c r="AM13" s="241"/>
      <c r="AN13" s="219"/>
      <c r="AO13" s="221"/>
      <c r="AP13" s="223"/>
      <c r="AQ13" s="225"/>
      <c r="AR13" s="217"/>
      <c r="AS13" s="225"/>
      <c r="AT13" s="246"/>
      <c r="AU13" s="240"/>
      <c r="AV13" s="247"/>
      <c r="AW13" s="240"/>
      <c r="AX13" s="241"/>
      <c r="AY13" s="205"/>
      <c r="AZ13" s="244"/>
      <c r="BA13" s="236"/>
      <c r="BB13" s="244"/>
      <c r="BC13" s="236"/>
      <c r="BD13" s="235"/>
      <c r="BE13" s="236"/>
      <c r="BF13" s="108"/>
    </row>
    <row r="14" spans="1:60" ht="65.099999999999994" customHeight="1" x14ac:dyDescent="0.25">
      <c r="A14" s="135" t="s">
        <v>170</v>
      </c>
      <c r="B14" s="107" t="s">
        <v>171</v>
      </c>
      <c r="C14" s="108" t="s">
        <v>172</v>
      </c>
      <c r="D14" s="109" t="s">
        <v>174</v>
      </c>
      <c r="E14" s="109" t="s">
        <v>269</v>
      </c>
      <c r="F14" s="110" t="s">
        <v>270</v>
      </c>
      <c r="G14" s="221"/>
      <c r="H14" s="258" t="s">
        <v>394</v>
      </c>
      <c r="I14" s="220" t="s">
        <v>395</v>
      </c>
      <c r="J14" s="111">
        <v>5.0000000000000001E-3</v>
      </c>
      <c r="K14" s="112" t="s">
        <v>370</v>
      </c>
      <c r="L14" s="108"/>
      <c r="M14" s="108" t="s">
        <v>283</v>
      </c>
      <c r="N14" s="113">
        <v>8</v>
      </c>
      <c r="O14" s="108">
        <v>0</v>
      </c>
      <c r="P14" s="108"/>
      <c r="Q14" s="108"/>
      <c r="R14" s="108"/>
      <c r="S14" s="108">
        <f t="shared" si="0"/>
        <v>0</v>
      </c>
      <c r="T14" s="95">
        <v>0</v>
      </c>
      <c r="U14" s="114">
        <v>45658</v>
      </c>
      <c r="V14" s="114">
        <v>46021</v>
      </c>
      <c r="W14" s="108">
        <v>180</v>
      </c>
      <c r="X14" s="221"/>
      <c r="Y14" s="221"/>
      <c r="Z14" s="115" t="s">
        <v>134</v>
      </c>
      <c r="AA14" s="254"/>
      <c r="AB14" s="254"/>
      <c r="AC14" s="108" t="s">
        <v>284</v>
      </c>
      <c r="AD14" s="108" t="s">
        <v>273</v>
      </c>
      <c r="AE14" s="116">
        <v>200000000</v>
      </c>
      <c r="AF14" s="108" t="s">
        <v>348</v>
      </c>
      <c r="AG14" s="108" t="s">
        <v>279</v>
      </c>
      <c r="AH14" s="108" t="s">
        <v>389</v>
      </c>
      <c r="AI14" s="227"/>
      <c r="AJ14" s="227"/>
      <c r="AK14" s="217"/>
      <c r="AL14" s="239"/>
      <c r="AM14" s="241"/>
      <c r="AN14" s="219"/>
      <c r="AO14" s="221"/>
      <c r="AP14" s="223"/>
      <c r="AQ14" s="225"/>
      <c r="AR14" s="217"/>
      <c r="AS14" s="225"/>
      <c r="AT14" s="246"/>
      <c r="AU14" s="240"/>
      <c r="AV14" s="247"/>
      <c r="AW14" s="240"/>
      <c r="AX14" s="241"/>
      <c r="AY14" s="205"/>
      <c r="AZ14" s="244"/>
      <c r="BA14" s="236"/>
      <c r="BB14" s="244"/>
      <c r="BC14" s="236"/>
      <c r="BD14" s="235"/>
      <c r="BE14" s="236"/>
      <c r="BF14" s="108"/>
    </row>
    <row r="15" spans="1:60" ht="65.099999999999994" customHeight="1" x14ac:dyDescent="0.25">
      <c r="A15" s="135" t="s">
        <v>170</v>
      </c>
      <c r="B15" s="107" t="s">
        <v>171</v>
      </c>
      <c r="C15" s="108" t="s">
        <v>172</v>
      </c>
      <c r="D15" s="109" t="s">
        <v>174</v>
      </c>
      <c r="E15" s="109" t="s">
        <v>269</v>
      </c>
      <c r="F15" s="110" t="s">
        <v>270</v>
      </c>
      <c r="G15" s="221"/>
      <c r="H15" s="258"/>
      <c r="I15" s="221"/>
      <c r="J15" s="111">
        <v>5.0000000000000001E-3</v>
      </c>
      <c r="K15" s="112" t="s">
        <v>371</v>
      </c>
      <c r="L15" s="108"/>
      <c r="M15" s="108" t="s">
        <v>283</v>
      </c>
      <c r="N15" s="113">
        <v>1</v>
      </c>
      <c r="O15" s="108">
        <v>0</v>
      </c>
      <c r="P15" s="108"/>
      <c r="Q15" s="108"/>
      <c r="R15" s="108"/>
      <c r="S15" s="108">
        <f t="shared" si="0"/>
        <v>0</v>
      </c>
      <c r="T15" s="95">
        <v>0</v>
      </c>
      <c r="U15" s="114">
        <v>45658</v>
      </c>
      <c r="V15" s="114">
        <v>46021</v>
      </c>
      <c r="W15" s="108">
        <v>180</v>
      </c>
      <c r="X15" s="221"/>
      <c r="Y15" s="221"/>
      <c r="Z15" s="115" t="s">
        <v>134</v>
      </c>
      <c r="AA15" s="254"/>
      <c r="AB15" s="254"/>
      <c r="AC15" s="108" t="s">
        <v>284</v>
      </c>
      <c r="AD15" s="108" t="s">
        <v>273</v>
      </c>
      <c r="AE15" s="116">
        <v>1500000000</v>
      </c>
      <c r="AF15" s="108" t="s">
        <v>335</v>
      </c>
      <c r="AG15" s="108" t="s">
        <v>279</v>
      </c>
      <c r="AH15" s="108" t="s">
        <v>388</v>
      </c>
      <c r="AI15" s="227"/>
      <c r="AJ15" s="227"/>
      <c r="AK15" s="217"/>
      <c r="AL15" s="239"/>
      <c r="AM15" s="241"/>
      <c r="AN15" s="219"/>
      <c r="AO15" s="221"/>
      <c r="AP15" s="223"/>
      <c r="AQ15" s="225"/>
      <c r="AR15" s="217"/>
      <c r="AS15" s="225"/>
      <c r="AT15" s="246"/>
      <c r="AU15" s="240"/>
      <c r="AV15" s="247"/>
      <c r="AW15" s="240"/>
      <c r="AX15" s="241"/>
      <c r="AY15" s="205"/>
      <c r="AZ15" s="244"/>
      <c r="BA15" s="236"/>
      <c r="BB15" s="244"/>
      <c r="BC15" s="236"/>
      <c r="BD15" s="235"/>
      <c r="BE15" s="236"/>
      <c r="BF15" s="108"/>
    </row>
    <row r="16" spans="1:60" ht="65.099999999999994" customHeight="1" x14ac:dyDescent="0.25">
      <c r="A16" s="135" t="s">
        <v>170</v>
      </c>
      <c r="B16" s="107" t="s">
        <v>171</v>
      </c>
      <c r="C16" s="108" t="s">
        <v>172</v>
      </c>
      <c r="D16" s="109" t="s">
        <v>174</v>
      </c>
      <c r="E16" s="109" t="s">
        <v>269</v>
      </c>
      <c r="F16" s="110" t="s">
        <v>270</v>
      </c>
      <c r="G16" s="221"/>
      <c r="H16" s="258"/>
      <c r="I16" s="221"/>
      <c r="J16" s="111">
        <v>5.0000000000000001E-3</v>
      </c>
      <c r="K16" s="112" t="s">
        <v>372</v>
      </c>
      <c r="L16" s="108"/>
      <c r="M16" s="108" t="s">
        <v>283</v>
      </c>
      <c r="N16" s="113">
        <v>1</v>
      </c>
      <c r="O16" s="108">
        <v>0</v>
      </c>
      <c r="P16" s="108"/>
      <c r="Q16" s="108"/>
      <c r="R16" s="108"/>
      <c r="S16" s="108">
        <f t="shared" si="0"/>
        <v>0</v>
      </c>
      <c r="T16" s="95">
        <v>0</v>
      </c>
      <c r="U16" s="114">
        <v>45658</v>
      </c>
      <c r="V16" s="114">
        <v>46021</v>
      </c>
      <c r="W16" s="108">
        <v>180</v>
      </c>
      <c r="X16" s="221"/>
      <c r="Y16" s="221"/>
      <c r="Z16" s="115" t="s">
        <v>134</v>
      </c>
      <c r="AA16" s="254"/>
      <c r="AB16" s="254"/>
      <c r="AC16" s="108" t="s">
        <v>284</v>
      </c>
      <c r="AD16" s="108" t="s">
        <v>273</v>
      </c>
      <c r="AE16" s="116">
        <v>800000000</v>
      </c>
      <c r="AF16" s="108" t="s">
        <v>335</v>
      </c>
      <c r="AG16" s="108" t="s">
        <v>279</v>
      </c>
      <c r="AH16" s="108" t="s">
        <v>388</v>
      </c>
      <c r="AI16" s="227"/>
      <c r="AJ16" s="227"/>
      <c r="AK16" s="217"/>
      <c r="AL16" s="239"/>
      <c r="AM16" s="241"/>
      <c r="AN16" s="219"/>
      <c r="AO16" s="221"/>
      <c r="AP16" s="223"/>
      <c r="AQ16" s="225"/>
      <c r="AR16" s="217"/>
      <c r="AS16" s="225"/>
      <c r="AT16" s="246"/>
      <c r="AU16" s="240"/>
      <c r="AV16" s="247"/>
      <c r="AW16" s="240"/>
      <c r="AX16" s="241"/>
      <c r="AY16" s="205"/>
      <c r="AZ16" s="244"/>
      <c r="BA16" s="236"/>
      <c r="BB16" s="244"/>
      <c r="BC16" s="236"/>
      <c r="BD16" s="235"/>
      <c r="BE16" s="236"/>
      <c r="BF16" s="108"/>
    </row>
    <row r="17" spans="1:58" ht="65.099999999999994" customHeight="1" x14ac:dyDescent="0.25">
      <c r="A17" s="135" t="s">
        <v>170</v>
      </c>
      <c r="B17" s="107" t="s">
        <v>171</v>
      </c>
      <c r="C17" s="108" t="s">
        <v>172</v>
      </c>
      <c r="D17" s="109" t="s">
        <v>174</v>
      </c>
      <c r="E17" s="109" t="s">
        <v>269</v>
      </c>
      <c r="F17" s="110" t="s">
        <v>270</v>
      </c>
      <c r="G17" s="221"/>
      <c r="H17" s="258"/>
      <c r="I17" s="252"/>
      <c r="J17" s="111">
        <v>5.0000000000000001E-3</v>
      </c>
      <c r="K17" s="112" t="s">
        <v>373</v>
      </c>
      <c r="L17" s="108"/>
      <c r="M17" s="108" t="s">
        <v>283</v>
      </c>
      <c r="N17" s="113">
        <v>1</v>
      </c>
      <c r="O17" s="108">
        <v>1</v>
      </c>
      <c r="P17" s="108"/>
      <c r="Q17" s="108"/>
      <c r="R17" s="108"/>
      <c r="S17" s="108">
        <f t="shared" si="0"/>
        <v>1</v>
      </c>
      <c r="T17" s="95">
        <v>0</v>
      </c>
      <c r="U17" s="114">
        <v>45658</v>
      </c>
      <c r="V17" s="114">
        <v>46021</v>
      </c>
      <c r="W17" s="108">
        <v>330</v>
      </c>
      <c r="X17" s="221"/>
      <c r="Y17" s="221"/>
      <c r="Z17" s="115" t="s">
        <v>134</v>
      </c>
      <c r="AA17" s="254"/>
      <c r="AB17" s="254"/>
      <c r="AC17" s="108" t="s">
        <v>284</v>
      </c>
      <c r="AD17" s="108" t="s">
        <v>273</v>
      </c>
      <c r="AE17" s="116">
        <v>150000001</v>
      </c>
      <c r="AF17" s="108" t="s">
        <v>357</v>
      </c>
      <c r="AG17" s="108" t="s">
        <v>279</v>
      </c>
      <c r="AH17" s="108" t="s">
        <v>386</v>
      </c>
      <c r="AI17" s="227"/>
      <c r="AJ17" s="227"/>
      <c r="AK17" s="217"/>
      <c r="AL17" s="239"/>
      <c r="AM17" s="241"/>
      <c r="AN17" s="219"/>
      <c r="AO17" s="221"/>
      <c r="AP17" s="223"/>
      <c r="AQ17" s="225"/>
      <c r="AR17" s="217"/>
      <c r="AS17" s="225"/>
      <c r="AT17" s="246"/>
      <c r="AU17" s="240"/>
      <c r="AV17" s="247"/>
      <c r="AW17" s="240"/>
      <c r="AX17" s="241"/>
      <c r="AY17" s="205"/>
      <c r="AZ17" s="244"/>
      <c r="BA17" s="236"/>
      <c r="BB17" s="244"/>
      <c r="BC17" s="236"/>
      <c r="BD17" s="235"/>
      <c r="BE17" s="236"/>
      <c r="BF17" s="108"/>
    </row>
    <row r="18" spans="1:58" ht="65.099999999999994" customHeight="1" x14ac:dyDescent="0.25">
      <c r="A18" s="135" t="s">
        <v>170</v>
      </c>
      <c r="B18" s="107" t="s">
        <v>171</v>
      </c>
      <c r="C18" s="108" t="s">
        <v>172</v>
      </c>
      <c r="D18" s="109" t="s">
        <v>174</v>
      </c>
      <c r="E18" s="109" t="s">
        <v>269</v>
      </c>
      <c r="F18" s="110" t="s">
        <v>270</v>
      </c>
      <c r="G18" s="221"/>
      <c r="H18" s="220" t="s">
        <v>286</v>
      </c>
      <c r="I18" s="259" t="s">
        <v>396</v>
      </c>
      <c r="J18" s="111">
        <v>5.0000000000000001E-3</v>
      </c>
      <c r="K18" s="112" t="s">
        <v>374</v>
      </c>
      <c r="L18" s="108"/>
      <c r="M18" s="108" t="s">
        <v>283</v>
      </c>
      <c r="N18" s="113">
        <v>1</v>
      </c>
      <c r="O18" s="108">
        <v>1</v>
      </c>
      <c r="P18" s="108"/>
      <c r="Q18" s="108"/>
      <c r="R18" s="108"/>
      <c r="S18" s="108">
        <f t="shared" si="0"/>
        <v>1</v>
      </c>
      <c r="T18" s="95">
        <v>0</v>
      </c>
      <c r="U18" s="114">
        <v>45658</v>
      </c>
      <c r="V18" s="114">
        <v>46021</v>
      </c>
      <c r="W18" s="108">
        <v>300</v>
      </c>
      <c r="X18" s="221"/>
      <c r="Y18" s="221"/>
      <c r="Z18" s="115" t="s">
        <v>134</v>
      </c>
      <c r="AA18" s="254"/>
      <c r="AB18" s="254"/>
      <c r="AC18" s="108" t="s">
        <v>284</v>
      </c>
      <c r="AD18" s="108" t="s">
        <v>283</v>
      </c>
      <c r="AE18" s="116">
        <v>500000000</v>
      </c>
      <c r="AF18" s="108" t="s">
        <v>345</v>
      </c>
      <c r="AG18" s="108" t="s">
        <v>279</v>
      </c>
      <c r="AH18" s="108" t="s">
        <v>390</v>
      </c>
      <c r="AI18" s="227"/>
      <c r="AJ18" s="227"/>
      <c r="AK18" s="217"/>
      <c r="AL18" s="239"/>
      <c r="AM18" s="241"/>
      <c r="AN18" s="219"/>
      <c r="AO18" s="221"/>
      <c r="AP18" s="223"/>
      <c r="AQ18" s="225"/>
      <c r="AR18" s="217"/>
      <c r="AS18" s="225"/>
      <c r="AT18" s="246"/>
      <c r="AU18" s="240"/>
      <c r="AV18" s="247"/>
      <c r="AW18" s="240"/>
      <c r="AX18" s="241"/>
      <c r="AY18" s="205"/>
      <c r="AZ18" s="244"/>
      <c r="BA18" s="236"/>
      <c r="BB18" s="244"/>
      <c r="BC18" s="236"/>
      <c r="BD18" s="235"/>
      <c r="BE18" s="236"/>
      <c r="BF18" s="108"/>
    </row>
    <row r="19" spans="1:58" ht="65.099999999999994" customHeight="1" x14ac:dyDescent="0.25">
      <c r="A19" s="135" t="s">
        <v>170</v>
      </c>
      <c r="B19" s="107" t="s">
        <v>171</v>
      </c>
      <c r="C19" s="108" t="s">
        <v>172</v>
      </c>
      <c r="D19" s="109" t="s">
        <v>174</v>
      </c>
      <c r="E19" s="109" t="s">
        <v>269</v>
      </c>
      <c r="F19" s="110" t="s">
        <v>270</v>
      </c>
      <c r="G19" s="221"/>
      <c r="H19" s="252"/>
      <c r="I19" s="260"/>
      <c r="J19" s="111">
        <v>0.05</v>
      </c>
      <c r="K19" s="112" t="s">
        <v>375</v>
      </c>
      <c r="L19" s="108"/>
      <c r="M19" s="108" t="s">
        <v>283</v>
      </c>
      <c r="N19" s="113">
        <v>183</v>
      </c>
      <c r="O19" s="108">
        <v>183</v>
      </c>
      <c r="P19" s="108"/>
      <c r="Q19" s="108"/>
      <c r="R19" s="108"/>
      <c r="S19" s="108">
        <f t="shared" si="0"/>
        <v>183</v>
      </c>
      <c r="T19" s="95">
        <v>0</v>
      </c>
      <c r="U19" s="114">
        <v>45658</v>
      </c>
      <c r="V19" s="114">
        <v>46021</v>
      </c>
      <c r="W19" s="108">
        <v>345</v>
      </c>
      <c r="X19" s="221"/>
      <c r="Y19" s="221"/>
      <c r="Z19" s="115"/>
      <c r="AA19" s="254"/>
      <c r="AB19" s="254"/>
      <c r="AC19" s="108" t="s">
        <v>284</v>
      </c>
      <c r="AD19" s="108" t="s">
        <v>273</v>
      </c>
      <c r="AE19" s="116">
        <v>7800000000</v>
      </c>
      <c r="AF19" s="108" t="s">
        <v>357</v>
      </c>
      <c r="AG19" s="108" t="s">
        <v>279</v>
      </c>
      <c r="AH19" s="108" t="s">
        <v>387</v>
      </c>
      <c r="AI19" s="227"/>
      <c r="AJ19" s="227"/>
      <c r="AK19" s="217"/>
      <c r="AL19" s="239"/>
      <c r="AM19" s="241"/>
      <c r="AN19" s="219"/>
      <c r="AO19" s="221"/>
      <c r="AP19" s="223"/>
      <c r="AQ19" s="225"/>
      <c r="AR19" s="217"/>
      <c r="AS19" s="225"/>
      <c r="AT19" s="246"/>
      <c r="AU19" s="240"/>
      <c r="AV19" s="247"/>
      <c r="AW19" s="240"/>
      <c r="AX19" s="241"/>
      <c r="AY19" s="205"/>
      <c r="AZ19" s="244"/>
      <c r="BA19" s="236"/>
      <c r="BB19" s="244"/>
      <c r="BC19" s="236"/>
      <c r="BD19" s="235"/>
      <c r="BE19" s="236"/>
      <c r="BF19" s="108"/>
    </row>
    <row r="20" spans="1:58" ht="65.099999999999994" customHeight="1" x14ac:dyDescent="0.25">
      <c r="A20" s="135" t="s">
        <v>170</v>
      </c>
      <c r="B20" s="107" t="s">
        <v>171</v>
      </c>
      <c r="C20" s="108" t="s">
        <v>172</v>
      </c>
      <c r="D20" s="109" t="s">
        <v>174</v>
      </c>
      <c r="E20" s="109" t="s">
        <v>269</v>
      </c>
      <c r="F20" s="110" t="s">
        <v>270</v>
      </c>
      <c r="G20" s="221"/>
      <c r="H20" s="220" t="s">
        <v>397</v>
      </c>
      <c r="I20" s="220" t="s">
        <v>398</v>
      </c>
      <c r="J20" s="111">
        <v>5.0000000000000001E-3</v>
      </c>
      <c r="K20" s="112" t="s">
        <v>376</v>
      </c>
      <c r="L20" s="108"/>
      <c r="M20" s="108" t="s">
        <v>283</v>
      </c>
      <c r="N20" s="113">
        <v>12</v>
      </c>
      <c r="O20" s="108">
        <v>3</v>
      </c>
      <c r="P20" s="108"/>
      <c r="Q20" s="108"/>
      <c r="R20" s="108"/>
      <c r="S20" s="108">
        <f t="shared" si="0"/>
        <v>3</v>
      </c>
      <c r="T20" s="95">
        <v>0</v>
      </c>
      <c r="U20" s="114">
        <v>45658</v>
      </c>
      <c r="V20" s="114">
        <v>46021</v>
      </c>
      <c r="W20" s="108">
        <v>330</v>
      </c>
      <c r="X20" s="221"/>
      <c r="Y20" s="221"/>
      <c r="Z20" s="115" t="s">
        <v>134</v>
      </c>
      <c r="AA20" s="254"/>
      <c r="AB20" s="254"/>
      <c r="AC20" s="108" t="s">
        <v>284</v>
      </c>
      <c r="AD20" s="108" t="s">
        <v>273</v>
      </c>
      <c r="AE20" s="116">
        <v>80000000</v>
      </c>
      <c r="AF20" s="108"/>
      <c r="AG20" s="108" t="s">
        <v>279</v>
      </c>
      <c r="AH20" s="108"/>
      <c r="AI20" s="227"/>
      <c r="AJ20" s="227"/>
      <c r="AK20" s="217"/>
      <c r="AL20" s="239"/>
      <c r="AM20" s="241"/>
      <c r="AN20" s="219"/>
      <c r="AO20" s="221"/>
      <c r="AP20" s="223"/>
      <c r="AQ20" s="225"/>
      <c r="AR20" s="217"/>
      <c r="AS20" s="225"/>
      <c r="AT20" s="246"/>
      <c r="AU20" s="240"/>
      <c r="AV20" s="247"/>
      <c r="AW20" s="240"/>
      <c r="AX20" s="241"/>
      <c r="AY20" s="205"/>
      <c r="AZ20" s="244"/>
      <c r="BA20" s="236"/>
      <c r="BB20" s="244"/>
      <c r="BC20" s="236"/>
      <c r="BD20" s="235"/>
      <c r="BE20" s="236"/>
      <c r="BF20" s="108"/>
    </row>
    <row r="21" spans="1:58" ht="65.099999999999994" customHeight="1" x14ac:dyDescent="0.25">
      <c r="A21" s="135" t="s">
        <v>170</v>
      </c>
      <c r="B21" s="107" t="s">
        <v>171</v>
      </c>
      <c r="C21" s="108" t="s">
        <v>172</v>
      </c>
      <c r="D21" s="109" t="s">
        <v>174</v>
      </c>
      <c r="E21" s="109" t="s">
        <v>269</v>
      </c>
      <c r="F21" s="110" t="s">
        <v>270</v>
      </c>
      <c r="G21" s="221"/>
      <c r="H21" s="252"/>
      <c r="I21" s="252"/>
      <c r="J21" s="111">
        <v>5.0000000000000001E-3</v>
      </c>
      <c r="K21" s="112" t="s">
        <v>377</v>
      </c>
      <c r="L21" s="108"/>
      <c r="M21" s="108" t="s">
        <v>283</v>
      </c>
      <c r="N21" s="113">
        <v>1</v>
      </c>
      <c r="O21" s="108">
        <v>1</v>
      </c>
      <c r="P21" s="108"/>
      <c r="Q21" s="108"/>
      <c r="R21" s="108"/>
      <c r="S21" s="108">
        <f t="shared" si="0"/>
        <v>1</v>
      </c>
      <c r="T21" s="95">
        <v>0</v>
      </c>
      <c r="U21" s="114">
        <v>45658</v>
      </c>
      <c r="V21" s="114">
        <v>46021</v>
      </c>
      <c r="W21" s="108">
        <v>330</v>
      </c>
      <c r="X21" s="221"/>
      <c r="Y21" s="221"/>
      <c r="Z21" s="115" t="s">
        <v>134</v>
      </c>
      <c r="AA21" s="254"/>
      <c r="AB21" s="254"/>
      <c r="AC21" s="108" t="s">
        <v>284</v>
      </c>
      <c r="AD21" s="108" t="s">
        <v>283</v>
      </c>
      <c r="AE21" s="116">
        <v>880000000</v>
      </c>
      <c r="AF21" s="108" t="s">
        <v>357</v>
      </c>
      <c r="AG21" s="108" t="s">
        <v>279</v>
      </c>
      <c r="AH21" s="108" t="s">
        <v>386</v>
      </c>
      <c r="AI21" s="227"/>
      <c r="AJ21" s="227"/>
      <c r="AK21" s="217"/>
      <c r="AL21" s="239"/>
      <c r="AM21" s="241"/>
      <c r="AN21" s="219"/>
      <c r="AO21" s="221"/>
      <c r="AP21" s="223"/>
      <c r="AQ21" s="225"/>
      <c r="AR21" s="217"/>
      <c r="AS21" s="225"/>
      <c r="AT21" s="246"/>
      <c r="AU21" s="240"/>
      <c r="AV21" s="247"/>
      <c r="AW21" s="240"/>
      <c r="AX21" s="241"/>
      <c r="AY21" s="205"/>
      <c r="AZ21" s="244"/>
      <c r="BA21" s="236"/>
      <c r="BB21" s="244"/>
      <c r="BC21" s="236"/>
      <c r="BD21" s="235"/>
      <c r="BE21" s="236"/>
      <c r="BF21" s="108"/>
    </row>
    <row r="22" spans="1:58" ht="65.099999999999994" customHeight="1" x14ac:dyDescent="0.25">
      <c r="A22" s="135" t="s">
        <v>170</v>
      </c>
      <c r="B22" s="107" t="s">
        <v>171</v>
      </c>
      <c r="C22" s="108" t="s">
        <v>172</v>
      </c>
      <c r="D22" s="109" t="s">
        <v>174</v>
      </c>
      <c r="E22" s="109" t="s">
        <v>269</v>
      </c>
      <c r="F22" s="110" t="s">
        <v>270</v>
      </c>
      <c r="G22" s="221"/>
      <c r="H22" s="220" t="s">
        <v>399</v>
      </c>
      <c r="I22" s="220" t="s">
        <v>400</v>
      </c>
      <c r="J22" s="111">
        <v>5.0000000000000001E-3</v>
      </c>
      <c r="K22" s="112" t="s">
        <v>378</v>
      </c>
      <c r="L22" s="108"/>
      <c r="M22" s="108" t="s">
        <v>283</v>
      </c>
      <c r="N22" s="113">
        <v>12</v>
      </c>
      <c r="O22" s="108">
        <v>3</v>
      </c>
      <c r="P22" s="108"/>
      <c r="Q22" s="108"/>
      <c r="R22" s="108"/>
      <c r="S22" s="108">
        <f t="shared" si="0"/>
        <v>3</v>
      </c>
      <c r="T22" s="95">
        <v>0</v>
      </c>
      <c r="U22" s="114">
        <v>45658</v>
      </c>
      <c r="V22" s="114">
        <v>46021</v>
      </c>
      <c r="W22" s="108">
        <v>330</v>
      </c>
      <c r="X22" s="221"/>
      <c r="Y22" s="221"/>
      <c r="Z22" s="115" t="s">
        <v>134</v>
      </c>
      <c r="AA22" s="254"/>
      <c r="AB22" s="254"/>
      <c r="AC22" s="108" t="s">
        <v>284</v>
      </c>
      <c r="AD22" s="108" t="s">
        <v>273</v>
      </c>
      <c r="AE22" s="116">
        <v>250000000</v>
      </c>
      <c r="AF22" s="108" t="s">
        <v>348</v>
      </c>
      <c r="AG22" s="108" t="s">
        <v>279</v>
      </c>
      <c r="AH22" s="108" t="s">
        <v>386</v>
      </c>
      <c r="AI22" s="227"/>
      <c r="AJ22" s="227"/>
      <c r="AK22" s="217"/>
      <c r="AL22" s="239"/>
      <c r="AM22" s="241"/>
      <c r="AN22" s="219"/>
      <c r="AO22" s="221"/>
      <c r="AP22" s="223"/>
      <c r="AQ22" s="225"/>
      <c r="AR22" s="217"/>
      <c r="AS22" s="225"/>
      <c r="AT22" s="246"/>
      <c r="AU22" s="240"/>
      <c r="AV22" s="247"/>
      <c r="AW22" s="240"/>
      <c r="AX22" s="241"/>
      <c r="AY22" s="205"/>
      <c r="AZ22" s="244"/>
      <c r="BA22" s="236"/>
      <c r="BB22" s="244"/>
      <c r="BC22" s="236"/>
      <c r="BD22" s="235"/>
      <c r="BE22" s="236"/>
      <c r="BF22" s="108"/>
    </row>
    <row r="23" spans="1:58" ht="65.099999999999994" customHeight="1" x14ac:dyDescent="0.25">
      <c r="A23" s="135" t="s">
        <v>170</v>
      </c>
      <c r="B23" s="107" t="s">
        <v>171</v>
      </c>
      <c r="C23" s="108" t="s">
        <v>172</v>
      </c>
      <c r="D23" s="109" t="s">
        <v>178</v>
      </c>
      <c r="E23" s="109" t="s">
        <v>269</v>
      </c>
      <c r="F23" s="110" t="s">
        <v>270</v>
      </c>
      <c r="G23" s="221"/>
      <c r="H23" s="221"/>
      <c r="I23" s="221"/>
      <c r="J23" s="111">
        <v>5.0000000000000001E-3</v>
      </c>
      <c r="K23" s="112" t="s">
        <v>379</v>
      </c>
      <c r="L23" s="108"/>
      <c r="M23" s="108" t="s">
        <v>273</v>
      </c>
      <c r="N23" s="113">
        <v>1</v>
      </c>
      <c r="O23" s="108">
        <v>1</v>
      </c>
      <c r="P23" s="108"/>
      <c r="Q23" s="108"/>
      <c r="R23" s="108"/>
      <c r="S23" s="108">
        <f t="shared" si="0"/>
        <v>1</v>
      </c>
      <c r="T23" s="95">
        <f t="shared" si="1"/>
        <v>1</v>
      </c>
      <c r="U23" s="114">
        <v>45658</v>
      </c>
      <c r="V23" s="114">
        <v>46021</v>
      </c>
      <c r="W23" s="108">
        <v>180</v>
      </c>
      <c r="X23" s="221"/>
      <c r="Y23" s="221"/>
      <c r="Z23" s="115" t="s">
        <v>134</v>
      </c>
      <c r="AA23" s="254"/>
      <c r="AB23" s="254"/>
      <c r="AC23" s="108" t="s">
        <v>284</v>
      </c>
      <c r="AD23" s="108" t="s">
        <v>273</v>
      </c>
      <c r="AE23" s="116">
        <v>300000000</v>
      </c>
      <c r="AF23" s="108" t="s">
        <v>357</v>
      </c>
      <c r="AG23" s="108" t="s">
        <v>279</v>
      </c>
      <c r="AH23" s="108" t="s">
        <v>386</v>
      </c>
      <c r="AI23" s="227"/>
      <c r="AJ23" s="227"/>
      <c r="AK23" s="217"/>
      <c r="AL23" s="239"/>
      <c r="AM23" s="241"/>
      <c r="AN23" s="219"/>
      <c r="AO23" s="221"/>
      <c r="AP23" s="223"/>
      <c r="AQ23" s="225"/>
      <c r="AR23" s="217"/>
      <c r="AS23" s="225"/>
      <c r="AT23" s="246"/>
      <c r="AU23" s="240"/>
      <c r="AV23" s="247"/>
      <c r="AW23" s="240"/>
      <c r="AX23" s="241"/>
      <c r="AY23" s="205"/>
      <c r="AZ23" s="244"/>
      <c r="BA23" s="236"/>
      <c r="BB23" s="244"/>
      <c r="BC23" s="236"/>
      <c r="BD23" s="235"/>
      <c r="BE23" s="236"/>
      <c r="BF23" s="108"/>
    </row>
    <row r="24" spans="1:58" ht="65.099999999999994" customHeight="1" x14ac:dyDescent="0.25">
      <c r="A24" s="135" t="s">
        <v>170</v>
      </c>
      <c r="B24" s="107" t="s">
        <v>171</v>
      </c>
      <c r="C24" s="108" t="s">
        <v>172</v>
      </c>
      <c r="D24" s="109" t="s">
        <v>178</v>
      </c>
      <c r="E24" s="109" t="s">
        <v>269</v>
      </c>
      <c r="F24" s="110" t="s">
        <v>270</v>
      </c>
      <c r="G24" s="221"/>
      <c r="H24" s="220" t="s">
        <v>401</v>
      </c>
      <c r="I24" s="256" t="s">
        <v>402</v>
      </c>
      <c r="J24" s="111">
        <v>0.03</v>
      </c>
      <c r="K24" s="112" t="s">
        <v>380</v>
      </c>
      <c r="L24" s="108"/>
      <c r="M24" s="108" t="s">
        <v>273</v>
      </c>
      <c r="N24" s="113">
        <v>1</v>
      </c>
      <c r="O24" s="108">
        <v>0</v>
      </c>
      <c r="P24" s="108"/>
      <c r="Q24" s="108"/>
      <c r="R24" s="108"/>
      <c r="S24" s="108">
        <f t="shared" si="0"/>
        <v>0</v>
      </c>
      <c r="T24" s="95">
        <f t="shared" si="1"/>
        <v>0</v>
      </c>
      <c r="U24" s="114">
        <v>45658</v>
      </c>
      <c r="V24" s="114">
        <v>46021</v>
      </c>
      <c r="W24" s="108">
        <v>150</v>
      </c>
      <c r="X24" s="221"/>
      <c r="Y24" s="221"/>
      <c r="Z24" s="115" t="s">
        <v>134</v>
      </c>
      <c r="AA24" s="254"/>
      <c r="AB24" s="254"/>
      <c r="AC24" s="108" t="s">
        <v>284</v>
      </c>
      <c r="AD24" s="108" t="s">
        <v>283</v>
      </c>
      <c r="AE24" s="116">
        <v>500000000</v>
      </c>
      <c r="AF24" s="108" t="s">
        <v>343</v>
      </c>
      <c r="AG24" s="108" t="s">
        <v>279</v>
      </c>
      <c r="AH24" s="108" t="s">
        <v>391</v>
      </c>
      <c r="AI24" s="227"/>
      <c r="AJ24" s="227"/>
      <c r="AK24" s="217"/>
      <c r="AL24" s="239"/>
      <c r="AM24" s="241"/>
      <c r="AN24" s="219"/>
      <c r="AO24" s="221"/>
      <c r="AP24" s="223"/>
      <c r="AQ24" s="225"/>
      <c r="AR24" s="217"/>
      <c r="AS24" s="225"/>
      <c r="AT24" s="246"/>
      <c r="AU24" s="240"/>
      <c r="AV24" s="247"/>
      <c r="AW24" s="240"/>
      <c r="AX24" s="241"/>
      <c r="AY24" s="205"/>
      <c r="AZ24" s="244"/>
      <c r="BA24" s="236"/>
      <c r="BB24" s="244"/>
      <c r="BC24" s="236"/>
      <c r="BD24" s="235"/>
      <c r="BE24" s="236"/>
      <c r="BF24" s="108"/>
    </row>
    <row r="25" spans="1:58" ht="65.099999999999994" customHeight="1" x14ac:dyDescent="0.25">
      <c r="A25" s="135" t="s">
        <v>176</v>
      </c>
      <c r="B25" s="107" t="s">
        <v>171</v>
      </c>
      <c r="C25" s="108" t="s">
        <v>172</v>
      </c>
      <c r="D25" s="107" t="s">
        <v>285</v>
      </c>
      <c r="E25" s="109" t="s">
        <v>269</v>
      </c>
      <c r="F25" s="110" t="s">
        <v>270</v>
      </c>
      <c r="G25" s="221"/>
      <c r="H25" s="221"/>
      <c r="I25" s="257"/>
      <c r="J25" s="111">
        <v>0.1</v>
      </c>
      <c r="K25" s="112" t="s">
        <v>381</v>
      </c>
      <c r="L25" s="108"/>
      <c r="M25" s="108" t="s">
        <v>273</v>
      </c>
      <c r="N25" s="113">
        <v>1</v>
      </c>
      <c r="O25" s="108">
        <v>0</v>
      </c>
      <c r="P25" s="108"/>
      <c r="Q25" s="142"/>
      <c r="R25" s="108"/>
      <c r="S25" s="108">
        <f t="shared" si="0"/>
        <v>0</v>
      </c>
      <c r="T25" s="95">
        <f t="shared" si="1"/>
        <v>0</v>
      </c>
      <c r="U25" s="114">
        <v>45689</v>
      </c>
      <c r="V25" s="114">
        <v>46021</v>
      </c>
      <c r="W25" s="108">
        <v>150</v>
      </c>
      <c r="X25" s="221"/>
      <c r="Y25" s="221"/>
      <c r="Z25" s="115" t="s">
        <v>134</v>
      </c>
      <c r="AA25" s="254"/>
      <c r="AB25" s="254"/>
      <c r="AC25" s="108" t="s">
        <v>284</v>
      </c>
      <c r="AD25" s="108" t="s">
        <v>283</v>
      </c>
      <c r="AE25" s="116">
        <v>400000000</v>
      </c>
      <c r="AF25" s="108" t="s">
        <v>345</v>
      </c>
      <c r="AG25" s="108" t="s">
        <v>279</v>
      </c>
      <c r="AH25" s="108" t="s">
        <v>391</v>
      </c>
      <c r="AI25" s="227"/>
      <c r="AJ25" s="227"/>
      <c r="AK25" s="217"/>
      <c r="AL25" s="239"/>
      <c r="AM25" s="241"/>
      <c r="AN25" s="219"/>
      <c r="AO25" s="221"/>
      <c r="AP25" s="223"/>
      <c r="AQ25" s="225"/>
      <c r="AR25" s="217"/>
      <c r="AS25" s="225"/>
      <c r="AT25" s="246"/>
      <c r="AU25" s="240"/>
      <c r="AV25" s="247"/>
      <c r="AW25" s="240"/>
      <c r="AX25" s="241"/>
      <c r="AY25" s="205"/>
      <c r="AZ25" s="244"/>
      <c r="BA25" s="236"/>
      <c r="BB25" s="244"/>
      <c r="BC25" s="236"/>
      <c r="BD25" s="235"/>
      <c r="BE25" s="236"/>
      <c r="BF25" s="108"/>
    </row>
    <row r="26" spans="1:58" ht="65.099999999999994" customHeight="1" x14ac:dyDescent="0.25">
      <c r="A26" s="135" t="s">
        <v>176</v>
      </c>
      <c r="B26" s="107" t="s">
        <v>171</v>
      </c>
      <c r="C26" s="108" t="s">
        <v>172</v>
      </c>
      <c r="D26" s="107" t="s">
        <v>285</v>
      </c>
      <c r="E26" s="109" t="s">
        <v>269</v>
      </c>
      <c r="F26" s="110" t="s">
        <v>270</v>
      </c>
      <c r="G26" s="221"/>
      <c r="H26" s="109" t="s">
        <v>286</v>
      </c>
      <c r="I26" s="107" t="s">
        <v>287</v>
      </c>
      <c r="J26" s="111">
        <v>5.0000000000000001E-3</v>
      </c>
      <c r="K26" s="112" t="s">
        <v>382</v>
      </c>
      <c r="L26" s="108"/>
      <c r="M26" s="108" t="s">
        <v>283</v>
      </c>
      <c r="N26" s="113">
        <v>1</v>
      </c>
      <c r="O26" s="108">
        <v>0</v>
      </c>
      <c r="P26" s="108"/>
      <c r="Q26" s="108"/>
      <c r="R26" s="108"/>
      <c r="S26" s="108">
        <f t="shared" si="0"/>
        <v>0</v>
      </c>
      <c r="T26" s="95">
        <f t="shared" si="1"/>
        <v>0</v>
      </c>
      <c r="U26" s="114">
        <v>45689</v>
      </c>
      <c r="V26" s="114">
        <v>46021</v>
      </c>
      <c r="W26" s="108">
        <v>330</v>
      </c>
      <c r="X26" s="221"/>
      <c r="Y26" s="221"/>
      <c r="Z26" s="115" t="s">
        <v>275</v>
      </c>
      <c r="AA26" s="254"/>
      <c r="AB26" s="254"/>
      <c r="AC26" s="108" t="s">
        <v>278</v>
      </c>
      <c r="AD26" s="108" t="s">
        <v>273</v>
      </c>
      <c r="AE26" s="116"/>
      <c r="AF26" s="108"/>
      <c r="AG26" s="108" t="s">
        <v>279</v>
      </c>
      <c r="AH26" s="108"/>
      <c r="AI26" s="227"/>
      <c r="AJ26" s="227"/>
      <c r="AK26" s="217"/>
      <c r="AL26" s="239"/>
      <c r="AM26" s="241"/>
      <c r="AN26" s="219"/>
      <c r="AO26" s="221"/>
      <c r="AP26" s="223"/>
      <c r="AQ26" s="225"/>
      <c r="AR26" s="217"/>
      <c r="AS26" s="225"/>
      <c r="AT26" s="246"/>
      <c r="AU26" s="240"/>
      <c r="AV26" s="247"/>
      <c r="AW26" s="240"/>
      <c r="AX26" s="241"/>
      <c r="AY26" s="205"/>
      <c r="AZ26" s="244"/>
      <c r="BA26" s="236"/>
      <c r="BB26" s="244"/>
      <c r="BC26" s="236"/>
      <c r="BD26" s="235"/>
      <c r="BE26" s="236"/>
      <c r="BF26" s="108"/>
    </row>
    <row r="27" spans="1:58" ht="65.099999999999994" customHeight="1" x14ac:dyDescent="0.25">
      <c r="A27" s="135" t="s">
        <v>176</v>
      </c>
      <c r="B27" s="107" t="s">
        <v>171</v>
      </c>
      <c r="C27" s="108" t="s">
        <v>172</v>
      </c>
      <c r="D27" s="107" t="s">
        <v>285</v>
      </c>
      <c r="E27" s="109" t="s">
        <v>269</v>
      </c>
      <c r="F27" s="110" t="s">
        <v>270</v>
      </c>
      <c r="G27" s="221"/>
      <c r="H27" s="109" t="s">
        <v>286</v>
      </c>
      <c r="I27" s="107" t="s">
        <v>287</v>
      </c>
      <c r="J27" s="111">
        <v>0.05</v>
      </c>
      <c r="K27" s="112" t="s">
        <v>300</v>
      </c>
      <c r="L27" s="108"/>
      <c r="M27" s="108" t="s">
        <v>273</v>
      </c>
      <c r="N27" s="113">
        <v>1</v>
      </c>
      <c r="O27" s="108">
        <v>0</v>
      </c>
      <c r="P27" s="108"/>
      <c r="Q27" s="108"/>
      <c r="R27" s="108"/>
      <c r="S27" s="108">
        <f t="shared" si="0"/>
        <v>0</v>
      </c>
      <c r="T27" s="95">
        <f t="shared" si="1"/>
        <v>0</v>
      </c>
      <c r="U27" s="114">
        <v>45689</v>
      </c>
      <c r="V27" s="114">
        <v>46021</v>
      </c>
      <c r="W27" s="108">
        <v>330</v>
      </c>
      <c r="X27" s="221"/>
      <c r="Y27" s="221"/>
      <c r="Z27" s="115" t="s">
        <v>275</v>
      </c>
      <c r="AA27" s="254"/>
      <c r="AB27" s="254"/>
      <c r="AC27" s="108" t="s">
        <v>278</v>
      </c>
      <c r="AD27" s="108" t="s">
        <v>273</v>
      </c>
      <c r="AE27" s="116"/>
      <c r="AF27" s="108"/>
      <c r="AG27" s="108" t="s">
        <v>279</v>
      </c>
      <c r="AH27" s="108"/>
      <c r="AI27" s="227"/>
      <c r="AJ27" s="227"/>
      <c r="AK27" s="217"/>
      <c r="AL27" s="239"/>
      <c r="AM27" s="241"/>
      <c r="AN27" s="219"/>
      <c r="AO27" s="221"/>
      <c r="AP27" s="223"/>
      <c r="AQ27" s="225"/>
      <c r="AR27" s="217"/>
      <c r="AS27" s="225"/>
      <c r="AT27" s="246"/>
      <c r="AU27" s="240"/>
      <c r="AV27" s="247"/>
      <c r="AW27" s="240"/>
      <c r="AX27" s="241"/>
      <c r="AY27" s="205"/>
      <c r="AZ27" s="244"/>
      <c r="BA27" s="236"/>
      <c r="BB27" s="244"/>
      <c r="BC27" s="236"/>
      <c r="BD27" s="235"/>
      <c r="BE27" s="236"/>
      <c r="BF27" s="108"/>
    </row>
    <row r="28" spans="1:58" ht="65.099999999999994" customHeight="1" x14ac:dyDescent="0.25">
      <c r="A28" s="135" t="s">
        <v>176</v>
      </c>
      <c r="B28" s="107" t="s">
        <v>171</v>
      </c>
      <c r="C28" s="108" t="s">
        <v>172</v>
      </c>
      <c r="D28" s="107" t="s">
        <v>285</v>
      </c>
      <c r="E28" s="109" t="s">
        <v>269</v>
      </c>
      <c r="F28" s="110" t="s">
        <v>270</v>
      </c>
      <c r="G28" s="221"/>
      <c r="H28" s="109" t="s">
        <v>286</v>
      </c>
      <c r="I28" s="107" t="s">
        <v>287</v>
      </c>
      <c r="J28" s="111">
        <v>5.0000000000000001E-3</v>
      </c>
      <c r="K28" s="112" t="s">
        <v>383</v>
      </c>
      <c r="L28" s="108"/>
      <c r="M28" s="108" t="s">
        <v>283</v>
      </c>
      <c r="N28" s="113">
        <v>0</v>
      </c>
      <c r="O28" s="108">
        <v>0</v>
      </c>
      <c r="P28" s="108"/>
      <c r="Q28" s="108"/>
      <c r="R28" s="108"/>
      <c r="S28" s="108">
        <f t="shared" si="0"/>
        <v>0</v>
      </c>
      <c r="T28" s="95">
        <v>0</v>
      </c>
      <c r="U28" s="114">
        <v>45689</v>
      </c>
      <c r="V28" s="114">
        <v>46021</v>
      </c>
      <c r="W28" s="108">
        <v>330</v>
      </c>
      <c r="X28" s="221"/>
      <c r="Y28" s="221"/>
      <c r="Z28" s="115" t="s">
        <v>275</v>
      </c>
      <c r="AA28" s="254"/>
      <c r="AB28" s="254"/>
      <c r="AC28" s="108" t="s">
        <v>278</v>
      </c>
      <c r="AD28" s="108" t="s">
        <v>273</v>
      </c>
      <c r="AE28" s="116"/>
      <c r="AF28" s="108"/>
      <c r="AG28" s="108" t="s">
        <v>279</v>
      </c>
      <c r="AH28" s="108"/>
      <c r="AI28" s="227"/>
      <c r="AJ28" s="227"/>
      <c r="AK28" s="217"/>
      <c r="AL28" s="239"/>
      <c r="AM28" s="136"/>
      <c r="AN28" s="219"/>
      <c r="AO28" s="221"/>
      <c r="AP28" s="223"/>
      <c r="AQ28" s="225"/>
      <c r="AR28" s="217"/>
      <c r="AS28" s="225"/>
      <c r="AT28" s="246"/>
      <c r="AU28" s="240"/>
      <c r="AV28" s="247"/>
      <c r="AW28" s="240"/>
      <c r="AX28" s="241"/>
      <c r="AY28" s="205"/>
      <c r="AZ28" s="244"/>
      <c r="BA28" s="236"/>
      <c r="BB28" s="244"/>
      <c r="BC28" s="236"/>
      <c r="BD28" s="235"/>
      <c r="BE28" s="236"/>
      <c r="BF28" s="108"/>
    </row>
    <row r="29" spans="1:58" ht="65.099999999999994" customHeight="1" x14ac:dyDescent="0.25">
      <c r="A29" s="135" t="s">
        <v>176</v>
      </c>
      <c r="B29" s="107" t="s">
        <v>171</v>
      </c>
      <c r="C29" s="108" t="s">
        <v>172</v>
      </c>
      <c r="D29" s="107" t="s">
        <v>285</v>
      </c>
      <c r="E29" s="109" t="s">
        <v>269</v>
      </c>
      <c r="F29" s="110" t="s">
        <v>270</v>
      </c>
      <c r="G29" s="221"/>
      <c r="H29" s="109" t="s">
        <v>286</v>
      </c>
      <c r="I29" s="107" t="s">
        <v>287</v>
      </c>
      <c r="J29" s="111">
        <v>5.0000000000000001E-3</v>
      </c>
      <c r="K29" s="112" t="s">
        <v>375</v>
      </c>
      <c r="L29" s="108"/>
      <c r="M29" s="108" t="s">
        <v>273</v>
      </c>
      <c r="N29" s="113">
        <v>0</v>
      </c>
      <c r="O29" s="108">
        <v>0</v>
      </c>
      <c r="P29" s="108"/>
      <c r="Q29" s="108"/>
      <c r="R29" s="108"/>
      <c r="S29" s="108">
        <f t="shared" si="0"/>
        <v>0</v>
      </c>
      <c r="T29" s="95">
        <v>0</v>
      </c>
      <c r="U29" s="114">
        <v>45689</v>
      </c>
      <c r="V29" s="114">
        <v>46021</v>
      </c>
      <c r="W29" s="108">
        <v>330</v>
      </c>
      <c r="X29" s="221"/>
      <c r="Y29" s="221"/>
      <c r="Z29" s="115" t="s">
        <v>275</v>
      </c>
      <c r="AA29" s="254"/>
      <c r="AB29" s="254"/>
      <c r="AC29" s="108" t="s">
        <v>278</v>
      </c>
      <c r="AD29" s="108" t="s">
        <v>273</v>
      </c>
      <c r="AE29" s="116"/>
      <c r="AF29" s="108"/>
      <c r="AG29" s="108" t="s">
        <v>279</v>
      </c>
      <c r="AH29" s="108"/>
      <c r="AI29" s="227"/>
      <c r="AJ29" s="227"/>
      <c r="AK29" s="217"/>
      <c r="AL29" s="239"/>
      <c r="AM29" s="137"/>
      <c r="AN29" s="219"/>
      <c r="AO29" s="221"/>
      <c r="AP29" s="223"/>
      <c r="AQ29" s="225"/>
      <c r="AR29" s="217"/>
      <c r="AS29" s="225"/>
      <c r="AT29" s="246"/>
      <c r="AU29" s="240"/>
      <c r="AV29" s="247"/>
      <c r="AW29" s="240"/>
      <c r="AX29" s="241"/>
      <c r="AY29" s="205"/>
      <c r="AZ29" s="244"/>
      <c r="BA29" s="236"/>
      <c r="BB29" s="244"/>
      <c r="BC29" s="236"/>
      <c r="BD29" s="235"/>
      <c r="BE29" s="236"/>
      <c r="BF29" s="108"/>
    </row>
    <row r="30" spans="1:58" ht="65.099999999999994" customHeight="1" x14ac:dyDescent="0.25">
      <c r="A30" s="135" t="s">
        <v>176</v>
      </c>
      <c r="B30" s="107" t="s">
        <v>171</v>
      </c>
      <c r="C30" s="108" t="s">
        <v>172</v>
      </c>
      <c r="D30" s="107" t="s">
        <v>285</v>
      </c>
      <c r="E30" s="109" t="s">
        <v>269</v>
      </c>
      <c r="F30" s="110" t="s">
        <v>270</v>
      </c>
      <c r="G30" s="252"/>
      <c r="H30" s="109" t="s">
        <v>286</v>
      </c>
      <c r="I30" s="107" t="s">
        <v>287</v>
      </c>
      <c r="J30" s="111">
        <v>0.05</v>
      </c>
      <c r="K30" s="175" t="s">
        <v>380</v>
      </c>
      <c r="L30" s="108"/>
      <c r="M30" s="108" t="s">
        <v>273</v>
      </c>
      <c r="N30" s="113">
        <v>0</v>
      </c>
      <c r="O30" s="108">
        <v>0</v>
      </c>
      <c r="P30" s="108"/>
      <c r="Q30" s="108"/>
      <c r="R30" s="108"/>
      <c r="S30" s="108">
        <f t="shared" si="0"/>
        <v>0</v>
      </c>
      <c r="T30" s="95">
        <v>0</v>
      </c>
      <c r="U30" s="114">
        <v>45689</v>
      </c>
      <c r="V30" s="114">
        <v>46021</v>
      </c>
      <c r="W30" s="108">
        <v>330</v>
      </c>
      <c r="X30" s="221"/>
      <c r="Y30" s="252"/>
      <c r="Z30" s="115" t="s">
        <v>275</v>
      </c>
      <c r="AA30" s="255"/>
      <c r="AB30" s="255"/>
      <c r="AC30" s="108" t="s">
        <v>278</v>
      </c>
      <c r="AD30" s="108" t="s">
        <v>273</v>
      </c>
      <c r="AE30" s="116"/>
      <c r="AF30" s="108"/>
      <c r="AG30" s="108" t="s">
        <v>279</v>
      </c>
      <c r="AH30" s="108"/>
      <c r="AI30" s="228"/>
      <c r="AJ30" s="228"/>
      <c r="AK30" s="217"/>
      <c r="AL30" s="239"/>
      <c r="AM30" s="138"/>
      <c r="AN30" s="219"/>
      <c r="AO30" s="221"/>
      <c r="AP30" s="223"/>
      <c r="AQ30" s="225"/>
      <c r="AR30" s="217"/>
      <c r="AS30" s="225"/>
      <c r="AT30" s="246"/>
      <c r="AU30" s="240"/>
      <c r="AV30" s="247"/>
      <c r="AW30" s="240"/>
      <c r="AX30" s="241"/>
      <c r="AY30" s="205"/>
      <c r="AZ30" s="244"/>
      <c r="BA30" s="236"/>
      <c r="BB30" s="244"/>
      <c r="BC30" s="236"/>
      <c r="BD30" s="235"/>
      <c r="BE30" s="236"/>
      <c r="BF30" s="108"/>
    </row>
    <row r="31" spans="1:58" s="158" customFormat="1" ht="65.099999999999994" customHeight="1" thickBot="1" x14ac:dyDescent="0.3">
      <c r="A31" s="206" t="s">
        <v>359</v>
      </c>
      <c r="B31" s="207"/>
      <c r="C31" s="207"/>
      <c r="D31" s="207"/>
      <c r="E31" s="207"/>
      <c r="F31" s="207"/>
      <c r="G31" s="207"/>
      <c r="H31" s="207"/>
      <c r="I31" s="207"/>
      <c r="J31" s="207"/>
      <c r="K31" s="207"/>
      <c r="L31" s="207"/>
      <c r="M31" s="207"/>
      <c r="N31" s="207"/>
      <c r="O31" s="207"/>
      <c r="P31" s="207"/>
      <c r="Q31" s="207"/>
      <c r="R31" s="207"/>
      <c r="S31" s="208"/>
      <c r="T31" s="143">
        <f>+AVERAGE(T9:T30)</f>
        <v>0.11053719008264462</v>
      </c>
      <c r="U31" s="144"/>
      <c r="V31" s="144"/>
      <c r="W31" s="145"/>
      <c r="X31" s="221"/>
      <c r="Y31" s="147"/>
      <c r="Z31" s="148"/>
      <c r="AA31" s="149"/>
      <c r="AB31" s="149"/>
      <c r="AC31" s="145"/>
      <c r="AD31" s="145"/>
      <c r="AE31" s="150"/>
      <c r="AF31" s="145"/>
      <c r="AG31" s="145"/>
      <c r="AH31" s="145"/>
      <c r="AI31" s="176">
        <f>SUM(AI9:AI30)</f>
        <v>20090000001</v>
      </c>
      <c r="AJ31" s="150">
        <f>SUM(AJ9:AJ30)</f>
        <v>20090000001</v>
      </c>
      <c r="AK31" s="150">
        <f>SUM(AK9:AK30)</f>
        <v>0</v>
      </c>
      <c r="AL31" s="170">
        <f>AL9</f>
        <v>0</v>
      </c>
      <c r="AM31" s="149"/>
      <c r="AN31" s="149"/>
      <c r="AO31" s="146"/>
      <c r="AP31" s="151">
        <f t="shared" ref="AP31:BE31" si="2">AP9</f>
        <v>8108972810</v>
      </c>
      <c r="AQ31" s="152">
        <f t="shared" si="2"/>
        <v>0.40363229515163601</v>
      </c>
      <c r="AR31" s="153">
        <f t="shared" si="2"/>
        <v>1332349387</v>
      </c>
      <c r="AS31" s="152">
        <f t="shared" si="2"/>
        <v>6.631903369505629E-2</v>
      </c>
      <c r="AT31" s="153">
        <f t="shared" si="2"/>
        <v>0</v>
      </c>
      <c r="AU31" s="152" t="e">
        <f t="shared" si="2"/>
        <v>#DIV/0!</v>
      </c>
      <c r="AV31" s="153">
        <f t="shared" si="2"/>
        <v>0</v>
      </c>
      <c r="AW31" s="152" t="e">
        <f t="shared" si="2"/>
        <v>#DIV/0!</v>
      </c>
      <c r="AX31" s="154">
        <f t="shared" si="2"/>
        <v>0</v>
      </c>
      <c r="AY31" s="155" t="e">
        <f t="shared" si="2"/>
        <v>#DIV/0!</v>
      </c>
      <c r="AZ31" s="156">
        <f t="shared" si="2"/>
        <v>0</v>
      </c>
      <c r="BA31" s="157" t="e">
        <f t="shared" si="2"/>
        <v>#DIV/0!</v>
      </c>
      <c r="BB31" s="172">
        <f t="shared" si="2"/>
        <v>0</v>
      </c>
      <c r="BC31" s="157" t="e">
        <f t="shared" si="2"/>
        <v>#DIV/0!</v>
      </c>
      <c r="BD31" s="172">
        <f t="shared" si="2"/>
        <v>0</v>
      </c>
      <c r="BE31" s="157" t="e">
        <f t="shared" si="2"/>
        <v>#DIV/0!</v>
      </c>
      <c r="BF31" s="145"/>
    </row>
    <row r="32" spans="1:58" ht="65.099999999999994" customHeight="1" x14ac:dyDescent="0.25">
      <c r="A32" s="107" t="s">
        <v>208</v>
      </c>
      <c r="B32" s="107" t="s">
        <v>209</v>
      </c>
      <c r="C32" s="108" t="s">
        <v>172</v>
      </c>
      <c r="D32" s="119" t="s">
        <v>213</v>
      </c>
      <c r="E32" s="120" t="s">
        <v>288</v>
      </c>
      <c r="F32" s="121">
        <v>2024130010023</v>
      </c>
      <c r="G32" s="109" t="s">
        <v>289</v>
      </c>
      <c r="H32" s="109" t="s">
        <v>290</v>
      </c>
      <c r="I32" s="126" t="s">
        <v>291</v>
      </c>
      <c r="J32" s="139">
        <v>0.1</v>
      </c>
      <c r="K32" s="122" t="s">
        <v>292</v>
      </c>
      <c r="L32" s="126"/>
      <c r="M32" s="123" t="s">
        <v>283</v>
      </c>
      <c r="N32" s="124">
        <v>1</v>
      </c>
      <c r="O32" s="122">
        <v>0</v>
      </c>
      <c r="P32" s="162"/>
      <c r="Q32" s="122">
        <v>0</v>
      </c>
      <c r="R32" s="126">
        <v>0</v>
      </c>
      <c r="S32" s="108">
        <f t="shared" si="0"/>
        <v>0</v>
      </c>
      <c r="T32" s="95">
        <f t="shared" si="1"/>
        <v>0</v>
      </c>
      <c r="U32" s="114">
        <v>45717</v>
      </c>
      <c r="V32" s="114">
        <v>45746</v>
      </c>
      <c r="W32" s="108">
        <v>30</v>
      </c>
      <c r="X32" s="221"/>
      <c r="Y32" s="109" t="s">
        <v>274</v>
      </c>
      <c r="Z32" s="115" t="s">
        <v>275</v>
      </c>
      <c r="AA32" s="109" t="s">
        <v>293</v>
      </c>
      <c r="AB32" s="109" t="s">
        <v>294</v>
      </c>
      <c r="AC32" s="108" t="s">
        <v>284</v>
      </c>
      <c r="AD32" s="108" t="s">
        <v>273</v>
      </c>
      <c r="AE32" s="118"/>
      <c r="AF32" s="108"/>
      <c r="AG32" s="108" t="s">
        <v>279</v>
      </c>
      <c r="AH32" s="108"/>
      <c r="AI32" s="229">
        <v>6616408159</v>
      </c>
      <c r="AJ32" s="232">
        <v>6616408159</v>
      </c>
      <c r="AK32" s="232"/>
      <c r="AL32" s="201"/>
      <c r="AM32" s="202"/>
      <c r="AN32" s="234" t="s">
        <v>406</v>
      </c>
      <c r="AO32" s="234" t="s">
        <v>407</v>
      </c>
      <c r="AP32" s="242">
        <v>504805947</v>
      </c>
      <c r="AQ32" s="215">
        <f>AP32/AJ32</f>
        <v>7.6296071050776293E-2</v>
      </c>
      <c r="AR32" s="232">
        <v>88805947</v>
      </c>
      <c r="AS32" s="215">
        <f>AR32/AJ32</f>
        <v>1.3422078092204952E-2</v>
      </c>
      <c r="AT32" s="232"/>
      <c r="AU32" s="215" t="e">
        <f>AT32/AK32</f>
        <v>#DIV/0!</v>
      </c>
      <c r="AV32" s="232"/>
      <c r="AW32" s="215" t="e">
        <f>AV32/AK32</f>
        <v>#DIV/0!</v>
      </c>
      <c r="AX32" s="201"/>
      <c r="AY32" s="233" t="e">
        <f>AX32/AL32</f>
        <v>#DIV/0!</v>
      </c>
      <c r="AZ32" s="201"/>
      <c r="BA32" s="248" t="e">
        <f>AZ32/AL32</f>
        <v>#DIV/0!</v>
      </c>
      <c r="BB32" s="201"/>
      <c r="BC32" s="251" t="e">
        <f>BB32/AM32</f>
        <v>#DIV/0!</v>
      </c>
      <c r="BD32" s="234"/>
      <c r="BE32" s="251" t="e">
        <f>BD32/AM32</f>
        <v>#DIV/0!</v>
      </c>
      <c r="BF32" s="108"/>
    </row>
    <row r="33" spans="1:58" ht="65.099999999999994" customHeight="1" x14ac:dyDescent="0.25">
      <c r="A33" s="107" t="s">
        <v>208</v>
      </c>
      <c r="B33" s="107" t="s">
        <v>209</v>
      </c>
      <c r="C33" s="108" t="s">
        <v>172</v>
      </c>
      <c r="D33" s="125" t="s">
        <v>217</v>
      </c>
      <c r="E33" s="120" t="s">
        <v>288</v>
      </c>
      <c r="F33" s="121">
        <v>2024130010023</v>
      </c>
      <c r="G33" s="109" t="s">
        <v>289</v>
      </c>
      <c r="H33" s="109" t="s">
        <v>295</v>
      </c>
      <c r="I33" s="126" t="s">
        <v>291</v>
      </c>
      <c r="J33" s="139">
        <v>0.1</v>
      </c>
      <c r="K33" s="122" t="s">
        <v>296</v>
      </c>
      <c r="L33" s="126"/>
      <c r="M33" s="117" t="s">
        <v>273</v>
      </c>
      <c r="N33" s="124">
        <v>1</v>
      </c>
      <c r="O33" s="122">
        <v>0</v>
      </c>
      <c r="P33" s="163"/>
      <c r="Q33" s="164"/>
      <c r="R33" s="126"/>
      <c r="S33" s="108">
        <f t="shared" si="0"/>
        <v>0</v>
      </c>
      <c r="T33" s="95">
        <f t="shared" si="1"/>
        <v>0</v>
      </c>
      <c r="U33" s="114">
        <v>45717</v>
      </c>
      <c r="V33" s="114">
        <v>46021</v>
      </c>
      <c r="W33" s="108">
        <v>330</v>
      </c>
      <c r="X33" s="221"/>
      <c r="Y33" s="109" t="s">
        <v>274</v>
      </c>
      <c r="Z33" s="115" t="s">
        <v>275</v>
      </c>
      <c r="AA33" s="109" t="s">
        <v>293</v>
      </c>
      <c r="AB33" s="109" t="s">
        <v>294</v>
      </c>
      <c r="AC33" s="108" t="s">
        <v>284</v>
      </c>
      <c r="AD33" s="108" t="s">
        <v>273</v>
      </c>
      <c r="AE33" s="118"/>
      <c r="AF33" s="108"/>
      <c r="AG33" s="108" t="s">
        <v>279</v>
      </c>
      <c r="AH33" s="108"/>
      <c r="AI33" s="230"/>
      <c r="AJ33" s="232"/>
      <c r="AK33" s="232"/>
      <c r="AL33" s="202"/>
      <c r="AM33" s="202"/>
      <c r="AN33" s="235"/>
      <c r="AO33" s="235"/>
      <c r="AP33" s="242"/>
      <c r="AQ33" s="215"/>
      <c r="AR33" s="232"/>
      <c r="AS33" s="215"/>
      <c r="AT33" s="232"/>
      <c r="AU33" s="215"/>
      <c r="AV33" s="232"/>
      <c r="AW33" s="215"/>
      <c r="AX33" s="202"/>
      <c r="AY33" s="233"/>
      <c r="AZ33" s="202"/>
      <c r="BA33" s="248"/>
      <c r="BB33" s="202"/>
      <c r="BC33" s="233"/>
      <c r="BD33" s="235"/>
      <c r="BE33" s="233"/>
      <c r="BF33" s="108"/>
    </row>
    <row r="34" spans="1:58" ht="65.099999999999994" customHeight="1" x14ac:dyDescent="0.25">
      <c r="A34" s="107" t="s">
        <v>208</v>
      </c>
      <c r="B34" s="107" t="s">
        <v>209</v>
      </c>
      <c r="C34" s="108" t="s">
        <v>172</v>
      </c>
      <c r="D34" s="125" t="s">
        <v>217</v>
      </c>
      <c r="E34" s="120" t="s">
        <v>288</v>
      </c>
      <c r="F34" s="121">
        <v>2024130010023</v>
      </c>
      <c r="G34" s="109" t="s">
        <v>289</v>
      </c>
      <c r="H34" s="109" t="s">
        <v>295</v>
      </c>
      <c r="I34" s="126" t="s">
        <v>291</v>
      </c>
      <c r="J34" s="139">
        <v>0.1</v>
      </c>
      <c r="K34" s="122" t="s">
        <v>297</v>
      </c>
      <c r="L34" s="126"/>
      <c r="M34" s="117" t="s">
        <v>273</v>
      </c>
      <c r="N34" s="124">
        <v>1</v>
      </c>
      <c r="O34" s="122">
        <v>0</v>
      </c>
      <c r="P34" s="165"/>
      <c r="Q34" s="166"/>
      <c r="R34" s="126"/>
      <c r="S34" s="108">
        <f t="shared" si="0"/>
        <v>0</v>
      </c>
      <c r="T34" s="95">
        <f t="shared" si="1"/>
        <v>0</v>
      </c>
      <c r="U34" s="114">
        <v>45717</v>
      </c>
      <c r="V34" s="114">
        <v>46021</v>
      </c>
      <c r="W34" s="108">
        <v>330</v>
      </c>
      <c r="X34" s="221"/>
      <c r="Y34" s="109" t="s">
        <v>274</v>
      </c>
      <c r="Z34" s="115" t="s">
        <v>275</v>
      </c>
      <c r="AA34" s="109" t="s">
        <v>293</v>
      </c>
      <c r="AB34" s="109" t="s">
        <v>294</v>
      </c>
      <c r="AC34" s="108" t="s">
        <v>284</v>
      </c>
      <c r="AD34" s="108" t="s">
        <v>273</v>
      </c>
      <c r="AE34" s="118"/>
      <c r="AF34" s="108"/>
      <c r="AG34" s="108" t="s">
        <v>279</v>
      </c>
      <c r="AH34" s="108"/>
      <c r="AI34" s="230"/>
      <c r="AJ34" s="232"/>
      <c r="AK34" s="232"/>
      <c r="AL34" s="202"/>
      <c r="AM34" s="202"/>
      <c r="AN34" s="235"/>
      <c r="AO34" s="235"/>
      <c r="AP34" s="242"/>
      <c r="AQ34" s="215"/>
      <c r="AR34" s="232"/>
      <c r="AS34" s="215"/>
      <c r="AT34" s="232"/>
      <c r="AU34" s="215"/>
      <c r="AV34" s="232"/>
      <c r="AW34" s="215"/>
      <c r="AX34" s="202"/>
      <c r="AY34" s="233"/>
      <c r="AZ34" s="202"/>
      <c r="BA34" s="248"/>
      <c r="BB34" s="202"/>
      <c r="BC34" s="233"/>
      <c r="BD34" s="235"/>
      <c r="BE34" s="233"/>
      <c r="BF34" s="108"/>
    </row>
    <row r="35" spans="1:58" ht="65.099999999999994" customHeight="1" x14ac:dyDescent="0.25">
      <c r="A35" s="107" t="s">
        <v>208</v>
      </c>
      <c r="B35" s="107" t="s">
        <v>209</v>
      </c>
      <c r="C35" s="108" t="s">
        <v>172</v>
      </c>
      <c r="D35" s="125" t="s">
        <v>217</v>
      </c>
      <c r="E35" s="120" t="s">
        <v>288</v>
      </c>
      <c r="F35" s="121">
        <v>2024130010023</v>
      </c>
      <c r="G35" s="109" t="s">
        <v>289</v>
      </c>
      <c r="H35" s="109" t="s">
        <v>295</v>
      </c>
      <c r="I35" s="126" t="s">
        <v>291</v>
      </c>
      <c r="J35" s="139">
        <v>0.1</v>
      </c>
      <c r="K35" s="122" t="s">
        <v>298</v>
      </c>
      <c r="L35" s="126"/>
      <c r="M35" s="117" t="s">
        <v>283</v>
      </c>
      <c r="N35" s="124">
        <v>24</v>
      </c>
      <c r="O35" s="122">
        <v>24</v>
      </c>
      <c r="P35" s="165"/>
      <c r="Q35" s="122"/>
      <c r="R35" s="126"/>
      <c r="S35" s="108">
        <f t="shared" si="0"/>
        <v>24</v>
      </c>
      <c r="T35" s="95">
        <f t="shared" si="1"/>
        <v>1</v>
      </c>
      <c r="U35" s="114">
        <v>45717</v>
      </c>
      <c r="V35" s="114">
        <v>46021</v>
      </c>
      <c r="W35" s="108">
        <v>330</v>
      </c>
      <c r="X35" s="221"/>
      <c r="Y35" s="109" t="s">
        <v>274</v>
      </c>
      <c r="Z35" s="115" t="s">
        <v>275</v>
      </c>
      <c r="AA35" s="109" t="s">
        <v>293</v>
      </c>
      <c r="AB35" s="109" t="s">
        <v>294</v>
      </c>
      <c r="AC35" s="108" t="s">
        <v>284</v>
      </c>
      <c r="AD35" s="108" t="s">
        <v>273</v>
      </c>
      <c r="AE35" s="118"/>
      <c r="AF35" s="108"/>
      <c r="AG35" s="108" t="s">
        <v>279</v>
      </c>
      <c r="AH35" s="108"/>
      <c r="AI35" s="230"/>
      <c r="AJ35" s="232"/>
      <c r="AK35" s="232"/>
      <c r="AL35" s="202"/>
      <c r="AM35" s="202"/>
      <c r="AN35" s="235"/>
      <c r="AO35" s="235"/>
      <c r="AP35" s="242"/>
      <c r="AQ35" s="215"/>
      <c r="AR35" s="232"/>
      <c r="AS35" s="215"/>
      <c r="AT35" s="232"/>
      <c r="AU35" s="215"/>
      <c r="AV35" s="232"/>
      <c r="AW35" s="215"/>
      <c r="AX35" s="202"/>
      <c r="AY35" s="233"/>
      <c r="AZ35" s="202"/>
      <c r="BA35" s="248"/>
      <c r="BB35" s="202"/>
      <c r="BC35" s="233"/>
      <c r="BD35" s="235"/>
      <c r="BE35" s="233"/>
      <c r="BF35" s="108"/>
    </row>
    <row r="36" spans="1:58" ht="65.099999999999994" customHeight="1" x14ac:dyDescent="0.25">
      <c r="A36" s="107" t="s">
        <v>208</v>
      </c>
      <c r="B36" s="107" t="s">
        <v>209</v>
      </c>
      <c r="C36" s="108" t="s">
        <v>172</v>
      </c>
      <c r="D36" s="125" t="s">
        <v>217</v>
      </c>
      <c r="E36" s="120" t="s">
        <v>288</v>
      </c>
      <c r="F36" s="121">
        <v>2024130010023</v>
      </c>
      <c r="G36" s="109" t="s">
        <v>289</v>
      </c>
      <c r="H36" s="109" t="s">
        <v>295</v>
      </c>
      <c r="I36" s="126" t="s">
        <v>291</v>
      </c>
      <c r="J36" s="139">
        <v>0.1</v>
      </c>
      <c r="K36" s="177" t="s">
        <v>299</v>
      </c>
      <c r="L36" s="126"/>
      <c r="M36" s="117" t="s">
        <v>283</v>
      </c>
      <c r="N36" s="124">
        <v>1</v>
      </c>
      <c r="O36" s="122">
        <v>0</v>
      </c>
      <c r="P36" s="167"/>
      <c r="Q36" s="165"/>
      <c r="R36" s="126"/>
      <c r="S36" s="108">
        <f t="shared" si="0"/>
        <v>0</v>
      </c>
      <c r="T36" s="95">
        <f t="shared" si="1"/>
        <v>0</v>
      </c>
      <c r="U36" s="114">
        <v>45717</v>
      </c>
      <c r="V36" s="114">
        <v>46021</v>
      </c>
      <c r="W36" s="108">
        <v>330</v>
      </c>
      <c r="X36" s="221"/>
      <c r="Y36" s="109" t="s">
        <v>274</v>
      </c>
      <c r="Z36" s="115" t="s">
        <v>275</v>
      </c>
      <c r="AA36" s="109" t="s">
        <v>293</v>
      </c>
      <c r="AB36" s="109" t="s">
        <v>294</v>
      </c>
      <c r="AC36" s="108" t="s">
        <v>284</v>
      </c>
      <c r="AD36" s="108" t="s">
        <v>273</v>
      </c>
      <c r="AE36" s="118"/>
      <c r="AF36" s="108"/>
      <c r="AG36" s="108" t="s">
        <v>279</v>
      </c>
      <c r="AH36" s="108"/>
      <c r="AI36" s="231"/>
      <c r="AJ36" s="232"/>
      <c r="AK36" s="232"/>
      <c r="AL36" s="202"/>
      <c r="AM36" s="202"/>
      <c r="AN36" s="237"/>
      <c r="AO36" s="237"/>
      <c r="AP36" s="242"/>
      <c r="AQ36" s="215"/>
      <c r="AR36" s="232"/>
      <c r="AS36" s="215"/>
      <c r="AT36" s="232"/>
      <c r="AU36" s="215"/>
      <c r="AV36" s="232"/>
      <c r="AW36" s="215"/>
      <c r="AX36" s="202"/>
      <c r="AY36" s="233"/>
      <c r="AZ36" s="202"/>
      <c r="BA36" s="248"/>
      <c r="BB36" s="202"/>
      <c r="BC36" s="233"/>
      <c r="BD36" s="235"/>
      <c r="BE36" s="233"/>
      <c r="BF36" s="108"/>
    </row>
    <row r="37" spans="1:58" ht="65.099999999999994" customHeight="1" thickBot="1" x14ac:dyDescent="0.3">
      <c r="A37" s="209" t="s">
        <v>301</v>
      </c>
      <c r="B37" s="210"/>
      <c r="C37" s="210"/>
      <c r="D37" s="210"/>
      <c r="E37" s="210"/>
      <c r="F37" s="210"/>
      <c r="G37" s="210"/>
      <c r="H37" s="210"/>
      <c r="I37" s="210"/>
      <c r="J37" s="210"/>
      <c r="K37" s="210"/>
      <c r="L37" s="210"/>
      <c r="M37" s="210"/>
      <c r="N37" s="210"/>
      <c r="O37" s="210"/>
      <c r="P37" s="210"/>
      <c r="Q37" s="210"/>
      <c r="R37" s="210"/>
      <c r="S37" s="211"/>
      <c r="T37" s="127">
        <f>+AVERAGE(T32:T36)</f>
        <v>0.2</v>
      </c>
      <c r="U37" s="114"/>
      <c r="V37" s="114"/>
      <c r="W37" s="108"/>
      <c r="X37" s="221"/>
      <c r="Y37" s="108"/>
      <c r="Z37" s="108"/>
      <c r="AA37" s="108"/>
      <c r="AB37" s="108"/>
      <c r="AC37" s="108"/>
      <c r="AD37" s="108"/>
      <c r="AE37" s="116"/>
      <c r="AF37" s="108"/>
      <c r="AG37" s="108"/>
      <c r="AH37" s="108"/>
      <c r="AI37" s="128">
        <f>SUM(AI32:AI36)</f>
        <v>6616408159</v>
      </c>
      <c r="AJ37" s="116">
        <f>AJ32</f>
        <v>6616408159</v>
      </c>
      <c r="AK37" s="116">
        <f>AK32</f>
        <v>0</v>
      </c>
      <c r="AL37" s="160">
        <f>AL32</f>
        <v>0</v>
      </c>
      <c r="AM37" s="160">
        <f>AM32</f>
        <v>0</v>
      </c>
      <c r="AN37" s="108"/>
      <c r="AO37" s="108"/>
      <c r="AP37" s="129">
        <f t="shared" ref="AP37:BE37" si="3">AP32</f>
        <v>504805947</v>
      </c>
      <c r="AQ37" s="111">
        <f t="shared" si="3"/>
        <v>7.6296071050776293E-2</v>
      </c>
      <c r="AR37" s="116">
        <f t="shared" si="3"/>
        <v>88805947</v>
      </c>
      <c r="AS37" s="111">
        <f t="shared" si="3"/>
        <v>1.3422078092204952E-2</v>
      </c>
      <c r="AT37" s="133">
        <f t="shared" si="3"/>
        <v>0</v>
      </c>
      <c r="AU37" s="134" t="e">
        <f t="shared" si="3"/>
        <v>#DIV/0!</v>
      </c>
      <c r="AV37" s="133">
        <f t="shared" si="3"/>
        <v>0</v>
      </c>
      <c r="AW37" s="134" t="e">
        <f t="shared" si="3"/>
        <v>#DIV/0!</v>
      </c>
      <c r="AX37" s="160">
        <f t="shared" si="3"/>
        <v>0</v>
      </c>
      <c r="AY37" s="159" t="e">
        <f t="shared" si="3"/>
        <v>#DIV/0!</v>
      </c>
      <c r="AZ37" s="160">
        <f t="shared" si="3"/>
        <v>0</v>
      </c>
      <c r="BA37" s="161" t="e">
        <f t="shared" si="3"/>
        <v>#DIV/0!</v>
      </c>
      <c r="BB37" s="160">
        <f t="shared" si="3"/>
        <v>0</v>
      </c>
      <c r="BC37" s="159" t="e">
        <f t="shared" si="3"/>
        <v>#DIV/0!</v>
      </c>
      <c r="BD37" s="160">
        <f t="shared" si="3"/>
        <v>0</v>
      </c>
      <c r="BE37" s="159" t="e">
        <f t="shared" si="3"/>
        <v>#DIV/0!</v>
      </c>
      <c r="BF37" s="108"/>
    </row>
    <row r="38" spans="1:58" ht="65.099999999999994" customHeight="1" thickBot="1" x14ac:dyDescent="0.3">
      <c r="A38" s="130" t="s">
        <v>220</v>
      </c>
      <c r="B38" s="107" t="s">
        <v>221</v>
      </c>
      <c r="C38" s="108" t="s">
        <v>172</v>
      </c>
      <c r="D38" s="119" t="s">
        <v>224</v>
      </c>
      <c r="E38" s="120" t="s">
        <v>302</v>
      </c>
      <c r="F38" s="121">
        <v>2024130010022</v>
      </c>
      <c r="G38" s="109" t="s">
        <v>303</v>
      </c>
      <c r="H38" s="109" t="s">
        <v>304</v>
      </c>
      <c r="I38" s="122" t="s">
        <v>305</v>
      </c>
      <c r="J38" s="139">
        <v>0.2</v>
      </c>
      <c r="K38" s="122" t="s">
        <v>310</v>
      </c>
      <c r="L38" s="126"/>
      <c r="M38" s="123" t="s">
        <v>273</v>
      </c>
      <c r="N38" s="124">
        <v>111</v>
      </c>
      <c r="O38" s="122">
        <v>111</v>
      </c>
      <c r="P38" s="162"/>
      <c r="Q38" s="122"/>
      <c r="R38" s="126"/>
      <c r="S38" s="108">
        <f t="shared" ref="S38:S40" si="4">+O38+P38+Q38+R38</f>
        <v>111</v>
      </c>
      <c r="T38" s="95">
        <f t="shared" ref="T38:T40" si="5">+IF((S38/N38)&gt;100%,100%,(S38/N38))</f>
        <v>1</v>
      </c>
      <c r="U38" s="114">
        <v>45689</v>
      </c>
      <c r="V38" s="114">
        <v>46021</v>
      </c>
      <c r="W38" s="108">
        <v>330</v>
      </c>
      <c r="X38" s="221"/>
      <c r="Y38" s="109" t="s">
        <v>274</v>
      </c>
      <c r="Z38" s="115" t="s">
        <v>275</v>
      </c>
      <c r="AA38" s="109" t="s">
        <v>293</v>
      </c>
      <c r="AB38" s="109" t="s">
        <v>294</v>
      </c>
      <c r="AC38" s="108" t="s">
        <v>284</v>
      </c>
      <c r="AD38" s="108" t="s">
        <v>273</v>
      </c>
      <c r="AE38" s="118"/>
      <c r="AF38" s="108"/>
      <c r="AG38" s="108" t="s">
        <v>279</v>
      </c>
      <c r="AH38" s="108"/>
      <c r="AI38" s="232">
        <v>3399999999</v>
      </c>
      <c r="AJ38" s="232">
        <v>3399999999</v>
      </c>
      <c r="AK38" s="232">
        <v>0</v>
      </c>
      <c r="AL38" s="232"/>
      <c r="AM38" s="201">
        <v>0</v>
      </c>
      <c r="AN38" s="249" t="s">
        <v>306</v>
      </c>
      <c r="AO38" s="220" t="s">
        <v>307</v>
      </c>
      <c r="AP38" s="232">
        <v>2319800000</v>
      </c>
      <c r="AQ38" s="215">
        <f>AP38/AJ38</f>
        <v>0.68229411784773353</v>
      </c>
      <c r="AR38" s="232">
        <v>396100000</v>
      </c>
      <c r="AS38" s="215">
        <v>0.12</v>
      </c>
      <c r="AT38" s="232"/>
      <c r="AU38" s="215" t="e">
        <f>AT38/AK38</f>
        <v>#DIV/0!</v>
      </c>
      <c r="AV38" s="232"/>
      <c r="AW38" s="215" t="e">
        <f>AV38/AK38</f>
        <v>#DIV/0!</v>
      </c>
      <c r="AX38" s="201"/>
      <c r="AY38" s="203" t="e">
        <f>AX38/AL38</f>
        <v>#DIV/0!</v>
      </c>
      <c r="AZ38" s="242">
        <v>0</v>
      </c>
      <c r="BA38" s="215">
        <v>0</v>
      </c>
      <c r="BB38" s="201"/>
      <c r="BC38" s="251" t="e">
        <f>BB38/AM38</f>
        <v>#DIV/0!</v>
      </c>
      <c r="BD38" s="201"/>
      <c r="BE38" s="251" t="e">
        <f>BD38/AM38</f>
        <v>#DIV/0!</v>
      </c>
      <c r="BF38" s="108"/>
    </row>
    <row r="39" spans="1:58" ht="65.099999999999994" customHeight="1" thickBot="1" x14ac:dyDescent="0.3">
      <c r="A39" s="131" t="s">
        <v>308</v>
      </c>
      <c r="B39" s="107" t="s">
        <v>221</v>
      </c>
      <c r="C39" s="108" t="s">
        <v>172</v>
      </c>
      <c r="D39" s="119" t="s">
        <v>224</v>
      </c>
      <c r="E39" s="120" t="s">
        <v>302</v>
      </c>
      <c r="F39" s="121">
        <v>2024130010022</v>
      </c>
      <c r="G39" s="109" t="s">
        <v>303</v>
      </c>
      <c r="H39" s="109" t="s">
        <v>309</v>
      </c>
      <c r="I39" s="122" t="s">
        <v>305</v>
      </c>
      <c r="J39" s="139">
        <v>0.15</v>
      </c>
      <c r="K39" s="122" t="s">
        <v>311</v>
      </c>
      <c r="L39" s="126"/>
      <c r="M39" s="123" t="s">
        <v>273</v>
      </c>
      <c r="N39" s="124">
        <v>1</v>
      </c>
      <c r="O39" s="122">
        <v>0</v>
      </c>
      <c r="P39" s="163"/>
      <c r="Q39" s="168"/>
      <c r="R39" s="126"/>
      <c r="S39" s="108">
        <f t="shared" si="4"/>
        <v>0</v>
      </c>
      <c r="T39" s="95">
        <f t="shared" si="5"/>
        <v>0</v>
      </c>
      <c r="U39" s="114">
        <v>45689</v>
      </c>
      <c r="V39" s="114">
        <v>46021</v>
      </c>
      <c r="W39" s="108">
        <v>330</v>
      </c>
      <c r="X39" s="221"/>
      <c r="Y39" s="109" t="s">
        <v>274</v>
      </c>
      <c r="Z39" s="115" t="s">
        <v>275</v>
      </c>
      <c r="AA39" s="109" t="s">
        <v>293</v>
      </c>
      <c r="AB39" s="109" t="s">
        <v>294</v>
      </c>
      <c r="AC39" s="108" t="s">
        <v>284</v>
      </c>
      <c r="AD39" s="108" t="s">
        <v>273</v>
      </c>
      <c r="AE39" s="118"/>
      <c r="AF39" s="108"/>
      <c r="AG39" s="108" t="s">
        <v>279</v>
      </c>
      <c r="AH39" s="108"/>
      <c r="AI39" s="232"/>
      <c r="AJ39" s="232"/>
      <c r="AK39" s="232"/>
      <c r="AL39" s="232"/>
      <c r="AM39" s="202"/>
      <c r="AN39" s="250"/>
      <c r="AO39" s="221"/>
      <c r="AP39" s="232"/>
      <c r="AQ39" s="215"/>
      <c r="AR39" s="232"/>
      <c r="AS39" s="215"/>
      <c r="AT39" s="232"/>
      <c r="AU39" s="215"/>
      <c r="AV39" s="232"/>
      <c r="AW39" s="215"/>
      <c r="AX39" s="202"/>
      <c r="AY39" s="203"/>
      <c r="AZ39" s="242"/>
      <c r="BA39" s="215"/>
      <c r="BB39" s="202"/>
      <c r="BC39" s="233"/>
      <c r="BD39" s="202"/>
      <c r="BE39" s="233"/>
      <c r="BF39" s="108"/>
    </row>
    <row r="40" spans="1:58" ht="65.099999999999994" customHeight="1" x14ac:dyDescent="0.25">
      <c r="A40" s="131" t="s">
        <v>308</v>
      </c>
      <c r="B40" s="107" t="s">
        <v>221</v>
      </c>
      <c r="C40" s="108" t="s">
        <v>172</v>
      </c>
      <c r="D40" s="119" t="s">
        <v>224</v>
      </c>
      <c r="E40" s="120" t="s">
        <v>302</v>
      </c>
      <c r="F40" s="121">
        <v>2024130010022</v>
      </c>
      <c r="G40" s="109" t="s">
        <v>303</v>
      </c>
      <c r="H40" s="109" t="s">
        <v>309</v>
      </c>
      <c r="I40" s="122" t="s">
        <v>305</v>
      </c>
      <c r="J40" s="139">
        <v>0.2</v>
      </c>
      <c r="K40" s="122" t="s">
        <v>384</v>
      </c>
      <c r="L40" s="126"/>
      <c r="M40" s="123" t="s">
        <v>273</v>
      </c>
      <c r="N40" s="124">
        <v>1</v>
      </c>
      <c r="O40" s="122">
        <v>1</v>
      </c>
      <c r="P40" s="165"/>
      <c r="Q40" s="109"/>
      <c r="R40" s="178"/>
      <c r="S40" s="108">
        <f t="shared" si="4"/>
        <v>1</v>
      </c>
      <c r="T40" s="95">
        <f t="shared" si="5"/>
        <v>1</v>
      </c>
      <c r="U40" s="114">
        <v>45689</v>
      </c>
      <c r="V40" s="114">
        <v>46021</v>
      </c>
      <c r="W40" s="108">
        <v>330</v>
      </c>
      <c r="X40" s="252"/>
      <c r="Y40" s="109" t="s">
        <v>274</v>
      </c>
      <c r="Z40" s="115" t="s">
        <v>275</v>
      </c>
      <c r="AA40" s="109" t="s">
        <v>293</v>
      </c>
      <c r="AB40" s="109" t="s">
        <v>294</v>
      </c>
      <c r="AC40" s="108" t="s">
        <v>284</v>
      </c>
      <c r="AD40" s="108" t="s">
        <v>273</v>
      </c>
      <c r="AE40" s="118"/>
      <c r="AF40" s="108"/>
      <c r="AG40" s="108" t="s">
        <v>279</v>
      </c>
      <c r="AH40" s="108"/>
      <c r="AI40" s="232"/>
      <c r="AJ40" s="232"/>
      <c r="AK40" s="232"/>
      <c r="AL40" s="232"/>
      <c r="AM40" s="202"/>
      <c r="AN40" s="250"/>
      <c r="AO40" s="221"/>
      <c r="AP40" s="232"/>
      <c r="AQ40" s="215"/>
      <c r="AR40" s="232"/>
      <c r="AS40" s="215"/>
      <c r="AT40" s="232"/>
      <c r="AU40" s="215"/>
      <c r="AV40" s="232"/>
      <c r="AW40" s="215"/>
      <c r="AX40" s="202"/>
      <c r="AY40" s="203"/>
      <c r="AZ40" s="242"/>
      <c r="BA40" s="215"/>
      <c r="BB40" s="202"/>
      <c r="BC40" s="233"/>
      <c r="BD40" s="202"/>
      <c r="BE40" s="233"/>
      <c r="BF40" s="108"/>
    </row>
    <row r="41" spans="1:58" s="132" customFormat="1" ht="43.5" customHeight="1" x14ac:dyDescent="0.25">
      <c r="A41" s="212" t="s">
        <v>312</v>
      </c>
      <c r="B41" s="213"/>
      <c r="C41" s="213"/>
      <c r="D41" s="213"/>
      <c r="E41" s="213"/>
      <c r="F41" s="213"/>
      <c r="G41" s="213"/>
      <c r="H41" s="213"/>
      <c r="I41" s="213"/>
      <c r="J41" s="213"/>
      <c r="K41" s="213"/>
      <c r="L41" s="213"/>
      <c r="M41" s="213"/>
      <c r="N41" s="213"/>
      <c r="O41" s="213"/>
      <c r="P41" s="213"/>
      <c r="Q41" s="213"/>
      <c r="R41" s="213"/>
      <c r="S41" s="214"/>
      <c r="T41" s="127">
        <f>+AVERAGE(T38:T40)</f>
        <v>0.66666666666666663</v>
      </c>
      <c r="U41" s="114"/>
      <c r="V41" s="114"/>
      <c r="W41" s="108"/>
      <c r="X41" s="108"/>
      <c r="Y41" s="108"/>
      <c r="Z41" s="108"/>
      <c r="AA41" s="108"/>
      <c r="AB41" s="108"/>
      <c r="AC41" s="108"/>
      <c r="AD41" s="108"/>
      <c r="AE41" s="116"/>
      <c r="AF41" s="108"/>
      <c r="AG41" s="108"/>
      <c r="AH41" s="108"/>
      <c r="AI41" s="128">
        <f>AI38</f>
        <v>3399999999</v>
      </c>
      <c r="AJ41" s="116">
        <f>AJ38</f>
        <v>3399999999</v>
      </c>
      <c r="AK41" s="108"/>
      <c r="AL41" s="108"/>
      <c r="AM41" s="108"/>
      <c r="AN41" s="108"/>
      <c r="AO41" s="108"/>
      <c r="AP41" s="181">
        <f>AP38</f>
        <v>2319800000</v>
      </c>
      <c r="AQ41" s="111">
        <f>AQ38</f>
        <v>0.68229411784773353</v>
      </c>
      <c r="AR41" s="116">
        <f>AR38</f>
        <v>396100000</v>
      </c>
      <c r="AS41" s="111"/>
      <c r="AT41" s="133">
        <f>AT38</f>
        <v>0</v>
      </c>
      <c r="AU41" s="134" t="e">
        <f t="shared" ref="AU41:AW41" si="6">AU38</f>
        <v>#DIV/0!</v>
      </c>
      <c r="AV41" s="133">
        <f t="shared" si="6"/>
        <v>0</v>
      </c>
      <c r="AW41" s="134" t="e">
        <f t="shared" si="6"/>
        <v>#DIV/0!</v>
      </c>
      <c r="AX41" s="160">
        <f>AX38</f>
        <v>0</v>
      </c>
      <c r="AY41" s="171" t="e">
        <f>AY38</f>
        <v>#DIV/0!</v>
      </c>
      <c r="AZ41" s="108"/>
      <c r="BA41" s="108"/>
      <c r="BB41" s="160"/>
      <c r="BC41" s="159" t="e">
        <f t="shared" ref="BC41:BE41" si="7">BC38</f>
        <v>#DIV/0!</v>
      </c>
      <c r="BD41" s="160">
        <f t="shared" si="7"/>
        <v>0</v>
      </c>
      <c r="BE41" s="159" t="e">
        <f t="shared" si="7"/>
        <v>#DIV/0!</v>
      </c>
      <c r="BF41" s="108"/>
    </row>
    <row r="43" spans="1:58" ht="45.75" thickBot="1" x14ac:dyDescent="0.3">
      <c r="AJ43" s="34" t="s">
        <v>248</v>
      </c>
      <c r="AK43" s="34" t="s">
        <v>249</v>
      </c>
      <c r="AL43" s="34" t="s">
        <v>250</v>
      </c>
      <c r="AM43" s="34" t="s">
        <v>251</v>
      </c>
    </row>
    <row r="44" spans="1:58" ht="55.5" customHeight="1" thickBot="1" x14ac:dyDescent="0.3">
      <c r="A44" s="198" t="s">
        <v>409</v>
      </c>
      <c r="B44" s="199"/>
      <c r="C44" s="199"/>
      <c r="D44" s="199"/>
      <c r="E44" s="199"/>
      <c r="F44" s="199"/>
      <c r="G44" s="199"/>
      <c r="H44" s="199"/>
      <c r="I44" s="199"/>
      <c r="J44" s="199"/>
      <c r="K44" s="199"/>
      <c r="L44" s="199"/>
      <c r="M44" s="199"/>
      <c r="N44" s="199"/>
      <c r="O44" s="199"/>
      <c r="P44" s="199"/>
      <c r="Q44" s="199"/>
      <c r="R44" s="199"/>
      <c r="S44" s="200"/>
      <c r="T44" s="102">
        <f>+(T31+T37+T41)/3</f>
        <v>0.32573461891643712</v>
      </c>
      <c r="U44" s="37"/>
      <c r="V44" s="37"/>
      <c r="AE44" s="198" t="s">
        <v>392</v>
      </c>
      <c r="AF44" s="199"/>
      <c r="AG44" s="199"/>
      <c r="AH44" s="199"/>
      <c r="AI44" s="200"/>
      <c r="AJ44" s="103">
        <f>SUM(AJ31+AJ37+AJ41)</f>
        <v>30106408159</v>
      </c>
      <c r="AK44" s="103">
        <f t="shared" ref="AK44:AM44" si="8">SUM(AK31+AK37+AK41)</f>
        <v>0</v>
      </c>
      <c r="AL44" s="103">
        <f t="shared" si="8"/>
        <v>0</v>
      </c>
      <c r="AM44" s="103">
        <f t="shared" si="8"/>
        <v>0</v>
      </c>
      <c r="AP44" s="179">
        <f>SUM(AP31+AP37+AP41)</f>
        <v>10933578757</v>
      </c>
      <c r="AQ44" s="340">
        <f>AP44/AJ44</f>
        <v>0.36316450302729053</v>
      </c>
      <c r="AR44" s="180">
        <f>SUM(AR31+AR37+AR41)</f>
        <v>1817255334</v>
      </c>
      <c r="AS44" s="106">
        <f>AR44/AJ44</f>
        <v>6.0361080750735464E-2</v>
      </c>
      <c r="AT44" s="140">
        <f>SUM(AT9+AT32+AT38)</f>
        <v>0</v>
      </c>
      <c r="AU44" s="141" t="e">
        <f>AT44/AK44</f>
        <v>#DIV/0!</v>
      </c>
      <c r="AV44" s="140">
        <f>SUM(AV9+AV32+AV38)</f>
        <v>0</v>
      </c>
      <c r="AW44" s="141" t="e">
        <f>AV44/AK44</f>
        <v>#DIV/0!</v>
      </c>
      <c r="AX44" s="169">
        <f>SUM(AX41+AX37+AX31)</f>
        <v>0</v>
      </c>
      <c r="AY44" s="141" t="e">
        <f>AX44/AL44</f>
        <v>#DIV/0!</v>
      </c>
      <c r="AZ44" s="169">
        <f>SUM(AZ41+AZ37+AZ31)</f>
        <v>0</v>
      </c>
      <c r="BA44" s="141" t="e">
        <f>AZ44/AL44</f>
        <v>#DIV/0!</v>
      </c>
      <c r="BB44" s="169">
        <f>SUM(BB41+BB37+BB31)</f>
        <v>0</v>
      </c>
      <c r="BC44" s="141" t="e">
        <f>BB44/AM44</f>
        <v>#DIV/0!</v>
      </c>
      <c r="BD44" s="169">
        <f>SUM(BD41+BD37+BD31)</f>
        <v>0</v>
      </c>
      <c r="BE44" s="141" t="e">
        <f>BD44/AM44</f>
        <v>#DIV/0!</v>
      </c>
    </row>
  </sheetData>
  <autoFilter ref="A8:BJ41" xr:uid="{00000000-0009-0000-0000-000003000000}"/>
  <mergeCells count="101">
    <mergeCell ref="G9:G30"/>
    <mergeCell ref="X9:X40"/>
    <mergeCell ref="Y9:Y30"/>
    <mergeCell ref="AA9:AA30"/>
    <mergeCell ref="AB9:AB30"/>
    <mergeCell ref="H20:H21"/>
    <mergeCell ref="I20:I21"/>
    <mergeCell ref="H22:H23"/>
    <mergeCell ref="I22:I23"/>
    <mergeCell ref="H24:H25"/>
    <mergeCell ref="I24:I25"/>
    <mergeCell ref="H9:H13"/>
    <mergeCell ref="I9:I13"/>
    <mergeCell ref="H14:H17"/>
    <mergeCell ref="I14:I17"/>
    <mergeCell ref="H18:H19"/>
    <mergeCell ref="I18:I19"/>
    <mergeCell ref="BB32:BB36"/>
    <mergeCell ref="BC32:BC36"/>
    <mergeCell ref="BD32:BD36"/>
    <mergeCell ref="BE32:BE36"/>
    <mergeCell ref="BB38:BB40"/>
    <mergeCell ref="BC38:BC40"/>
    <mergeCell ref="BD38:BD40"/>
    <mergeCell ref="BE38:BE40"/>
    <mergeCell ref="AS38:AS40"/>
    <mergeCell ref="AT38:AT40"/>
    <mergeCell ref="AU38:AU40"/>
    <mergeCell ref="AV38:AV40"/>
    <mergeCell ref="AS9:AS30"/>
    <mergeCell ref="AT9:AT30"/>
    <mergeCell ref="AU9:AU30"/>
    <mergeCell ref="AV9:AV30"/>
    <mergeCell ref="BA32:BA36"/>
    <mergeCell ref="AJ9:AJ30"/>
    <mergeCell ref="AN38:AN40"/>
    <mergeCell ref="AO38:AO40"/>
    <mergeCell ref="AJ38:AJ40"/>
    <mergeCell ref="AK38:AK40"/>
    <mergeCell ref="AP38:AP40"/>
    <mergeCell ref="AQ38:AQ40"/>
    <mergeCell ref="AR38:AR40"/>
    <mergeCell ref="AM38:AM40"/>
    <mergeCell ref="BA9:BA30"/>
    <mergeCell ref="BD9:BD30"/>
    <mergeCell ref="BE9:BE30"/>
    <mergeCell ref="BA38:BA40"/>
    <mergeCell ref="AL38:AL40"/>
    <mergeCell ref="AN32:AN36"/>
    <mergeCell ref="AO32:AO36"/>
    <mergeCell ref="AL9:AL30"/>
    <mergeCell ref="AW9:AW30"/>
    <mergeCell ref="AX9:AX30"/>
    <mergeCell ref="AX32:AX36"/>
    <mergeCell ref="AM9:AM27"/>
    <mergeCell ref="AS32:AS36"/>
    <mergeCell ref="AT32:AT36"/>
    <mergeCell ref="AU32:AU36"/>
    <mergeCell ref="AV32:AV36"/>
    <mergeCell ref="AW32:AW36"/>
    <mergeCell ref="AZ32:AZ36"/>
    <mergeCell ref="AZ38:AZ40"/>
    <mergeCell ref="AZ9:AZ30"/>
    <mergeCell ref="BB9:BB30"/>
    <mergeCell ref="BC9:BC30"/>
    <mergeCell ref="AP32:AP36"/>
    <mergeCell ref="AQ32:AQ36"/>
    <mergeCell ref="AR32:AR36"/>
    <mergeCell ref="A44:S44"/>
    <mergeCell ref="AE44:AI44"/>
    <mergeCell ref="A5:B5"/>
    <mergeCell ref="AX38:AX40"/>
    <mergeCell ref="AY38:AY40"/>
    <mergeCell ref="AY9:AY30"/>
    <mergeCell ref="A31:S31"/>
    <mergeCell ref="A37:S37"/>
    <mergeCell ref="A41:S41"/>
    <mergeCell ref="AW38:AW40"/>
    <mergeCell ref="AK9:AK30"/>
    <mergeCell ref="AN9:AN30"/>
    <mergeCell ref="AO9:AO30"/>
    <mergeCell ref="AP9:AP30"/>
    <mergeCell ref="AQ9:AQ30"/>
    <mergeCell ref="AR9:AR30"/>
    <mergeCell ref="AI9:AI30"/>
    <mergeCell ref="AI32:AI36"/>
    <mergeCell ref="AI38:AI40"/>
    <mergeCell ref="AY32:AY36"/>
    <mergeCell ref="AJ32:AJ36"/>
    <mergeCell ref="AK32:AK36"/>
    <mergeCell ref="AL32:AL36"/>
    <mergeCell ref="AM32:AM36"/>
    <mergeCell ref="A1:B4"/>
    <mergeCell ref="AC6:AH7"/>
    <mergeCell ref="A6:AB7"/>
    <mergeCell ref="C1:BD1"/>
    <mergeCell ref="C2:BD2"/>
    <mergeCell ref="C3:BD3"/>
    <mergeCell ref="C4:BD4"/>
    <mergeCell ref="C5:BE5"/>
    <mergeCell ref="AI6:BE7"/>
  </mergeCells>
  <phoneticPr fontId="14" type="noConversion"/>
  <dataValidations count="1">
    <dataValidation type="list" allowBlank="1" showInputMessage="1" showErrorMessage="1" sqref="L42:L43 L45:L108 L9:L30" xr:uid="{00000000-0002-0000-0300-000000000000}">
      <formula1>$BH$9:$BH$27</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ANEXO1!$F$2:$F$7</xm:f>
          </x14:formula1>
          <xm:sqref>AG45:AG72 AG9:AG43</xm:sqref>
        </x14:dataValidation>
        <x14:dataValidation type="list" allowBlank="1" showInputMessage="1" showErrorMessage="1" xr:uid="{00000000-0002-0000-0300-000002000000}">
          <x14:formula1>
            <xm:f>ANEXO1!$A$2:$A$21</xm:f>
          </x14:formula1>
          <xm:sqref>AF45:AF63 AF9:AF43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5546875" defaultRowHeight="15" x14ac:dyDescent="0.2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x14ac:dyDescent="0.25">
      <c r="A2" s="331" t="s">
        <v>313</v>
      </c>
      <c r="B2" s="332"/>
      <c r="C2" s="332"/>
      <c r="D2" s="332"/>
      <c r="E2" s="332"/>
      <c r="F2" s="332"/>
      <c r="G2" s="333"/>
    </row>
    <row r="3" spans="1:7" s="4" customFormat="1" x14ac:dyDescent="0.25">
      <c r="A3" s="25" t="s">
        <v>314</v>
      </c>
      <c r="B3" s="334" t="s">
        <v>315</v>
      </c>
      <c r="C3" s="334"/>
      <c r="D3" s="334"/>
      <c r="E3" s="334"/>
      <c r="F3" s="334"/>
      <c r="G3" s="27" t="s">
        <v>316</v>
      </c>
    </row>
    <row r="4" spans="1:7" ht="12.75" customHeight="1" x14ac:dyDescent="0.25">
      <c r="A4" s="28">
        <v>45489</v>
      </c>
      <c r="B4" s="335" t="s">
        <v>317</v>
      </c>
      <c r="C4" s="335"/>
      <c r="D4" s="335"/>
      <c r="E4" s="335"/>
      <c r="F4" s="335"/>
      <c r="G4" s="29" t="s">
        <v>318</v>
      </c>
    </row>
    <row r="5" spans="1:7" ht="12.75" customHeight="1" x14ac:dyDescent="0.25">
      <c r="A5" s="30"/>
      <c r="B5" s="335"/>
      <c r="C5" s="335"/>
      <c r="D5" s="335"/>
      <c r="E5" s="335"/>
      <c r="F5" s="335"/>
      <c r="G5" s="29"/>
    </row>
    <row r="6" spans="1:7" x14ac:dyDescent="0.25">
      <c r="A6" s="30"/>
      <c r="B6" s="330"/>
      <c r="C6" s="330"/>
      <c r="D6" s="330"/>
      <c r="E6" s="330"/>
      <c r="F6" s="330"/>
      <c r="G6" s="32"/>
    </row>
    <row r="7" spans="1:7" x14ac:dyDescent="0.25">
      <c r="A7" s="30"/>
      <c r="B7" s="330"/>
      <c r="C7" s="330"/>
      <c r="D7" s="330"/>
      <c r="E7" s="330"/>
      <c r="F7" s="330"/>
      <c r="G7" s="32"/>
    </row>
    <row r="8" spans="1:7" x14ac:dyDescent="0.25">
      <c r="A8" s="30"/>
      <c r="B8" s="31"/>
      <c r="C8" s="31"/>
      <c r="D8" s="31"/>
      <c r="E8" s="31"/>
      <c r="F8" s="31"/>
      <c r="G8" s="32"/>
    </row>
    <row r="9" spans="1:7" x14ac:dyDescent="0.25">
      <c r="A9" s="336" t="s">
        <v>319</v>
      </c>
      <c r="B9" s="337"/>
      <c r="C9" s="337"/>
      <c r="D9" s="337"/>
      <c r="E9" s="337"/>
      <c r="F9" s="337"/>
      <c r="G9" s="338"/>
    </row>
    <row r="10" spans="1:7" s="4" customFormat="1" x14ac:dyDescent="0.25">
      <c r="A10" s="26"/>
      <c r="B10" s="334" t="s">
        <v>320</v>
      </c>
      <c r="C10" s="334"/>
      <c r="D10" s="334" t="s">
        <v>321</v>
      </c>
      <c r="E10" s="334"/>
      <c r="F10" s="26" t="s">
        <v>314</v>
      </c>
      <c r="G10" s="26" t="s">
        <v>322</v>
      </c>
    </row>
    <row r="11" spans="1:7" x14ac:dyDescent="0.25">
      <c r="A11" s="33" t="s">
        <v>323</v>
      </c>
      <c r="B11" s="335" t="s">
        <v>324</v>
      </c>
      <c r="C11" s="335"/>
      <c r="D11" s="339" t="s">
        <v>325</v>
      </c>
      <c r="E11" s="339"/>
      <c r="F11" s="30" t="s">
        <v>326</v>
      </c>
      <c r="G11" s="32"/>
    </row>
    <row r="12" spans="1:7" x14ac:dyDescent="0.25">
      <c r="A12" s="33" t="s">
        <v>327</v>
      </c>
      <c r="B12" s="339" t="s">
        <v>328</v>
      </c>
      <c r="C12" s="339"/>
      <c r="D12" s="339" t="s">
        <v>329</v>
      </c>
      <c r="E12" s="339"/>
      <c r="F12" s="30" t="s">
        <v>326</v>
      </c>
      <c r="G12" s="32"/>
    </row>
    <row r="13" spans="1:7" x14ac:dyDescent="0.25">
      <c r="A13" s="33" t="s">
        <v>330</v>
      </c>
      <c r="B13" s="339" t="s">
        <v>328</v>
      </c>
      <c r="C13" s="339"/>
      <c r="D13" s="339" t="s">
        <v>329</v>
      </c>
      <c r="E13" s="339"/>
      <c r="F13" s="30" t="s">
        <v>326</v>
      </c>
      <c r="G13" s="32"/>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x14ac:dyDescent="0.25"/>
  <cols>
    <col min="1" max="1" width="55.42578125" customWidth="1"/>
    <col min="5" max="5" width="20.140625" customWidth="1"/>
    <col min="6" max="6" width="34.5703125" customWidth="1"/>
  </cols>
  <sheetData>
    <row r="1" spans="1:6" ht="52.5" customHeight="1" x14ac:dyDescent="0.25">
      <c r="A1" s="23" t="s">
        <v>331</v>
      </c>
      <c r="E1" s="5" t="s">
        <v>332</v>
      </c>
      <c r="F1" s="5" t="s">
        <v>333</v>
      </c>
    </row>
    <row r="2" spans="1:6" ht="25.5" customHeight="1" x14ac:dyDescent="0.25">
      <c r="A2" s="22" t="s">
        <v>334</v>
      </c>
      <c r="E2" s="6">
        <v>0</v>
      </c>
      <c r="F2" s="7" t="s">
        <v>279</v>
      </c>
    </row>
    <row r="3" spans="1:6" ht="45" customHeight="1" x14ac:dyDescent="0.25">
      <c r="A3" s="22" t="s">
        <v>335</v>
      </c>
      <c r="E3" s="6">
        <v>1</v>
      </c>
      <c r="F3" s="7" t="s">
        <v>336</v>
      </c>
    </row>
    <row r="4" spans="1:6" ht="45" customHeight="1" x14ac:dyDescent="0.25">
      <c r="A4" s="22" t="s">
        <v>337</v>
      </c>
      <c r="E4" s="6">
        <v>2</v>
      </c>
      <c r="F4" s="7" t="s">
        <v>338</v>
      </c>
    </row>
    <row r="5" spans="1:6" ht="45" customHeight="1" x14ac:dyDescent="0.25">
      <c r="A5" s="22" t="s">
        <v>339</v>
      </c>
      <c r="E5" s="6">
        <v>3</v>
      </c>
      <c r="F5" s="7" t="s">
        <v>340</v>
      </c>
    </row>
    <row r="6" spans="1:6" ht="45" customHeight="1" x14ac:dyDescent="0.25">
      <c r="A6" s="22" t="s">
        <v>341</v>
      </c>
      <c r="E6" s="6">
        <v>4</v>
      </c>
      <c r="F6" s="7" t="s">
        <v>342</v>
      </c>
    </row>
    <row r="7" spans="1:6" ht="45" customHeight="1" x14ac:dyDescent="0.25">
      <c r="A7" s="22" t="s">
        <v>343</v>
      </c>
      <c r="E7" s="6">
        <v>5</v>
      </c>
      <c r="F7" s="7" t="s">
        <v>344</v>
      </c>
    </row>
    <row r="8" spans="1:6" ht="45" customHeight="1" x14ac:dyDescent="0.25">
      <c r="A8" s="22" t="s">
        <v>345</v>
      </c>
    </row>
    <row r="9" spans="1:6" ht="45" customHeight="1" x14ac:dyDescent="0.25">
      <c r="A9" s="22" t="s">
        <v>346</v>
      </c>
    </row>
    <row r="10" spans="1:6" ht="45" customHeight="1" x14ac:dyDescent="0.25">
      <c r="A10" s="22" t="s">
        <v>347</v>
      </c>
    </row>
    <row r="11" spans="1:6" ht="45" customHeight="1" x14ac:dyDescent="0.25">
      <c r="A11" s="22" t="s">
        <v>348</v>
      </c>
    </row>
    <row r="12" spans="1:6" ht="45" customHeight="1" x14ac:dyDescent="0.25">
      <c r="A12" s="22" t="s">
        <v>349</v>
      </c>
    </row>
    <row r="13" spans="1:6" ht="45" customHeight="1" x14ac:dyDescent="0.25">
      <c r="A13" s="22" t="s">
        <v>350</v>
      </c>
    </row>
    <row r="14" spans="1:6" ht="45" customHeight="1" x14ac:dyDescent="0.25">
      <c r="A14" s="22" t="s">
        <v>351</v>
      </c>
    </row>
    <row r="15" spans="1:6" ht="45" customHeight="1" x14ac:dyDescent="0.25">
      <c r="A15" s="22" t="s">
        <v>352</v>
      </c>
    </row>
    <row r="16" spans="1:6" ht="45" customHeight="1" x14ac:dyDescent="0.25">
      <c r="A16" s="22" t="s">
        <v>353</v>
      </c>
    </row>
    <row r="17" spans="1:1" ht="45" customHeight="1" x14ac:dyDescent="0.25">
      <c r="A17" s="22" t="s">
        <v>354</v>
      </c>
    </row>
    <row r="18" spans="1:1" ht="45" customHeight="1" x14ac:dyDescent="0.25">
      <c r="A18" s="22" t="s">
        <v>355</v>
      </c>
    </row>
    <row r="19" spans="1:1" ht="45" customHeight="1" x14ac:dyDescent="0.25">
      <c r="A19" s="22" t="s">
        <v>356</v>
      </c>
    </row>
    <row r="20" spans="1:1" ht="45" customHeight="1" x14ac:dyDescent="0.25">
      <c r="A20" s="22" t="s">
        <v>357</v>
      </c>
    </row>
    <row r="21" spans="1:1" ht="45" customHeight="1" x14ac:dyDescent="0.25">
      <c r="A21" s="22" t="s">
        <v>358</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Plan De Desarrollo</cp:lastModifiedBy>
  <cp:revision/>
  <dcterms:created xsi:type="dcterms:W3CDTF">2024-07-04T17:50:33Z</dcterms:created>
  <dcterms:modified xsi:type="dcterms:W3CDTF">2026-05-22T16:03:08Z</dcterms:modified>
  <cp:category/>
  <cp:contentStatus/>
</cp:coreProperties>
</file>