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EDUCACIÓN\LOCALIDAD DE LA VIRGEN 2026\"/>
    </mc:Choice>
  </mc:AlternateContent>
  <xr:revisionPtr revIDLastSave="0" documentId="13_ncr:1_{6D9EAB2A-D1BD-4DDC-BF22-21CE8D07D13C}" xr6:coauthVersionLast="47" xr6:coauthVersionMax="47" xr10:uidLastSave="{00000000-0000-0000-0000-000000000000}"/>
  <bookViews>
    <workbookView xWindow="-120" yWindow="-120" windowWidth="20730" windowHeight="11160"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6" i="6" l="1"/>
  <c r="T143" i="6"/>
  <c r="T103" i="6"/>
  <c r="T76" i="6"/>
  <c r="T41"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9" i="6"/>
  <c r="T80" i="6"/>
  <c r="T81" i="6"/>
  <c r="T82" i="6"/>
  <c r="T83" i="6"/>
  <c r="T84" i="6"/>
  <c r="T85" i="6"/>
  <c r="T86" i="6"/>
  <c r="T87" i="6"/>
  <c r="T88" i="6"/>
  <c r="T89" i="6"/>
  <c r="T90" i="6"/>
  <c r="T91" i="6"/>
  <c r="T92" i="6"/>
  <c r="T93" i="6"/>
  <c r="T94" i="6"/>
  <c r="T95" i="6"/>
  <c r="T96" i="6"/>
  <c r="T97" i="6"/>
  <c r="T98" i="6"/>
  <c r="T99" i="6"/>
  <c r="T100" i="6"/>
  <c r="T101" i="6"/>
  <c r="T102"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9" i="6"/>
  <c r="S80" i="6"/>
  <c r="S81" i="6"/>
  <c r="S82" i="6"/>
  <c r="S83" i="6"/>
  <c r="S84" i="6"/>
  <c r="S85" i="6"/>
  <c r="S86" i="6"/>
  <c r="S87" i="6"/>
  <c r="S88" i="6"/>
  <c r="S89" i="6"/>
  <c r="S90" i="6"/>
  <c r="S91" i="6"/>
  <c r="S92" i="6"/>
  <c r="S93" i="6"/>
  <c r="S94" i="6"/>
  <c r="S95" i="6"/>
  <c r="S96" i="6"/>
  <c r="S97" i="6"/>
  <c r="S98" i="6"/>
  <c r="S99" i="6"/>
  <c r="S100" i="6"/>
  <c r="S101" i="6"/>
  <c r="S102"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9" i="6"/>
  <c r="W142" i="6" l="1"/>
  <c r="W141" i="6"/>
  <c r="W140" i="6"/>
  <c r="W139" i="6"/>
  <c r="W138" i="6"/>
  <c r="W137" i="6"/>
  <c r="W136" i="6"/>
  <c r="W135" i="6"/>
  <c r="W134" i="6"/>
  <c r="W133" i="6"/>
  <c r="W132" i="6"/>
  <c r="W131" i="6"/>
  <c r="W130" i="6"/>
  <c r="W129" i="6"/>
  <c r="W128" i="6"/>
  <c r="W127" i="6"/>
  <c r="W126" i="6"/>
  <c r="W125" i="6"/>
  <c r="W124" i="6"/>
  <c r="W123" i="6"/>
  <c r="W122" i="6"/>
  <c r="W121" i="6"/>
  <c r="W120" i="6"/>
  <c r="W119" i="6"/>
  <c r="W118" i="6"/>
  <c r="W117" i="6"/>
  <c r="W116" i="6"/>
  <c r="W115" i="6"/>
  <c r="W114" i="6"/>
  <c r="W113" i="6"/>
  <c r="W112" i="6"/>
  <c r="W111" i="6"/>
  <c r="W110" i="6"/>
  <c r="W109" i="6"/>
  <c r="W108" i="6"/>
  <c r="W107" i="6"/>
  <c r="W106" i="6"/>
  <c r="W105" i="6"/>
  <c r="W104" i="6"/>
  <c r="W102" i="6"/>
  <c r="W101" i="6"/>
  <c r="W100" i="6"/>
  <c r="W99" i="6"/>
  <c r="W98" i="6"/>
  <c r="W97" i="6"/>
  <c r="W96" i="6"/>
  <c r="W95" i="6"/>
  <c r="W94" i="6"/>
  <c r="W93" i="6"/>
  <c r="W92" i="6"/>
  <c r="W91" i="6"/>
  <c r="W90" i="6"/>
  <c r="W89" i="6"/>
  <c r="W88" i="6"/>
  <c r="W87" i="6"/>
  <c r="W86" i="6"/>
  <c r="W85" i="6"/>
  <c r="W84" i="6"/>
  <c r="W83" i="6"/>
  <c r="W82" i="6"/>
  <c r="W81" i="6"/>
  <c r="W80" i="6"/>
  <c r="W79" i="6"/>
  <c r="W78" i="6"/>
  <c r="W77"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0" i="6"/>
  <c r="W39" i="6"/>
  <c r="W38" i="6"/>
  <c r="W37" i="6"/>
  <c r="W36" i="6"/>
  <c r="W35" i="6"/>
  <c r="W34" i="6"/>
  <c r="W33" i="6"/>
  <c r="W32" i="6"/>
  <c r="W31" i="6"/>
  <c r="W30" i="6"/>
  <c r="W29" i="6"/>
  <c r="W28" i="6"/>
  <c r="W27" i="6"/>
  <c r="W26" i="6"/>
  <c r="W25" i="6"/>
  <c r="W24" i="6"/>
  <c r="W23" i="6"/>
  <c r="W22" i="6"/>
  <c r="W21" i="6"/>
  <c r="W20" i="6"/>
  <c r="W19" i="6"/>
  <c r="W18" i="6"/>
  <c r="W17" i="6"/>
  <c r="W16" i="6"/>
  <c r="W15" i="6"/>
  <c r="W14" i="6"/>
  <c r="W13" i="6"/>
  <c r="W12" i="6"/>
  <c r="W11" i="6"/>
  <c r="W10" i="6"/>
  <c r="W9" i="6"/>
  <c r="V10" i="1" l="1"/>
  <c r="V11" i="1"/>
  <c r="V12" i="1"/>
  <c r="V13" i="1"/>
  <c r="V14" i="1"/>
  <c r="V16" i="1"/>
  <c r="V17" i="1"/>
  <c r="V18" i="1"/>
  <c r="V20" i="1"/>
  <c r="V21" i="1"/>
  <c r="V22" i="1"/>
  <c r="V23" i="1"/>
  <c r="V24" i="1"/>
  <c r="V25" i="1"/>
  <c r="V27" i="1"/>
  <c r="V28" i="1"/>
  <c r="V29" i="1"/>
  <c r="V30" i="1"/>
  <c r="V32" i="1"/>
  <c r="V33" i="1"/>
  <c r="V34" i="1"/>
  <c r="V35" i="1"/>
  <c r="V36" i="1"/>
  <c r="V37" i="1"/>
  <c r="V38" i="1"/>
  <c r="V39" i="1"/>
  <c r="V40" i="1"/>
  <c r="V41" i="1"/>
  <c r="V43" i="1"/>
  <c r="V44" i="1"/>
  <c r="V45" i="1"/>
  <c r="V46" i="1"/>
  <c r="V47" i="1"/>
  <c r="V48" i="1"/>
  <c r="V50" i="1"/>
  <c r="V51" i="1"/>
  <c r="V52" i="1"/>
  <c r="V53" i="1"/>
  <c r="V55" i="1"/>
  <c r="V56" i="1"/>
  <c r="V57" i="1"/>
  <c r="V60" i="1"/>
  <c r="V61" i="1"/>
  <c r="V62" i="1"/>
  <c r="V63" i="1"/>
  <c r="V64" i="1"/>
  <c r="V65" i="1"/>
  <c r="V68" i="1"/>
  <c r="V69" i="1"/>
  <c r="V70" i="1"/>
  <c r="V71" i="1"/>
  <c r="V72" i="1"/>
  <c r="V74" i="1"/>
  <c r="V75" i="1"/>
  <c r="V76" i="1"/>
  <c r="V77" i="1"/>
  <c r="V78" i="1"/>
  <c r="V79" i="1"/>
  <c r="V81" i="1"/>
  <c r="V82" i="1"/>
  <c r="V83" i="1"/>
  <c r="V84" i="1"/>
  <c r="V87" i="1"/>
  <c r="V88" i="1"/>
  <c r="V89" i="1"/>
  <c r="V90" i="1"/>
  <c r="V92" i="1"/>
  <c r="V93" i="1"/>
  <c r="V94" i="1"/>
  <c r="V95" i="1"/>
  <c r="V96" i="1"/>
  <c r="V97" i="1"/>
  <c r="V99" i="1"/>
  <c r="V100" i="1"/>
  <c r="V103" i="1"/>
  <c r="V104" i="1"/>
  <c r="V106" i="1"/>
  <c r="V107" i="1"/>
  <c r="V108" i="1"/>
  <c r="V109" i="1"/>
  <c r="V110" i="1"/>
  <c r="V111" i="1"/>
  <c r="V112" i="1"/>
  <c r="V113" i="1"/>
  <c r="V116" i="1"/>
  <c r="V118" i="1"/>
  <c r="V119" i="1"/>
  <c r="V9" i="1"/>
  <c r="X9" i="1" s="1"/>
  <c r="AF9" i="1" s="1"/>
  <c r="AC9" i="1" l="1"/>
  <c r="AD9" i="1"/>
  <c r="AE13" i="1"/>
  <c r="AC13" i="1"/>
  <c r="X13" i="1"/>
  <c r="AC103" i="1"/>
  <c r="X103" i="1"/>
  <c r="AE103" i="1"/>
  <c r="AE105" i="1" s="1"/>
  <c r="AC118" i="1"/>
  <c r="AE118" i="1"/>
  <c r="X118" i="1"/>
  <c r="AE111" i="1"/>
  <c r="AC111" i="1"/>
  <c r="X111" i="1"/>
  <c r="AC107" i="1"/>
  <c r="AE107" i="1"/>
  <c r="X107" i="1"/>
  <c r="AC100" i="1"/>
  <c r="AE100" i="1"/>
  <c r="X100" i="1"/>
  <c r="AC95" i="1"/>
  <c r="AE95" i="1"/>
  <c r="X95" i="1"/>
  <c r="X90" i="1"/>
  <c r="AC84" i="1"/>
  <c r="AE84" i="1"/>
  <c r="X84" i="1"/>
  <c r="AC79" i="1"/>
  <c r="AE79" i="1"/>
  <c r="X79" i="1"/>
  <c r="AC75" i="1"/>
  <c r="AE75" i="1"/>
  <c r="X75" i="1"/>
  <c r="AC70" i="1"/>
  <c r="AE70" i="1"/>
  <c r="X70" i="1"/>
  <c r="X64" i="1"/>
  <c r="AC60" i="1"/>
  <c r="AE60" i="1"/>
  <c r="X60" i="1"/>
  <c r="AC53" i="1"/>
  <c r="AE53" i="1"/>
  <c r="X53" i="1"/>
  <c r="AC48" i="1"/>
  <c r="AE48" i="1"/>
  <c r="X48" i="1"/>
  <c r="AC44" i="1"/>
  <c r="AE44" i="1"/>
  <c r="X44" i="1"/>
  <c r="AC39" i="1"/>
  <c r="AE39" i="1"/>
  <c r="X39" i="1"/>
  <c r="AC35" i="1"/>
  <c r="AE35" i="1"/>
  <c r="X35" i="1"/>
  <c r="AC30" i="1"/>
  <c r="AE30" i="1"/>
  <c r="X30" i="1"/>
  <c r="AC25" i="1"/>
  <c r="AE25" i="1"/>
  <c r="X25" i="1"/>
  <c r="AC21" i="1"/>
  <c r="AE21" i="1"/>
  <c r="X21" i="1"/>
  <c r="AC16" i="1"/>
  <c r="AE16" i="1"/>
  <c r="X16" i="1"/>
  <c r="AC11" i="1"/>
  <c r="AE11" i="1"/>
  <c r="X11" i="1"/>
  <c r="AE9" i="1"/>
  <c r="AE113" i="1"/>
  <c r="X113" i="1"/>
  <c r="AC113" i="1"/>
  <c r="AE109" i="1"/>
  <c r="X109" i="1"/>
  <c r="AC109" i="1"/>
  <c r="AE104" i="1"/>
  <c r="AC104" i="1"/>
  <c r="X104" i="1"/>
  <c r="AE97" i="1"/>
  <c r="X97" i="1"/>
  <c r="AC97" i="1"/>
  <c r="AE93" i="1"/>
  <c r="AC93" i="1"/>
  <c r="X93" i="1"/>
  <c r="AE88" i="1"/>
  <c r="X88" i="1"/>
  <c r="AC88" i="1"/>
  <c r="AE82" i="1"/>
  <c r="AC82" i="1"/>
  <c r="X82" i="1"/>
  <c r="AE77" i="1"/>
  <c r="X77" i="1"/>
  <c r="AC77" i="1"/>
  <c r="AE72" i="1"/>
  <c r="AC72" i="1"/>
  <c r="X72" i="1"/>
  <c r="AE68" i="1"/>
  <c r="X68" i="1"/>
  <c r="AC68" i="1"/>
  <c r="AE62" i="1"/>
  <c r="AC62" i="1"/>
  <c r="X62" i="1"/>
  <c r="AE56" i="1"/>
  <c r="X56" i="1"/>
  <c r="AC56" i="1"/>
  <c r="AE51" i="1"/>
  <c r="AC51" i="1"/>
  <c r="X51" i="1"/>
  <c r="AE46" i="1"/>
  <c r="X46" i="1"/>
  <c r="AC46" i="1"/>
  <c r="AE41" i="1"/>
  <c r="AC41" i="1"/>
  <c r="X41" i="1"/>
  <c r="AE37" i="1"/>
  <c r="X37" i="1"/>
  <c r="AC37" i="1"/>
  <c r="AE33" i="1"/>
  <c r="AC33" i="1"/>
  <c r="X33" i="1"/>
  <c r="AE28" i="1"/>
  <c r="AC28" i="1"/>
  <c r="X28" i="1"/>
  <c r="AE23" i="1"/>
  <c r="AC23" i="1"/>
  <c r="X23" i="1"/>
  <c r="AE18" i="1"/>
  <c r="X18" i="1"/>
  <c r="AC18" i="1"/>
  <c r="X119" i="1"/>
  <c r="AC119" i="1"/>
  <c r="AE119" i="1"/>
  <c r="X112" i="1"/>
  <c r="AE112" i="1"/>
  <c r="AC112" i="1"/>
  <c r="AC108" i="1"/>
  <c r="X108" i="1"/>
  <c r="AE108" i="1"/>
  <c r="AC96" i="1"/>
  <c r="X96" i="1"/>
  <c r="AE96" i="1"/>
  <c r="AC92" i="1"/>
  <c r="AC98" i="1" s="1"/>
  <c r="X92" i="1"/>
  <c r="AE92" i="1"/>
  <c r="X87" i="1"/>
  <c r="AC81" i="1"/>
  <c r="X81" i="1"/>
  <c r="AE81" i="1"/>
  <c r="AC76" i="1"/>
  <c r="X76" i="1"/>
  <c r="AE76" i="1"/>
  <c r="AC71" i="1"/>
  <c r="X71" i="1"/>
  <c r="AE71" i="1"/>
  <c r="AC65" i="1"/>
  <c r="X65" i="1"/>
  <c r="AE65" i="1"/>
  <c r="AC61" i="1"/>
  <c r="X61" i="1"/>
  <c r="AE61" i="1"/>
  <c r="AC55" i="1"/>
  <c r="X55" i="1"/>
  <c r="AE55" i="1"/>
  <c r="AC50" i="1"/>
  <c r="X50" i="1"/>
  <c r="AE50" i="1"/>
  <c r="AC45" i="1"/>
  <c r="X45" i="1"/>
  <c r="AE45" i="1"/>
  <c r="AC40" i="1"/>
  <c r="X40" i="1"/>
  <c r="AE40" i="1"/>
  <c r="AC36" i="1"/>
  <c r="X36" i="1"/>
  <c r="AE36" i="1"/>
  <c r="AC32" i="1"/>
  <c r="X32" i="1"/>
  <c r="AE32" i="1"/>
  <c r="AC27" i="1"/>
  <c r="X27" i="1"/>
  <c r="AE27" i="1"/>
  <c r="AC22" i="1"/>
  <c r="X22" i="1"/>
  <c r="AE22" i="1"/>
  <c r="AC17" i="1"/>
  <c r="X17" i="1"/>
  <c r="AE17" i="1"/>
  <c r="AC12" i="1"/>
  <c r="X12" i="1"/>
  <c r="AE12" i="1"/>
  <c r="AE116" i="1"/>
  <c r="AC116" i="1"/>
  <c r="X116" i="1"/>
  <c r="AE110" i="1"/>
  <c r="AC110" i="1"/>
  <c r="X110" i="1"/>
  <c r="AE106" i="1"/>
  <c r="AC106" i="1"/>
  <c r="AC114" i="1" s="1"/>
  <c r="X106" i="1"/>
  <c r="AE99" i="1"/>
  <c r="AC99" i="1"/>
  <c r="AC101" i="1" s="1"/>
  <c r="X99" i="1"/>
  <c r="X94" i="1"/>
  <c r="AE89" i="1"/>
  <c r="X89" i="1"/>
  <c r="AC89" i="1"/>
  <c r="AE83" i="1"/>
  <c r="AC83" i="1"/>
  <c r="X83" i="1"/>
  <c r="AE78" i="1"/>
  <c r="AC78" i="1"/>
  <c r="X78" i="1"/>
  <c r="AE74" i="1"/>
  <c r="AC74" i="1"/>
  <c r="X74" i="1"/>
  <c r="AE69" i="1"/>
  <c r="AC69" i="1"/>
  <c r="X69" i="1"/>
  <c r="AE63" i="1"/>
  <c r="AC63" i="1"/>
  <c r="X63" i="1"/>
  <c r="AE57" i="1"/>
  <c r="AC57" i="1"/>
  <c r="X57" i="1"/>
  <c r="AE52" i="1"/>
  <c r="AC52" i="1"/>
  <c r="X52" i="1"/>
  <c r="AE47" i="1"/>
  <c r="X47" i="1"/>
  <c r="AC47" i="1"/>
  <c r="AE43" i="1"/>
  <c r="AC43" i="1"/>
  <c r="X43" i="1"/>
  <c r="AE38" i="1"/>
  <c r="AC38" i="1"/>
  <c r="X38" i="1"/>
  <c r="AE34" i="1"/>
  <c r="AC34" i="1"/>
  <c r="X34" i="1"/>
  <c r="AE29" i="1"/>
  <c r="AC29" i="1"/>
  <c r="X29" i="1"/>
  <c r="AE24" i="1"/>
  <c r="AC24" i="1"/>
  <c r="X24" i="1"/>
  <c r="AE20" i="1"/>
  <c r="AC20" i="1"/>
  <c r="X20" i="1"/>
  <c r="AE14" i="1"/>
  <c r="AC14" i="1"/>
  <c r="X14" i="1"/>
  <c r="AE10" i="1"/>
  <c r="AC10" i="1"/>
  <c r="X10" i="1"/>
  <c r="AE101" i="1" l="1"/>
  <c r="AE114" i="1"/>
  <c r="AE115" i="1" s="1"/>
  <c r="AC105" i="1"/>
  <c r="AC115" i="1" s="1"/>
  <c r="AE98" i="1"/>
  <c r="AE91" i="1"/>
  <c r="AC91" i="1"/>
  <c r="AC102" i="1" s="1"/>
  <c r="AC85" i="1"/>
  <c r="AE85" i="1"/>
  <c r="AC80" i="1"/>
  <c r="AE80" i="1"/>
  <c r="AC73" i="1"/>
  <c r="AE73" i="1"/>
  <c r="AE26" i="1"/>
  <c r="AE66" i="1"/>
  <c r="AE67" i="1" s="1"/>
  <c r="AC66" i="1"/>
  <c r="AC67" i="1" s="1"/>
  <c r="AE58" i="1"/>
  <c r="AC58" i="1"/>
  <c r="AC54" i="1"/>
  <c r="AE54" i="1"/>
  <c r="AC49" i="1"/>
  <c r="AE49" i="1"/>
  <c r="AE42" i="1"/>
  <c r="AC42" i="1"/>
  <c r="AC31" i="1"/>
  <c r="AE31" i="1"/>
  <c r="AC26" i="1"/>
  <c r="AE19" i="1"/>
  <c r="AC19" i="1"/>
  <c r="AE15" i="1"/>
  <c r="AC15" i="1"/>
  <c r="AD20" i="1"/>
  <c r="AF20" i="1"/>
  <c r="AD38" i="1"/>
  <c r="AF38" i="1"/>
  <c r="AD57" i="1"/>
  <c r="AF57" i="1"/>
  <c r="AF36" i="1"/>
  <c r="AD36" i="1"/>
  <c r="AF76" i="1"/>
  <c r="AD76" i="1"/>
  <c r="AF96" i="1"/>
  <c r="AD96" i="1"/>
  <c r="AF18" i="1"/>
  <c r="AD18" i="1"/>
  <c r="AF33" i="1"/>
  <c r="AD33" i="1"/>
  <c r="AF56" i="1"/>
  <c r="AD56" i="1"/>
  <c r="AF72" i="1"/>
  <c r="AD72" i="1"/>
  <c r="AF97" i="1"/>
  <c r="AD97" i="1"/>
  <c r="AD30" i="1"/>
  <c r="AF30" i="1"/>
  <c r="AD70" i="1"/>
  <c r="AF70" i="1"/>
  <c r="AD14" i="1"/>
  <c r="AF14" i="1"/>
  <c r="AD52" i="1"/>
  <c r="AF52" i="1"/>
  <c r="AD94" i="1"/>
  <c r="AF94" i="1"/>
  <c r="AF12" i="1"/>
  <c r="AD12" i="1"/>
  <c r="AF50" i="1"/>
  <c r="AD50" i="1"/>
  <c r="AF92" i="1"/>
  <c r="AD92" i="1"/>
  <c r="AD107" i="1"/>
  <c r="AF107" i="1"/>
  <c r="AF13" i="1"/>
  <c r="AD13" i="1"/>
  <c r="AD10" i="1"/>
  <c r="AF10" i="1"/>
  <c r="AD29" i="1"/>
  <c r="AF29" i="1"/>
  <c r="AD69" i="1"/>
  <c r="AF69" i="1"/>
  <c r="AD110" i="1"/>
  <c r="AF110" i="1"/>
  <c r="AF27" i="1"/>
  <c r="AD27" i="1"/>
  <c r="AF45" i="1"/>
  <c r="AD45" i="1"/>
  <c r="AF65" i="1"/>
  <c r="AD65" i="1"/>
  <c r="AF87" i="1"/>
  <c r="AD87" i="1"/>
  <c r="AF119" i="1"/>
  <c r="AD119" i="1"/>
  <c r="AF23" i="1"/>
  <c r="AD23" i="1"/>
  <c r="AF41" i="1"/>
  <c r="AD41" i="1"/>
  <c r="AF46" i="1"/>
  <c r="AD46" i="1"/>
  <c r="AF62" i="1"/>
  <c r="AD62" i="1"/>
  <c r="AF68" i="1"/>
  <c r="AD68" i="1"/>
  <c r="AF82" i="1"/>
  <c r="AD82" i="1"/>
  <c r="AF88" i="1"/>
  <c r="AD88" i="1"/>
  <c r="AF104" i="1"/>
  <c r="AD104" i="1"/>
  <c r="AF109" i="1"/>
  <c r="AD109" i="1"/>
  <c r="AD21" i="1"/>
  <c r="AF21" i="1"/>
  <c r="AD39" i="1"/>
  <c r="AF39" i="1"/>
  <c r="AD60" i="1"/>
  <c r="AF60" i="1"/>
  <c r="AD79" i="1"/>
  <c r="AF79" i="1"/>
  <c r="AD100" i="1"/>
  <c r="AF100" i="1"/>
  <c r="AD78" i="1"/>
  <c r="AF78" i="1"/>
  <c r="AD99" i="1"/>
  <c r="AD101" i="1" s="1"/>
  <c r="AF99" i="1"/>
  <c r="AF101" i="1" s="1"/>
  <c r="AF17" i="1"/>
  <c r="AD17" i="1"/>
  <c r="AF55" i="1"/>
  <c r="AD55" i="1"/>
  <c r="AF37" i="1"/>
  <c r="AD37" i="1"/>
  <c r="AF51" i="1"/>
  <c r="AD51" i="1"/>
  <c r="AF77" i="1"/>
  <c r="AD77" i="1"/>
  <c r="AF93" i="1"/>
  <c r="AD93" i="1"/>
  <c r="AD11" i="1"/>
  <c r="AF11" i="1"/>
  <c r="AD48" i="1"/>
  <c r="AF48" i="1"/>
  <c r="AD90" i="1"/>
  <c r="AF90" i="1"/>
  <c r="AD111" i="1"/>
  <c r="AF111" i="1"/>
  <c r="AD34" i="1"/>
  <c r="AF34" i="1"/>
  <c r="AD74" i="1"/>
  <c r="AF74" i="1"/>
  <c r="AD116" i="1"/>
  <c r="AF116" i="1"/>
  <c r="AF32" i="1"/>
  <c r="AD32" i="1"/>
  <c r="AF71" i="1"/>
  <c r="AD71" i="1"/>
  <c r="AF28" i="1"/>
  <c r="AD28" i="1"/>
  <c r="AF113" i="1"/>
  <c r="AD113" i="1"/>
  <c r="AD25" i="1"/>
  <c r="AF25" i="1"/>
  <c r="AD44" i="1"/>
  <c r="AF44" i="1"/>
  <c r="AD64" i="1"/>
  <c r="AF64" i="1"/>
  <c r="AD84" i="1"/>
  <c r="AF84" i="1"/>
  <c r="AD24" i="1"/>
  <c r="AF24" i="1"/>
  <c r="AD43" i="1"/>
  <c r="AF43" i="1"/>
  <c r="AD47" i="1"/>
  <c r="AF47" i="1"/>
  <c r="AD63" i="1"/>
  <c r="AF63" i="1"/>
  <c r="AD83" i="1"/>
  <c r="AF83" i="1"/>
  <c r="AD89" i="1"/>
  <c r="AF89" i="1"/>
  <c r="AD106" i="1"/>
  <c r="AF106" i="1"/>
  <c r="AF22" i="1"/>
  <c r="AD22" i="1"/>
  <c r="AF40" i="1"/>
  <c r="AD40" i="1"/>
  <c r="AF61" i="1"/>
  <c r="AD61" i="1"/>
  <c r="AF81" i="1"/>
  <c r="AD81" i="1"/>
  <c r="AF108" i="1"/>
  <c r="AD108" i="1"/>
  <c r="AF112" i="1"/>
  <c r="AD112" i="1"/>
  <c r="AD16" i="1"/>
  <c r="AF16" i="1"/>
  <c r="AD35" i="1"/>
  <c r="AF35" i="1"/>
  <c r="AD53" i="1"/>
  <c r="AF53" i="1"/>
  <c r="AD75" i="1"/>
  <c r="AF75" i="1"/>
  <c r="AD95" i="1"/>
  <c r="AF95" i="1"/>
  <c r="AD118" i="1"/>
  <c r="AF118" i="1"/>
  <c r="AF103" i="1"/>
  <c r="AD103" i="1"/>
  <c r="AD114" i="1" l="1"/>
  <c r="AE102" i="1"/>
  <c r="AF105" i="1"/>
  <c r="AF114" i="1"/>
  <c r="AD105" i="1"/>
  <c r="AD115" i="1" s="1"/>
  <c r="AE86" i="1"/>
  <c r="AD91" i="1"/>
  <c r="AF98" i="1"/>
  <c r="AC86" i="1"/>
  <c r="AD98" i="1"/>
  <c r="AF91" i="1"/>
  <c r="AD85" i="1"/>
  <c r="AF85" i="1"/>
  <c r="AF80" i="1"/>
  <c r="AD80" i="1"/>
  <c r="AD73" i="1"/>
  <c r="AD86" i="1" s="1"/>
  <c r="AF73" i="1"/>
  <c r="AF66" i="1"/>
  <c r="AF67" i="1" s="1"/>
  <c r="AD66" i="1"/>
  <c r="AD67" i="1" s="1"/>
  <c r="AD58" i="1"/>
  <c r="AC59" i="1"/>
  <c r="AC125" i="1" s="1"/>
  <c r="AF58" i="1"/>
  <c r="AE59" i="1"/>
  <c r="AE125" i="1" s="1"/>
  <c r="AF54" i="1"/>
  <c r="AD49" i="1"/>
  <c r="AD54" i="1"/>
  <c r="AD15" i="1"/>
  <c r="AF19" i="1"/>
  <c r="AF49" i="1"/>
  <c r="AF42" i="1"/>
  <c r="AD42" i="1"/>
  <c r="AD31" i="1"/>
  <c r="AF31" i="1"/>
  <c r="AF26" i="1"/>
  <c r="AD19" i="1"/>
  <c r="AD26" i="1"/>
  <c r="AF15" i="1"/>
  <c r="AF115" i="1" l="1"/>
  <c r="AD102" i="1"/>
  <c r="AF102" i="1"/>
  <c r="AF86" i="1"/>
  <c r="AD59" i="1"/>
  <c r="AF59" i="1"/>
  <c r="AF125" i="1" s="1"/>
  <c r="AD1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B751B91C-8C68-4F54-B5ED-53C0B93AC513}">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5079665F-14E7-4D94-A3CC-05EF0B059646}">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B26685CA-11AB-4AAC-B53B-EF06772FCAE6}">
      <text>
        <r>
          <rPr>
            <sz val="9"/>
            <color indexed="81"/>
            <rFont val="Tahoma"/>
            <family val="2"/>
          </rPr>
          <t xml:space="preserve">VER ANEXO 1
</t>
        </r>
      </text>
    </comment>
    <comment ref="AG8" authorId="1" shapeId="0" xr:uid="{24145B50-3D47-4772-8130-200949B0683A}">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<sst xmlns="http://schemas.openxmlformats.org/spreadsheetml/2006/main" count="1456" uniqueCount="809">
  <si>
    <t xml:space="preserve">
</t>
  </si>
  <si>
    <t>ALCALDIA DISTRITAL DE CARTAGENA DE INDIAS</t>
  </si>
  <si>
    <t>MACROPROCESO: PLANEACIÓN TERRITORIAL Y DIRECCIONAMIENTO ESTRATEGICO</t>
  </si>
  <si>
    <t>Versión: 1.0</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</si>
  <si>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</si>
  <si>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</si>
  <si>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</si>
  <si>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</si>
  <si>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</si>
  <si>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</si>
  <si>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</si>
  <si>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</si>
  <si>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</si>
  <si>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</si>
  <si>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</si>
  <si>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</si>
  <si>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</si>
  <si>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</si>
  <si>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</si>
  <si>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</si>
  <si>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</si>
  <si>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</si>
  <si>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</si>
  <si>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</si>
  <si>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</si>
  <si>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</si>
  <si>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</si>
  <si>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</si>
  <si>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</si>
  <si>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</si>
  <si>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</si>
  <si>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</si>
  <si>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</si>
  <si>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</si>
  <si>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</si>
  <si>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</si>
  <si>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</si>
  <si>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</si>
  <si>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</si>
  <si>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</si>
  <si>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</si>
  <si>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</si>
  <si>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</si>
  <si>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</si>
  <si>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</si>
  <si>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</si>
  <si>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</si>
  <si>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</si>
  <si>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</si>
  <si>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</si>
  <si>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</si>
  <si>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</si>
  <si>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</si>
  <si>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</si>
  <si>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</si>
  <si>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</si>
  <si>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</si>
  <si>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</si>
  <si>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</si>
  <si>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</si>
  <si>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</si>
  <si>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</si>
  <si>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</si>
  <si>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</si>
  <si>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</si>
  <si>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</si>
  <si>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</si>
  <si>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</si>
  <si>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</si>
  <si>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</si>
  <si>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</si>
  <si>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</si>
  <si>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</si>
  <si>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</si>
  <si>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</si>
  <si>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</si>
  <si>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</si>
  <si>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</si>
  <si>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</si>
  <si>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</si>
  <si>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</si>
  <si>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</si>
  <si>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</si>
  <si>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</si>
  <si>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</si>
  <si>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</si>
  <si>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</si>
  <si>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</si>
  <si>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</si>
  <si>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</si>
  <si>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</si>
  <si>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</si>
  <si>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</si>
  <si>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</si>
  <si>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</si>
  <si>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</si>
  <si>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</si>
  <si>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</si>
  <si>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</si>
  <si>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</si>
  <si>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</si>
  <si>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</si>
  <si>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</si>
  <si>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</si>
  <si>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</si>
  <si>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</si>
  <si>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</si>
  <si>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</si>
  <si>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</si>
  <si>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</si>
  <si>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</si>
  <si>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</si>
  <si>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</si>
  <si>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</si>
  <si>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</si>
  <si>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</si>
  <si>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</si>
  <si>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</si>
  <si>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</si>
  <si>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</si>
  <si>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</si>
  <si>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</si>
  <si>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</si>
  <si>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</si>
  <si>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</si>
  <si>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</si>
  <si>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</si>
  <si>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</si>
  <si>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</si>
  <si>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</si>
  <si>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</si>
  <si>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</si>
  <si>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</si>
  <si>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</si>
  <si>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</si>
  <si>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</si>
  <si>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</si>
  <si>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</si>
  <si>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</si>
  <si>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</si>
  <si>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</si>
  <si>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</si>
  <si>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</si>
  <si>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</si>
  <si>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</si>
  <si>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</si>
  <si>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</si>
  <si>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</si>
  <si>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</si>
  <si>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</si>
  <si>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</si>
  <si>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</si>
  <si>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</si>
  <si>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</si>
  <si>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</si>
  <si>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</si>
  <si>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</si>
  <si>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</si>
  <si>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</si>
  <si>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</si>
  <si>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</si>
  <si>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</si>
  <si>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</si>
  <si>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</si>
  <si>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</si>
  <si>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</si>
  <si>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</si>
  <si>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</si>
  <si>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</si>
  <si>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</si>
  <si>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</si>
  <si>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</si>
  <si>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</si>
  <si>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</si>
  <si>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</si>
  <si>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</si>
  <si>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</si>
  <si>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</si>
  <si>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</si>
  <si>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</si>
  <si>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</si>
  <si>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</si>
  <si>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</si>
  <si>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</si>
  <si>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</si>
  <si>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</si>
  <si>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</si>
  <si>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</si>
  <si>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</si>
  <si>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</si>
  <si>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</si>
  <si>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</si>
  <si>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</si>
  <si>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</si>
  <si>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</si>
  <si>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</si>
  <si>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</si>
  <si>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</si>
  <si>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</si>
  <si>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</si>
  <si>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</si>
  <si>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Página: 2 de 3</t>
  </si>
  <si>
    <t>Página: 1 de 3</t>
  </si>
  <si>
    <t>Página: 3 de 3</t>
  </si>
  <si>
    <t>Elaboración del  documento</t>
  </si>
  <si>
    <t>1.0</t>
  </si>
  <si>
    <t>VALIDACIÓN DEL DOCUMENTO</t>
  </si>
  <si>
    <t>ACUMULADO 2024</t>
  </si>
  <si>
    <t>ACUMULADO CUATRIENIO</t>
  </si>
  <si>
    <t>AVANCE META PRODUCTO AL AÑO (PONDERADO)</t>
  </si>
  <si>
    <t>AVANCE META PRODUCTO AL CUATRIENIO (PONDERADO)</t>
  </si>
  <si>
    <t>AVANCE META PRODUCTO AL AÑO (SIMPLE)</t>
  </si>
  <si>
    <t>AVANCE META PRODUCTO AL CUATRIENIO (SIMPLE)</t>
  </si>
  <si>
    <t>AVANCES ACTIVIDADES DE PROYECTO</t>
  </si>
  <si>
    <t>PRESUPUESTO EJECUTADO MARZO COMPROMISOS</t>
  </si>
  <si>
    <t>PRESUPUESTO EJECUTADO JUNIO COMPROMISOS</t>
  </si>
  <si>
    <t>PRESUPUESTO EJECUTADO MARZO OBLIGACIONES</t>
  </si>
  <si>
    <t>PRESUPUESTO EJECUTADO JUNIO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</si>
  <si>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</si>
  <si>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</si>
  <si>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</si>
  <si>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</si>
  <si>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</si>
  <si>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</si>
  <si>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</si>
  <si>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</si>
  <si>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APROPACIÓN DEFINITIVA POR PROYECTO (JUNIO)</t>
  </si>
  <si>
    <t>APROPACIÓN DEFINITIVA POR PROYECTO (SEPTIEMBRE)</t>
  </si>
  <si>
    <t>APROPACIÓN DEFINITIVA POR PROYECTO (DICIEMBRE)</t>
  </si>
  <si>
    <t>APROPACIÓN DEFINITIVA POR PROYECTO (MARZO)</t>
  </si>
  <si>
    <t>OBSERVACIONES</t>
  </si>
  <si>
    <t>PROGRAMACIÓN META PRODUCTO 2024</t>
  </si>
  <si>
    <t>ACUMULADO 2025</t>
  </si>
  <si>
    <t>ACUMULADO 2026</t>
  </si>
  <si>
    <t>ACUMULADO 2027</t>
  </si>
  <si>
    <t xml:space="preserve">DATOS GENERALES </t>
  </si>
  <si>
    <t>PROGRAMACIÓN META PRODUCTO</t>
  </si>
  <si>
    <t>ACUMULADOS</t>
  </si>
  <si>
    <t>REPORTES META PRODUCTO</t>
  </si>
  <si>
    <t>AVANCES Y RESULTADOS</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</si>
  <si>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</si>
  <si>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</si>
  <si>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</si>
  <si>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Fecha: 15/09/2025</t>
  </si>
  <si>
    <t>Código: PTDGI02-F002</t>
  </si>
  <si>
    <t>PROCESO/ SUBPROCESO: GESTIÓN DE INVERSIONES, PLANES Y PROYECTOS / MONITOREO DE LA EJECUCION DE PLANES, POLITICAS, PROGRAMAS Y PROYECTOS</t>
  </si>
  <si>
    <t>INDICADOR DE PRODUCTO SEGÚN PDL</t>
  </si>
  <si>
    <t>LÍNEA BASE 
SEGUN PDL</t>
  </si>
  <si>
    <t>REPORTE META PRODUCTO A  MARZO 2026</t>
  </si>
  <si>
    <t>REPORTE META PRODUCTO A JUNIO 2026</t>
  </si>
  <si>
    <t>REPORTE META PRODUCTO A  SEPTIEMBRE 2026</t>
  </si>
  <si>
    <t>REPORTE META PRODUCTO A DICIEMBRE 2026</t>
  </si>
  <si>
    <t>LINK DE EVIDENCIAS</t>
  </si>
  <si>
    <t>ODS 3.
 Salud y Bienestar
ODS. 16
Paz, Justicia e Instituciones Solidas</t>
  </si>
  <si>
    <t>NA</t>
  </si>
  <si>
    <t>Línea Estratégica 1.  Localidad que cuida la Vida Digna y la Seguridad Humana</t>
  </si>
  <si>
    <t>Reducir a 11 por cada 100 mil habitantes la tasa de homicidios interpersonales en la Localidad</t>
  </si>
  <si>
    <t>Programa 1.1. Cuidamos la vida y la convivencia de todas, todos y todes</t>
  </si>
  <si>
    <t>Número de jornadas de promoción de la convivencia, acceso a la justicia y prevención de las violencias, muertes y feminicidios realizadas en la Localidad.</t>
  </si>
  <si>
    <t>Número</t>
  </si>
  <si>
    <t>ND</t>
  </si>
  <si>
    <t>Desarrollar 20 jornadas de promoción de la convivencia, acceso a la justicia y prevención de las violencias, muertes y feminicidios en la Localidad.</t>
  </si>
  <si>
    <t>Servicio</t>
  </si>
  <si>
    <t>Espacios de articulación generados</t>
  </si>
  <si>
    <t>NP</t>
  </si>
  <si>
    <t>https://drive.google.com/file/d/1-e_mfY4iVYtDLH_58MUQMvifkl24Kjrf/view?usp=sharing</t>
  </si>
  <si>
    <t>Disminuir a 0,4 la tasa de homicidio por cada 100 mil habitantes en la Localidad</t>
  </si>
  <si>
    <t>Número de calles y/o entornos seguros por dotación de equipos tecnológicos para la seguridad en la Localidad</t>
  </si>
  <si>
    <t>Crear 40 calles y/o entornos seguros con equipos tecnológicos para la seguridad en la Localidad</t>
  </si>
  <si>
    <t xml:space="preserve">Bien </t>
  </si>
  <si>
    <t>Iniciativas para la promoción de la convivencia implementadas</t>
  </si>
  <si>
    <t>Disminuir a 1300 los casos de hurto en la localidad</t>
  </si>
  <si>
    <t>Número de pilotos de convivencia desarrollados en el marco del plan integral de convivencia y seguridad en la Localidad</t>
  </si>
  <si>
    <t>Desarrollar 1 piloto de convivencia en el marco del plan integral de convivencia y seguridad en la Localidad</t>
  </si>
  <si>
    <t>Número de programas de guardianes juveniles de convivencia creados en la Localidad</t>
  </si>
  <si>
    <t>Crear 1 programa de guardianes juveniles que busque la sana convivencia en la Localidad</t>
  </si>
  <si>
    <t>Número de encuentros interinstitucionales de seguridad y convivencia desarrollados en la Localidad</t>
  </si>
  <si>
    <t>Desarrollar 30
encuentros interinstitucionales de seguridad y
convivencia en la Localidad</t>
  </si>
  <si>
    <t>Número de programas de “jóvenes en paz local” creados en la Localidad</t>
  </si>
  <si>
    <t>Crear un 1 programa de “jóvenes en paz local” dirigido a jóvenes en Riesgo de la Localidad</t>
  </si>
  <si>
    <t>Víctimas caracterizadas</t>
  </si>
  <si>
    <t>Programa 1.2. Cuidamos tu entorno escolar</t>
  </si>
  <si>
    <t>Número de jornadas de recuperación paisajística y ambiental en entornos escolares realizados en la Localidad</t>
  </si>
  <si>
    <t>Desarrollar 50 jornadas de recuperación paisajística y ambiental en entornos escolares en la Localidad</t>
  </si>
  <si>
    <t>Número de jornadas de promoción de la convivencia escolar, prevención del bullying y suicidio en la Localidad</t>
  </si>
  <si>
    <t>Desarrollar 50 jornadas de promoción de convivencia escolar para la prevención del bullyng y suicidio en la Localidad</t>
  </si>
  <si>
    <t>Número de corredores seguros que garanticen la seguridad y el control en las IE con acompañamiento de la Policía de Infancia y Adolescencia en la Localidad (control de armas y consumo de sustancia psicoactivas)</t>
  </si>
  <si>
    <t>Desarrollar 20 corredores seguros que garanticen la seguridad y el control en las lE con acompañamiento de la Policía de Infancia y Adolescencia en la Localidad (control de armas y consumo de sustancia psicoactivas)</t>
  </si>
  <si>
    <t>ODS 3.
 Salud y Bienestar</t>
  </si>
  <si>
    <t>Disminuir a 2 los casos de muertes maternas en la
localidad</t>
  </si>
  <si>
    <t>Programa 1.3. Cuidamos la vida de las madres y nuestra niñez</t>
  </si>
  <si>
    <t>Números de jornadas educativas a madres gestantes en los servicios de salud de la Localidad</t>
  </si>
  <si>
    <t>Desarrollar 15 jornadas educativas de derechos en la ruta de atención en salud a madres gestantes nacionales y/o migrantes de la Localidad</t>
  </si>
  <si>
    <t>Programas de educación informal realizados</t>
  </si>
  <si>
    <t>https://drive.google.com/file/d/16GBpzX2tTl-wf4D10xwcqF_iPBlUfQ43/view?usp=sharing</t>
  </si>
  <si>
    <t>Disminuir en un 50% los casos de muertes de menores de un año en la Localidad</t>
  </si>
  <si>
    <t>Número de jornadas en atención integral en salud dirigidas a niñas y niños
menores de 5 años en la Localidad</t>
  </si>
  <si>
    <t>Desarrollar 10 jornadas de atención integral en salud dirigidas a niños y
niñas menores de 5 años en la Localidad</t>
  </si>
  <si>
    <t>Número de programas de salud mental desarrollados
en la Localidad</t>
  </si>
  <si>
    <t>Desarrollar 1 programa de salud mental en la Localidad</t>
  </si>
  <si>
    <t>Planes estratégicos elaborados</t>
  </si>
  <si>
    <t>Número de jornadas de atención integral a las familias realizadas en la Localidad
ALCALDÍA EN EL BARRIO</t>
  </si>
  <si>
    <t>Desarrollar 30 jornadas de atención integral a las familias en el marco de la oferta institucional local ALCALDÍA EN EL BARRIO</t>
  </si>
  <si>
    <t>Espacios de integración de oferta pública generados</t>
  </si>
  <si>
    <t>https://drive.google.com/file/d/1XdD8tuArvfkBXkvSubdzzLV3QKaJJsEx/view?usp=sharing</t>
  </si>
  <si>
    <t>ODS 3.
 Salud y Bienestar
ODS. 10
Reducción de las desigualdades</t>
  </si>
  <si>
    <t>Disminuir a 900 los casos de embarazos
en adolescentes de 10-19 años (revisar la edad) en la Localidad</t>
  </si>
  <si>
    <t>Número de jornadas de prevención del embarazo en adolescentes realizadas en la Localidad</t>
  </si>
  <si>
    <t>Desarrollar 10 jornadas de prevención de embarazo 	en adolescentes en la Localidad</t>
  </si>
  <si>
    <t xml:space="preserve">Documentos de planeación realizados        </t>
  </si>
  <si>
    <t>Número de hogares comunitarios dotados con herramientas pedagógicas en la Localidad</t>
  </si>
  <si>
    <t>Fortalecer a 5 hogares comunitarios con herramientas pedagógicas, didácticas y recreativas en la Localidad</t>
  </si>
  <si>
    <t>Sedes dotadas</t>
  </si>
  <si>
    <t>Programa 1.4. Hambre Cero en la localidad</t>
  </si>
  <si>
    <t>Número de personas vulnerables, en pobreza o pobreza extrema y/o damnificadas que se benefician de las ollas comunitarias, kit y/o bonos alimentarios y/o comedores comunitarios en la zona urbana y rural de la Localidad</t>
  </si>
  <si>
    <t>Beneficiar a 5.000 personas vulnerables, en pobreza o pobreza extrema y/o damnificada a través de ollas comunitarias, kit y/o bonos alimenticios y/o comedores comunitarios en la zona urbana y rural de la Localidad.</t>
  </si>
  <si>
    <t>https://drive.google.com/file/d/1r9bLrep262Fc1HOixYMIZs6Oc46AezSG/view?usp=sharing</t>
  </si>
  <si>
    <t>Número de huertas comunitarias y/o patios productivos en la Localidad</t>
  </si>
  <si>
    <t>Desarrollar 200 huertas comunitarias y/o patios productivos en la Localidad</t>
  </si>
  <si>
    <t>Hogares apoyados para seguridad alimentaria</t>
  </si>
  <si>
    <t>Número de comedores comunitarios desarrollados en la Localidad</t>
  </si>
  <si>
    <t>Desarrollar 2 comedores comunitarios en la Localidad</t>
  </si>
  <si>
    <t>Número de mercados campesinos fijos y/o móviles
desarrollados en la Localidad</t>
  </si>
  <si>
    <t>Desarrollar 4 mercados campesinos fijos y/o móviles en la Localidad</t>
  </si>
  <si>
    <t>Plaza de mercado ampliada</t>
  </si>
  <si>
    <t>ODS. 4
Educación de calidad</t>
  </si>
  <si>
    <t>Aumentar a más de 10 el número de IEO que mejoran los resultados prueba saber en la Localidad</t>
  </si>
  <si>
    <t>Programa 1.5. Cuidamos tu educación permanente y con calidad</t>
  </si>
  <si>
    <t>Numero de IEO que desarrollan un proceso de formación y preparación para la presentación de las pruebas saber en la Localidad</t>
  </si>
  <si>
    <t>Desarrollar un (1) proceso de formación y preparación a las 40 IEO para la presentación de las Pruebas Saber en la Localidad</t>
  </si>
  <si>
    <t>NP
PILOTO</t>
  </si>
  <si>
    <t>Número de ambientes escolares en las IEO habilitadas con aire acondicionado en la Localidad</t>
  </si>
  <si>
    <t>Habilitar 10 ambientes escolares en las IEO con aire acondicionado de la Localidad</t>
  </si>
  <si>
    <t>Número de alianzas y/o convenios con entidades públicas y/o privadas para el acceso a la educación superior y formación para el trabajo desarrolladas en la Localidad</t>
  </si>
  <si>
    <t>Desarrollar 3 alianzas y/o convenios con entidades públicas y/o privadas para el acceso a la educación superior y formación para el trabajo en la Localidad</t>
  </si>
  <si>
    <t>Número de equipos tecnológicos entregados a IEO de la zona urbana y rural de la Localidad</t>
  </si>
  <si>
    <t>Entregar 500 equipos tecnológicos a IEO de la zona urbana y rural de Localidad</t>
  </si>
  <si>
    <t>Número de IEO priorizadas para promover la creación de laboratorios de robótica en la Localidad</t>
  </si>
  <si>
    <t>Priorizar 2 IEO como pilotos para la creación de 2 laboratorios de la robótica en la zona urbana y rural de la Localidad</t>
  </si>
  <si>
    <t>Número de IEO vinculadas al programa amigas del turismo en
la Localidad</t>
  </si>
  <si>
    <t>Promover 5 IEO como instituciones “amigas del turismo” en la zona urbana y rural de la Localidad</t>
  </si>
  <si>
    <t>Número de estudiantes de IEO con valoración y atención óptica en la Localidad</t>
  </si>
  <si>
    <t>Atender 200 estudiantes de IEO con valoración y atención óptica en la zona urbana y rural de
la Localidad</t>
  </si>
  <si>
    <t>Número de IEO promovidas como colegios bilingües en la zona urbana y rural de la Localidad</t>
  </si>
  <si>
    <t>Promover 2 IEO como colegio bilingüe priorizando grados 10 y 11 en la zona urbana y rural de la Localidad</t>
  </si>
  <si>
    <t>Número de jóvenes en extra- edad reintegrados al sistema educativo de la Localidad</t>
  </si>
  <si>
    <t>Atender a 200 jóvenes en extra-edad para su reintegro al sistema educativo en la zona urbana y rural de la Localidad</t>
  </si>
  <si>
    <t>Número de consejos de padres y
madres de familia de IEO fortalecidos de la Localidad</t>
  </si>
  <si>
    <t>Fortalecer 5 consejos de padres y madres de familia de la Localidad</t>
  </si>
  <si>
    <t>Personas atendidas con oferta institucional articulada</t>
  </si>
  <si>
    <t>Programa 1.6. Cuidamos a lxs artistas, gestorxs y sabedorxs</t>
  </si>
  <si>
    <t>Número de Escuelas de Artes creadas e institucionalizadas en la Localidad</t>
  </si>
  <si>
    <t>Crear e institucionalizar 1 escuela de las artes, la cultura y los saberes en la Localidad</t>
  </si>
  <si>
    <t>Centros musicales ampliados</t>
  </si>
  <si>
    <t>Número de cabildos en el marco de las fiestas del 11 de noviembre institucionalizados y realizados</t>
  </si>
  <si>
    <t>Institucionalizar y realizar 4 versiones del cabildo en el marco de las fiestas del 11 de noviembre</t>
  </si>
  <si>
    <t>Encuentros realizados</t>
  </si>
  <si>
    <t>Número de concursos sobre las artes, cultura, música, danza y otras disciplinas artísticas realizados en la Localidad</t>
  </si>
  <si>
    <t>Realizar 8 concursos sobre las artes, cultura, música, danza y otras disciplinas artísticas en la Localidad</t>
  </si>
  <si>
    <t>Eventos de promoción de actividades culturales realizados</t>
  </si>
  <si>
    <t>Número de bibliotecas públicas y/o comunitarias y/o escolares dotadas con mobiliario y/o libros y/o herramientas tecnológicas en la Localidad</t>
  </si>
  <si>
    <t>Dotar 5 bibliotecas públicas y/o comunitarias y/o escolares con mobiliario y/o libros y/o herramientas tecnológicas en la Localidad</t>
  </si>
  <si>
    <t>Bibliotecas adecuadas</t>
  </si>
  <si>
    <t>Número de eventos de cultura popular y/o fiestas patronales y/o festivales tradicionales apoyados en la Localidad</t>
  </si>
  <si>
    <t>Apoyar 20 eventos de cultura popular y/o fiestas patronales y/o festivales tradicionales en la
Localidad</t>
  </si>
  <si>
    <t>Número de jornadas de integración familiar, de niños y niñas en el marco del rescate de
las fiestas navideñas en la Localidad</t>
  </si>
  <si>
    <t>Desarrollar 4 jornadas de integración familiar, de niños y niñas en el marco del rescate de las fiestas navideñas en la Localidad</t>
  </si>
  <si>
    <t>Programa 1.7. Cuidamos tu ser con deporte y recreación</t>
  </si>
  <si>
    <t>Número de campeonatos y/o olimpiadas deportivas que incluye diferentes disciplinas desarrollados en la Localidad</t>
  </si>
  <si>
    <t>Desarrollar 4 campeonatos y/o olimpiadas deportivas que incluyan diferentes disciplinas en la Localidad</t>
  </si>
  <si>
    <t>Eventos deportivos comunitarios realizados</t>
  </si>
  <si>
    <t>https://drive.google.com/file/d/1q-FZ0DMbecWICCv1e6sn_6GzjC7SP8Fs/view?usp=sharing</t>
  </si>
  <si>
    <t>Número de kits deportivos entregados a deportistas de clubes y/o comités de deportes y/o talentos deportivos barriales de la Localidad</t>
  </si>
  <si>
    <t>Entregar 2.000 kits deportivos a deportistas de clubes y/o comités de deportes y/o talentos deportivos barriales de la Localidad</t>
  </si>
  <si>
    <t>Personas beneficiadas</t>
  </si>
  <si>
    <t>Número de jornadas de hábitos de vida saludable en la Localidad</t>
  </si>
  <si>
    <t>Desarrollar 8 jornadas de hábitos de vida saludable en la Localidad</t>
  </si>
  <si>
    <t>Desarrollar una estrategia de movilidad y transporte en apoyo a las distintas actividades recreativas, deportivas, culturales y pedagógicas de la zona urbana y rural de
la Localidad</t>
  </si>
  <si>
    <t>Desarrollar 1 estrategia de desplazamiento a actividades recreativas, deportivas, culturales y pedagógicas de la zona urbana y rural de la Localidad</t>
  </si>
  <si>
    <t>Programa 1.8. Cuidamos tu vivienda con servicios dignos</t>
  </si>
  <si>
    <t>Número de mejoramientos de
viviendas realizados en la Localidad</t>
  </si>
  <si>
    <t>Desarrollar 150 mejoramientos de viviendas en la Localidad</t>
  </si>
  <si>
    <t>Hogares beneficiados con mejoramiento de una vivienda  </t>
  </si>
  <si>
    <t>Número de pozos de agua construidos en la zona rural de localidad</t>
  </si>
  <si>
    <t>Construir 2 pozos de agua en la zona rural de la Localidad</t>
  </si>
  <si>
    <t>Número de planes para el mejoramiento integral de saneamiento básico prestación de servicios públicos (energía, gas y conectividad) estructurados en la Localidad</t>
  </si>
  <si>
    <t>Estructurar 1 plan para el mejoramiento integral de saneamiento básico (agua y alcantarillado), prestación de servicios públicos (energía, gas y conectividad) en la Localidad</t>
  </si>
  <si>
    <t>ODS 1.
Fin de la pobreza
ODS.10
Reducción de las desigualdades</t>
  </si>
  <si>
    <t>Línea Estratégica 2.  Localidad que cuida el desarrollo económico equitativo</t>
  </si>
  <si>
    <t>Contribuir en la reducción
de la pobreza monetaria en la Localidad</t>
  </si>
  <si>
    <t>Programa 2.1. Con crecimiento económico superamos la pobreza</t>
  </si>
  <si>
    <t>Número de modelos de acompañamiento para la superación de la pobreza
implementados en la Localidad</t>
  </si>
  <si>
    <t>Implementar 1 modelo de acompañamiento para la superación de la pobreza en la Localidad</t>
  </si>
  <si>
    <t>Contribuir en la reducción
de la pobreza monetaria extrema en la Localidad</t>
  </si>
  <si>
    <t>Número de centros para el emprendimiento y la empleabilidad creados y funcionando en la Localidad</t>
  </si>
  <si>
    <t>Crear 1 centro para el emprendimiento y la empleabilidad en la Localidad</t>
  </si>
  <si>
    <t>Centros de Desarrollo Empresarial apoyados</t>
  </si>
  <si>
    <t>Contribuir en la reducción de la tasa de desempleo en
la Localidad</t>
  </si>
  <si>
    <t>Número de mypimes(micro, pequeña y mediana empresa) creadas y/o fortalecidas en la
Localidad</t>
  </si>
  <si>
    <t>Crear y/o Fortalecer 30 mypimes(micro, pequeña y mediana empresa) en la
zona urbana y rural de
la Localidad</t>
  </si>
  <si>
    <t xml:space="preserve">Unidades productivas fortalecidas </t>
  </si>
  <si>
    <t>Número de emprendimientos creados y/o fortalecidos en la Localidad</t>
  </si>
  <si>
    <t>Crear y/o Fortalecer 500 emprendimientos en la zona urbana y rural de la Localidad</t>
  </si>
  <si>
    <t>https://drive.google.com/file/d/1iDMJnXYPc7Biau0yogjD3TojnP_WCRp9/view?usp=sharing</t>
  </si>
  <si>
    <t>Número de programas de vinculación laboral a población vulnerable de la zona urbana y rural desarrollados en la Localidad</t>
  </si>
  <si>
    <t>Desarrollar 1 programa de vinculación laboral a población vulnerable de la zona urbana y rural de la Localidad</t>
  </si>
  <si>
    <t>Número de jornadas de establecimientos de comercio acompañados en su proceso de LEGALIZATE YA desarrolladas en la Localidad</t>
  </si>
  <si>
    <t>Desarrollar 4 jornadas de acompañamiento a establecimientos de comercio en su proceso de LEGALIZATE YA en la zona urbana y rural de la Localidad</t>
  </si>
  <si>
    <t>Servicios de atención a la ciudadanía, inspección, vigilancia y control de la Red en todo el territorio nacional prestados</t>
  </si>
  <si>
    <t>https://drive.google.com/file/d/1Gqm1VYUN_Gabqlad_iSb_j_gE4V6P8Ra/view?usp=sharing</t>
  </si>
  <si>
    <t>ODS 11.
Ciudades y comunidades sostenibles
ODS 15.
Vida de ecosistemas terrestres</t>
  </si>
  <si>
    <t>Línea Estratégica 3. Localidad próxima que cuida la movilidad y tu entorno sostenible</t>
  </si>
  <si>
    <t>Aumentar a 8 M² de espacio por habitante en la Localidad</t>
  </si>
  <si>
    <t>Programa 3.1.  Localidad que Cuida la movilidad y el espacio público</t>
  </si>
  <si>
    <t>M² de espacio público recuperados y/o revitalizados y/o construidos en la Localidad</t>
  </si>
  <si>
    <t>M²</t>
  </si>
  <si>
    <t>2.352 M² 
Fuente: LVT</t>
  </si>
  <si>
    <t>Recuperar y/o revitalizar y/o construir 2.400 M² de espacio público efectivo al servicio de la gente en la Localidad</t>
  </si>
  <si>
    <t>Espacio publico adecuado</t>
  </si>
  <si>
    <t>1.000 M²</t>
  </si>
  <si>
    <t>500 M²</t>
  </si>
  <si>
    <t>400 M²</t>
  </si>
  <si>
    <t>ODS 9.
Industria, innovación e infraestructura
ODS 11.
Ciudades y comunidades sostenibles
ODS 15.
Vida de ecosistemas terrestres</t>
  </si>
  <si>
    <t>Aumentar a 30 Km por hora la velocidad de desplazamiento vehicular en la Localidad</t>
  </si>
  <si>
    <t>Mt lineales de vías en concreto rígido y/o flexible y/o material seleccionado pavimentadas en la zona urbana y rural de la Localidad</t>
  </si>
  <si>
    <t>Mts Lineales</t>
  </si>
  <si>
    <t>Pavimentar y/o adecuar 7.000 mts lineales de vías en concreto rígido y/o flexibles y/o material seleccionado en la zona urbana y rural de la Localidad</t>
  </si>
  <si>
    <t>Vía secundaria mejorada</t>
  </si>
  <si>
    <t>3.000 Mts lineales adecuación</t>
  </si>
  <si>
    <t>2.000 Mts lineales</t>
  </si>
  <si>
    <t>Número de campañas de sensibilización y/o operativos de seguridad y control vial desarrollados y articulados con las autoridades competentes en la Localidad</t>
  </si>
  <si>
    <t>Desarrollar 20 campañas de sensibilización y/o operativos de seguridad y control vial articulados con las autoridades competentes en la Localidad</t>
  </si>
  <si>
    <t>Documentos de planeación realizados</t>
  </si>
  <si>
    <t>https://drive.google.com/file/d/1adBfqBT8PgGVbKJne_SKPi_oLvi46nte/view?usp=sharing</t>
  </si>
  <si>
    <t>Número de nombres de barrios y/o sectores construidos e instalados en la zona urbana y
rural de la Localidad</t>
  </si>
  <si>
    <t>Construir e Instalar 30 nombres de barrios y/o sectores en la zona urbana y rural de la
Localidad</t>
  </si>
  <si>
    <t>Número de campañas de sensibilización para la restitución del espacio público con acompañamiento de las autoridades competentes desarrolladas en la Localidad</t>
  </si>
  <si>
    <t>Desarrollar 10 campañas de sensibilización para la restitución del espacio público con acompañamiento de las autoridades competentes en la Localidad</t>
  </si>
  <si>
    <t>https://drive.google.com/file/d/1UuA-gMYVfVPnqEDz2GEXFoCoH_6mrvz_/view?usp=sharing</t>
  </si>
  <si>
    <t>Programa 3.2. Localidad que Cuida de un ambiente limpio y sano</t>
  </si>
  <si>
    <t>Número de canales y rondas hídricas pilotos limpias y mantenidas en la Localidad</t>
  </si>
  <si>
    <t>Limpiar y mantener 5 canales y rondas hídricas pilotos en la
zona urbana y rural de
la Localidad</t>
  </si>
  <si>
    <t>Número de basureros satélites eliminados en puntos estratégicos de la Localidad</t>
  </si>
  <si>
    <t>Eliminar 20 basureros satélites en puntos estratégicos en la Localidad</t>
  </si>
  <si>
    <t>https://drive.google.com/file/d/1D0vA36pPtkIV_AuY4KM-egabN4n01dqT/view?usp=sharing</t>
  </si>
  <si>
    <t>Número de Guardianes del Manglar formados en la Localidad</t>
  </si>
  <si>
    <t>Formar a 100 Guardianes del Manglar en la Localidad</t>
  </si>
  <si>
    <t>Personas capacitadas con educación informal</t>
  </si>
  <si>
    <t>Número de iniciativas comunitarias y/o educativas de procesos de separación en la fuente y reciclaje fortalecidas en la zona urbana y rural de la Localidad</t>
  </si>
  <si>
    <t>Fortalecer 10 iniciativas educativas de procesos de separación en la fuente y reciclaje PRAES en la zona urbana y rural de la Localidad</t>
  </si>
  <si>
    <t>Estrategias de participación ciudadana en la gestión ambiental implementadas</t>
  </si>
  <si>
    <t>Número PRAES y/o
PROCEDA fortalecidos en la Localidad</t>
  </si>
  <si>
    <t>Fortalecer 10 iniciativas comunitarias de procesos de separación en la fuente y reciclaje PROCEDA en la zona urbana y rural de la Localidad</t>
  </si>
  <si>
    <t>Número de festivales y/o reinados juveniles desarrollados en la Localidad</t>
  </si>
  <si>
    <t>Desarrollar 4 festivales y/o
reinados juveniles ecológicos en la zona urbana y rural de la Localidad</t>
  </si>
  <si>
    <t>Programa 3.3.  Localidad que Cuida el ordenamiento urbano</t>
  </si>
  <si>
    <t>Números de planes de formalización y/o titulación de barrios y/o sectores y/o predios
desarrollados en la Localidad</t>
  </si>
  <si>
    <t>Desarrollar 1 plan de formalización y/o titulación de barrios y/o sectores y/o predios
en la Localidad</t>
  </si>
  <si>
    <t>Número de planes parciales promovidos por el POT en la
Localidad</t>
  </si>
  <si>
    <t>Promover 2 planes parciales definidos por el POT para su
formulación en la Localidad</t>
  </si>
  <si>
    <t>Número de acciones del plan piloto del barrio Boston -Plan 4C fortalecidas en la Localidad</t>
  </si>
  <si>
    <t>Fortalecer 1 acción del plan
piloto del Barrio Boston - Plan 4C en la Localidad</t>
  </si>
  <si>
    <t>Número de líneas estratégicas del Plan Comunal “Buen Vivir” de la UCG No. 6 fortalecidas en
la Localidad</t>
  </si>
  <si>
    <t>Fortalecer 1 línea estratégica del Plan Comunal “Buen Vivir” de la UCG No. 6 de la
Localidad</t>
  </si>
  <si>
    <t>ODS 9.
Industria, innovación e infraestructura</t>
  </si>
  <si>
    <t>Línea Estratégica 4. Localidad Abierta que cuida la innovación pública y participación ciudadana</t>
  </si>
  <si>
    <t>Lograr el acceso y/o
interacción de 2.000 consultas en la web de la Localidad</t>
  </si>
  <si>
    <t>Programa 4.1. Localidad que interactúa y rinde cuentas</t>
  </si>
  <si>
    <t>Número de plataformas y/o
sitios web diseñados y funcionando en la Localidad</t>
  </si>
  <si>
    <t>Diseñar y mantener 1 página web de la Alcaldía Local</t>
  </si>
  <si>
    <t>Estrategias implementadas</t>
  </si>
  <si>
    <t>Integrar 3000 personas a procesos y espacios de participación ciudadana y comunitaria en la Localidad</t>
  </si>
  <si>
    <t>Número de eventos de rendición pública de cuentas realizados en la Localidad</t>
  </si>
  <si>
    <t>Realizar 5 eventos de rendición pública de cuentas en la Localidad</t>
  </si>
  <si>
    <t>Número de sistemas de información diagnóstica de la Localidad creados e implementados en la
Localidad</t>
  </si>
  <si>
    <t>Crear e implementar 1 sistema de información diagnóstica de la Localidad</t>
  </si>
  <si>
    <t>Bases de datos producidas</t>
  </si>
  <si>
    <t>Aumentar en más del 60% el nivel de favorabilidad y/o de
confianza en la Administración Local</t>
  </si>
  <si>
    <t>Número de estrategias de comunicación para visibilizar la gestión de la Administración Local (murales, impresión de periódicos, centro de documentación y transparencia, redes sociales
y piezas gráficas) diseñadas e implementadas</t>
  </si>
  <si>
    <t>Diseñar e implementar 1 estrategia de comunicación para visibilizar la gestión de la Administración Local (murales, impresión de periódicos, centro de documentación y transparencia, redes sociales y piezas gráficas)</t>
  </si>
  <si>
    <t>ODS 11.
Ciudades y comunidades sostenibles</t>
  </si>
  <si>
    <t>Ejecutar 5 planes de acción de
los Consejos Locales y espacios de participación ciudadana y comunitaria</t>
  </si>
  <si>
    <t>Programa 4.2. Localidad que Cuida los espacios de participación</t>
  </si>
  <si>
    <t>Número de Organismos de Acción Comunal fortalecidos
de 1er y 2do nivel en la Localidad</t>
  </si>
  <si>
    <t>Fortalecer 116 Organismos de Acción Comunal de 1er y 2do nivel en la Localidad</t>
  </si>
  <si>
    <t>Espacios de participación promovidos</t>
  </si>
  <si>
    <t>https://drive.google.com/file/d/1N1tuvsn5Wi2_p9q-LbHFpcuzdjwCRPXi/view?usp=sharing</t>
  </si>
  <si>
    <t>Números de Consejos Locales de Planeación fortalecidos en la Localidad</t>
  </si>
  <si>
    <t>Fortalecer 1 Consejo Local de Planeación de la Localidad para la ejecución de su plan de trabajo</t>
  </si>
  <si>
    <t>Número de planes de trabajo desarrollado en la Localidad por el concejo local de juventud</t>
  </si>
  <si>
    <t>Fortalecer 1 Consejo Local de Juventud de la Localidad para la ejecución de su plan de trabajo</t>
  </si>
  <si>
    <t>Número de espacios de participación ciudadana y organizaciones sociales
fortalecidas en la Localidad</t>
  </si>
  <si>
    <t>Fortalecer 5 espacios de participación ciudadana y organizaciones sociales en la
Localidad</t>
  </si>
  <si>
    <t>Número de organizaciones de jóvenes creadas y/o fortalecidas de la Localidad</t>
  </si>
  <si>
    <t>Crear y/o fortalecer 60 organizaciones de jóvenes de la Localidad</t>
  </si>
  <si>
    <t>Número de organizaciones de mujeres creadas y/o fortalecidas de la Localidad</t>
  </si>
  <si>
    <t>Crear y/o fortalecer 30 organizaciones de mujeres de la Localidad</t>
  </si>
  <si>
    <t>ODS 10.
Reducción de las desigualdades
ODS 11. 
Ciudades y comunidades sostenibles
ODS 16.
Paz, justicia e instituciones sólidas</t>
  </si>
  <si>
    <t>Transformar 5 comportamientos ciudadanos transformados a partir de ejercicios de cultura ciudadana en la Localidad</t>
  </si>
  <si>
    <t>Programa 4.3. Localidad de deberes y cultura ciudadana</t>
  </si>
  <si>
    <t>Número de iniciativas de cultura ciudadana: MI BARRIO MI ESCUELA desarrolladas en
la Localidad</t>
  </si>
  <si>
    <t>Desarrollar 20 iniciativas de cultura ciudadana: MI BARRIO MI ESCUELA en la Localidad</t>
  </si>
  <si>
    <t>Número de laboratorios sociales de transformación del comportamiento desarrollados
en la Localidad</t>
  </si>
  <si>
    <t>Desarrollar 3 laboratorios sociales de transformación de comportamiento ciudadano en
la Localidad</t>
  </si>
  <si>
    <t>ODS 9. 
Industria, innovación e infraestructura     
       ODS 17. Alianza para lograr objetivos</t>
  </si>
  <si>
    <t>Línea Estratégica 5. Localidad de Gestión  y Grupos de Valor</t>
  </si>
  <si>
    <t>Aumentar a 2 los proyectos sociales y de infraestructura gestionados para financiación
por parte de entidades públicas y/o privadas.</t>
  </si>
  <si>
    <t>Programa 5.1. Localidad de gestión para la infraestructura biosocial</t>
  </si>
  <si>
    <t>Numero de escenarios deportivos y/o culturales construidos y/o reconstruidos
y/o adecuados en la localidad</t>
  </si>
  <si>
    <t>2
Adecuados</t>
  </si>
  <si>
    <t>Construir y/o reconstruir y/o adecuar 6 escenarios deportivos y/o culturales en la Localidad</t>
  </si>
  <si>
    <t>Infraestructura deportiva mantenida</t>
  </si>
  <si>
    <t xml:space="preserve">ODS 3. 
Salud y bienestar  
                                                                                                  ODS 11. 
Ciudades y comunidades sostenibles </t>
  </si>
  <si>
    <t>Aumentar a 5000 el número de personas que hacen uso y participan de actividades deportivas en los escenarios deportivos de la localidad</t>
  </si>
  <si>
    <t>Número proyectos de Infraestructura biosocial formulados y estructurados fase 3 para su presentación y gestión</t>
  </si>
  <si>
    <t>Formular y estructurar 5 proyectos de infraestructura biosocial para su presentación y gestión ante las entidades del nivel distrital, departamental, nacional y de cooperación internacional</t>
  </si>
  <si>
    <t>Documentos de lineamientos técnicos realizados</t>
  </si>
  <si>
    <t xml:space="preserve">ODS. 10 
Reducción a las desigualdades    
       ODS. 11 
Ciudades y comunidades sostenibles  </t>
  </si>
  <si>
    <t>Fortalecer 8 organizaciones de poblaciones vulnerables y grupos de valor en la gestión Organizacional y de promoción
de sus derechos</t>
  </si>
  <si>
    <t>Programa 5.2. Localidad que Cuida los grupos de valor</t>
  </si>
  <si>
    <t>Número de atenciones integrales a personas mayores desarrolladas
en la zona urbana y rural de Localidad</t>
  </si>
  <si>
    <t>Desarrollar la atención integral a 300 personas mayores en la zona urbana y rural de Localidad</t>
  </si>
  <si>
    <t>Documentos de planeación elaborados</t>
  </si>
  <si>
    <t>Número de atenciones integrales a personas con discapacidad
desarrolladas en la zona urbana y rural de Localidad</t>
  </si>
  <si>
    <t>Desarrollar la atención integral a 150 personas con discapacidad
y/o cuidadores en la zona urbana y rural de Localidad</t>
  </si>
  <si>
    <t>https://drive.google.com/file/d/152goBjQ1qY-iliWDUoGQmqnbc_owQEoT/view?usp=sharing</t>
  </si>
  <si>
    <t>Número de atenciones integrales a personas LGBTIQ+ desarrolladas en la zona urbana y
rural de Localidad</t>
  </si>
  <si>
    <t>Desarrollar la atención integral a 100 personas LGBTIQ+ en la zona urbana y rural de Localidad</t>
  </si>
  <si>
    <t>Número de atenciones integrales a mujeres desarrolladas en la
zona urbana y rural de Localidad</t>
  </si>
  <si>
    <t>Desarrollar la atención integral a 300 mujeres en la zona urbana y
rural de Localidad</t>
  </si>
  <si>
    <t>Número de atenciones integrales a jóvenes desarrolladas en la
zona urbana y rural de Localidad</t>
  </si>
  <si>
    <t>Desarrollar la atención integral a 300 jóvenes en la zona urbana y
rural de Localidad</t>
  </si>
  <si>
    <t>Número de atenciones integrales a personas migrantes desarrolladas en la zona urbana y rural de Localidad</t>
  </si>
  <si>
    <t>Desarrollar la atención integral a
50 personas migrantes en la zona urbana y rural de Localidad</t>
  </si>
  <si>
    <t>Número de atenciones integrales a personas víctimas del conflicto
armado desarrolladas en la zona urbana y rural de Localidad</t>
  </si>
  <si>
    <t>Desarrollar la atención integral a 50 personas víctimas del conflicto armado en la zona urbana y rural de Localidad</t>
  </si>
  <si>
    <t>Número de atenciones integrales
a campesinos de la zona norte de la localidad</t>
  </si>
  <si>
    <t>Desarrollar la atención integral a 100 campesinos de la zona norte de la localidad</t>
  </si>
  <si>
    <t>Capitulo Etnico</t>
  </si>
  <si>
    <t>Programa: Localidad, territorio de paz y pensamiento colectivo</t>
  </si>
  <si>
    <t>Número de planes de vida fortalecido para la atención integral de los cabildos
Indígenas</t>
  </si>
  <si>
    <t>Fortalecer 3 planes de vida para la atención integral de los cabildos indígenas presentes
en la localidad</t>
  </si>
  <si>
    <t>Comunidades indigenas asistidas técnicamente</t>
  </si>
  <si>
    <t>Programa: Localidad, Ruta de la libertad</t>
  </si>
  <si>
    <t>Número de Planes de etnodesarrollo fortalecidos para la atención integral de los habitantes de los consejos comunitarios afrodescendientes de la zona norte</t>
  </si>
  <si>
    <t>Fortalecer 5 planes de etnodesarrollo de los consejos comunitarios afrodescendientes de la zona norte de la Localidad</t>
  </si>
  <si>
    <t>Grupos étnicos asistidos técnicamente</t>
  </si>
  <si>
    <t>Número de jornadas de promoción y sensibilización de Descentralización</t>
  </si>
  <si>
    <t>Desarrollar 3 jornadas de promoción y sensibilización de la descentralización administrativa</t>
  </si>
  <si>
    <r>
      <t xml:space="preserve">Campañas de promoción realizadas              </t>
    </r>
    <r>
      <rPr>
        <sz val="14"/>
        <color rgb="FFFF0000"/>
        <rFont val="Arial"/>
        <family val="2"/>
      </rPr>
      <t xml:space="preserve"> </t>
    </r>
  </si>
  <si>
    <t>Avance Programa 1.1. Cuidamos la vida y la convivencia de todas, todos y todes</t>
  </si>
  <si>
    <t>Avance Programa 1.2. Cuidamos tu entorno escolar</t>
  </si>
  <si>
    <t>Avance Programa 1.3. Cuidamos la vida de las madres y nuestra niñez</t>
  </si>
  <si>
    <t>Avance Programa 1.4. Hambre Cero en la localidad</t>
  </si>
  <si>
    <t>Avance Programa 1.5. Cuidamos tu educación permanente y con calidad</t>
  </si>
  <si>
    <t>Avance Programa 1.6. Cuidamos a lxs artistas, gestorxs y sabedorxs</t>
  </si>
  <si>
    <t>Avance Programa 1.7. Cuidamos tu ser con deporte y recreación</t>
  </si>
  <si>
    <t>Avance Programa 1.8. Cuidamos tu vivienda con servicios dignos</t>
  </si>
  <si>
    <t>Avance Línea Estratégica 1.  Localidad que cuida la Vida Digna y la Seguridad Humana</t>
  </si>
  <si>
    <t>Avance Programa 2.1. Con crecimiento económico superamos la pobreza</t>
  </si>
  <si>
    <t>Avance Línea Estratégica 2.  Localidad que cuida el desarrollo económico equitativo</t>
  </si>
  <si>
    <t>Avance Programa 3.1.  Localidad que Cuida la movilidad y el espacio público</t>
  </si>
  <si>
    <t>Avance Programa 3.2. Localidad que Cuida de un ambiente limpio y sano</t>
  </si>
  <si>
    <t>Avance Programa 3.3.  Localidad que Cuida el ordenamiento urbano</t>
  </si>
  <si>
    <t>Avance Línea Estratégica 3. Localidad próxima que cuida la movilidad y tu entorno sostenible</t>
  </si>
  <si>
    <t>Avance Programa 4.1. Localidad que interactúa y rinde cuentas</t>
  </si>
  <si>
    <t>Suma</t>
  </si>
  <si>
    <t>Promedio</t>
  </si>
  <si>
    <t>Total</t>
  </si>
  <si>
    <t>Recuento</t>
  </si>
  <si>
    <t>Avance Programa 4.2. Localidad que Cuida los espacios de participación</t>
  </si>
  <si>
    <t>Avance Programa 4.3. Localidad de deberes y cultura ciudadana</t>
  </si>
  <si>
    <t>Avanc Línea Estratégica 4. Localidad Abierta que cuida la innovación pública y participación ciudadana</t>
  </si>
  <si>
    <t>Avance Programa 5.1. Localidad de gestión para la infraestructura biosocial</t>
  </si>
  <si>
    <t>Avance Programa 5.2. Localidad que Cuida los grupos de valor</t>
  </si>
  <si>
    <t>Avanc Línea Estratégica 5. Localidad de Gestión  y Grupos de Valor</t>
  </si>
  <si>
    <t>Avance Programa Localidad, territorio de paz y pensamiento colectivo</t>
  </si>
  <si>
    <t>Avance Programa Localidad, Ruta de la libertad</t>
  </si>
  <si>
    <t>Avance Capítuo Etnico</t>
  </si>
  <si>
    <t>AVANCE PLAN DE DESARROLLO “LOCALIDAD DE DERECHOS Y DEBERES 2024 - 2027” LOCALIDAD DE LA VIRGEN Y TURÍSTICA.  MARZO 2026</t>
  </si>
  <si>
    <t xml:space="preserve"> META PRODUCTO PDD 2024-2027</t>
  </si>
  <si>
    <t>REPORTE ACTIVIDADES PROYECTO DE  ENERO A MARZO 2026</t>
  </si>
  <si>
    <t>REPORTE ACTIVIDADES PROYECTO DE  ABRIL A JUNIO 2026</t>
  </si>
  <si>
    <t>REPORTE ACTIVIDADES PROYECTO DE  JULIO A SEPTIEMBRE 2026</t>
  </si>
  <si>
    <t>REPORTE ACTIVIDADES PROYECTO DE  OCTUBRE A DICIEMBRE 2026</t>
  </si>
  <si>
    <t>Construir e instalar 50 unidades sanitarias para un saneamiento básico digno.</t>
  </si>
  <si>
    <t>Programa 1.8.
Cuidamos tu
vivienda con
servicios dignos</t>
  </si>
  <si>
    <t xml:space="preserve">05-04-05 Descentralización Administrativa </t>
  </si>
  <si>
    <t>Desarrollar 50 mejoramientos de viviendas en la Localidad</t>
  </si>
  <si>
    <t>CONSTRUCCIÓN DE UNIDADES SANITARIAS PARA VIVIENDAS EN CONDICIÓN DE POBREZA EXTREMA EN LA LOCALIDAD DE LA VIRGEN
Y TURISTICA DE LA CIUDAD DE CARTAGENA DE INDIAS</t>
  </si>
  <si>
    <t>202500000025110 - PIIP</t>
  </si>
  <si>
    <t>DISMINUIR LOS NIVELES DE DISPOSICION DE AGUAS RESIDUALES SIN TRATAR EN ZONAS DE POBREZA EXTREMA EN LA
LOCALIDAD DE LA VIRGEN Y TURISTICA</t>
  </si>
  <si>
    <t>Mejorar en calidad y cobertura de los sistemas de tratamiento de aguas residuales para las zonas de pobreza extrema en la localidad</t>
  </si>
  <si>
    <t>Unidades sanitarias con saneamiento básico construidas (Producto
principal del proyecto)</t>
  </si>
  <si>
    <t>PRELIMINARES</t>
  </si>
  <si>
    <t>Trazador presupuestal de equidad de género</t>
  </si>
  <si>
    <t>Trazado y localización</t>
  </si>
  <si>
    <t>Unidades Comuneras Rurales de Gobierno</t>
  </si>
  <si>
    <t>José Luis Barboza Grau</t>
  </si>
  <si>
    <t>1. Se pueden presentar lluvias que impiden la ejecución de actividades.
2. Limitación de alcance de unidades sanitarias.
3. Se puede presentar escasez de personal calificado disponible para la realización de las intervenciones</t>
  </si>
  <si>
    <t>1. Implementar la jornada laboral durante época de verano.
2. Acopio de materiales con debida antelación.
3. Consecución y confirmación de personal disponible con debida antelación.</t>
  </si>
  <si>
    <t>SI</t>
  </si>
  <si>
    <t>CONSTRUCCIÓN DE UNIDADES SANITARIAS PARA VIVIENDAS</t>
  </si>
  <si>
    <t>COVENIO INTERADMINISTRATIVO</t>
  </si>
  <si>
    <t>ICLD</t>
  </si>
  <si>
    <t>INVERSIÓN</t>
  </si>
  <si>
    <t>50% de avance programático - 100% avance financiero</t>
  </si>
  <si>
    <t>MUROS</t>
  </si>
  <si>
    <t>CIMENTACIONES</t>
  </si>
  <si>
    <t>Base concreto ciclópeo de 0,30x0,30 cmts.</t>
  </si>
  <si>
    <t>Viga cimiento de 0,20 x 0,20 con 4 Ø de 1/2 y
Ø 3/8 a cada 20 cmts</t>
  </si>
  <si>
    <t>Relleno con material seleccionado, incluye
acarreo manual hasta 20 mts.</t>
  </si>
  <si>
    <t>Sobrecimiento en block # 4</t>
  </si>
  <si>
    <t>Impermeabilización de sobrecimiento</t>
  </si>
  <si>
    <t>levante en block # 4</t>
  </si>
  <si>
    <t>Viga de amarre superior de 0,10 x 0,20
reforzada 3 # 3/8 corridas y aros 3/8 @0,20</t>
  </si>
  <si>
    <t>Pañete impermeabilizado con mortero 1:3,
espesor = 2,5 cm</t>
  </si>
  <si>
    <t>Enchape para muros</t>
  </si>
  <si>
    <t>Listelo cerámico (cenefa )</t>
  </si>
  <si>
    <t>CUBIERTA Y CARPINTERIA</t>
  </si>
  <si>
    <t>Sum e inst de cubierta en micocemento
(Incluye correa en madera inmunizada,
paragüitas y ganchos.)</t>
  </si>
  <si>
    <t>Sum e inst de puerta principal en lamina pvc
y marcos en perfil en aluminio. de 0.70 X 2,00
MTS</t>
  </si>
  <si>
    <t>PISOS</t>
  </si>
  <si>
    <t>Plantilla impermeabilizada en concreto e
=0,10</t>
  </si>
  <si>
    <t>Sum e inst malla electrosoldada</t>
  </si>
  <si>
    <t>Sum e inst de piso en cerámica</t>
  </si>
  <si>
    <t>INSTALACIONES
HIDRAULICOSANITARIAS Y ELECTRICAS</t>
  </si>
  <si>
    <t>Punto sanitario 2 "</t>
  </si>
  <si>
    <t>Punto sanitario 4 "</t>
  </si>
  <si>
    <t>Sum e inst de tubería de 2 " PVC</t>
  </si>
  <si>
    <t>Sum e inst de tubería sanitaria de 4 " PVC</t>
  </si>
  <si>
    <t>Registro sanitario de 0,80x0,80 mts.</t>
  </si>
  <si>
    <t>Sum e inst de sanitario acuacer</t>
  </si>
  <si>
    <t>Sum e inst de lavamanos acuacer</t>
  </si>
  <si>
    <t>Sum e inst de kit de accesorios acuacer
(jaboneras, papelera)</t>
  </si>
  <si>
    <t>PINTURA</t>
  </si>
  <si>
    <t>Pintura promical base+acronal</t>
  </si>
  <si>
    <t>Pintura Vinilo Tipo I</t>
  </si>
  <si>
    <t>ESPEJO</t>
  </si>
  <si>
    <t>Suministro e instalación espejo de 35 x 30
cmts</t>
  </si>
  <si>
    <t>TANQUE SEPTICO</t>
  </si>
  <si>
    <t>Excavación común</t>
  </si>
  <si>
    <t>Viga cimiento de 0,20 x 0,30 con 4 Ø de 3/8 y
Ø 3/8 a cada 20 cmt</t>
  </si>
  <si>
    <t>Relleno con material seleccionado piedra
triturada tipo rajón de 3/4", incluye sobre
acarreo de max. 15 mts.</t>
  </si>
  <si>
    <t>MEJORAMIENTO DE ZONAS VERDES Y PARQUES DE LA LOCALIDAD DE LA VIRGEN Y TURISTICA DE CARTAGENA DE INDIAS</t>
  </si>
  <si>
    <t>202500000025044 - PIIP</t>
  </si>
  <si>
    <t>DISMINUIR LOS NIVELES DE DISPOSICION DE AGUAS RESIDUALES SIN TRATAR EN ZONAS DE POBREZA EXTREMA EN LA LOCALIDAD DE LA VIRGEN Y TURISTICA DE LA CIUDAD DE CARTAGENA DE INDIAS.</t>
  </si>
  <si>
    <t xml:space="preserve">Unidades sanitarias con saneamiento básico construidas </t>
  </si>
  <si>
    <t>ESTUDIOS Y DISEÑOS</t>
  </si>
  <si>
    <t>Documento</t>
  </si>
  <si>
    <t xml:space="preserve">UNIDAD COMUNERA 5,6, 7  </t>
  </si>
  <si>
    <t>JOSE LUIS BARBOZA GRAU</t>
  </si>
  <si>
    <t>1. Se pueden presentar lluvias que
impiden la ejecución de
actividades.
2. Limitación de alcance de
unidades sanitarias.
3. Se puede presentar
escasez de personal calificado
disponible para la realización de
las intervenciones</t>
  </si>
  <si>
    <t>1. Implementar la jornada laboral
durante época de verano.
2. Acopio de materiales con debida
antelación.
3. Consecución y confirmación de
personal disponible con debida
antelación.</t>
  </si>
  <si>
    <t>CONVENIO INTERADMINISTRATIVO</t>
  </si>
  <si>
    <t>Parques mejorados</t>
  </si>
  <si>
    <t>Convenio Interadministrativo</t>
  </si>
  <si>
    <t>100% avance programético - 100% avance financiero</t>
  </si>
  <si>
    <t>Trazado Replanteo: Trazado De Areas De Placas , Nivelaciones, Trazado Perimetro Cerramientos.</t>
  </si>
  <si>
    <t>Cerramiento Tela Verde: Cerramiento Area De Trabajos En Tela Verde (Incluye Estructura De De Madera Y Soportes O Anclajes En Suelo)</t>
  </si>
  <si>
    <t>Demoliciones Placas Concreto: Demolición De Placas En Mal Estado De E=10 Cms (Incluye Cargue Y Retiro A Siito Certificado De Residuos ,Acarreos Internos Hasta 30 Mts Para Punto Decargue )</t>
  </si>
  <si>
    <t>Demoliciones Levante Perimetral: Demolición De Levante Perimetral En Mal Estado De E=15 Cms (Incluye Cargue Y Retiro A Sitio Certificado De Residuos ,Acarreos Internos Hasta 30 Mts Para Punto Decargue )</t>
  </si>
  <si>
    <t>Demolicion De Viga Cimiento Existente (Incluye Cargue Y Retiro A Sitio Certificado De Residuos ,Acarreos Internos Hasta 30 Mts Para Punto Decargue )</t>
  </si>
  <si>
    <t>Demolicion Bases De Banca Existente (Incluye Retiro A Sitio Certificado De Residuos)</t>
  </si>
  <si>
    <t>Desmonte De Juego Existente (Incluye Retiro A Sitio Certificado De Residuos)</t>
  </si>
  <si>
    <t>Desmonte De Lamparas Existente</t>
  </si>
  <si>
    <t>Demolicion Bordillo : Demolición De Bordillo En Mal Estado (Incluye Cargue Y Retiro A Sitio Certificado De Residuos )</t>
  </si>
  <si>
    <t>Excavaciones, Rellenos Material Seleccionado</t>
  </si>
  <si>
    <t>Excavación Comun De 0.2 Mts Y Retiro De Material Excavado (Incluye Acarreo En Obra Y Disposición Final En Sitio Autorizado)</t>
  </si>
  <si>
    <t>Relleno Seleccionado Debidamente Compactado Con Material Seleccionado, Zahorra ( Incluye Acarreo Interno Hasta 20 Mts. )</t>
  </si>
  <si>
    <t>Construcción Estructuras En Concreto Placa De Escenario Y Acero De Refuerzo Vigas Cimiento</t>
  </si>
  <si>
    <t>Placa En Concreto De 3500 Psi (Espesor 10 Cm)- Incluye Malla Electrosoldada Refuerzo En 2 Direcciones De 3/8", Cuadricula De 15 Cm</t>
  </si>
  <si>
    <t>Construccion De Bordillo/Viga De Confinamiento Concreto A La Vista De 15 X 20 Cmts : Concreto Premezclado Para Confinar Placa, Confinar Jardineras, Zona De Juegos Infantiles Incluye Acero De Refuerzo (2 Ø 3/8 Aros De 1/4 Cada 20 Cms. )</t>
  </si>
  <si>
    <t>Viga De Amarre Inferior 0.20 X 0.30, 4 Ø 1/2 Aros De 3/8 Cada 20 Cms …. Concreto De 3500 Psi</t>
  </si>
  <si>
    <t>Impermeabilizacion De Viga Cimiento Con Producto Sika O Similar</t>
  </si>
  <si>
    <t>Levante En Block De Concreto #6 Para Muros, (Rellenos En Mortero Y Reforzado Con Acero 1/2 ", Cada 50 Cm,</t>
  </si>
  <si>
    <t>Pañete Con Mortero 1:4, Espesor = 0,25 Cm</t>
  </si>
  <si>
    <t>Viga De Amarre Superior 0.15 X 0.10, Con 2 Ø 1/2 Aros De 3/8 Cada 20 Cms …. Concreto De 3500 Psi</t>
  </si>
  <si>
    <t>Banca Concreto 21 Mpa: Suministro E Instalación De Banca En Concreto 3000 Psi Acabado En Granito Pulido Bordes Ovalados (Longitud De 2 Mts, Ancho De 0,40 Cm Sin Espaldar)</t>
  </si>
  <si>
    <t>Elaboracion De Andenes En Concreto 3000Psi. Incluye Adecuación De Terreno Y Refuerzo. Plantilla En Concreto 21 Mpa Del Personal Pmr De E= 0,10 Mts Con Antisol , Acabados</t>
  </si>
  <si>
    <t>Elaboracion De Bordillos En Concreto 3000Psi. Incluye Acero.</t>
  </si>
  <si>
    <t>SUMINISTRO E INSTALACION DE MOBILIARIO</t>
  </si>
  <si>
    <t>Suministro E Instalación Twister - Cintura (Ver Especificaciones Tecnicas De Diseño)</t>
  </si>
  <si>
    <t>Suministro E Instalación Caminador - Patinador Aéreo (Ver Especificaciones Tecnicas De Diseño)</t>
  </si>
  <si>
    <t>Suministro E Instalación Elíptica - Esquí (Ver Especificaciones Tecnicas De Diseño)</t>
  </si>
  <si>
    <t>Suministro E Instalación Trotadora (Ver Especificaciones Tecnicas De Diseño)</t>
  </si>
  <si>
    <t>Suministro E Instalación Pectoral Sentado Doble (Ver Especificaciones Tecnicas De Diseño)</t>
  </si>
  <si>
    <t>Parque Infantil Modelo Modulo M7 (Ver Especificaciones Tecnicas De Diseño)</t>
  </si>
  <si>
    <t>Juego Infantil Columpio M5 (Columpio 3 Puestos) (Ver Especificaciones Tecnicas De Diseño)</t>
  </si>
  <si>
    <t>Juego Infantil Balancin 4 Puestos (Ver Especificaciones Tecnicas De Diseño)</t>
  </si>
  <si>
    <t>OBRAS DE DRENAJE</t>
  </si>
  <si>
    <t>Pasantes Aguas-Ll : Pasantes De Aguas Lluvias De 4" En Pvc Sanitario, L0 0,30 Mts, Incluye Perforación Y Resane</t>
  </si>
  <si>
    <t>Ornamentación</t>
  </si>
  <si>
    <t>Suministro Y Siembra De Coralitos Ixora, 4 Especies Por Ml (Incluye Suministro Y Colocación De Abono Y Tierra Negra En Hueco Por Especie)</t>
  </si>
  <si>
    <t>Suministro Y Siembra De Duranta Verde Limon, 4 Especies Por Ml (Incluye Suministro Y Colocación De Abono Y Tierra Negra En Hueco Por Especie)</t>
  </si>
  <si>
    <t>SISTEMAS DE ILUMINACION</t>
  </si>
  <si>
    <t>Suministro E Instalacion De Lamparas Led (32 Watts), Tipo Poste Creta O Similar Doble, H = 3 Mts ( Incluye</t>
  </si>
  <si>
    <t>Pavimentar y/o adecuar  1.5 67mts 2,  lineales de vías en concreto rígido y/o flexibles y/o material seleccionado en la zona urbana y rural de la localidad.</t>
  </si>
  <si>
    <t>Pavimentar y/o adecuar 2.000 mts lineales de vías en concreto rígido y/o flexibles y/o material seleccionado en la zona urbana y rural de la Localidad</t>
  </si>
  <si>
    <t>REHABILITACION Y RECONSTRUCCION DE LA MALLA VIAL DE LA LOCALIDAD DE LA VIRGEN</t>
  </si>
  <si>
    <t>202500000025101 - PIIP</t>
  </si>
  <si>
    <t>MEJORAR LOS NIVELES DE MOVILIDAD EN EL TRÁNSITO VEHICULAR EN LA ZONA URBANA Y RURAL DE LA LOCALIDAD DE LA
VIRGEN Y TURISTICA EN LA CIUDAD DE CARTAGENA.</t>
  </si>
  <si>
    <t>Mejorar el estado de las vías Urbanas y rurales de la localidad Virgen y Turística en la ciudad de Cartagena</t>
  </si>
  <si>
    <t>Vía urbana mejorada (Producto principal del proyecto)</t>
  </si>
  <si>
    <t xml:space="preserve">unidad comunera de gobierno rural,  6, 4, </t>
  </si>
  <si>
    <t xml:space="preserve">1. Personal no idóneo vinculado
para el desarrollo de esta
actividad.
2. Recursos insuficientes para
Desarrollar la pavimentación de
las vías.
3. Cambios en los precios
del mercado que genere una
diferencia importante entre el
presupuesto aprobado y los
recursos necesarios.
</t>
  </si>
  <si>
    <t>1. Realizar la contratación de personal
idóneo para la actividad.
2. Realizar la gestión financiera para
garantizar los recursos para la
realización de la pavimentación de
las vias.
3. Tener en cuenta los precios de toda
la región caribe, realizar un estudio
de mercado amplia para prever
cualquier posible aumento de costos.</t>
  </si>
  <si>
    <t>REHABILITACION Y RECONSTRUCCION DE LA MALLA VIAL</t>
  </si>
  <si>
    <t>88,58% de avance programático - 100% de avance financiero</t>
  </si>
  <si>
    <t>Trazado, localizacion y replanteo</t>
  </si>
  <si>
    <t>DEMOLICIONES</t>
  </si>
  <si>
    <t>DEMOLICION DE ANDENES E= 10CM. INCLUYE RETIRO Y DISPOSICION FINAL DE MATERIAL A SITIO
AUTORIZADO POR LA AUTORIDAD AMBIENTAL</t>
  </si>
  <si>
    <t>DEMOLICIÓN DE BORDILLOS SECC= 15CM X20CM INCLUYE RETIRO Y DISPOSICION FINAL DE MATERIAL A
SITIO AUTORIZADO POR LA AUTORIDAD AMBIENTAL</t>
  </si>
  <si>
    <t>DEMOLICIÓN DE CUNETAS W= 65CM X H= 20CM INCLUYE RETIRO Y DISPOSICION FINAL DE MATERIAL A
SITIO AUTORIZADO POR LA AUTORIDAD AMBIENTAL</t>
  </si>
  <si>
    <t>DEMOLICIÓN PLACA DE PAVIMENTO ESPESOR VARIABLE MIN 0,18 MAX 0,25 INCLUYE RETIRO Y
DISPOSICIÓN
A BOTADERO CERTIFICADO POR LA AUTORIDAD AMBIENTAL</t>
  </si>
  <si>
    <t>ADECUACIONES VIALES</t>
  </si>
  <si>
    <t>CORTE MECANICO AREA DE CALZADA</t>
  </si>
  <si>
    <t>RELLENO CON MATERIAL SELECCIONADO GRANULADO</t>
  </si>
  <si>
    <t>OBRAS COMPLEMENTARIAS</t>
  </si>
  <si>
    <t>CONSTRUCCIÓN DE ANDENES EN CONCRETO 3500 PSI E=0,10M INCLUYE ADECUACIÓN DE TERRENO Y
REFUERZO EN MALLA ELECTRO XX-106 (4,5 X4,5 MM )15X15</t>
  </si>
  <si>
    <t>BORDILLO EN CONCRETO FC= 3500 PSI A LA COMPRESIÓN, DIMENSIONES 0,15 X 0,30 MTS 2 D 3/8 " C
0,33 MTS</t>
  </si>
  <si>
    <t>CONSTRUCCION DE CUNETAS FC= 4000 PSI , DIMENSIONES 0,20 X 0,65 MTS ACERO DE REFUERZO 2 D
3/8" + 1 D 3/8"C 0,33 MTS</t>
  </si>
  <si>
    <t>NIVELACIÓN Y RECONSTRUCCIÓN DE REGISTROS SANITARIOS</t>
  </si>
  <si>
    <t>EXCAVACIONES Y RELLENOS</t>
  </si>
  <si>
    <t>CARGUE, TRANSPORTE Y DISPOSICIÓN FINAL DE MATERIAL SOBRANTE EN SITIO AUTORIZADO POR LA
AUTORIDAD AMBIENTAL</t>
  </si>
  <si>
    <t>EXCAVACIÓN MANUAL PARA ESTRUCTURAS</t>
  </si>
  <si>
    <t>RELLENO CON MATERIAL TIPO ZAHORRA</t>
  </si>
  <si>
    <t>SUMINISTRO Y COLOCACIÓN DE MATERIAL TIPO SUBBASE CON TRITURADO CALIZO D3/4" - 1 1/2 E=25
CM</t>
  </si>
  <si>
    <t>PAVIMENTOS</t>
  </si>
  <si>
    <t>PAVIMENTO RIGIDO EN CONCRETO DURABLE MR 42 -TMN 1" E=0,22 INCLUYE REFUERZO Y CANASTILLA
DE 1/4
, CON PASADORES DE 1" L=0,40M C/0,30M , BARRAS DE AMARRE DE 1/2" L= 0,80 M C/1M, ANTISOL,
PLASTICO</t>
  </si>
  <si>
    <t>CORTE Y SELLO DE JUNTAS</t>
  </si>
  <si>
    <t>ACERO DE REFUERZO EN PLACAS ESPECIALES</t>
  </si>
  <si>
    <t>PLACA HUELLA</t>
  </si>
  <si>
    <t>EXCAVACIÓN MANUAL DE MATERIAL HETEROGENEO PARA CUALQUIER GRADO DE HUMEDAD</t>
  </si>
  <si>
    <t>RELLENO Y COMPACTACIÓN DE SUBBASE GRANULAR</t>
  </si>
  <si>
    <t>RIOSTRA, VIGA DE ANCLAJE</t>
  </si>
  <si>
    <t>CAMABAJA PARA TRASLADO DE EQUIPO</t>
  </si>
  <si>
    <t>ASFALTO NATURAL</t>
  </si>
  <si>
    <t>SUMINISTRO Y COLOCACIÓN DE IMPRIMACIÓN CON EMULSIÓN ASFALTICA CAPA</t>
  </si>
  <si>
    <t>SUMINISTRO Y COLOCACIÓN DE MEZCLA EN ASFALTO NATURAL MAN 19</t>
  </si>
  <si>
    <t>ASEO GENERAL</t>
  </si>
  <si>
    <t>ASEO Y LIMPIEZA GENERAL DE OBRA</t>
  </si>
  <si>
    <t>Recuperar y/o revitalizar y/o construir 4 (1242), de espacio público efectivo al servicio de la gente en la localidad</t>
  </si>
  <si>
    <t>Construir y/o reconstruir y/o adecuar 3 escenarios deportivos y/o culturales en la Localidad</t>
  </si>
  <si>
    <t>MEJORAMIENTO Y ADECUACIÓN DE ESCENARIOS DEPORTIVOS EN LA LOCALIDAD DE LA VIRGEN Y TURISTICA</t>
  </si>
  <si>
    <t>202500000025104 - PIIP</t>
  </si>
  <si>
    <t>AUMENTAR LOS NIVELES DE PRÁCTICA DEPORTIVA EN
LA LOCALIDAD DE LA VIRGEN Y TURISTICA DE LA CIUDAD DE CARTAGENA DE INDIAS.</t>
  </si>
  <si>
    <t>Mejorar las condiciones para la práctica deportiva</t>
  </si>
  <si>
    <t>Polideportivos mejorados (Producto principal del proyecto)</t>
  </si>
  <si>
    <t xml:space="preserve">Area comunera rural,6, 7. </t>
  </si>
  <si>
    <t>1. Cambio de rol en la
administración de los escenarios.
2. La comunidad aledaña no
permita que se realice la
intervención.
3. No tener los recursos
monetarios en el tiempo de la
programación.</t>
  </si>
  <si>
    <t>1. Revisión y monitoreo de la
normatividad asociada al rol de
administración de escenarios.
2. Realizar campañas de socialización
de los proyectos de intervención en
una amplia convocatoria de la
Comunidad.
3. Plan financiero realizado y
controlado.</t>
  </si>
  <si>
    <t>MEJORAMIENTO Y ADECUACIÓN DE ESCENARIOS DEPORTIVOS</t>
  </si>
  <si>
    <t>SELECCIÓN ABREVIADA CON MÌNIMA CUANTÌA</t>
  </si>
  <si>
    <t>100% de avance financiero - 30,5% de avance programático</t>
  </si>
  <si>
    <t>Localización y replanteo</t>
  </si>
  <si>
    <t>Picada concreto anden en mal estado</t>
  </si>
  <si>
    <t>Campamento provisional</t>
  </si>
  <si>
    <t>Cerramiento provisional en tela verde. Altura de 2,1 m</t>
  </si>
  <si>
    <t>excavaciones y relleno</t>
  </si>
  <si>
    <t>Excavación común de 0.2 mts y retiro de material excavado
(incluye acarreo en obra y disposición final)</t>
  </si>
  <si>
    <t>Relleno en material seleccionado compactado</t>
  </si>
  <si>
    <t>Cimentaciones</t>
  </si>
  <si>
    <t>Solado en concreto 2500 psi e: 5 cm</t>
  </si>
  <si>
    <t>Concreto 3500 PSI para cimentaciones</t>
  </si>
  <si>
    <t>Estructuras en concreto</t>
  </si>
  <si>
    <t>Bordillos para muros interno y externo, en concreto reforzado 3500
PSI</t>
  </si>
  <si>
    <t>Bancas en concreto 3500 PSI</t>
  </si>
  <si>
    <t>Acero de refuerzo</t>
  </si>
  <si>
    <t>Acero de refuerzo PDR 60 (Fy: 60,000 psi o 4,200 kg/cm2)</t>
  </si>
  <si>
    <t>Malla electrosoldada 5 mm 15x15 cm</t>
  </si>
  <si>
    <t>Mamposteria, pisos y enchapes ceramicos</t>
  </si>
  <si>
    <t>Muro en block N° 6 reforzado</t>
  </si>
  <si>
    <t>Pañete en mortero 1:3. e: 2cm</t>
  </si>
  <si>
    <t>Drenaje</t>
  </si>
  <si>
    <t>Tuberia de 4 pulgada de drenaje</t>
  </si>
  <si>
    <t>Relleno de triturado compactado para zona de calistenia y drenaje
tuberia 4 pulg de A-LLaguas lluvia</t>
  </si>
  <si>
    <t>Placa deportiva</t>
  </si>
  <si>
    <t>Placa deportiva e: 10 cm</t>
  </si>
  <si>
    <t>Sello de juntas</t>
  </si>
  <si>
    <t>Juego de estructuras deportivas múltiples. (Micro - Baloncesto) Fija y juego de postes para voleibol fijos, elaborados en Tubería galvanizada, de diámetro Interior De 3 Pulgadas de 2.0 mm, El Resto De La Estructura De 2 Pulgadas del mismo espesor según los planos
de diseño, Tableros para baloncesto en acrílico De 10 mm, color
Cristal de medidas 1.20 X 1.80 m, debidamente demarcados con Aros de 5/8" Y Malla De Baloncesto en Nylon n° 3. (mallas de 100% Nylon de porterías, malla de voleibol y canasta de baloncesto
incluidas). (Incluye pintura tres manos con epoxi poliamida de primera calidad)</t>
  </si>
  <si>
    <t>Pintura de Placa incluye demarcación</t>
  </si>
  <si>
    <t>Cerramiento</t>
  </si>
  <si>
    <t>CERRAMIENTO EN PANELES GALVANIZADO: Cerramiento perimetral
en malla modular de 2x2,5 m en alambre de 5 mm galvanizado y recubierto con resina de poliéster en sistema de inmersión. Fijada en tubería con abrazadera en acero galvanizado recubierta en PVC,
según planos de diseño. Altura max 3,8 m. (Incluye tapas en polipropileno resistentes a rayos UV y bases soportes y anclajes
expansivos con tuercas y arandelas)</t>
  </si>
  <si>
    <t>PUERTA ABATIBLE DEL CERRAMIENTO:Puerta abatiblte Panelt de dos
hojas en rejas contemporáneo de acero galtvanizado por inmersión ( Norma ASTM A 64),eltectrosoltdada ( Norma ASTM A-185), Dos hojas de 1,10mx2,60 Mts de ancho, fabricados con doblte Alambre horizontalt C:6MM Y Alambre horizontalt C;5, con abertura de 50X200mm recubiertos para resistencia alt intemperismo por : primer
epóxico rico en zinc y pintura horneada en base a poltiester
termoendurecido de 100 micras de espesor mínimo (NORMA ASTMD
7091), ltogrando una resistencia en cámaraa saltina de 1.000 Hrs (NORMA ASTM B-117), de resistencia a lta coorrosión. Incluye Postes
soportes, Abrazaderas, Tornillerias</t>
  </si>
  <si>
    <t>Estucos y pinturas</t>
  </si>
  <si>
    <t>Estuco plastico exterior</t>
  </si>
  <si>
    <t>Pintura exterior Koraza</t>
  </si>
  <si>
    <t>Pintura acrilica</t>
  </si>
  <si>
    <t>Pintura epoxica anticorrosiva de 50 micrones y epoxica poliamida de 50 micrones para estructura metálica hasta 5 m (Incluye tratamiento de superficie)</t>
  </si>
  <si>
    <t>Estructuas metálicas y cubiertas</t>
  </si>
  <si>
    <t>ACERO REFUERZO PARA ESTRUCTURA METALICA DE GRADERIA en perfiles HSS228.6X76.2X12.8; HSS 152,4X50,8X6,4; HSS 254X154,4X6,4; PHR 254X67X3; Platinas 32 cm x 32 cm x 3/4" (Incluye todo lo
necesario para su correcta instalación y funcionamiento)Estructuras metalicas en angulos de 2x2x3/8",</t>
  </si>
  <si>
    <t>Suministro e instalación de cubierta en lamina UPVC blanca</t>
  </si>
  <si>
    <t>Urbanismo y mobiliario</t>
  </si>
  <si>
    <t>URBANISMO Y ZONAS VERDES: constituido en el Suministro de. Palmeras de h= 1,5 a 2.0 mts, tierra negra, grama bermudas en el
sustrato de las Jardineras, suministro de nutrientes base de C, H, N, P, K, previo análisis Fito.Sanitarios y retiro de material orgánico</t>
  </si>
  <si>
    <t>Parque infantil</t>
  </si>
  <si>
    <t>Barras calistenia</t>
  </si>
  <si>
    <t>Suministro E Instalación Elíptica - Esquí (Ver Especificaciones Tecnicas
De Diseño)</t>
  </si>
  <si>
    <t>SISTEMA DE ILUMINACION</t>
  </si>
  <si>
    <t>Caja de empalme: tipo imtemperie para empalme entre red ap y reflector</t>
  </si>
  <si>
    <t xml:space="preserve"> Refltectores de altta potencia lted de 200 watt, De 165 ltums x /1 Watt, de conexión 220 Voltt/110Voltt; Incltuye crucetas porta ltamparas,100.000 hrs, ip65, 6500 K metálticas soportes, herrajes,
ancltajes empotrados</t>
  </si>
  <si>
    <t>Suministro e instalacion de extencion para reflectores tipo t</t>
  </si>
  <si>
    <t>Suministro e instalacion de cruceta 1,5m</t>
  </si>
  <si>
    <t>ACUMULADO ACTIVIDAD DE PROYECTO 2026</t>
  </si>
  <si>
    <t>AVANCE PROYECTO CONSTRUCCIÓN DE UNIDADES SANITARIAS PARA VIVIENDAS EN CONDICIÓN DE POBREZA EXTREMA EN LA LOCALIDAD DE LA VIRGEN</t>
  </si>
  <si>
    <t>AVANCE PROYECTO MEJORAMIENTO DE ZONAS VERDES Y PARQUES DE LA LOCALIDAD DE LA VIRGEN Y TURISTICA DE CARTAGENA DE INDIAS</t>
  </si>
  <si>
    <t>AVANCE PROYECTO REHABILITACION Y RECONSTRUCCION DE LA MALLA VIAL DE LA LOCALIDAD DE LA VIRGEN</t>
  </si>
  <si>
    <t>AVANCE PROYECTO MEJORAMIENTO Y ADECUACIÓN DE ESCENARIOS DEPORTIVOS EN LA LOCALIDAD DE LA VIRGEN Y TURISTICA</t>
  </si>
  <si>
    <t>AVANCE EJECUCION DE PROYECTOS PLAN DE DESARROLLO LOCALIDAD DE LA VIRGEN Y TURISTICA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</si>
</sst>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quot;$&quot;\ * #,##0.00_-;\-&quot;$&quot;\ * #,##0.00_-;_-&quot;$&quot;\ * &quot;-&quot;??_-;_-@_-"/>
    <numFmt numFmtId="43" formatCode="_-* #,##0.00_-;\-* #,##0.00_-;_-* &quot;-&quot;??_-;_-@_-"/>
    <numFmt numFmtId="164" formatCode="&quot;$&quot;\ #,##0.00"/>
    <numFmt numFmtId="166" formatCode="dd\-mm\-yy;@"/>
    <numFmt numFmtId="167" formatCode="_-[$$-240A]\ * #,##0.00_-;\-[$$-240A]\ * #,##0.00_-;_-[$$-240A]\ * &quot;-&quot;??_-;_-@_-"/>
  </numFmts>
  <fonts count="46"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name val="Aptos Narrow"/>
      <family val="2"/>
      <scheme val="minor"/>
    </font>
    <font>
      <u/>
      <sz val="11"/>
      <color theme="10"/>
      <name val="Aptos Narrow"/>
      <family val="2"/>
      <scheme val="minor"/>
    </font>
    <font>
      <sz val="14"/>
      <color theme="1"/>
      <name val="Arial"/>
      <family val="2"/>
    </font>
    <font>
      <b/>
      <sz val="14"/>
      <color theme="1"/>
      <name val="Arial"/>
      <family val="2"/>
    </font>
    <font>
      <sz val="14"/>
      <color theme="1"/>
      <name val="Aptos Narrow"/>
      <family val="2"/>
      <scheme val="minor"/>
    </font>
    <font>
      <b/>
      <sz val="14"/>
      <color theme="1"/>
      <name val="Aptos Narrow"/>
      <family val="2"/>
      <scheme val="minor"/>
    </font>
    <font>
      <b/>
      <sz val="14"/>
      <name val="Arial"/>
      <family val="2"/>
    </font>
    <font>
      <b/>
      <sz val="14"/>
      <name val="Aptos"/>
      <family val="2"/>
    </font>
    <font>
      <sz val="14"/>
      <color theme="1" tint="4.9989318521683403E-2"/>
      <name val="Arial"/>
      <family val="2"/>
    </font>
    <font>
      <sz val="14"/>
      <name val="Arial"/>
      <family val="2"/>
    </font>
    <font>
      <u/>
      <sz val="14"/>
      <color theme="10"/>
      <name val="Aptos Narrow"/>
      <family val="2"/>
      <scheme val="minor"/>
    </font>
    <font>
      <sz val="14"/>
      <color rgb="FFFF0000"/>
      <name val="Arial"/>
      <family val="2"/>
    </font>
    <font>
      <sz val="14"/>
      <name val="Aptos Narrow"/>
      <family val="2"/>
      <scheme val="minor"/>
    </font>
    <font>
      <b/>
      <sz val="14"/>
      <color rgb="FFFF0000"/>
      <name val="Arial"/>
      <family val="2"/>
    </font>
    <font>
      <b/>
      <sz val="14"/>
      <color rgb="FFFF0000"/>
      <name val="Aptos Narrow"/>
      <family val="2"/>
      <scheme val="minor"/>
    </font>
    <font>
      <sz val="16"/>
      <color theme="1"/>
      <name val="Arial"/>
      <family val="2"/>
    </font>
    <font>
      <b/>
      <sz val="20"/>
      <color rgb="FFFF0000"/>
      <name val="Arial"/>
      <family val="2"/>
    </font>
    <font>
      <b/>
      <sz val="16"/>
      <color rgb="FFFF0000"/>
      <name val="Aptos Narrow"/>
      <family val="2"/>
      <scheme val="minor"/>
    </font>
    <font>
      <b/>
      <sz val="20"/>
      <color rgb="FFFF0000"/>
      <name val="Aptos Narrow"/>
      <family val="2"/>
      <scheme val="minor"/>
    </font>
    <font>
      <b/>
      <sz val="14"/>
      <color theme="1" tint="4.9989318521683403E-2"/>
      <name val="Arial"/>
      <family val="2"/>
    </font>
    <font>
      <b/>
      <sz val="12"/>
      <color rgb="FFFF0000"/>
      <name val="Arial"/>
      <family val="2"/>
    </font>
    <font>
      <b/>
      <sz val="16"/>
      <color rgb="FFFF0000"/>
      <name val="Arial"/>
      <family val="2"/>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cellStyleXfs>
  <cellXfs count="244">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6" fillId="0" borderId="1" xfId="0" applyFont="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9" fontId="0" fillId="2" borderId="0" xfId="7" applyFont="1" applyFill="1" applyAlignment="1">
      <alignment horizontal="center" vertical="center"/>
    </xf>
    <xf numFmtId="0" fontId="18"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24" fillId="2" borderId="0" xfId="0" applyFont="1" applyFill="1" applyAlignment="1">
      <alignment horizontal="center" vertical="center"/>
    </xf>
    <xf numFmtId="0" fontId="18" fillId="2" borderId="1" xfId="1" applyFont="1" applyFill="1" applyBorder="1" applyAlignment="1">
      <alignment vertical="center"/>
    </xf>
    <xf numFmtId="0" fontId="18" fillId="0" borderId="1" xfId="1" applyFont="1" applyBorder="1" applyAlignment="1">
      <alignment vertical="center"/>
    </xf>
    <xf numFmtId="0" fontId="18"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9"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4" fillId="0" borderId="3" xfId="0" applyFont="1" applyBorder="1" applyAlignment="1">
      <alignment horizontal="center"/>
    </xf>
    <xf numFmtId="0" fontId="4" fillId="3" borderId="1" xfId="0" applyFont="1" applyFill="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7" fillId="2" borderId="11" xfId="0" applyFont="1" applyFill="1" applyBorder="1" applyAlignment="1">
      <alignment horizontal="center"/>
    </xf>
    <xf numFmtId="0" fontId="17" fillId="2" borderId="12"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13" xfId="0" applyFont="1" applyFill="1" applyBorder="1" applyAlignment="1">
      <alignment horizontal="center"/>
    </xf>
    <xf numFmtId="0" fontId="17" fillId="2" borderId="15" xfId="0" applyFont="1" applyFill="1" applyBorder="1" applyAlignment="1">
      <alignment horizont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3" fontId="14"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34" fillId="0" borderId="1" xfId="9" applyFont="1" applyFill="1" applyBorder="1" applyAlignment="1">
      <alignment horizontal="center" vertical="center" wrapText="1"/>
    </xf>
    <xf numFmtId="3" fontId="28"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8" fillId="0" borderId="0" xfId="0" applyFont="1" applyFill="1" applyAlignment="1">
      <alignment horizontal="center" vertical="center"/>
    </xf>
    <xf numFmtId="0" fontId="26" fillId="0" borderId="1" xfId="0" applyFont="1" applyFill="1" applyBorder="1" applyAlignment="1">
      <alignment horizont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 xfId="1" applyFont="1" applyFill="1" applyBorder="1" applyAlignment="1">
      <alignment horizontal="left" vertical="center"/>
    </xf>
    <xf numFmtId="0" fontId="28" fillId="0" borderId="0" xfId="0" applyFont="1" applyFill="1"/>
    <xf numFmtId="0" fontId="27" fillId="0" borderId="4"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2" xfId="0" applyFont="1" applyFill="1" applyBorder="1" applyAlignment="1">
      <alignment horizontal="center"/>
    </xf>
    <xf numFmtId="0" fontId="29" fillId="0" borderId="3" xfId="0" applyFont="1" applyFill="1" applyBorder="1" applyAlignment="1">
      <alignment horizontal="center"/>
    </xf>
    <xf numFmtId="0" fontId="29" fillId="0" borderId="3" xfId="0" applyFont="1" applyFill="1" applyBorder="1"/>
    <xf numFmtId="0" fontId="27" fillId="0" borderId="11"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6" fillId="0" borderId="0" xfId="0" applyFont="1" applyFill="1"/>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9" fontId="26"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33" fillId="0" borderId="1" xfId="0" applyFont="1" applyFill="1" applyBorder="1" applyAlignment="1">
      <alignment horizontal="center" vertical="center"/>
    </xf>
    <xf numFmtId="10" fontId="28" fillId="0" borderId="1" xfId="7" applyNumberFormat="1" applyFont="1" applyFill="1" applyBorder="1" applyAlignment="1">
      <alignment horizontal="center" vertical="center"/>
    </xf>
    <xf numFmtId="9" fontId="26" fillId="0" borderId="1" xfId="0" applyNumberFormat="1" applyFont="1" applyFill="1" applyBorder="1" applyAlignment="1">
      <alignment horizontal="center" vertical="center"/>
    </xf>
    <xf numFmtId="0" fontId="28" fillId="0" borderId="1" xfId="0" applyFont="1" applyFill="1" applyBorder="1"/>
    <xf numFmtId="0" fontId="37" fillId="0" borderId="2" xfId="0" applyFont="1" applyFill="1" applyBorder="1" applyAlignment="1">
      <alignment horizontal="right" vertical="center" wrapText="1"/>
    </xf>
    <xf numFmtId="0" fontId="37" fillId="0" borderId="3" xfId="0" applyFont="1" applyFill="1" applyBorder="1" applyAlignment="1">
      <alignment horizontal="right" vertical="center" wrapText="1"/>
    </xf>
    <xf numFmtId="0" fontId="37" fillId="0" borderId="4" xfId="0" applyFont="1" applyFill="1" applyBorder="1" applyAlignment="1">
      <alignment horizontal="right" vertical="center" wrapText="1"/>
    </xf>
    <xf numFmtId="10" fontId="38" fillId="0" borderId="1" xfId="7" applyNumberFormat="1" applyFont="1" applyFill="1" applyBorder="1" applyAlignment="1">
      <alignment horizontal="center" vertical="center"/>
    </xf>
    <xf numFmtId="3" fontId="26" fillId="0" borderId="1" xfId="0" applyNumberFormat="1" applyFont="1" applyFill="1" applyBorder="1" applyAlignment="1">
      <alignment horizontal="center" vertical="center"/>
    </xf>
    <xf numFmtId="1" fontId="26" fillId="0" borderId="1" xfId="0" applyNumberFormat="1" applyFont="1" applyFill="1" applyBorder="1" applyAlignment="1">
      <alignment horizontal="center" vertical="center"/>
    </xf>
    <xf numFmtId="1" fontId="28" fillId="0" borderId="1"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0" fontId="37" fillId="0" borderId="2" xfId="0" applyFont="1" applyFill="1" applyBorder="1" applyAlignment="1">
      <alignment horizontal="right" vertical="center"/>
    </xf>
    <xf numFmtId="0" fontId="37" fillId="0" borderId="3" xfId="0" applyFont="1" applyFill="1" applyBorder="1" applyAlignment="1">
      <alignment horizontal="right" vertical="center"/>
    </xf>
    <xf numFmtId="0" fontId="37" fillId="0" borderId="4" xfId="0" applyFont="1" applyFill="1" applyBorder="1" applyAlignment="1">
      <alignment horizontal="right" vertical="center"/>
    </xf>
    <xf numFmtId="10" fontId="29" fillId="0" borderId="1" xfId="7" applyNumberFormat="1" applyFont="1" applyFill="1" applyBorder="1" applyAlignment="1">
      <alignment horizontal="center" vertical="center"/>
    </xf>
    <xf numFmtId="0" fontId="40" fillId="0" borderId="2" xfId="0" applyFont="1" applyFill="1" applyBorder="1" applyAlignment="1">
      <alignment horizontal="right" vertical="center"/>
    </xf>
    <xf numFmtId="0" fontId="40" fillId="0" borderId="3" xfId="0" applyFont="1" applyFill="1" applyBorder="1" applyAlignment="1">
      <alignment horizontal="right" vertical="center"/>
    </xf>
    <xf numFmtId="0" fontId="40" fillId="0" borderId="4" xfId="0" applyFont="1" applyFill="1" applyBorder="1" applyAlignment="1">
      <alignment horizontal="right" vertical="center"/>
    </xf>
    <xf numFmtId="10" fontId="42" fillId="0" borderId="1" xfId="7" applyNumberFormat="1" applyFont="1" applyFill="1" applyBorder="1" applyAlignment="1">
      <alignment horizontal="center" vertical="center"/>
    </xf>
    <xf numFmtId="10" fontId="28" fillId="0" borderId="0" xfId="7" applyNumberFormat="1" applyFont="1" applyFill="1" applyBorder="1" applyAlignment="1">
      <alignment horizontal="center" vertical="center"/>
    </xf>
    <xf numFmtId="0" fontId="28" fillId="0" borderId="0" xfId="0" applyFont="1" applyFill="1" applyAlignment="1">
      <alignment horizontal="center"/>
    </xf>
    <xf numFmtId="0" fontId="36" fillId="0" borderId="0" xfId="0" applyFont="1" applyFill="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9" fontId="26"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28" fillId="0" borderId="0" xfId="0" applyFont="1" applyFill="1" applyBorder="1"/>
    <xf numFmtId="0" fontId="40" fillId="0" borderId="1" xfId="0" applyFont="1" applyFill="1" applyBorder="1" applyAlignment="1">
      <alignment horizontal="right" vertical="center"/>
    </xf>
    <xf numFmtId="0" fontId="43" fillId="0" borderId="1" xfId="0" applyFont="1" applyBorder="1" applyAlignment="1">
      <alignment horizontal="center" vertical="center" wrapText="1"/>
    </xf>
    <xf numFmtId="164" fontId="27" fillId="0" borderId="1"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26" fillId="0" borderId="0" xfId="0" applyFont="1" applyAlignment="1">
      <alignment horizontal="center" vertical="center"/>
    </xf>
    <xf numFmtId="0" fontId="14"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9" fontId="14" fillId="0" borderId="1" xfId="0" applyNumberFormat="1" applyFont="1" applyBorder="1" applyAlignment="1">
      <alignment horizontal="center" vertical="center"/>
    </xf>
    <xf numFmtId="14" fontId="14" fillId="0" borderId="1" xfId="0" applyNumberFormat="1" applyFont="1" applyBorder="1" applyAlignment="1">
      <alignment horizontal="center" vertical="center"/>
    </xf>
    <xf numFmtId="44" fontId="14" fillId="0" borderId="1" xfId="8" applyFont="1" applyBorder="1" applyAlignment="1">
      <alignment horizontal="center" vertical="center" wrapText="1"/>
    </xf>
    <xf numFmtId="14" fontId="14" fillId="0" borderId="1" xfId="0" applyNumberFormat="1" applyFont="1" applyBorder="1" applyAlignment="1">
      <alignment horizontal="center" vertical="center"/>
    </xf>
    <xf numFmtId="44" fontId="14" fillId="0" borderId="1" xfId="8"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9"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vertical="center"/>
    </xf>
    <xf numFmtId="7" fontId="14" fillId="7" borderId="1" xfId="0" applyNumberFormat="1" applyFont="1" applyFill="1" applyBorder="1" applyAlignment="1">
      <alignment horizontal="center" vertical="center"/>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14" fillId="0" borderId="1" xfId="0" applyFont="1" applyBorder="1" applyAlignment="1">
      <alignment horizontal="center" vertical="center"/>
    </xf>
    <xf numFmtId="0" fontId="14" fillId="7" borderId="1" xfId="0" applyFont="1" applyFill="1" applyBorder="1" applyAlignment="1">
      <alignment horizontal="center" vertical="center" wrapText="1"/>
    </xf>
    <xf numFmtId="166"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xf>
    <xf numFmtId="9" fontId="14" fillId="7" borderId="1" xfId="0" applyNumberFormat="1" applyFont="1" applyFill="1" applyBorder="1" applyAlignment="1">
      <alignment horizontal="center" vertical="center"/>
    </xf>
    <xf numFmtId="9" fontId="9" fillId="7" borderId="1" xfId="0" applyNumberFormat="1" applyFont="1" applyFill="1" applyBorder="1" applyAlignment="1">
      <alignment horizontal="center" vertical="center" wrapText="1"/>
    </xf>
    <xf numFmtId="167" fontId="14" fillId="7" borderId="1" xfId="0" applyNumberFormat="1" applyFont="1" applyFill="1" applyBorder="1" applyAlignment="1">
      <alignment vertical="center"/>
    </xf>
    <xf numFmtId="0" fontId="14" fillId="7" borderId="1" xfId="0" applyFont="1" applyFill="1" applyBorder="1" applyAlignment="1">
      <alignment vertical="center" wrapText="1"/>
    </xf>
    <xf numFmtId="0" fontId="14" fillId="7" borderId="2" xfId="0" applyFont="1" applyFill="1" applyBorder="1" applyAlignment="1">
      <alignment vertical="center"/>
    </xf>
    <xf numFmtId="0" fontId="14" fillId="0" borderId="1" xfId="0" applyFont="1" applyBorder="1" applyAlignment="1">
      <alignment vertical="center" wrapText="1"/>
    </xf>
    <xf numFmtId="9" fontId="9"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4" fillId="0" borderId="18" xfId="0" applyFont="1" applyBorder="1" applyAlignment="1">
      <alignment horizontal="center" vertical="center" wrapText="1"/>
    </xf>
    <xf numFmtId="14" fontId="14" fillId="0" borderId="18" xfId="0" applyNumberFormat="1" applyFont="1" applyBorder="1" applyAlignment="1">
      <alignment horizontal="center" vertical="center" wrapText="1"/>
    </xf>
    <xf numFmtId="167" fontId="14" fillId="0" borderId="1" xfId="0" applyNumberFormat="1" applyFont="1" applyBorder="1" applyAlignment="1">
      <alignment horizontal="center" vertical="center"/>
    </xf>
    <xf numFmtId="0" fontId="14" fillId="0" borderId="20" xfId="0" applyFont="1" applyBorder="1" applyAlignment="1">
      <alignment horizontal="center" vertical="center" wrapText="1"/>
    </xf>
    <xf numFmtId="14" fontId="14" fillId="0" borderId="20" xfId="0" applyNumberFormat="1" applyFont="1" applyBorder="1" applyAlignment="1">
      <alignment horizontal="center" vertical="center" wrapText="1"/>
    </xf>
    <xf numFmtId="0" fontId="14" fillId="0" borderId="19" xfId="0" applyFont="1" applyBorder="1" applyAlignment="1">
      <alignment horizontal="center" vertical="center" wrapText="1"/>
    </xf>
    <xf numFmtId="14" fontId="14" fillId="0" borderId="19"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vertical="center"/>
    </xf>
    <xf numFmtId="14" fontId="14" fillId="7" borderId="1" xfId="0" applyNumberFormat="1" applyFont="1" applyFill="1" applyBorder="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7" borderId="2" xfId="0" applyFont="1" applyFill="1" applyBorder="1" applyAlignment="1">
      <alignment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10" fontId="14" fillId="0" borderId="2" xfId="0" applyNumberFormat="1" applyFont="1" applyBorder="1" applyAlignment="1">
      <alignment horizontal="center" vertical="center"/>
    </xf>
    <xf numFmtId="0" fontId="0" fillId="0" borderId="1" xfId="0" applyBorder="1" applyAlignment="1">
      <alignment horizontal="center" vertical="center"/>
    </xf>
    <xf numFmtId="0" fontId="39" fillId="0" borderId="18"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 xfId="0" applyFont="1" applyBorder="1" applyAlignment="1">
      <alignment horizontal="center" vertical="center" wrapText="1"/>
    </xf>
    <xf numFmtId="9" fontId="27" fillId="0" borderId="1" xfId="7" applyFont="1" applyFill="1" applyBorder="1" applyAlignment="1">
      <alignment horizontal="center" vertical="center" wrapText="1"/>
    </xf>
    <xf numFmtId="10" fontId="14" fillId="0" borderId="1" xfId="7" applyNumberFormat="1" applyFont="1" applyBorder="1" applyAlignment="1">
      <alignment horizontal="center" vertical="center"/>
    </xf>
    <xf numFmtId="0" fontId="45" fillId="7" borderId="2" xfId="0" applyFont="1" applyFill="1" applyBorder="1" applyAlignment="1">
      <alignment horizontal="right" vertical="center"/>
    </xf>
    <xf numFmtId="0" fontId="45" fillId="7" borderId="3" xfId="0" applyFont="1" applyFill="1" applyBorder="1" applyAlignment="1">
      <alignment horizontal="right" vertical="center"/>
    </xf>
    <xf numFmtId="0" fontId="45" fillId="7" borderId="4" xfId="0" applyFont="1" applyFill="1" applyBorder="1" applyAlignment="1">
      <alignment horizontal="right" vertical="center"/>
    </xf>
    <xf numFmtId="10" fontId="44" fillId="0" borderId="1" xfId="7" applyNumberFormat="1" applyFont="1" applyBorder="1" applyAlignment="1">
      <alignment horizontal="center" vertical="center"/>
    </xf>
    <xf numFmtId="10" fontId="45" fillId="0" borderId="1" xfId="7" applyNumberFormat="1" applyFont="1" applyBorder="1" applyAlignment="1">
      <alignment horizontal="center" vertical="center"/>
    </xf>
    <xf numFmtId="0" fontId="45" fillId="7" borderId="2" xfId="0" applyFont="1" applyFill="1" applyBorder="1" applyAlignment="1">
      <alignment horizontal="right" vertical="center" wrapText="1"/>
    </xf>
    <xf numFmtId="0" fontId="45" fillId="7" borderId="3" xfId="0" applyFont="1" applyFill="1" applyBorder="1" applyAlignment="1">
      <alignment horizontal="right" vertical="center" wrapText="1"/>
    </xf>
    <xf numFmtId="0" fontId="45" fillId="7" borderId="4" xfId="0" applyFont="1" applyFill="1" applyBorder="1" applyAlignment="1">
      <alignment horizontal="right" vertical="center" wrapText="1"/>
    </xf>
    <xf numFmtId="10" fontId="41" fillId="2" borderId="1" xfId="7" applyNumberFormat="1" applyFont="1" applyFill="1" applyBorder="1" applyAlignment="1">
      <alignment horizontal="center" vertical="center"/>
    </xf>
  </cellXfs>
  <cellStyles count="10">
    <cellStyle name="BodyStyle" xfId="5" xr:uid="{00000000-0005-0000-0000-000000000000}"/>
    <cellStyle name="HeaderStyle" xfId="4" xr:uid="{00000000-0005-0000-0000-000001000000}"/>
    <cellStyle name="Hipervínculo" xfId="9" builtinId="8"/>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UuA-gMYVfVPnqEDz2GEXFoCoH_6mrvz_/view?usp=sharing" TargetMode="External"/><Relationship Id="rId13" Type="http://schemas.openxmlformats.org/officeDocument/2006/relationships/printerSettings" Target="../printerSettings/printerSettings2.bin"/><Relationship Id="rId3" Type="http://schemas.openxmlformats.org/officeDocument/2006/relationships/hyperlink" Target="https://drive.google.com/file/d/1XdD8tuArvfkBXkvSubdzzLV3QKaJJsEx/view?usp=sharing" TargetMode="External"/><Relationship Id="rId7" Type="http://schemas.openxmlformats.org/officeDocument/2006/relationships/hyperlink" Target="https://drive.google.com/file/d/1adBfqBT8PgGVbKJne_SKPi_oLvi46nte/view?usp=sharing" TargetMode="External"/><Relationship Id="rId12" Type="http://schemas.openxmlformats.org/officeDocument/2006/relationships/hyperlink" Target="https://drive.google.com/file/d/1q-FZ0DMbecWICCv1e6sn_6GzjC7SP8Fs/view?usp=sharing" TargetMode="External"/><Relationship Id="rId2" Type="http://schemas.openxmlformats.org/officeDocument/2006/relationships/hyperlink" Target="https://drive.google.com/file/d/16GBpzX2tTl-wf4D10xwcqF_iPBlUfQ43/view?usp=sharing" TargetMode="External"/><Relationship Id="rId16" Type="http://schemas.openxmlformats.org/officeDocument/2006/relationships/comments" Target="../comments2.xml"/><Relationship Id="rId1" Type="http://schemas.openxmlformats.org/officeDocument/2006/relationships/hyperlink" Target="https://drive.google.com/file/d/1-e_mfY4iVYtDLH_58MUQMvifkl24Kjrf/view?usp=sharing" TargetMode="External"/><Relationship Id="rId6" Type="http://schemas.openxmlformats.org/officeDocument/2006/relationships/hyperlink" Target="https://drive.google.com/file/d/1Gqm1VYUN_Gabqlad_iSb_j_gE4V6P8Ra/view?usp=sharing" TargetMode="External"/><Relationship Id="rId11" Type="http://schemas.openxmlformats.org/officeDocument/2006/relationships/hyperlink" Target="https://drive.google.com/file/d/152goBjQ1qY-iliWDUoGQmqnbc_owQEoT/view?usp=sharing" TargetMode="External"/><Relationship Id="rId5" Type="http://schemas.openxmlformats.org/officeDocument/2006/relationships/hyperlink" Target="https://drive.google.com/file/d/1iDMJnXYPc7Biau0yogjD3TojnP_WCRp9/view?usp=sharing" TargetMode="External"/><Relationship Id="rId15" Type="http://schemas.openxmlformats.org/officeDocument/2006/relationships/vmlDrawing" Target="../drawings/vmlDrawing2.vml"/><Relationship Id="rId10" Type="http://schemas.openxmlformats.org/officeDocument/2006/relationships/hyperlink" Target="https://drive.google.com/file/d/1N1tuvsn5Wi2_p9q-LbHFpcuzdjwCRPXi/view?usp=sharing" TargetMode="External"/><Relationship Id="rId4" Type="http://schemas.openxmlformats.org/officeDocument/2006/relationships/hyperlink" Target="https://drive.google.com/file/d/1r9bLrep262Fc1HOixYMIZs6Oc46AezSG/view?usp=sharing" TargetMode="External"/><Relationship Id="rId9" Type="http://schemas.openxmlformats.org/officeDocument/2006/relationships/hyperlink" Target="https://drive.google.com/file/d/1D0vA36pPtkIV_AuY4KM-egabN4n01dqT/view?usp=sharing"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x14ac:dyDescent="0.2">
      <c r="A1" s="55" t="s">
        <v>149</v>
      </c>
      <c r="B1" s="55"/>
      <c r="C1" s="55"/>
      <c r="D1" s="55"/>
      <c r="E1" s="55"/>
      <c r="F1" s="55"/>
      <c r="G1" s="55"/>
      <c r="H1" s="55"/>
    </row>
    <row r="2" spans="1:50" ht="33" customHeight="1" x14ac:dyDescent="0.2">
      <c r="A2" s="59" t="s">
        <v>168</v>
      </c>
      <c r="B2" s="59"/>
      <c r="C2" s="59"/>
      <c r="D2" s="59"/>
      <c r="E2" s="59"/>
      <c r="F2" s="59"/>
      <c r="G2" s="59"/>
      <c r="H2" s="59"/>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x14ac:dyDescent="0.2">
      <c r="A3" s="12" t="s">
        <v>86</v>
      </c>
      <c r="B3" s="54" t="s">
        <v>99</v>
      </c>
      <c r="C3" s="54"/>
      <c r="D3" s="54"/>
      <c r="E3" s="54"/>
      <c r="F3" s="54"/>
      <c r="G3" s="54"/>
      <c r="H3" s="54"/>
    </row>
    <row r="4" spans="1:50" ht="48" customHeight="1" x14ac:dyDescent="0.2">
      <c r="A4" s="12" t="s">
        <v>155</v>
      </c>
      <c r="B4" s="56" t="s">
        <v>174</v>
      </c>
      <c r="C4" s="57"/>
      <c r="D4" s="57"/>
      <c r="E4" s="57"/>
      <c r="F4" s="57"/>
      <c r="G4" s="57"/>
      <c r="H4" s="58"/>
    </row>
    <row r="5" spans="1:50" ht="31.5" customHeight="1" x14ac:dyDescent="0.2">
      <c r="A5" s="12" t="s">
        <v>173</v>
      </c>
      <c r="B5" s="54" t="s">
        <v>100</v>
      </c>
      <c r="C5" s="54"/>
      <c r="D5" s="54"/>
      <c r="E5" s="54"/>
      <c r="F5" s="54"/>
      <c r="G5" s="54"/>
      <c r="H5" s="54"/>
    </row>
    <row r="6" spans="1:50" ht="40.5" customHeight="1" x14ac:dyDescent="0.2">
      <c r="A6" s="12" t="s">
        <v>78</v>
      </c>
      <c r="B6" s="56" t="s">
        <v>101</v>
      </c>
      <c r="C6" s="57"/>
      <c r="D6" s="57"/>
      <c r="E6" s="57"/>
      <c r="F6" s="57"/>
      <c r="G6" s="57"/>
      <c r="H6" s="58"/>
    </row>
    <row r="7" spans="1:50" ht="41.1" customHeight="1" x14ac:dyDescent="0.2">
      <c r="A7" s="12" t="s">
        <v>92</v>
      </c>
      <c r="B7" s="54" t="s">
        <v>102</v>
      </c>
      <c r="C7" s="54"/>
      <c r="D7" s="54"/>
      <c r="E7" s="54"/>
      <c r="F7" s="54"/>
      <c r="G7" s="54"/>
      <c r="H7" s="54"/>
    </row>
    <row r="8" spans="1:50" ht="48.95" customHeight="1" x14ac:dyDescent="0.2">
      <c r="A8" s="12" t="s">
        <v>31</v>
      </c>
      <c r="B8" s="54" t="s">
        <v>180</v>
      </c>
      <c r="C8" s="54"/>
      <c r="D8" s="54"/>
      <c r="E8" s="54"/>
      <c r="F8" s="54"/>
      <c r="G8" s="54"/>
      <c r="H8" s="54"/>
    </row>
    <row r="9" spans="1:50" ht="48.95" customHeight="1" x14ac:dyDescent="0.2">
      <c r="A9" s="12" t="s">
        <v>181</v>
      </c>
      <c r="B9" s="56" t="s">
        <v>182</v>
      </c>
      <c r="C9" s="57"/>
      <c r="D9" s="57"/>
      <c r="E9" s="57"/>
      <c r="F9" s="57"/>
      <c r="G9" s="57"/>
      <c r="H9" s="58"/>
    </row>
    <row r="10" spans="1:50" ht="30" x14ac:dyDescent="0.2">
      <c r="A10" s="12" t="s">
        <v>32</v>
      </c>
      <c r="B10" s="54" t="s">
        <v>103</v>
      </c>
      <c r="C10" s="54"/>
      <c r="D10" s="54"/>
      <c r="E10" s="54"/>
      <c r="F10" s="54"/>
      <c r="G10" s="54"/>
      <c r="H10" s="54"/>
    </row>
    <row r="11" spans="1:50" ht="30" x14ac:dyDescent="0.2">
      <c r="A11" s="12" t="s">
        <v>7</v>
      </c>
      <c r="B11" s="54" t="s">
        <v>104</v>
      </c>
      <c r="C11" s="54"/>
      <c r="D11" s="54"/>
      <c r="E11" s="54"/>
      <c r="F11" s="54"/>
      <c r="G11" s="54"/>
      <c r="H11" s="54"/>
    </row>
    <row r="12" spans="1:50" ht="33.950000000000003" customHeight="1" x14ac:dyDescent="0.2">
      <c r="A12" s="12" t="s">
        <v>79</v>
      </c>
      <c r="B12" s="54" t="s">
        <v>105</v>
      </c>
      <c r="C12" s="54"/>
      <c r="D12" s="54"/>
      <c r="E12" s="54"/>
      <c r="F12" s="54"/>
      <c r="G12" s="54"/>
      <c r="H12" s="54"/>
    </row>
    <row r="13" spans="1:50" ht="30" x14ac:dyDescent="0.2">
      <c r="A13" s="12" t="s">
        <v>28</v>
      </c>
      <c r="B13" s="54" t="s">
        <v>106</v>
      </c>
      <c r="C13" s="54"/>
      <c r="D13" s="54"/>
      <c r="E13" s="54"/>
      <c r="F13" s="54"/>
      <c r="G13" s="54"/>
      <c r="H13" s="54"/>
    </row>
    <row r="14" spans="1:50" ht="30" x14ac:dyDescent="0.2">
      <c r="A14" s="12" t="s">
        <v>96</v>
      </c>
      <c r="B14" s="54" t="s">
        <v>107</v>
      </c>
      <c r="C14" s="54"/>
      <c r="D14" s="54"/>
      <c r="E14" s="54"/>
      <c r="F14" s="54"/>
      <c r="G14" s="54"/>
      <c r="H14" s="54"/>
    </row>
    <row r="15" spans="1:50" ht="44.1" customHeight="1" x14ac:dyDescent="0.2">
      <c r="A15" s="12" t="s">
        <v>93</v>
      </c>
      <c r="B15" s="54" t="s">
        <v>108</v>
      </c>
      <c r="C15" s="54"/>
      <c r="D15" s="54"/>
      <c r="E15" s="54"/>
      <c r="F15" s="54"/>
      <c r="G15" s="54"/>
      <c r="H15" s="54"/>
    </row>
    <row r="16" spans="1:50" ht="60" x14ac:dyDescent="0.2">
      <c r="A16" s="12" t="s">
        <v>8</v>
      </c>
      <c r="B16" s="54" t="s">
        <v>109</v>
      </c>
      <c r="C16" s="54"/>
      <c r="D16" s="54"/>
      <c r="E16" s="54"/>
      <c r="F16" s="54"/>
      <c r="G16" s="54"/>
      <c r="H16" s="54"/>
    </row>
    <row r="17" spans="1:8" ht="58.5" customHeight="1" x14ac:dyDescent="0.2">
      <c r="A17" s="12" t="s">
        <v>29</v>
      </c>
      <c r="B17" s="54" t="s">
        <v>110</v>
      </c>
      <c r="C17" s="54"/>
      <c r="D17" s="54"/>
      <c r="E17" s="54"/>
      <c r="F17" s="54"/>
      <c r="G17" s="54"/>
      <c r="H17" s="54"/>
    </row>
    <row r="18" spans="1:8" ht="30" x14ac:dyDescent="0.2">
      <c r="A18" s="12" t="s">
        <v>80</v>
      </c>
      <c r="B18" s="54" t="s">
        <v>111</v>
      </c>
      <c r="C18" s="54"/>
      <c r="D18" s="54"/>
      <c r="E18" s="54"/>
      <c r="F18" s="54"/>
      <c r="G18" s="54"/>
      <c r="H18" s="54"/>
    </row>
    <row r="19" spans="1:8" ht="30" customHeight="1" x14ac:dyDescent="0.2">
      <c r="A19" s="61"/>
      <c r="B19" s="62"/>
      <c r="C19" s="62"/>
      <c r="D19" s="62"/>
      <c r="E19" s="62"/>
      <c r="F19" s="62"/>
      <c r="G19" s="62"/>
      <c r="H19" s="63"/>
    </row>
    <row r="20" spans="1:8" ht="37.5" customHeight="1" x14ac:dyDescent="0.2">
      <c r="A20" s="59" t="s">
        <v>169</v>
      </c>
      <c r="B20" s="59"/>
      <c r="C20" s="59"/>
      <c r="D20" s="59"/>
      <c r="E20" s="59"/>
      <c r="F20" s="59"/>
      <c r="G20" s="59"/>
      <c r="H20" s="59"/>
    </row>
    <row r="21" spans="1:8" ht="117" customHeight="1" x14ac:dyDescent="0.2">
      <c r="A21" s="64" t="s">
        <v>33</v>
      </c>
      <c r="B21" s="64"/>
      <c r="C21" s="64"/>
      <c r="D21" s="64"/>
      <c r="E21" s="64"/>
      <c r="F21" s="64"/>
      <c r="G21" s="64"/>
      <c r="H21" s="64"/>
    </row>
    <row r="22" spans="1:8" ht="117" customHeight="1" x14ac:dyDescent="0.2">
      <c r="A22" s="12" t="s">
        <v>92</v>
      </c>
      <c r="B22" s="54" t="s">
        <v>102</v>
      </c>
      <c r="C22" s="54"/>
      <c r="D22" s="54"/>
      <c r="E22" s="54"/>
      <c r="F22" s="54"/>
      <c r="G22" s="54"/>
      <c r="H22" s="54"/>
    </row>
    <row r="23" spans="1:8" ht="167.1" customHeight="1" x14ac:dyDescent="0.2">
      <c r="A23" s="12" t="s">
        <v>81</v>
      </c>
      <c r="B23" s="64" t="s">
        <v>112</v>
      </c>
      <c r="C23" s="64"/>
      <c r="D23" s="64"/>
      <c r="E23" s="64"/>
      <c r="F23" s="64"/>
      <c r="G23" s="64"/>
      <c r="H23" s="64"/>
    </row>
    <row r="24" spans="1:8" ht="69.75" customHeight="1" x14ac:dyDescent="0.2">
      <c r="A24" s="12" t="s">
        <v>175</v>
      </c>
      <c r="B24" s="64" t="s">
        <v>113</v>
      </c>
      <c r="C24" s="64"/>
      <c r="D24" s="64"/>
      <c r="E24" s="64"/>
      <c r="F24" s="64"/>
      <c r="G24" s="64"/>
      <c r="H24" s="64"/>
    </row>
    <row r="25" spans="1:8" ht="60" customHeight="1" x14ac:dyDescent="0.2">
      <c r="A25" s="12" t="s">
        <v>176</v>
      </c>
      <c r="B25" s="64" t="s">
        <v>115</v>
      </c>
      <c r="C25" s="64"/>
      <c r="D25" s="64"/>
      <c r="E25" s="64"/>
      <c r="F25" s="64"/>
      <c r="G25" s="64"/>
      <c r="H25" s="64"/>
    </row>
    <row r="26" spans="1:8" ht="24.75" customHeight="1" x14ac:dyDescent="0.2">
      <c r="A26" s="13" t="s">
        <v>83</v>
      </c>
      <c r="B26" s="60" t="s">
        <v>114</v>
      </c>
      <c r="C26" s="60"/>
      <c r="D26" s="60"/>
      <c r="E26" s="60"/>
      <c r="F26" s="60"/>
      <c r="G26" s="60"/>
      <c r="H26" s="60"/>
    </row>
    <row r="27" spans="1:8" ht="26.25" customHeight="1" x14ac:dyDescent="0.2">
      <c r="A27" s="13" t="s">
        <v>84</v>
      </c>
      <c r="B27" s="60" t="s">
        <v>94</v>
      </c>
      <c r="C27" s="60"/>
      <c r="D27" s="60"/>
      <c r="E27" s="60"/>
      <c r="F27" s="60"/>
      <c r="G27" s="60"/>
      <c r="H27" s="60"/>
    </row>
    <row r="28" spans="1:8" ht="53.25" customHeight="1" x14ac:dyDescent="0.2">
      <c r="A28" s="12" t="s">
        <v>156</v>
      </c>
      <c r="B28" s="64" t="s">
        <v>162</v>
      </c>
      <c r="C28" s="64"/>
      <c r="D28" s="64"/>
      <c r="E28" s="64"/>
      <c r="F28" s="64"/>
      <c r="G28" s="64"/>
      <c r="H28" s="64"/>
    </row>
    <row r="29" spans="1:8" ht="45" customHeight="1" x14ac:dyDescent="0.2">
      <c r="A29" s="12" t="s">
        <v>158</v>
      </c>
      <c r="B29" s="80" t="s">
        <v>163</v>
      </c>
      <c r="C29" s="81"/>
      <c r="D29" s="81"/>
      <c r="E29" s="81"/>
      <c r="F29" s="81"/>
      <c r="G29" s="81"/>
      <c r="H29" s="82"/>
    </row>
    <row r="30" spans="1:8" ht="45" customHeight="1" x14ac:dyDescent="0.2">
      <c r="A30" s="12" t="s">
        <v>157</v>
      </c>
      <c r="B30" s="80" t="s">
        <v>164</v>
      </c>
      <c r="C30" s="81"/>
      <c r="D30" s="81"/>
      <c r="E30" s="81"/>
      <c r="F30" s="81"/>
      <c r="G30" s="81"/>
      <c r="H30" s="82"/>
    </row>
    <row r="31" spans="1:8" ht="45" customHeight="1" x14ac:dyDescent="0.2">
      <c r="A31" s="12" t="s">
        <v>148</v>
      </c>
      <c r="B31" s="80" t="s">
        <v>165</v>
      </c>
      <c r="C31" s="81"/>
      <c r="D31" s="81"/>
      <c r="E31" s="81"/>
      <c r="F31" s="81"/>
      <c r="G31" s="81"/>
      <c r="H31" s="82"/>
    </row>
    <row r="32" spans="1:8" ht="33" customHeight="1" x14ac:dyDescent="0.2">
      <c r="A32" s="13" t="s">
        <v>177</v>
      </c>
      <c r="B32" s="64" t="s">
        <v>116</v>
      </c>
      <c r="C32" s="64"/>
      <c r="D32" s="64"/>
      <c r="E32" s="64"/>
      <c r="F32" s="64"/>
      <c r="G32" s="64"/>
      <c r="H32" s="64"/>
    </row>
    <row r="33" spans="1:8" ht="39" customHeight="1" x14ac:dyDescent="0.2">
      <c r="A33" s="12" t="s">
        <v>85</v>
      </c>
      <c r="B33" s="60" t="s">
        <v>166</v>
      </c>
      <c r="C33" s="60"/>
      <c r="D33" s="60"/>
      <c r="E33" s="60"/>
      <c r="F33" s="60"/>
      <c r="G33" s="60"/>
      <c r="H33" s="60"/>
    </row>
    <row r="34" spans="1:8" ht="39" customHeight="1" x14ac:dyDescent="0.2">
      <c r="A34" s="59" t="s">
        <v>198</v>
      </c>
      <c r="B34" s="59"/>
      <c r="C34" s="59"/>
      <c r="D34" s="59"/>
      <c r="E34" s="59"/>
      <c r="F34" s="59"/>
      <c r="G34" s="59"/>
      <c r="H34" s="59"/>
    </row>
    <row r="35" spans="1:8" ht="79.5" customHeight="1" x14ac:dyDescent="0.2">
      <c r="A35" s="56" t="s">
        <v>199</v>
      </c>
      <c r="B35" s="57"/>
      <c r="C35" s="57"/>
      <c r="D35" s="57"/>
      <c r="E35" s="57"/>
      <c r="F35" s="57"/>
      <c r="G35" s="57"/>
      <c r="H35" s="58"/>
    </row>
    <row r="36" spans="1:8" ht="33" customHeight="1" x14ac:dyDescent="0.2">
      <c r="A36" s="12" t="s">
        <v>25</v>
      </c>
      <c r="B36" s="64" t="s">
        <v>139</v>
      </c>
      <c r="C36" s="64"/>
      <c r="D36" s="64"/>
      <c r="E36" s="64"/>
      <c r="F36" s="64"/>
      <c r="G36" s="64"/>
      <c r="H36" s="64"/>
    </row>
    <row r="37" spans="1:8" ht="33" customHeight="1" x14ac:dyDescent="0.2">
      <c r="A37" s="12" t="s">
        <v>26</v>
      </c>
      <c r="B37" s="64" t="s">
        <v>140</v>
      </c>
      <c r="C37" s="64"/>
      <c r="D37" s="64"/>
      <c r="E37" s="64"/>
      <c r="F37" s="64"/>
      <c r="G37" s="64"/>
      <c r="H37" s="64"/>
    </row>
    <row r="38" spans="1:8" ht="33" customHeight="1" x14ac:dyDescent="0.2">
      <c r="A38" s="18"/>
      <c r="B38" s="19"/>
      <c r="C38" s="19"/>
      <c r="D38" s="19"/>
      <c r="E38" s="19"/>
      <c r="F38" s="19"/>
      <c r="G38" s="19"/>
      <c r="H38" s="20"/>
    </row>
    <row r="39" spans="1:8" ht="34.5" customHeight="1" x14ac:dyDescent="0.2">
      <c r="A39" s="59" t="s">
        <v>170</v>
      </c>
      <c r="B39" s="59"/>
      <c r="C39" s="59"/>
      <c r="D39" s="59"/>
      <c r="E39" s="59"/>
      <c r="F39" s="59"/>
      <c r="G39" s="59"/>
      <c r="H39" s="59"/>
    </row>
    <row r="40" spans="1:8" ht="34.5" customHeight="1" x14ac:dyDescent="0.2">
      <c r="A40" s="12" t="s">
        <v>9</v>
      </c>
      <c r="B40" s="64" t="s">
        <v>117</v>
      </c>
      <c r="C40" s="64"/>
      <c r="D40" s="64"/>
      <c r="E40" s="64"/>
      <c r="F40" s="64"/>
      <c r="G40" s="64"/>
      <c r="H40" s="64"/>
    </row>
    <row r="41" spans="1:8" ht="29.25" customHeight="1" x14ac:dyDescent="0.2">
      <c r="A41" s="12" t="s">
        <v>10</v>
      </c>
      <c r="B41" s="64" t="s">
        <v>118</v>
      </c>
      <c r="C41" s="64"/>
      <c r="D41" s="64"/>
      <c r="E41" s="64"/>
      <c r="F41" s="64"/>
      <c r="G41" s="64"/>
      <c r="H41" s="64"/>
    </row>
    <row r="42" spans="1:8" ht="42" customHeight="1" x14ac:dyDescent="0.2">
      <c r="A42" s="12" t="s">
        <v>141</v>
      </c>
      <c r="B42" s="64" t="s">
        <v>184</v>
      </c>
      <c r="C42" s="64"/>
      <c r="D42" s="64"/>
      <c r="E42" s="64"/>
      <c r="F42" s="64"/>
      <c r="G42" s="64"/>
      <c r="H42" s="64"/>
    </row>
    <row r="43" spans="1:8" ht="42" customHeight="1" x14ac:dyDescent="0.2">
      <c r="A43" s="12" t="s">
        <v>186</v>
      </c>
      <c r="B43" s="80" t="s">
        <v>187</v>
      </c>
      <c r="C43" s="81"/>
      <c r="D43" s="81"/>
      <c r="E43" s="81"/>
      <c r="F43" s="81"/>
      <c r="G43" s="81"/>
      <c r="H43" s="82"/>
    </row>
    <row r="44" spans="1:8" ht="42" customHeight="1" x14ac:dyDescent="0.2">
      <c r="A44" s="12" t="s">
        <v>142</v>
      </c>
      <c r="B44" s="80" t="s">
        <v>188</v>
      </c>
      <c r="C44" s="81"/>
      <c r="D44" s="81"/>
      <c r="E44" s="81"/>
      <c r="F44" s="81"/>
      <c r="G44" s="81"/>
      <c r="H44" s="82"/>
    </row>
    <row r="45" spans="1:8" ht="42" customHeight="1" x14ac:dyDescent="0.2">
      <c r="A45" s="12" t="s">
        <v>189</v>
      </c>
      <c r="B45" s="80" t="s">
        <v>191</v>
      </c>
      <c r="C45" s="81"/>
      <c r="D45" s="81"/>
      <c r="E45" s="81"/>
      <c r="F45" s="81"/>
      <c r="G45" s="81"/>
      <c r="H45" s="82"/>
    </row>
    <row r="46" spans="1:8" ht="86.1" customHeight="1" x14ac:dyDescent="0.2">
      <c r="A46" s="14" t="s">
        <v>193</v>
      </c>
      <c r="B46" s="65" t="s">
        <v>119</v>
      </c>
      <c r="C46" s="65"/>
      <c r="D46" s="65"/>
      <c r="E46" s="65"/>
      <c r="F46" s="65"/>
      <c r="G46" s="65"/>
      <c r="H46" s="65"/>
    </row>
    <row r="47" spans="1:8" ht="39.75" customHeight="1" x14ac:dyDescent="0.2">
      <c r="A47" s="14" t="s">
        <v>197</v>
      </c>
      <c r="B47" s="67" t="s">
        <v>200</v>
      </c>
      <c r="C47" s="68"/>
      <c r="D47" s="68"/>
      <c r="E47" s="68"/>
      <c r="F47" s="68"/>
      <c r="G47" s="68"/>
      <c r="H47" s="69"/>
    </row>
    <row r="48" spans="1:8" ht="31.5" customHeight="1" x14ac:dyDescent="0.2">
      <c r="A48" s="14" t="s">
        <v>11</v>
      </c>
      <c r="B48" s="65" t="s">
        <v>192</v>
      </c>
      <c r="C48" s="65"/>
      <c r="D48" s="65"/>
      <c r="E48" s="65"/>
      <c r="F48" s="65"/>
      <c r="G48" s="65"/>
      <c r="H48" s="65"/>
    </row>
    <row r="49" spans="1:8" ht="45" x14ac:dyDescent="0.2">
      <c r="A49" s="14" t="s">
        <v>194</v>
      </c>
      <c r="B49" s="65" t="s">
        <v>120</v>
      </c>
      <c r="C49" s="65"/>
      <c r="D49" s="65"/>
      <c r="E49" s="65"/>
      <c r="F49" s="65"/>
      <c r="G49" s="65"/>
      <c r="H49" s="65"/>
    </row>
    <row r="50" spans="1:8" ht="43.5" customHeight="1" x14ac:dyDescent="0.2">
      <c r="A50" s="14" t="s">
        <v>13</v>
      </c>
      <c r="B50" s="65" t="s">
        <v>121</v>
      </c>
      <c r="C50" s="65"/>
      <c r="D50" s="65"/>
      <c r="E50" s="65"/>
      <c r="F50" s="65"/>
      <c r="G50" s="65"/>
      <c r="H50" s="65"/>
    </row>
    <row r="51" spans="1:8" ht="40.5" customHeight="1" x14ac:dyDescent="0.2">
      <c r="A51" s="14" t="s">
        <v>14</v>
      </c>
      <c r="B51" s="65" t="s">
        <v>122</v>
      </c>
      <c r="C51" s="65"/>
      <c r="D51" s="65"/>
      <c r="E51" s="65"/>
      <c r="F51" s="65"/>
      <c r="G51" s="65"/>
      <c r="H51" s="65"/>
    </row>
    <row r="52" spans="1:8" ht="75.75" customHeight="1" x14ac:dyDescent="0.2">
      <c r="A52" s="15" t="s">
        <v>15</v>
      </c>
      <c r="B52" s="66" t="s">
        <v>123</v>
      </c>
      <c r="C52" s="66"/>
      <c r="D52" s="66"/>
      <c r="E52" s="66"/>
      <c r="F52" s="66"/>
      <c r="G52" s="66"/>
      <c r="H52" s="66"/>
    </row>
    <row r="53" spans="1:8" ht="41.25" customHeight="1" x14ac:dyDescent="0.2">
      <c r="A53" s="15" t="s">
        <v>16</v>
      </c>
      <c r="B53" s="66" t="s">
        <v>124</v>
      </c>
      <c r="C53" s="66"/>
      <c r="D53" s="66"/>
      <c r="E53" s="66"/>
      <c r="F53" s="66"/>
      <c r="G53" s="66"/>
      <c r="H53" s="66"/>
    </row>
    <row r="54" spans="1:8" ht="47.45" customHeight="1" x14ac:dyDescent="0.2">
      <c r="A54" s="15" t="s">
        <v>154</v>
      </c>
      <c r="B54" s="66" t="s">
        <v>125</v>
      </c>
      <c r="C54" s="66"/>
      <c r="D54" s="66"/>
      <c r="E54" s="66"/>
      <c r="F54" s="66"/>
      <c r="G54" s="66"/>
      <c r="H54" s="66"/>
    </row>
    <row r="55" spans="1:8" ht="57.6" customHeight="1" x14ac:dyDescent="0.2">
      <c r="A55" s="15" t="s">
        <v>34</v>
      </c>
      <c r="B55" s="66" t="s">
        <v>126</v>
      </c>
      <c r="C55" s="66"/>
      <c r="D55" s="66"/>
      <c r="E55" s="66"/>
      <c r="F55" s="66"/>
      <c r="G55" s="66"/>
      <c r="H55" s="66"/>
    </row>
    <row r="56" spans="1:8" ht="31.5" customHeight="1" x14ac:dyDescent="0.2">
      <c r="A56" s="15" t="s">
        <v>97</v>
      </c>
      <c r="B56" s="66" t="s">
        <v>127</v>
      </c>
      <c r="C56" s="66"/>
      <c r="D56" s="66"/>
      <c r="E56" s="66"/>
      <c r="F56" s="66"/>
      <c r="G56" s="66"/>
      <c r="H56" s="66"/>
    </row>
    <row r="57" spans="1:8" ht="70.5" customHeight="1" x14ac:dyDescent="0.2">
      <c r="A57" s="15" t="s">
        <v>98</v>
      </c>
      <c r="B57" s="66" t="s">
        <v>128</v>
      </c>
      <c r="C57" s="66"/>
      <c r="D57" s="66"/>
      <c r="E57" s="66"/>
      <c r="F57" s="66"/>
      <c r="G57" s="66"/>
      <c r="H57" s="66"/>
    </row>
    <row r="58" spans="1:8" ht="33.75" customHeight="1" x14ac:dyDescent="0.2">
      <c r="A58" s="72"/>
      <c r="B58" s="72"/>
      <c r="C58" s="72"/>
      <c r="D58" s="72"/>
      <c r="E58" s="72"/>
      <c r="F58" s="72"/>
      <c r="G58" s="72"/>
      <c r="H58" s="73"/>
    </row>
    <row r="59" spans="1:8" ht="32.25" customHeight="1" x14ac:dyDescent="0.2">
      <c r="A59" s="75" t="s">
        <v>172</v>
      </c>
      <c r="B59" s="75"/>
      <c r="C59" s="75"/>
      <c r="D59" s="75"/>
      <c r="E59" s="75"/>
      <c r="F59" s="75"/>
      <c r="G59" s="75"/>
      <c r="H59" s="75"/>
    </row>
    <row r="60" spans="1:8" ht="34.5" customHeight="1" x14ac:dyDescent="0.2">
      <c r="A60" s="12" t="s">
        <v>21</v>
      </c>
      <c r="B60" s="70" t="s">
        <v>134</v>
      </c>
      <c r="C60" s="70"/>
      <c r="D60" s="70"/>
      <c r="E60" s="70"/>
      <c r="F60" s="70"/>
      <c r="G60" s="70"/>
      <c r="H60" s="70"/>
    </row>
    <row r="61" spans="1:8" ht="60" customHeight="1" x14ac:dyDescent="0.2">
      <c r="A61" s="12" t="s">
        <v>30</v>
      </c>
      <c r="B61" s="79" t="s">
        <v>135</v>
      </c>
      <c r="C61" s="79"/>
      <c r="D61" s="79"/>
      <c r="E61" s="79"/>
      <c r="F61" s="79"/>
      <c r="G61" s="79"/>
      <c r="H61" s="79"/>
    </row>
    <row r="62" spans="1:8" ht="41.25" customHeight="1" x14ac:dyDescent="0.2">
      <c r="A62" s="12" t="s">
        <v>195</v>
      </c>
      <c r="B62" s="76" t="s">
        <v>196</v>
      </c>
      <c r="C62" s="77"/>
      <c r="D62" s="77"/>
      <c r="E62" s="77"/>
      <c r="F62" s="77"/>
      <c r="G62" s="77"/>
      <c r="H62" s="78"/>
    </row>
    <row r="63" spans="1:8" ht="42" customHeight="1" x14ac:dyDescent="0.2">
      <c r="A63" s="12" t="s">
        <v>22</v>
      </c>
      <c r="B63" s="64" t="s">
        <v>136</v>
      </c>
      <c r="C63" s="64"/>
      <c r="D63" s="64"/>
      <c r="E63" s="64"/>
      <c r="F63" s="64"/>
      <c r="G63" s="64"/>
      <c r="H63" s="64"/>
    </row>
    <row r="64" spans="1:8" ht="31.5" customHeight="1" x14ac:dyDescent="0.2">
      <c r="A64" s="12" t="s">
        <v>23</v>
      </c>
      <c r="B64" s="70" t="s">
        <v>137</v>
      </c>
      <c r="C64" s="70"/>
      <c r="D64" s="70"/>
      <c r="E64" s="70"/>
      <c r="F64" s="70"/>
      <c r="G64" s="70"/>
      <c r="H64" s="70"/>
    </row>
    <row r="65" spans="1:8" ht="45.75" customHeight="1" x14ac:dyDescent="0.2">
      <c r="A65" s="12" t="s">
        <v>24</v>
      </c>
      <c r="B65" s="70" t="s">
        <v>138</v>
      </c>
      <c r="C65" s="70"/>
      <c r="D65" s="70"/>
      <c r="E65" s="70"/>
      <c r="F65" s="70"/>
      <c r="G65" s="70"/>
      <c r="H65" s="70"/>
    </row>
    <row r="66" spans="1:8" ht="30.75" customHeight="1" x14ac:dyDescent="0.2">
      <c r="A66" s="74"/>
      <c r="B66" s="74"/>
      <c r="C66" s="74"/>
      <c r="D66" s="74"/>
      <c r="E66" s="74"/>
      <c r="F66" s="74"/>
      <c r="G66" s="74"/>
      <c r="H66" s="74"/>
    </row>
    <row r="67" spans="1:8" ht="34.5" customHeight="1" x14ac:dyDescent="0.2">
      <c r="A67" s="75" t="s">
        <v>171</v>
      </c>
      <c r="B67" s="75"/>
      <c r="C67" s="75"/>
      <c r="D67" s="75"/>
      <c r="E67" s="75"/>
      <c r="F67" s="75"/>
      <c r="G67" s="75"/>
      <c r="H67" s="75"/>
    </row>
    <row r="68" spans="1:8" ht="39.75" customHeight="1" x14ac:dyDescent="0.2">
      <c r="A68" s="15" t="s">
        <v>18</v>
      </c>
      <c r="B68" s="70" t="s">
        <v>129</v>
      </c>
      <c r="C68" s="70"/>
      <c r="D68" s="70"/>
      <c r="E68" s="70"/>
      <c r="F68" s="70"/>
      <c r="G68" s="70"/>
      <c r="H68" s="70"/>
    </row>
    <row r="69" spans="1:8" ht="39.75" customHeight="1" x14ac:dyDescent="0.2">
      <c r="A69" s="15" t="s">
        <v>12</v>
      </c>
      <c r="B69" s="70" t="s">
        <v>130</v>
      </c>
      <c r="C69" s="70"/>
      <c r="D69" s="70"/>
      <c r="E69" s="70"/>
      <c r="F69" s="70"/>
      <c r="G69" s="70"/>
      <c r="H69" s="70"/>
    </row>
    <row r="70" spans="1:8" ht="42" customHeight="1" x14ac:dyDescent="0.2">
      <c r="A70" s="15" t="s">
        <v>17</v>
      </c>
      <c r="B70" s="66" t="s">
        <v>131</v>
      </c>
      <c r="C70" s="66"/>
      <c r="D70" s="66"/>
      <c r="E70" s="66"/>
      <c r="F70" s="66"/>
      <c r="G70" s="66"/>
      <c r="H70" s="66"/>
    </row>
    <row r="71" spans="1:8" ht="33.75" customHeight="1" x14ac:dyDescent="0.2">
      <c r="A71" s="15" t="s">
        <v>19</v>
      </c>
      <c r="B71" s="70" t="s">
        <v>132</v>
      </c>
      <c r="C71" s="70"/>
      <c r="D71" s="70"/>
      <c r="E71" s="70"/>
      <c r="F71" s="70"/>
      <c r="G71" s="70"/>
      <c r="H71" s="70"/>
    </row>
    <row r="72" spans="1:8" ht="33" customHeight="1" x14ac:dyDescent="0.2">
      <c r="A72" s="15" t="s">
        <v>20</v>
      </c>
      <c r="B72" s="70" t="s">
        <v>133</v>
      </c>
      <c r="C72" s="70"/>
      <c r="D72" s="70"/>
      <c r="E72" s="70"/>
      <c r="F72" s="70"/>
      <c r="G72" s="70"/>
      <c r="H72" s="70"/>
    </row>
    <row r="73" spans="1:8" ht="33.75" customHeight="1" x14ac:dyDescent="0.2">
      <c r="A73" s="71"/>
      <c r="B73" s="71"/>
      <c r="C73" s="71"/>
      <c r="D73" s="71"/>
      <c r="E73" s="71"/>
      <c r="F73" s="71"/>
      <c r="G73" s="71"/>
      <c r="H73" s="71"/>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5"/>
  <sheetViews>
    <sheetView topLeftCell="S1" zoomScale="38" zoomScaleNormal="60" workbookViewId="0">
      <pane ySplit="8" topLeftCell="A116" activePane="bottomLeft" state="frozen"/>
      <selection activeCell="A8" sqref="A8"/>
      <selection pane="bottomLeft" activeCell="A8" sqref="A1:XFD1048576"/>
    </sheetView>
  </sheetViews>
  <sheetFormatPr baseColWidth="10" defaultColWidth="11.42578125" defaultRowHeight="18.75" x14ac:dyDescent="0.3"/>
  <cols>
    <col min="1" max="2" width="26.42578125" style="128" customWidth="1"/>
    <col min="3" max="4" width="22.42578125" style="128" customWidth="1"/>
    <col min="5" max="5" width="23.140625" style="128" customWidth="1"/>
    <col min="6" max="6" width="27" style="166" customWidth="1"/>
    <col min="7" max="7" width="23.5703125" style="128" hidden="1" customWidth="1"/>
    <col min="8" max="8" width="27.140625" style="128" hidden="1" customWidth="1"/>
    <col min="9" max="9" width="27.5703125" style="128" hidden="1" customWidth="1"/>
    <col min="10" max="10" width="31.140625" style="128" hidden="1" customWidth="1"/>
    <col min="11" max="12" width="35.140625" style="123" customWidth="1"/>
    <col min="13" max="13" width="26.85546875" style="123" customWidth="1"/>
    <col min="14" max="14" width="40.5703125" style="123" customWidth="1"/>
    <col min="15" max="19" width="27.42578125" style="123" customWidth="1"/>
    <col min="20" max="21" width="27.42578125" style="167" customWidth="1"/>
    <col min="22" max="25" width="27.42578125" style="123" customWidth="1"/>
    <col min="26" max="30" width="30.140625" style="128" customWidth="1"/>
    <col min="31" max="31" width="26.28515625" style="128" customWidth="1"/>
    <col min="32" max="32" width="39.85546875" style="128" customWidth="1"/>
    <col min="33" max="33" width="27.42578125" style="128" customWidth="1"/>
    <col min="34" max="34" width="0" style="128" hidden="1" customWidth="1"/>
    <col min="35" max="16384" width="11.42578125" style="128"/>
  </cols>
  <sheetData>
    <row r="1" spans="1:33" x14ac:dyDescent="0.3">
      <c r="A1" s="124"/>
      <c r="B1" s="124"/>
      <c r="C1" s="125" t="s">
        <v>1</v>
      </c>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7" t="s">
        <v>244</v>
      </c>
    </row>
    <row r="2" spans="1:33" x14ac:dyDescent="0.3">
      <c r="A2" s="124"/>
      <c r="B2" s="124"/>
      <c r="C2" s="125" t="s">
        <v>2</v>
      </c>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9"/>
      <c r="AF2" s="127" t="s">
        <v>3</v>
      </c>
    </row>
    <row r="3" spans="1:33" x14ac:dyDescent="0.3">
      <c r="A3" s="124"/>
      <c r="B3" s="124"/>
      <c r="C3" s="125" t="s">
        <v>245</v>
      </c>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9"/>
      <c r="AF3" s="127" t="s">
        <v>243</v>
      </c>
    </row>
    <row r="4" spans="1:33" x14ac:dyDescent="0.3">
      <c r="A4" s="124"/>
      <c r="B4" s="124"/>
      <c r="C4" s="125" t="s">
        <v>241</v>
      </c>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9"/>
      <c r="AF4" s="127" t="s">
        <v>202</v>
      </c>
    </row>
    <row r="5" spans="1:33" x14ac:dyDescent="0.3">
      <c r="A5" s="130" t="s">
        <v>160</v>
      </c>
      <c r="B5" s="130"/>
      <c r="C5" s="131" t="s">
        <v>240</v>
      </c>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3"/>
    </row>
    <row r="6" spans="1:33" x14ac:dyDescent="0.3">
      <c r="A6" s="134" t="s">
        <v>150</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row>
    <row r="7" spans="1:33" x14ac:dyDescent="0.3">
      <c r="A7" s="136" t="s">
        <v>235</v>
      </c>
      <c r="B7" s="136"/>
      <c r="C7" s="136"/>
      <c r="D7" s="136"/>
      <c r="E7" s="136"/>
      <c r="F7" s="136"/>
      <c r="G7" s="136"/>
      <c r="H7" s="136"/>
      <c r="I7" s="136"/>
      <c r="J7" s="136"/>
      <c r="K7" s="136"/>
      <c r="L7" s="136"/>
      <c r="M7" s="136"/>
      <c r="N7" s="136"/>
      <c r="O7" s="136"/>
      <c r="P7" s="136" t="s">
        <v>236</v>
      </c>
      <c r="Q7" s="136"/>
      <c r="R7" s="136"/>
      <c r="S7" s="136"/>
      <c r="T7" s="136" t="s">
        <v>237</v>
      </c>
      <c r="U7" s="136"/>
      <c r="V7" s="136"/>
      <c r="W7" s="136"/>
      <c r="X7" s="136"/>
      <c r="Y7" s="136" t="s">
        <v>238</v>
      </c>
      <c r="Z7" s="136"/>
      <c r="AA7" s="136"/>
      <c r="AB7" s="136"/>
      <c r="AC7" s="136" t="s">
        <v>239</v>
      </c>
      <c r="AD7" s="136"/>
      <c r="AE7" s="136"/>
      <c r="AF7" s="136"/>
    </row>
    <row r="8" spans="1:33" s="139" customFormat="1" ht="75" x14ac:dyDescent="0.25">
      <c r="A8" s="118" t="s">
        <v>86</v>
      </c>
      <c r="B8" s="118" t="s">
        <v>155</v>
      </c>
      <c r="C8" s="118" t="s">
        <v>147</v>
      </c>
      <c r="D8" s="118" t="s">
        <v>27</v>
      </c>
      <c r="E8" s="118" t="s">
        <v>95</v>
      </c>
      <c r="F8" s="118" t="s">
        <v>6</v>
      </c>
      <c r="G8" s="118" t="s">
        <v>181</v>
      </c>
      <c r="H8" s="118" t="s">
        <v>246</v>
      </c>
      <c r="I8" s="118" t="s">
        <v>7</v>
      </c>
      <c r="J8" s="137" t="s">
        <v>247</v>
      </c>
      <c r="K8" s="118" t="s">
        <v>91</v>
      </c>
      <c r="L8" s="118" t="s">
        <v>90</v>
      </c>
      <c r="M8" s="118" t="s">
        <v>167</v>
      </c>
      <c r="N8" s="118" t="s">
        <v>8</v>
      </c>
      <c r="O8" s="118" t="s">
        <v>29</v>
      </c>
      <c r="P8" s="118" t="s">
        <v>231</v>
      </c>
      <c r="Q8" s="118" t="s">
        <v>152</v>
      </c>
      <c r="R8" s="118" t="s">
        <v>153</v>
      </c>
      <c r="S8" s="118" t="s">
        <v>151</v>
      </c>
      <c r="T8" s="137" t="s">
        <v>207</v>
      </c>
      <c r="U8" s="137" t="s">
        <v>232</v>
      </c>
      <c r="V8" s="118" t="s">
        <v>233</v>
      </c>
      <c r="W8" s="118" t="s">
        <v>234</v>
      </c>
      <c r="X8" s="118" t="s">
        <v>208</v>
      </c>
      <c r="Y8" s="118" t="s">
        <v>248</v>
      </c>
      <c r="Z8" s="118" t="s">
        <v>249</v>
      </c>
      <c r="AA8" s="118" t="s">
        <v>250</v>
      </c>
      <c r="AB8" s="118" t="s">
        <v>251</v>
      </c>
      <c r="AC8" s="138" t="s">
        <v>209</v>
      </c>
      <c r="AD8" s="138" t="s">
        <v>210</v>
      </c>
      <c r="AE8" s="138" t="s">
        <v>211</v>
      </c>
      <c r="AF8" s="138" t="s">
        <v>212</v>
      </c>
      <c r="AG8" s="118" t="s">
        <v>252</v>
      </c>
    </row>
    <row r="9" spans="1:33" ht="162" x14ac:dyDescent="0.3">
      <c r="A9" s="140" t="s">
        <v>253</v>
      </c>
      <c r="B9" s="141" t="s">
        <v>254</v>
      </c>
      <c r="C9" s="142" t="s">
        <v>255</v>
      </c>
      <c r="D9" s="141" t="s">
        <v>254</v>
      </c>
      <c r="E9" s="140" t="s">
        <v>256</v>
      </c>
      <c r="F9" s="142" t="s">
        <v>257</v>
      </c>
      <c r="G9" s="122"/>
      <c r="H9" s="140" t="s">
        <v>258</v>
      </c>
      <c r="I9" s="122" t="s">
        <v>259</v>
      </c>
      <c r="J9" s="122" t="s">
        <v>260</v>
      </c>
      <c r="K9" s="140" t="s">
        <v>261</v>
      </c>
      <c r="L9" s="143">
        <v>0.15</v>
      </c>
      <c r="M9" s="122" t="s">
        <v>262</v>
      </c>
      <c r="N9" s="140" t="s">
        <v>263</v>
      </c>
      <c r="O9" s="122">
        <v>20</v>
      </c>
      <c r="P9" s="144" t="s">
        <v>264</v>
      </c>
      <c r="Q9" s="122">
        <v>9</v>
      </c>
      <c r="R9" s="119">
        <v>7</v>
      </c>
      <c r="S9" s="119">
        <v>6</v>
      </c>
      <c r="T9" s="145">
        <v>0</v>
      </c>
      <c r="U9" s="145">
        <v>7</v>
      </c>
      <c r="V9" s="122">
        <f>SUM(Y9:AB9)</f>
        <v>1</v>
      </c>
      <c r="W9" s="122"/>
      <c r="X9" s="119">
        <f>+T9+U9+V9</f>
        <v>8</v>
      </c>
      <c r="Y9" s="122">
        <v>1</v>
      </c>
      <c r="Z9" s="122"/>
      <c r="AA9" s="122"/>
      <c r="AB9" s="122"/>
      <c r="AC9" s="146">
        <f t="shared" ref="AC9:AC84" si="0">+IF((V9/R9)&gt;100%,100%,(V9/R9))*L9</f>
        <v>2.1428571428571425E-2</v>
      </c>
      <c r="AD9" s="146">
        <f t="shared" ref="AD9:AD87" si="1">+IF(((X9)/O9)&gt;100%,100%,((X9)/O9))*L9</f>
        <v>0.06</v>
      </c>
      <c r="AE9" s="146">
        <f t="shared" ref="AE9:AE84" si="2">+IF(((V9)/R9)&gt;100%,100%,((V9)/R9))</f>
        <v>0.14285714285714285</v>
      </c>
      <c r="AF9" s="146">
        <f t="shared" ref="AF9:AF87" si="3">+IF(((X9)/O9)&gt;100%,100%,((X9))/O9)</f>
        <v>0.4</v>
      </c>
      <c r="AG9" s="120" t="s">
        <v>265</v>
      </c>
    </row>
    <row r="10" spans="1:33" ht="126" x14ac:dyDescent="0.3">
      <c r="A10" s="140" t="s">
        <v>253</v>
      </c>
      <c r="B10" s="122"/>
      <c r="C10" s="142"/>
      <c r="D10" s="122"/>
      <c r="E10" s="140" t="s">
        <v>266</v>
      </c>
      <c r="F10" s="142"/>
      <c r="G10" s="122"/>
      <c r="H10" s="140" t="s">
        <v>267</v>
      </c>
      <c r="I10" s="122" t="s">
        <v>259</v>
      </c>
      <c r="J10" s="122">
        <v>20</v>
      </c>
      <c r="K10" s="140" t="s">
        <v>268</v>
      </c>
      <c r="L10" s="147">
        <v>0.15</v>
      </c>
      <c r="M10" s="122" t="s">
        <v>269</v>
      </c>
      <c r="N10" s="140" t="s">
        <v>270</v>
      </c>
      <c r="O10" s="122">
        <v>40</v>
      </c>
      <c r="P10" s="144" t="s">
        <v>264</v>
      </c>
      <c r="Q10" s="122" t="s">
        <v>264</v>
      </c>
      <c r="R10" s="119">
        <v>20</v>
      </c>
      <c r="S10" s="119">
        <v>20</v>
      </c>
      <c r="T10" s="145">
        <v>0</v>
      </c>
      <c r="U10" s="145">
        <v>0</v>
      </c>
      <c r="V10" s="122">
        <f t="shared" ref="V10:V88" si="4">SUM(Y10:AB10)</f>
        <v>0</v>
      </c>
      <c r="W10" s="122"/>
      <c r="X10" s="119">
        <f t="shared" ref="X10:X88" si="5">+T10+U10+V10</f>
        <v>0</v>
      </c>
      <c r="Y10" s="122">
        <v>0</v>
      </c>
      <c r="Z10" s="122"/>
      <c r="AA10" s="122"/>
      <c r="AB10" s="122"/>
      <c r="AC10" s="146">
        <f t="shared" si="0"/>
        <v>0</v>
      </c>
      <c r="AD10" s="146">
        <f t="shared" si="1"/>
        <v>0</v>
      </c>
      <c r="AE10" s="146">
        <f t="shared" si="2"/>
        <v>0</v>
      </c>
      <c r="AF10" s="146">
        <f t="shared" si="3"/>
        <v>0</v>
      </c>
      <c r="AG10" s="148"/>
    </row>
    <row r="11" spans="1:33" ht="144" x14ac:dyDescent="0.3">
      <c r="A11" s="140" t="s">
        <v>253</v>
      </c>
      <c r="B11" s="122"/>
      <c r="C11" s="142"/>
      <c r="D11" s="122"/>
      <c r="E11" s="140" t="s">
        <v>271</v>
      </c>
      <c r="F11" s="142"/>
      <c r="G11" s="122"/>
      <c r="H11" s="140" t="s">
        <v>272</v>
      </c>
      <c r="I11" s="122" t="s">
        <v>259</v>
      </c>
      <c r="J11" s="122">
        <v>1</v>
      </c>
      <c r="K11" s="140" t="s">
        <v>273</v>
      </c>
      <c r="L11" s="147">
        <v>0.25</v>
      </c>
      <c r="M11" s="122" t="s">
        <v>262</v>
      </c>
      <c r="N11" s="140" t="s">
        <v>270</v>
      </c>
      <c r="O11" s="122">
        <v>1</v>
      </c>
      <c r="P11" s="144" t="s">
        <v>264</v>
      </c>
      <c r="Q11" s="122">
        <v>1</v>
      </c>
      <c r="R11" s="119">
        <v>1</v>
      </c>
      <c r="S11" s="119">
        <v>0</v>
      </c>
      <c r="T11" s="145">
        <v>0</v>
      </c>
      <c r="U11" s="145">
        <v>0</v>
      </c>
      <c r="V11" s="122">
        <f t="shared" si="4"/>
        <v>0</v>
      </c>
      <c r="W11" s="122"/>
      <c r="X11" s="119">
        <f t="shared" si="5"/>
        <v>0</v>
      </c>
      <c r="Y11" s="122">
        <v>0</v>
      </c>
      <c r="Z11" s="122"/>
      <c r="AA11" s="122"/>
      <c r="AB11" s="122"/>
      <c r="AC11" s="146">
        <f t="shared" si="0"/>
        <v>0</v>
      </c>
      <c r="AD11" s="146">
        <f t="shared" si="1"/>
        <v>0</v>
      </c>
      <c r="AE11" s="146">
        <f t="shared" si="2"/>
        <v>0</v>
      </c>
      <c r="AF11" s="146">
        <f t="shared" si="3"/>
        <v>0</v>
      </c>
      <c r="AG11" s="148"/>
    </row>
    <row r="12" spans="1:33" ht="108" x14ac:dyDescent="0.3">
      <c r="A12" s="122"/>
      <c r="B12" s="122"/>
      <c r="C12" s="142"/>
      <c r="D12" s="122"/>
      <c r="E12" s="140"/>
      <c r="F12" s="142"/>
      <c r="G12" s="122"/>
      <c r="H12" s="140" t="s">
        <v>274</v>
      </c>
      <c r="I12" s="122" t="s">
        <v>259</v>
      </c>
      <c r="J12" s="122" t="s">
        <v>260</v>
      </c>
      <c r="K12" s="140" t="s">
        <v>275</v>
      </c>
      <c r="L12" s="147">
        <v>0.15</v>
      </c>
      <c r="M12" s="122" t="s">
        <v>262</v>
      </c>
      <c r="N12" s="140" t="s">
        <v>270</v>
      </c>
      <c r="O12" s="122">
        <v>1</v>
      </c>
      <c r="P12" s="144" t="s">
        <v>264</v>
      </c>
      <c r="Q12" s="122" t="s">
        <v>264</v>
      </c>
      <c r="R12" s="119">
        <v>1</v>
      </c>
      <c r="S12" s="119">
        <v>0</v>
      </c>
      <c r="T12" s="145">
        <v>0</v>
      </c>
      <c r="U12" s="145">
        <v>0</v>
      </c>
      <c r="V12" s="122">
        <f t="shared" si="4"/>
        <v>0</v>
      </c>
      <c r="W12" s="122"/>
      <c r="X12" s="119">
        <f t="shared" si="5"/>
        <v>0</v>
      </c>
      <c r="Y12" s="122">
        <v>0</v>
      </c>
      <c r="Z12" s="122"/>
      <c r="AA12" s="122"/>
      <c r="AB12" s="122"/>
      <c r="AC12" s="146">
        <f t="shared" si="0"/>
        <v>0</v>
      </c>
      <c r="AD12" s="146">
        <f t="shared" si="1"/>
        <v>0</v>
      </c>
      <c r="AE12" s="146">
        <f t="shared" si="2"/>
        <v>0</v>
      </c>
      <c r="AF12" s="146">
        <f t="shared" si="3"/>
        <v>0</v>
      </c>
      <c r="AG12" s="148"/>
    </row>
    <row r="13" spans="1:33" ht="126" x14ac:dyDescent="0.3">
      <c r="A13" s="122"/>
      <c r="B13" s="122"/>
      <c r="C13" s="142"/>
      <c r="D13" s="122"/>
      <c r="E13" s="140"/>
      <c r="F13" s="142"/>
      <c r="G13" s="122"/>
      <c r="H13" s="140" t="s">
        <v>276</v>
      </c>
      <c r="I13" s="122" t="s">
        <v>259</v>
      </c>
      <c r="J13" s="122" t="s">
        <v>260</v>
      </c>
      <c r="K13" s="140" t="s">
        <v>277</v>
      </c>
      <c r="L13" s="147">
        <v>0.15</v>
      </c>
      <c r="M13" s="122" t="s">
        <v>262</v>
      </c>
      <c r="N13" s="140" t="s">
        <v>263</v>
      </c>
      <c r="O13" s="122">
        <v>30</v>
      </c>
      <c r="P13" s="144">
        <v>3</v>
      </c>
      <c r="Q13" s="122">
        <v>9</v>
      </c>
      <c r="R13" s="119">
        <v>11</v>
      </c>
      <c r="S13" s="119">
        <v>10</v>
      </c>
      <c r="T13" s="145">
        <v>3</v>
      </c>
      <c r="U13" s="145">
        <v>6</v>
      </c>
      <c r="V13" s="122">
        <f t="shared" si="4"/>
        <v>0</v>
      </c>
      <c r="W13" s="122"/>
      <c r="X13" s="119">
        <f t="shared" si="5"/>
        <v>9</v>
      </c>
      <c r="Y13" s="122">
        <v>0</v>
      </c>
      <c r="Z13" s="122"/>
      <c r="AA13" s="122"/>
      <c r="AB13" s="122"/>
      <c r="AC13" s="146">
        <f t="shared" si="0"/>
        <v>0</v>
      </c>
      <c r="AD13" s="146">
        <f t="shared" si="1"/>
        <v>4.4999999999999998E-2</v>
      </c>
      <c r="AE13" s="146">
        <f t="shared" si="2"/>
        <v>0</v>
      </c>
      <c r="AF13" s="146">
        <f t="shared" si="3"/>
        <v>0.3</v>
      </c>
      <c r="AG13" s="120"/>
    </row>
    <row r="14" spans="1:33" ht="90" x14ac:dyDescent="0.3">
      <c r="A14" s="122"/>
      <c r="B14" s="122"/>
      <c r="C14" s="142"/>
      <c r="D14" s="122"/>
      <c r="E14" s="140"/>
      <c r="F14" s="142"/>
      <c r="G14" s="122"/>
      <c r="H14" s="140" t="s">
        <v>278</v>
      </c>
      <c r="I14" s="122" t="s">
        <v>259</v>
      </c>
      <c r="J14" s="122" t="s">
        <v>260</v>
      </c>
      <c r="K14" s="140" t="s">
        <v>279</v>
      </c>
      <c r="L14" s="147">
        <v>0.15</v>
      </c>
      <c r="M14" s="122" t="s">
        <v>262</v>
      </c>
      <c r="N14" s="140" t="s">
        <v>280</v>
      </c>
      <c r="O14" s="122">
        <v>1</v>
      </c>
      <c r="P14" s="144" t="s">
        <v>264</v>
      </c>
      <c r="Q14" s="122">
        <v>1</v>
      </c>
      <c r="R14" s="119">
        <v>1</v>
      </c>
      <c r="S14" s="119">
        <v>0</v>
      </c>
      <c r="T14" s="145">
        <v>0</v>
      </c>
      <c r="U14" s="145">
        <v>0</v>
      </c>
      <c r="V14" s="122">
        <f t="shared" si="4"/>
        <v>0</v>
      </c>
      <c r="W14" s="122"/>
      <c r="X14" s="119">
        <f t="shared" si="5"/>
        <v>0</v>
      </c>
      <c r="Y14" s="122">
        <v>0</v>
      </c>
      <c r="Z14" s="122"/>
      <c r="AA14" s="122"/>
      <c r="AB14" s="122"/>
      <c r="AC14" s="146">
        <f t="shared" si="0"/>
        <v>0</v>
      </c>
      <c r="AD14" s="146">
        <f t="shared" si="1"/>
        <v>0</v>
      </c>
      <c r="AE14" s="146">
        <f t="shared" si="2"/>
        <v>0</v>
      </c>
      <c r="AF14" s="146">
        <f t="shared" si="3"/>
        <v>0</v>
      </c>
      <c r="AG14" s="148"/>
    </row>
    <row r="15" spans="1:33" x14ac:dyDescent="0.3">
      <c r="A15" s="122"/>
      <c r="B15" s="122"/>
      <c r="C15" s="142"/>
      <c r="D15" s="122"/>
      <c r="E15" s="140"/>
      <c r="F15" s="118"/>
      <c r="G15" s="122"/>
      <c r="H15" s="140"/>
      <c r="I15" s="122"/>
      <c r="J15" s="122"/>
      <c r="K15" s="140"/>
      <c r="L15" s="147"/>
      <c r="M15" s="122"/>
      <c r="N15" s="140"/>
      <c r="O15" s="122"/>
      <c r="P15" s="144"/>
      <c r="Q15" s="122"/>
      <c r="R15" s="119"/>
      <c r="S15" s="119"/>
      <c r="T15" s="145"/>
      <c r="U15" s="145"/>
      <c r="V15" s="122"/>
      <c r="W15" s="122"/>
      <c r="X15" s="119"/>
      <c r="Y15" s="149" t="s">
        <v>550</v>
      </c>
      <c r="Z15" s="150"/>
      <c r="AA15" s="150"/>
      <c r="AB15" s="151"/>
      <c r="AC15" s="152">
        <f>SUM(AC9:AC14)</f>
        <v>2.1428571428571425E-2</v>
      </c>
      <c r="AD15" s="152">
        <f>SUM(AD9:AD14)</f>
        <v>0.105</v>
      </c>
      <c r="AE15" s="152">
        <f>AVERAGE(AE9:AE14)</f>
        <v>2.3809523809523808E-2</v>
      </c>
      <c r="AF15" s="152">
        <f>AVERAGE(AF9:AF14)</f>
        <v>0.11666666666666665</v>
      </c>
      <c r="AG15" s="148"/>
    </row>
    <row r="16" spans="1:33" ht="126" x14ac:dyDescent="0.3">
      <c r="A16" s="122"/>
      <c r="B16" s="122"/>
      <c r="C16" s="142"/>
      <c r="D16" s="122"/>
      <c r="E16" s="140"/>
      <c r="F16" s="142" t="s">
        <v>281</v>
      </c>
      <c r="G16" s="122"/>
      <c r="H16" s="140" t="s">
        <v>282</v>
      </c>
      <c r="I16" s="122" t="s">
        <v>259</v>
      </c>
      <c r="J16" s="122" t="s">
        <v>260</v>
      </c>
      <c r="K16" s="140" t="s">
        <v>283</v>
      </c>
      <c r="L16" s="147">
        <v>0.3</v>
      </c>
      <c r="M16" s="122" t="s">
        <v>262</v>
      </c>
      <c r="N16" s="140" t="s">
        <v>549</v>
      </c>
      <c r="O16" s="122">
        <v>50</v>
      </c>
      <c r="P16" s="144" t="s">
        <v>264</v>
      </c>
      <c r="Q16" s="122">
        <v>15</v>
      </c>
      <c r="R16" s="119">
        <v>30</v>
      </c>
      <c r="S16" s="119">
        <v>20</v>
      </c>
      <c r="T16" s="145">
        <v>0</v>
      </c>
      <c r="U16" s="145">
        <v>0</v>
      </c>
      <c r="V16" s="122">
        <f t="shared" si="4"/>
        <v>0</v>
      </c>
      <c r="W16" s="122"/>
      <c r="X16" s="119">
        <f t="shared" si="5"/>
        <v>0</v>
      </c>
      <c r="Y16" s="122">
        <v>0</v>
      </c>
      <c r="Z16" s="122"/>
      <c r="AA16" s="122"/>
      <c r="AB16" s="122"/>
      <c r="AC16" s="146">
        <f t="shared" si="0"/>
        <v>0</v>
      </c>
      <c r="AD16" s="146">
        <f t="shared" si="1"/>
        <v>0</v>
      </c>
      <c r="AE16" s="146">
        <f t="shared" si="2"/>
        <v>0</v>
      </c>
      <c r="AF16" s="146">
        <f t="shared" si="3"/>
        <v>0</v>
      </c>
      <c r="AG16" s="148"/>
    </row>
    <row r="17" spans="1:33" ht="108" x14ac:dyDescent="0.3">
      <c r="A17" s="122"/>
      <c r="B17" s="122"/>
      <c r="C17" s="142"/>
      <c r="D17" s="122"/>
      <c r="E17" s="140"/>
      <c r="F17" s="142"/>
      <c r="G17" s="122"/>
      <c r="H17" s="140" t="s">
        <v>284</v>
      </c>
      <c r="I17" s="122" t="s">
        <v>259</v>
      </c>
      <c r="J17" s="122" t="s">
        <v>260</v>
      </c>
      <c r="K17" s="140" t="s">
        <v>285</v>
      </c>
      <c r="L17" s="147">
        <v>0.3</v>
      </c>
      <c r="M17" s="122" t="s">
        <v>262</v>
      </c>
      <c r="N17" s="140" t="s">
        <v>549</v>
      </c>
      <c r="O17" s="122">
        <v>50</v>
      </c>
      <c r="P17" s="144" t="s">
        <v>264</v>
      </c>
      <c r="Q17" s="122">
        <v>15</v>
      </c>
      <c r="R17" s="119">
        <v>25</v>
      </c>
      <c r="S17" s="119">
        <v>25</v>
      </c>
      <c r="T17" s="145">
        <v>0</v>
      </c>
      <c r="U17" s="145">
        <v>0</v>
      </c>
      <c r="V17" s="122">
        <f t="shared" si="4"/>
        <v>0</v>
      </c>
      <c r="W17" s="122"/>
      <c r="X17" s="119">
        <f t="shared" si="5"/>
        <v>0</v>
      </c>
      <c r="Y17" s="122">
        <v>0</v>
      </c>
      <c r="Z17" s="122"/>
      <c r="AA17" s="122"/>
      <c r="AB17" s="122"/>
      <c r="AC17" s="146">
        <f t="shared" si="0"/>
        <v>0</v>
      </c>
      <c r="AD17" s="146">
        <f t="shared" si="1"/>
        <v>0</v>
      </c>
      <c r="AE17" s="146">
        <f t="shared" si="2"/>
        <v>0</v>
      </c>
      <c r="AF17" s="146">
        <f t="shared" si="3"/>
        <v>0</v>
      </c>
      <c r="AG17" s="148"/>
    </row>
    <row r="18" spans="1:33" ht="216" x14ac:dyDescent="0.3">
      <c r="A18" s="122"/>
      <c r="B18" s="122"/>
      <c r="C18" s="142"/>
      <c r="D18" s="122"/>
      <c r="E18" s="140"/>
      <c r="F18" s="142"/>
      <c r="G18" s="122"/>
      <c r="H18" s="140" t="s">
        <v>286</v>
      </c>
      <c r="I18" s="122" t="s">
        <v>259</v>
      </c>
      <c r="J18" s="122" t="s">
        <v>260</v>
      </c>
      <c r="K18" s="140" t="s">
        <v>287</v>
      </c>
      <c r="L18" s="147">
        <v>0.4</v>
      </c>
      <c r="M18" s="122" t="s">
        <v>262</v>
      </c>
      <c r="N18" s="140" t="s">
        <v>263</v>
      </c>
      <c r="O18" s="122">
        <v>20</v>
      </c>
      <c r="P18" s="144" t="s">
        <v>264</v>
      </c>
      <c r="Q18" s="122">
        <v>5</v>
      </c>
      <c r="R18" s="119">
        <v>10</v>
      </c>
      <c r="S18" s="119">
        <v>10</v>
      </c>
      <c r="T18" s="145">
        <v>0</v>
      </c>
      <c r="U18" s="145">
        <v>0</v>
      </c>
      <c r="V18" s="122">
        <f t="shared" si="4"/>
        <v>0</v>
      </c>
      <c r="W18" s="122"/>
      <c r="X18" s="119">
        <f t="shared" si="5"/>
        <v>0</v>
      </c>
      <c r="Y18" s="122">
        <v>0</v>
      </c>
      <c r="Z18" s="122"/>
      <c r="AA18" s="122"/>
      <c r="AB18" s="122"/>
      <c r="AC18" s="146">
        <f t="shared" si="0"/>
        <v>0</v>
      </c>
      <c r="AD18" s="146">
        <f t="shared" si="1"/>
        <v>0</v>
      </c>
      <c r="AE18" s="146">
        <f t="shared" si="2"/>
        <v>0</v>
      </c>
      <c r="AF18" s="146">
        <f t="shared" si="3"/>
        <v>0</v>
      </c>
      <c r="AG18" s="148"/>
    </row>
    <row r="19" spans="1:33" x14ac:dyDescent="0.3">
      <c r="A19" s="122"/>
      <c r="B19" s="122"/>
      <c r="C19" s="142"/>
      <c r="D19" s="122"/>
      <c r="E19" s="140"/>
      <c r="F19" s="118"/>
      <c r="G19" s="122"/>
      <c r="H19" s="140"/>
      <c r="I19" s="122"/>
      <c r="J19" s="122"/>
      <c r="K19" s="140"/>
      <c r="L19" s="147"/>
      <c r="M19" s="122"/>
      <c r="N19" s="140"/>
      <c r="O19" s="122"/>
      <c r="P19" s="144"/>
      <c r="Q19" s="122"/>
      <c r="R19" s="119"/>
      <c r="S19" s="119"/>
      <c r="T19" s="145"/>
      <c r="U19" s="145"/>
      <c r="V19" s="122"/>
      <c r="W19" s="122"/>
      <c r="X19" s="119"/>
      <c r="Y19" s="149" t="s">
        <v>551</v>
      </c>
      <c r="Z19" s="150"/>
      <c r="AA19" s="150"/>
      <c r="AB19" s="151"/>
      <c r="AC19" s="152">
        <f>SUM(AC16:AC18)</f>
        <v>0</v>
      </c>
      <c r="AD19" s="152">
        <f>SUM(AD16:AD18)</f>
        <v>0</v>
      </c>
      <c r="AE19" s="152">
        <f>AVERAGE(AE16:AE18)</f>
        <v>0</v>
      </c>
      <c r="AF19" s="152">
        <f>AVERAGE(AF16:AF18)</f>
        <v>0</v>
      </c>
      <c r="AG19" s="148"/>
    </row>
    <row r="20" spans="1:33" ht="108" x14ac:dyDescent="0.3">
      <c r="A20" s="140" t="s">
        <v>288</v>
      </c>
      <c r="B20" s="122"/>
      <c r="C20" s="142"/>
      <c r="D20" s="122"/>
      <c r="E20" s="140" t="s">
        <v>289</v>
      </c>
      <c r="F20" s="142" t="s">
        <v>290</v>
      </c>
      <c r="G20" s="122"/>
      <c r="H20" s="140" t="s">
        <v>291</v>
      </c>
      <c r="I20" s="122" t="s">
        <v>259</v>
      </c>
      <c r="J20" s="122" t="s">
        <v>260</v>
      </c>
      <c r="K20" s="140" t="s">
        <v>292</v>
      </c>
      <c r="L20" s="147">
        <v>0.1</v>
      </c>
      <c r="M20" s="122" t="s">
        <v>262</v>
      </c>
      <c r="N20" s="140" t="s">
        <v>293</v>
      </c>
      <c r="O20" s="122">
        <v>15</v>
      </c>
      <c r="P20" s="144" t="s">
        <v>264</v>
      </c>
      <c r="Q20" s="122">
        <v>7</v>
      </c>
      <c r="R20" s="119">
        <v>6</v>
      </c>
      <c r="S20" s="119">
        <v>5</v>
      </c>
      <c r="T20" s="145">
        <v>0</v>
      </c>
      <c r="U20" s="145">
        <v>4</v>
      </c>
      <c r="V20" s="122">
        <f t="shared" si="4"/>
        <v>1</v>
      </c>
      <c r="W20" s="122"/>
      <c r="X20" s="119">
        <f t="shared" si="5"/>
        <v>5</v>
      </c>
      <c r="Y20" s="122">
        <v>1</v>
      </c>
      <c r="Z20" s="122"/>
      <c r="AA20" s="122"/>
      <c r="AB20" s="122"/>
      <c r="AC20" s="146">
        <f t="shared" si="0"/>
        <v>1.6666666666666666E-2</v>
      </c>
      <c r="AD20" s="146">
        <f t="shared" si="1"/>
        <v>3.3333333333333333E-2</v>
      </c>
      <c r="AE20" s="146">
        <f t="shared" si="2"/>
        <v>0.16666666666666666</v>
      </c>
      <c r="AF20" s="146">
        <f t="shared" si="3"/>
        <v>0.33333333333333331</v>
      </c>
      <c r="AG20" s="120" t="s">
        <v>294</v>
      </c>
    </row>
    <row r="21" spans="1:33" ht="108" x14ac:dyDescent="0.3">
      <c r="A21" s="140" t="s">
        <v>288</v>
      </c>
      <c r="B21" s="122"/>
      <c r="C21" s="142"/>
      <c r="D21" s="122"/>
      <c r="E21" s="140" t="s">
        <v>295</v>
      </c>
      <c r="F21" s="142"/>
      <c r="G21" s="122"/>
      <c r="H21" s="140" t="s">
        <v>296</v>
      </c>
      <c r="I21" s="122" t="s">
        <v>259</v>
      </c>
      <c r="J21" s="122" t="s">
        <v>260</v>
      </c>
      <c r="K21" s="140" t="s">
        <v>297</v>
      </c>
      <c r="L21" s="147">
        <v>0.15</v>
      </c>
      <c r="M21" s="122" t="s">
        <v>262</v>
      </c>
      <c r="N21" s="140" t="s">
        <v>293</v>
      </c>
      <c r="O21" s="122">
        <v>10</v>
      </c>
      <c r="P21" s="144" t="s">
        <v>264</v>
      </c>
      <c r="Q21" s="122">
        <v>5</v>
      </c>
      <c r="R21" s="119">
        <v>6</v>
      </c>
      <c r="S21" s="119">
        <v>3</v>
      </c>
      <c r="T21" s="145">
        <v>0</v>
      </c>
      <c r="U21" s="145">
        <v>1</v>
      </c>
      <c r="V21" s="122">
        <f t="shared" si="4"/>
        <v>0</v>
      </c>
      <c r="W21" s="122"/>
      <c r="X21" s="119">
        <f t="shared" si="5"/>
        <v>1</v>
      </c>
      <c r="Y21" s="122">
        <v>0</v>
      </c>
      <c r="Z21" s="122"/>
      <c r="AA21" s="122"/>
      <c r="AB21" s="122"/>
      <c r="AC21" s="146">
        <f t="shared" si="0"/>
        <v>0</v>
      </c>
      <c r="AD21" s="146">
        <f t="shared" si="1"/>
        <v>1.4999999999999999E-2</v>
      </c>
      <c r="AE21" s="146">
        <f t="shared" si="2"/>
        <v>0</v>
      </c>
      <c r="AF21" s="146">
        <f t="shared" si="3"/>
        <v>0.1</v>
      </c>
      <c r="AG21" s="120"/>
    </row>
    <row r="22" spans="1:33" ht="72" x14ac:dyDescent="0.3">
      <c r="A22" s="122"/>
      <c r="B22" s="122"/>
      <c r="C22" s="142"/>
      <c r="D22" s="122"/>
      <c r="E22" s="140"/>
      <c r="F22" s="142"/>
      <c r="G22" s="122"/>
      <c r="H22" s="140" t="s">
        <v>298</v>
      </c>
      <c r="I22" s="122" t="s">
        <v>259</v>
      </c>
      <c r="J22" s="122" t="s">
        <v>260</v>
      </c>
      <c r="K22" s="140" t="s">
        <v>299</v>
      </c>
      <c r="L22" s="147">
        <v>0.1</v>
      </c>
      <c r="M22" s="122" t="s">
        <v>262</v>
      </c>
      <c r="N22" s="140" t="s">
        <v>300</v>
      </c>
      <c r="O22" s="122">
        <v>1</v>
      </c>
      <c r="P22" s="144" t="s">
        <v>264</v>
      </c>
      <c r="Q22" s="122" t="s">
        <v>264</v>
      </c>
      <c r="R22" s="119">
        <v>1</v>
      </c>
      <c r="S22" s="119">
        <v>0</v>
      </c>
      <c r="T22" s="145">
        <v>0</v>
      </c>
      <c r="U22" s="145">
        <v>0</v>
      </c>
      <c r="V22" s="122">
        <f t="shared" si="4"/>
        <v>0</v>
      </c>
      <c r="W22" s="122"/>
      <c r="X22" s="119">
        <f t="shared" si="5"/>
        <v>0</v>
      </c>
      <c r="Y22" s="122">
        <v>0</v>
      </c>
      <c r="Z22" s="122"/>
      <c r="AA22" s="122"/>
      <c r="AB22" s="122"/>
      <c r="AC22" s="146">
        <f t="shared" si="0"/>
        <v>0</v>
      </c>
      <c r="AD22" s="146">
        <f t="shared" si="1"/>
        <v>0</v>
      </c>
      <c r="AE22" s="146">
        <f t="shared" si="2"/>
        <v>0</v>
      </c>
      <c r="AF22" s="146">
        <f t="shared" si="3"/>
        <v>0</v>
      </c>
      <c r="AG22" s="148"/>
    </row>
    <row r="23" spans="1:33" ht="126" x14ac:dyDescent="0.3">
      <c r="A23" s="122"/>
      <c r="B23" s="122"/>
      <c r="C23" s="142"/>
      <c r="D23" s="122"/>
      <c r="E23" s="140"/>
      <c r="F23" s="142"/>
      <c r="G23" s="122"/>
      <c r="H23" s="140" t="s">
        <v>301</v>
      </c>
      <c r="I23" s="122" t="s">
        <v>259</v>
      </c>
      <c r="J23" s="122" t="s">
        <v>260</v>
      </c>
      <c r="K23" s="140" t="s">
        <v>302</v>
      </c>
      <c r="L23" s="147">
        <v>0.3</v>
      </c>
      <c r="M23" s="122" t="s">
        <v>262</v>
      </c>
      <c r="N23" s="140" t="s">
        <v>303</v>
      </c>
      <c r="O23" s="122">
        <v>30</v>
      </c>
      <c r="P23" s="144">
        <v>1</v>
      </c>
      <c r="Q23" s="122">
        <v>9</v>
      </c>
      <c r="R23" s="119">
        <v>12</v>
      </c>
      <c r="S23" s="119">
        <v>10</v>
      </c>
      <c r="T23" s="145">
        <v>1</v>
      </c>
      <c r="U23" s="145">
        <v>8</v>
      </c>
      <c r="V23" s="122">
        <f t="shared" si="4"/>
        <v>1</v>
      </c>
      <c r="W23" s="122"/>
      <c r="X23" s="119">
        <f t="shared" si="5"/>
        <v>10</v>
      </c>
      <c r="Y23" s="122">
        <v>1</v>
      </c>
      <c r="Z23" s="122"/>
      <c r="AA23" s="122"/>
      <c r="AB23" s="122"/>
      <c r="AC23" s="146">
        <f t="shared" si="0"/>
        <v>2.4999999999999998E-2</v>
      </c>
      <c r="AD23" s="146">
        <f t="shared" si="1"/>
        <v>9.9999999999999992E-2</v>
      </c>
      <c r="AE23" s="146">
        <f t="shared" si="2"/>
        <v>8.3333333333333329E-2</v>
      </c>
      <c r="AF23" s="146">
        <f t="shared" si="3"/>
        <v>0.33333333333333331</v>
      </c>
      <c r="AG23" s="120" t="s">
        <v>304</v>
      </c>
    </row>
    <row r="24" spans="1:33" ht="126" x14ac:dyDescent="0.3">
      <c r="A24" s="140" t="s">
        <v>305</v>
      </c>
      <c r="B24" s="122"/>
      <c r="C24" s="142"/>
      <c r="D24" s="122"/>
      <c r="E24" s="140" t="s">
        <v>306</v>
      </c>
      <c r="F24" s="142"/>
      <c r="G24" s="122"/>
      <c r="H24" s="140" t="s">
        <v>307</v>
      </c>
      <c r="I24" s="122" t="s">
        <v>259</v>
      </c>
      <c r="J24" s="122" t="s">
        <v>260</v>
      </c>
      <c r="K24" s="140" t="s">
        <v>308</v>
      </c>
      <c r="L24" s="147">
        <v>0.2</v>
      </c>
      <c r="M24" s="122" t="s">
        <v>262</v>
      </c>
      <c r="N24" s="140" t="s">
        <v>309</v>
      </c>
      <c r="O24" s="122">
        <v>10</v>
      </c>
      <c r="P24" s="144" t="s">
        <v>264</v>
      </c>
      <c r="Q24" s="122">
        <v>5</v>
      </c>
      <c r="R24" s="119">
        <v>6</v>
      </c>
      <c r="S24" s="119">
        <v>3</v>
      </c>
      <c r="T24" s="145">
        <v>0</v>
      </c>
      <c r="U24" s="145">
        <v>1</v>
      </c>
      <c r="V24" s="122">
        <f t="shared" si="4"/>
        <v>0</v>
      </c>
      <c r="W24" s="122"/>
      <c r="X24" s="119">
        <f t="shared" si="5"/>
        <v>1</v>
      </c>
      <c r="Y24" s="122">
        <v>0</v>
      </c>
      <c r="Z24" s="122"/>
      <c r="AA24" s="122"/>
      <c r="AB24" s="122"/>
      <c r="AC24" s="146">
        <f t="shared" si="0"/>
        <v>0</v>
      </c>
      <c r="AD24" s="146">
        <f t="shared" si="1"/>
        <v>2.0000000000000004E-2</v>
      </c>
      <c r="AE24" s="146">
        <f t="shared" si="2"/>
        <v>0</v>
      </c>
      <c r="AF24" s="146">
        <f t="shared" si="3"/>
        <v>0.1</v>
      </c>
      <c r="AG24" s="120"/>
    </row>
    <row r="25" spans="1:33" ht="108" x14ac:dyDescent="0.3">
      <c r="A25" s="122"/>
      <c r="B25" s="122"/>
      <c r="C25" s="142"/>
      <c r="D25" s="122"/>
      <c r="E25" s="140"/>
      <c r="F25" s="142"/>
      <c r="G25" s="122"/>
      <c r="H25" s="140" t="s">
        <v>310</v>
      </c>
      <c r="I25" s="122" t="s">
        <v>259</v>
      </c>
      <c r="J25" s="122" t="s">
        <v>260</v>
      </c>
      <c r="K25" s="140" t="s">
        <v>311</v>
      </c>
      <c r="L25" s="147">
        <v>0.15</v>
      </c>
      <c r="M25" s="122" t="s">
        <v>269</v>
      </c>
      <c r="N25" s="122" t="s">
        <v>312</v>
      </c>
      <c r="O25" s="122">
        <v>5</v>
      </c>
      <c r="P25" s="144" t="s">
        <v>264</v>
      </c>
      <c r="Q25" s="122">
        <v>1</v>
      </c>
      <c r="R25" s="119">
        <v>4</v>
      </c>
      <c r="S25" s="119">
        <v>1</v>
      </c>
      <c r="T25" s="145">
        <v>0</v>
      </c>
      <c r="U25" s="145">
        <v>0</v>
      </c>
      <c r="V25" s="122">
        <f t="shared" si="4"/>
        <v>0</v>
      </c>
      <c r="W25" s="122"/>
      <c r="X25" s="119">
        <f t="shared" si="5"/>
        <v>0</v>
      </c>
      <c r="Y25" s="122">
        <v>0</v>
      </c>
      <c r="Z25" s="122"/>
      <c r="AA25" s="122"/>
      <c r="AB25" s="122"/>
      <c r="AC25" s="146">
        <f t="shared" si="0"/>
        <v>0</v>
      </c>
      <c r="AD25" s="146">
        <f t="shared" si="1"/>
        <v>0</v>
      </c>
      <c r="AE25" s="146">
        <f t="shared" si="2"/>
        <v>0</v>
      </c>
      <c r="AF25" s="146">
        <f t="shared" si="3"/>
        <v>0</v>
      </c>
      <c r="AG25" s="148"/>
    </row>
    <row r="26" spans="1:33" x14ac:dyDescent="0.3">
      <c r="A26" s="122"/>
      <c r="B26" s="122"/>
      <c r="C26" s="142"/>
      <c r="D26" s="122"/>
      <c r="E26" s="140"/>
      <c r="F26" s="118"/>
      <c r="G26" s="122"/>
      <c r="H26" s="140"/>
      <c r="I26" s="122"/>
      <c r="J26" s="122"/>
      <c r="K26" s="140"/>
      <c r="L26" s="147"/>
      <c r="M26" s="122"/>
      <c r="N26" s="122"/>
      <c r="O26" s="122"/>
      <c r="P26" s="144"/>
      <c r="Q26" s="122"/>
      <c r="R26" s="119"/>
      <c r="S26" s="119"/>
      <c r="T26" s="145"/>
      <c r="U26" s="145"/>
      <c r="V26" s="122"/>
      <c r="W26" s="122"/>
      <c r="X26" s="119"/>
      <c r="Y26" s="149" t="s">
        <v>552</v>
      </c>
      <c r="Z26" s="150"/>
      <c r="AA26" s="150"/>
      <c r="AB26" s="151"/>
      <c r="AC26" s="152">
        <f>SUM(AC20:AC25)</f>
        <v>4.1666666666666664E-2</v>
      </c>
      <c r="AD26" s="152">
        <f>SUM(AD20:AD25)</f>
        <v>0.16833333333333333</v>
      </c>
      <c r="AE26" s="152">
        <f>AVERAGE(AE20:AE25)</f>
        <v>4.1666666666666664E-2</v>
      </c>
      <c r="AF26" s="152">
        <f>AVERAGE(AF20:AF25)</f>
        <v>0.14444444444444443</v>
      </c>
      <c r="AG26" s="148"/>
    </row>
    <row r="27" spans="1:33" ht="234" x14ac:dyDescent="0.3">
      <c r="A27" s="122"/>
      <c r="B27" s="122"/>
      <c r="C27" s="142"/>
      <c r="D27" s="122"/>
      <c r="E27" s="140"/>
      <c r="F27" s="142" t="s">
        <v>313</v>
      </c>
      <c r="G27" s="122"/>
      <c r="H27" s="140" t="s">
        <v>314</v>
      </c>
      <c r="I27" s="122" t="s">
        <v>259</v>
      </c>
      <c r="J27" s="122" t="s">
        <v>260</v>
      </c>
      <c r="K27" s="140" t="s">
        <v>315</v>
      </c>
      <c r="L27" s="147">
        <v>0.4</v>
      </c>
      <c r="M27" s="122" t="s">
        <v>262</v>
      </c>
      <c r="N27" s="122" t="s">
        <v>280</v>
      </c>
      <c r="O27" s="153">
        <v>5000</v>
      </c>
      <c r="P27" s="144">
        <v>620</v>
      </c>
      <c r="Q27" s="154">
        <v>1500</v>
      </c>
      <c r="R27" s="155">
        <v>2000</v>
      </c>
      <c r="S27" s="121">
        <v>1028</v>
      </c>
      <c r="T27" s="145">
        <v>620</v>
      </c>
      <c r="U27" s="145">
        <v>1352</v>
      </c>
      <c r="V27" s="122">
        <f t="shared" si="4"/>
        <v>99</v>
      </c>
      <c r="W27" s="122"/>
      <c r="X27" s="119">
        <f t="shared" si="5"/>
        <v>2071</v>
      </c>
      <c r="Y27" s="122">
        <v>99</v>
      </c>
      <c r="Z27" s="122"/>
      <c r="AA27" s="122"/>
      <c r="AB27" s="122"/>
      <c r="AC27" s="146">
        <f t="shared" si="0"/>
        <v>1.9800000000000002E-2</v>
      </c>
      <c r="AD27" s="146">
        <f t="shared" si="1"/>
        <v>0.16568000000000002</v>
      </c>
      <c r="AE27" s="146">
        <f t="shared" si="2"/>
        <v>4.9500000000000002E-2</v>
      </c>
      <c r="AF27" s="146">
        <f t="shared" si="3"/>
        <v>0.41420000000000001</v>
      </c>
      <c r="AG27" s="120" t="s">
        <v>316</v>
      </c>
    </row>
    <row r="28" spans="1:33" ht="72" x14ac:dyDescent="0.3">
      <c r="A28" s="122"/>
      <c r="B28" s="122"/>
      <c r="C28" s="142"/>
      <c r="D28" s="122"/>
      <c r="E28" s="140"/>
      <c r="F28" s="142"/>
      <c r="G28" s="122"/>
      <c r="H28" s="140" t="s">
        <v>317</v>
      </c>
      <c r="I28" s="122" t="s">
        <v>259</v>
      </c>
      <c r="J28" s="122" t="s">
        <v>260</v>
      </c>
      <c r="K28" s="140" t="s">
        <v>318</v>
      </c>
      <c r="L28" s="147">
        <v>0.15</v>
      </c>
      <c r="M28" s="122" t="s">
        <v>269</v>
      </c>
      <c r="N28" s="140" t="s">
        <v>319</v>
      </c>
      <c r="O28" s="122">
        <v>200</v>
      </c>
      <c r="P28" s="144" t="s">
        <v>264</v>
      </c>
      <c r="Q28" s="122">
        <v>50</v>
      </c>
      <c r="R28" s="119">
        <v>120</v>
      </c>
      <c r="S28" s="119">
        <v>80</v>
      </c>
      <c r="T28" s="145">
        <v>0</v>
      </c>
      <c r="U28" s="145">
        <v>0</v>
      </c>
      <c r="V28" s="122">
        <f t="shared" si="4"/>
        <v>0</v>
      </c>
      <c r="W28" s="122"/>
      <c r="X28" s="119">
        <f t="shared" si="5"/>
        <v>0</v>
      </c>
      <c r="Y28" s="122">
        <v>0</v>
      </c>
      <c r="Z28" s="122"/>
      <c r="AA28" s="122"/>
      <c r="AB28" s="122"/>
      <c r="AC28" s="146">
        <f t="shared" si="0"/>
        <v>0</v>
      </c>
      <c r="AD28" s="146">
        <f t="shared" si="1"/>
        <v>0</v>
      </c>
      <c r="AE28" s="146">
        <f t="shared" si="2"/>
        <v>0</v>
      </c>
      <c r="AF28" s="146">
        <f t="shared" si="3"/>
        <v>0</v>
      </c>
      <c r="AG28" s="148"/>
    </row>
    <row r="29" spans="1:33" ht="90" x14ac:dyDescent="0.3">
      <c r="A29" s="122"/>
      <c r="B29" s="122"/>
      <c r="C29" s="142"/>
      <c r="D29" s="122"/>
      <c r="E29" s="140"/>
      <c r="F29" s="142"/>
      <c r="G29" s="122"/>
      <c r="H29" s="140" t="s">
        <v>320</v>
      </c>
      <c r="I29" s="122" t="s">
        <v>259</v>
      </c>
      <c r="J29" s="122" t="s">
        <v>260</v>
      </c>
      <c r="K29" s="140" t="s">
        <v>321</v>
      </c>
      <c r="L29" s="147">
        <v>0.25</v>
      </c>
      <c r="M29" s="122" t="s">
        <v>269</v>
      </c>
      <c r="N29" s="140" t="s">
        <v>319</v>
      </c>
      <c r="O29" s="122">
        <v>2</v>
      </c>
      <c r="P29" s="144" t="s">
        <v>264</v>
      </c>
      <c r="Q29" s="122">
        <v>1</v>
      </c>
      <c r="R29" s="119">
        <v>2</v>
      </c>
      <c r="S29" s="119">
        <v>0</v>
      </c>
      <c r="T29" s="145">
        <v>0</v>
      </c>
      <c r="U29" s="145">
        <v>0</v>
      </c>
      <c r="V29" s="122">
        <f t="shared" si="4"/>
        <v>0</v>
      </c>
      <c r="W29" s="122"/>
      <c r="X29" s="119">
        <f t="shared" si="5"/>
        <v>0</v>
      </c>
      <c r="Y29" s="122">
        <v>0</v>
      </c>
      <c r="Z29" s="122"/>
      <c r="AA29" s="122"/>
      <c r="AB29" s="122"/>
      <c r="AC29" s="146">
        <f t="shared" si="0"/>
        <v>0</v>
      </c>
      <c r="AD29" s="146">
        <f t="shared" si="1"/>
        <v>0</v>
      </c>
      <c r="AE29" s="146">
        <f t="shared" si="2"/>
        <v>0</v>
      </c>
      <c r="AF29" s="146">
        <f t="shared" si="3"/>
        <v>0</v>
      </c>
      <c r="AG29" s="148"/>
    </row>
    <row r="30" spans="1:33" ht="108" x14ac:dyDescent="0.3">
      <c r="A30" s="122"/>
      <c r="B30" s="122"/>
      <c r="C30" s="142"/>
      <c r="D30" s="122"/>
      <c r="E30" s="140"/>
      <c r="F30" s="142"/>
      <c r="G30" s="122"/>
      <c r="H30" s="140" t="s">
        <v>322</v>
      </c>
      <c r="I30" s="122" t="s">
        <v>259</v>
      </c>
      <c r="J30" s="122" t="s">
        <v>260</v>
      </c>
      <c r="K30" s="140" t="s">
        <v>323</v>
      </c>
      <c r="L30" s="147">
        <v>0.2</v>
      </c>
      <c r="M30" s="122" t="s">
        <v>262</v>
      </c>
      <c r="N30" s="140" t="s">
        <v>324</v>
      </c>
      <c r="O30" s="122">
        <v>4</v>
      </c>
      <c r="P30" s="144" t="s">
        <v>264</v>
      </c>
      <c r="Q30" s="122">
        <v>1</v>
      </c>
      <c r="R30" s="119">
        <v>2</v>
      </c>
      <c r="S30" s="119">
        <v>2</v>
      </c>
      <c r="T30" s="145">
        <v>0</v>
      </c>
      <c r="U30" s="145">
        <v>0</v>
      </c>
      <c r="V30" s="122">
        <f t="shared" si="4"/>
        <v>0</v>
      </c>
      <c r="W30" s="122"/>
      <c r="X30" s="119">
        <f t="shared" si="5"/>
        <v>0</v>
      </c>
      <c r="Y30" s="122">
        <v>0</v>
      </c>
      <c r="Z30" s="122"/>
      <c r="AA30" s="122"/>
      <c r="AB30" s="122"/>
      <c r="AC30" s="146">
        <f t="shared" si="0"/>
        <v>0</v>
      </c>
      <c r="AD30" s="146">
        <f t="shared" si="1"/>
        <v>0</v>
      </c>
      <c r="AE30" s="146">
        <f t="shared" si="2"/>
        <v>0</v>
      </c>
      <c r="AF30" s="146">
        <f t="shared" si="3"/>
        <v>0</v>
      </c>
      <c r="AG30" s="148"/>
    </row>
    <row r="31" spans="1:33" x14ac:dyDescent="0.3">
      <c r="A31" s="122"/>
      <c r="B31" s="122"/>
      <c r="C31" s="142"/>
      <c r="D31" s="122"/>
      <c r="E31" s="140"/>
      <c r="F31" s="118"/>
      <c r="G31" s="122"/>
      <c r="H31" s="140"/>
      <c r="I31" s="122"/>
      <c r="J31" s="122"/>
      <c r="K31" s="140"/>
      <c r="L31" s="147"/>
      <c r="M31" s="122"/>
      <c r="N31" s="140"/>
      <c r="O31" s="122"/>
      <c r="P31" s="144"/>
      <c r="Q31" s="122"/>
      <c r="R31" s="119"/>
      <c r="S31" s="119"/>
      <c r="T31" s="145"/>
      <c r="U31" s="145"/>
      <c r="V31" s="122"/>
      <c r="W31" s="122"/>
      <c r="X31" s="119"/>
      <c r="Y31" s="149" t="s">
        <v>553</v>
      </c>
      <c r="Z31" s="150"/>
      <c r="AA31" s="150"/>
      <c r="AB31" s="151"/>
      <c r="AC31" s="152">
        <f>SUM(AC27:AC30)</f>
        <v>1.9800000000000002E-2</v>
      </c>
      <c r="AD31" s="152">
        <f>SUM(AD27:AD30)</f>
        <v>0.16568000000000002</v>
      </c>
      <c r="AE31" s="152">
        <f>AVERAGE(AE27:AE30)</f>
        <v>1.2375000000000001E-2</v>
      </c>
      <c r="AF31" s="152">
        <f>AVERAGE(AF27:AF30)</f>
        <v>0.10355</v>
      </c>
      <c r="AG31" s="148"/>
    </row>
    <row r="32" spans="1:33" ht="144" x14ac:dyDescent="0.3">
      <c r="A32" s="140" t="s">
        <v>325</v>
      </c>
      <c r="B32" s="122"/>
      <c r="C32" s="142"/>
      <c r="D32" s="122"/>
      <c r="E32" s="140" t="s">
        <v>326</v>
      </c>
      <c r="F32" s="142" t="s">
        <v>327</v>
      </c>
      <c r="G32" s="122"/>
      <c r="H32" s="140" t="s">
        <v>328</v>
      </c>
      <c r="I32" s="122" t="s">
        <v>259</v>
      </c>
      <c r="J32" s="122" t="s">
        <v>260</v>
      </c>
      <c r="K32" s="140" t="s">
        <v>329</v>
      </c>
      <c r="L32" s="147">
        <v>0.1</v>
      </c>
      <c r="M32" s="122" t="s">
        <v>262</v>
      </c>
      <c r="N32" s="140" t="s">
        <v>293</v>
      </c>
      <c r="O32" s="122">
        <v>1</v>
      </c>
      <c r="P32" s="156" t="s">
        <v>330</v>
      </c>
      <c r="Q32" s="122">
        <v>1</v>
      </c>
      <c r="R32" s="119">
        <v>1</v>
      </c>
      <c r="S32" s="119">
        <v>0</v>
      </c>
      <c r="T32" s="145">
        <v>0</v>
      </c>
      <c r="U32" s="145">
        <v>0</v>
      </c>
      <c r="V32" s="122">
        <f t="shared" si="4"/>
        <v>0</v>
      </c>
      <c r="W32" s="122"/>
      <c r="X32" s="119">
        <f t="shared" si="5"/>
        <v>0</v>
      </c>
      <c r="Y32" s="122">
        <v>0</v>
      </c>
      <c r="Z32" s="122"/>
      <c r="AA32" s="122"/>
      <c r="AB32" s="122"/>
      <c r="AC32" s="146">
        <f t="shared" si="0"/>
        <v>0</v>
      </c>
      <c r="AD32" s="146">
        <f t="shared" si="1"/>
        <v>0</v>
      </c>
      <c r="AE32" s="146">
        <f t="shared" si="2"/>
        <v>0</v>
      </c>
      <c r="AF32" s="146">
        <f t="shared" si="3"/>
        <v>0</v>
      </c>
      <c r="AG32" s="148"/>
    </row>
    <row r="33" spans="1:33" ht="108" x14ac:dyDescent="0.3">
      <c r="A33" s="122"/>
      <c r="B33" s="122"/>
      <c r="C33" s="142"/>
      <c r="D33" s="122"/>
      <c r="E33" s="140"/>
      <c r="F33" s="142"/>
      <c r="G33" s="122"/>
      <c r="H33" s="140" t="s">
        <v>331</v>
      </c>
      <c r="I33" s="122" t="s">
        <v>259</v>
      </c>
      <c r="J33" s="122" t="s">
        <v>260</v>
      </c>
      <c r="K33" s="140" t="s">
        <v>332</v>
      </c>
      <c r="L33" s="147">
        <v>0.1</v>
      </c>
      <c r="M33" s="122" t="s">
        <v>269</v>
      </c>
      <c r="N33" s="140" t="s">
        <v>300</v>
      </c>
      <c r="O33" s="122">
        <v>10</v>
      </c>
      <c r="P33" s="144" t="s">
        <v>264</v>
      </c>
      <c r="Q33" s="122">
        <v>2</v>
      </c>
      <c r="R33" s="119">
        <v>10</v>
      </c>
      <c r="S33" s="119">
        <v>0</v>
      </c>
      <c r="T33" s="145">
        <v>0</v>
      </c>
      <c r="U33" s="145">
        <v>0</v>
      </c>
      <c r="V33" s="122">
        <f t="shared" si="4"/>
        <v>0</v>
      </c>
      <c r="W33" s="122"/>
      <c r="X33" s="119">
        <f t="shared" si="5"/>
        <v>0</v>
      </c>
      <c r="Y33" s="122">
        <v>0</v>
      </c>
      <c r="Z33" s="122"/>
      <c r="AA33" s="122"/>
      <c r="AB33" s="122"/>
      <c r="AC33" s="146">
        <f t="shared" si="0"/>
        <v>0</v>
      </c>
      <c r="AD33" s="146">
        <f t="shared" si="1"/>
        <v>0</v>
      </c>
      <c r="AE33" s="146">
        <f t="shared" si="2"/>
        <v>0</v>
      </c>
      <c r="AF33" s="146">
        <f t="shared" si="3"/>
        <v>0</v>
      </c>
      <c r="AG33" s="148"/>
    </row>
    <row r="34" spans="1:33" ht="162" x14ac:dyDescent="0.3">
      <c r="A34" s="122"/>
      <c r="B34" s="122"/>
      <c r="C34" s="142"/>
      <c r="D34" s="122"/>
      <c r="E34" s="122"/>
      <c r="F34" s="142"/>
      <c r="G34" s="122"/>
      <c r="H34" s="140" t="s">
        <v>333</v>
      </c>
      <c r="I34" s="122" t="s">
        <v>259</v>
      </c>
      <c r="J34" s="122" t="s">
        <v>260</v>
      </c>
      <c r="K34" s="140" t="s">
        <v>334</v>
      </c>
      <c r="L34" s="147">
        <v>0.2</v>
      </c>
      <c r="M34" s="122" t="s">
        <v>269</v>
      </c>
      <c r="N34" s="140" t="s">
        <v>300</v>
      </c>
      <c r="O34" s="122">
        <v>3</v>
      </c>
      <c r="P34" s="144" t="s">
        <v>264</v>
      </c>
      <c r="Q34" s="122">
        <v>1</v>
      </c>
      <c r="R34" s="119">
        <v>1</v>
      </c>
      <c r="S34" s="119">
        <v>1</v>
      </c>
      <c r="T34" s="145">
        <v>0</v>
      </c>
      <c r="U34" s="145">
        <v>1</v>
      </c>
      <c r="V34" s="122">
        <f t="shared" si="4"/>
        <v>0</v>
      </c>
      <c r="W34" s="122"/>
      <c r="X34" s="119">
        <f t="shared" si="5"/>
        <v>1</v>
      </c>
      <c r="Y34" s="122">
        <v>0</v>
      </c>
      <c r="Z34" s="122"/>
      <c r="AA34" s="122"/>
      <c r="AB34" s="122"/>
      <c r="AC34" s="146">
        <f t="shared" si="0"/>
        <v>0</v>
      </c>
      <c r="AD34" s="146">
        <f t="shared" si="1"/>
        <v>6.6666666666666666E-2</v>
      </c>
      <c r="AE34" s="146">
        <f t="shared" si="2"/>
        <v>0</v>
      </c>
      <c r="AF34" s="146">
        <f t="shared" si="3"/>
        <v>0.33333333333333331</v>
      </c>
      <c r="AG34" s="148"/>
    </row>
    <row r="35" spans="1:33" ht="90" x14ac:dyDescent="0.3">
      <c r="A35" s="122"/>
      <c r="B35" s="122"/>
      <c r="C35" s="142"/>
      <c r="D35" s="122"/>
      <c r="E35" s="122"/>
      <c r="F35" s="142"/>
      <c r="G35" s="122"/>
      <c r="H35" s="140" t="s">
        <v>335</v>
      </c>
      <c r="I35" s="122" t="s">
        <v>259</v>
      </c>
      <c r="J35" s="122" t="s">
        <v>260</v>
      </c>
      <c r="K35" s="140" t="s">
        <v>336</v>
      </c>
      <c r="L35" s="147">
        <v>0.1</v>
      </c>
      <c r="M35" s="122" t="s">
        <v>269</v>
      </c>
      <c r="N35" s="140" t="s">
        <v>300</v>
      </c>
      <c r="O35" s="122">
        <v>500</v>
      </c>
      <c r="P35" s="144" t="s">
        <v>264</v>
      </c>
      <c r="Q35" s="122">
        <v>100</v>
      </c>
      <c r="R35" s="119">
        <v>300</v>
      </c>
      <c r="S35" s="119">
        <v>200</v>
      </c>
      <c r="T35" s="145">
        <v>0</v>
      </c>
      <c r="U35" s="145">
        <v>0</v>
      </c>
      <c r="V35" s="122">
        <f t="shared" si="4"/>
        <v>0</v>
      </c>
      <c r="W35" s="122"/>
      <c r="X35" s="119">
        <f t="shared" si="5"/>
        <v>0</v>
      </c>
      <c r="Y35" s="122">
        <v>0</v>
      </c>
      <c r="Z35" s="122"/>
      <c r="AA35" s="122"/>
      <c r="AB35" s="122"/>
      <c r="AC35" s="146">
        <f t="shared" si="0"/>
        <v>0</v>
      </c>
      <c r="AD35" s="146">
        <f t="shared" si="1"/>
        <v>0</v>
      </c>
      <c r="AE35" s="146">
        <f t="shared" si="2"/>
        <v>0</v>
      </c>
      <c r="AF35" s="146">
        <f t="shared" si="3"/>
        <v>0</v>
      </c>
      <c r="AG35" s="148"/>
    </row>
    <row r="36" spans="1:33" ht="108" x14ac:dyDescent="0.3">
      <c r="A36" s="122"/>
      <c r="B36" s="122"/>
      <c r="C36" s="142"/>
      <c r="D36" s="122"/>
      <c r="E36" s="122"/>
      <c r="F36" s="142"/>
      <c r="G36" s="122"/>
      <c r="H36" s="140" t="s">
        <v>337</v>
      </c>
      <c r="I36" s="122" t="s">
        <v>259</v>
      </c>
      <c r="J36" s="122" t="s">
        <v>260</v>
      </c>
      <c r="K36" s="140" t="s">
        <v>338</v>
      </c>
      <c r="L36" s="147">
        <v>0.1</v>
      </c>
      <c r="M36" s="122" t="s">
        <v>269</v>
      </c>
      <c r="N36" s="140" t="s">
        <v>300</v>
      </c>
      <c r="O36" s="122">
        <v>2</v>
      </c>
      <c r="P36" s="144" t="s">
        <v>264</v>
      </c>
      <c r="Q36" s="122" t="s">
        <v>264</v>
      </c>
      <c r="R36" s="119">
        <v>1</v>
      </c>
      <c r="S36" s="119">
        <v>1</v>
      </c>
      <c r="T36" s="145">
        <v>0</v>
      </c>
      <c r="U36" s="145">
        <v>0</v>
      </c>
      <c r="V36" s="122">
        <f t="shared" si="4"/>
        <v>0</v>
      </c>
      <c r="W36" s="122"/>
      <c r="X36" s="119">
        <f t="shared" si="5"/>
        <v>0</v>
      </c>
      <c r="Y36" s="122">
        <v>0</v>
      </c>
      <c r="Z36" s="122"/>
      <c r="AA36" s="122"/>
      <c r="AB36" s="122"/>
      <c r="AC36" s="146">
        <f t="shared" si="0"/>
        <v>0</v>
      </c>
      <c r="AD36" s="146">
        <f t="shared" si="1"/>
        <v>0</v>
      </c>
      <c r="AE36" s="146">
        <f t="shared" si="2"/>
        <v>0</v>
      </c>
      <c r="AF36" s="146">
        <f t="shared" si="3"/>
        <v>0</v>
      </c>
      <c r="AG36" s="148"/>
    </row>
    <row r="37" spans="1:33" ht="90" x14ac:dyDescent="0.3">
      <c r="A37" s="122"/>
      <c r="B37" s="122"/>
      <c r="C37" s="142"/>
      <c r="D37" s="122"/>
      <c r="E37" s="122"/>
      <c r="F37" s="142"/>
      <c r="G37" s="122"/>
      <c r="H37" s="140" t="s">
        <v>339</v>
      </c>
      <c r="I37" s="122" t="s">
        <v>259</v>
      </c>
      <c r="J37" s="122" t="s">
        <v>260</v>
      </c>
      <c r="K37" s="140" t="s">
        <v>340</v>
      </c>
      <c r="L37" s="147">
        <v>0.1</v>
      </c>
      <c r="M37" s="122" t="s">
        <v>269</v>
      </c>
      <c r="N37" s="140" t="s">
        <v>300</v>
      </c>
      <c r="O37" s="122">
        <v>5</v>
      </c>
      <c r="P37" s="144" t="s">
        <v>264</v>
      </c>
      <c r="Q37" s="122">
        <v>3</v>
      </c>
      <c r="R37" s="119">
        <v>3</v>
      </c>
      <c r="S37" s="119">
        <v>2</v>
      </c>
      <c r="T37" s="145">
        <v>0</v>
      </c>
      <c r="U37" s="145">
        <v>0</v>
      </c>
      <c r="V37" s="122">
        <f t="shared" si="4"/>
        <v>0</v>
      </c>
      <c r="W37" s="122"/>
      <c r="X37" s="119">
        <f t="shared" si="5"/>
        <v>0</v>
      </c>
      <c r="Y37" s="122">
        <v>0</v>
      </c>
      <c r="Z37" s="122"/>
      <c r="AA37" s="122"/>
      <c r="AB37" s="122"/>
      <c r="AC37" s="146">
        <f t="shared" si="0"/>
        <v>0</v>
      </c>
      <c r="AD37" s="146">
        <f t="shared" si="1"/>
        <v>0</v>
      </c>
      <c r="AE37" s="146">
        <f t="shared" si="2"/>
        <v>0</v>
      </c>
      <c r="AF37" s="146">
        <f t="shared" si="3"/>
        <v>0</v>
      </c>
      <c r="AG37" s="148"/>
    </row>
    <row r="38" spans="1:33" ht="90" x14ac:dyDescent="0.3">
      <c r="A38" s="122"/>
      <c r="B38" s="122"/>
      <c r="C38" s="142"/>
      <c r="D38" s="122"/>
      <c r="E38" s="122"/>
      <c r="F38" s="142"/>
      <c r="G38" s="122"/>
      <c r="H38" s="140" t="s">
        <v>341</v>
      </c>
      <c r="I38" s="122" t="s">
        <v>259</v>
      </c>
      <c r="J38" s="122" t="s">
        <v>260</v>
      </c>
      <c r="K38" s="140" t="s">
        <v>342</v>
      </c>
      <c r="L38" s="147">
        <v>0.1</v>
      </c>
      <c r="M38" s="122" t="s">
        <v>262</v>
      </c>
      <c r="N38" s="140" t="s">
        <v>303</v>
      </c>
      <c r="O38" s="122">
        <v>200</v>
      </c>
      <c r="P38" s="144" t="s">
        <v>264</v>
      </c>
      <c r="Q38" s="122">
        <v>80</v>
      </c>
      <c r="R38" s="119">
        <v>100</v>
      </c>
      <c r="S38" s="119">
        <v>100</v>
      </c>
      <c r="T38" s="145">
        <v>0</v>
      </c>
      <c r="U38" s="145">
        <v>0</v>
      </c>
      <c r="V38" s="122">
        <f t="shared" si="4"/>
        <v>0</v>
      </c>
      <c r="W38" s="122"/>
      <c r="X38" s="119">
        <f t="shared" si="5"/>
        <v>0</v>
      </c>
      <c r="Y38" s="122">
        <v>0</v>
      </c>
      <c r="Z38" s="122"/>
      <c r="AA38" s="122"/>
      <c r="AB38" s="122"/>
      <c r="AC38" s="146">
        <f t="shared" si="0"/>
        <v>0</v>
      </c>
      <c r="AD38" s="146">
        <f t="shared" si="1"/>
        <v>0</v>
      </c>
      <c r="AE38" s="146">
        <f t="shared" si="2"/>
        <v>0</v>
      </c>
      <c r="AF38" s="146">
        <f t="shared" si="3"/>
        <v>0</v>
      </c>
      <c r="AG38" s="148"/>
    </row>
    <row r="39" spans="1:33" ht="90" x14ac:dyDescent="0.3">
      <c r="A39" s="122"/>
      <c r="B39" s="122"/>
      <c r="C39" s="142"/>
      <c r="D39" s="122"/>
      <c r="E39" s="122"/>
      <c r="F39" s="142"/>
      <c r="G39" s="122"/>
      <c r="H39" s="140" t="s">
        <v>343</v>
      </c>
      <c r="I39" s="122" t="s">
        <v>259</v>
      </c>
      <c r="J39" s="122" t="s">
        <v>260</v>
      </c>
      <c r="K39" s="140" t="s">
        <v>344</v>
      </c>
      <c r="L39" s="147">
        <v>0.1</v>
      </c>
      <c r="M39" s="122" t="s">
        <v>269</v>
      </c>
      <c r="N39" s="140" t="s">
        <v>300</v>
      </c>
      <c r="O39" s="122">
        <v>2</v>
      </c>
      <c r="P39" s="144" t="s">
        <v>264</v>
      </c>
      <c r="Q39" s="122" t="s">
        <v>264</v>
      </c>
      <c r="R39" s="119">
        <v>1</v>
      </c>
      <c r="S39" s="119">
        <v>1</v>
      </c>
      <c r="T39" s="145">
        <v>0</v>
      </c>
      <c r="U39" s="145">
        <v>0</v>
      </c>
      <c r="V39" s="122">
        <f t="shared" si="4"/>
        <v>0</v>
      </c>
      <c r="W39" s="122"/>
      <c r="X39" s="119">
        <f t="shared" si="5"/>
        <v>0</v>
      </c>
      <c r="Y39" s="122">
        <v>0</v>
      </c>
      <c r="Z39" s="122"/>
      <c r="AA39" s="122"/>
      <c r="AB39" s="122"/>
      <c r="AC39" s="146">
        <f t="shared" si="0"/>
        <v>0</v>
      </c>
      <c r="AD39" s="146">
        <f t="shared" si="1"/>
        <v>0</v>
      </c>
      <c r="AE39" s="146">
        <f t="shared" si="2"/>
        <v>0</v>
      </c>
      <c r="AF39" s="146">
        <f t="shared" si="3"/>
        <v>0</v>
      </c>
      <c r="AG39" s="148"/>
    </row>
    <row r="40" spans="1:33" ht="90" x14ac:dyDescent="0.3">
      <c r="A40" s="122"/>
      <c r="B40" s="122"/>
      <c r="C40" s="142"/>
      <c r="D40" s="122"/>
      <c r="E40" s="122"/>
      <c r="F40" s="142"/>
      <c r="G40" s="122"/>
      <c r="H40" s="140" t="s">
        <v>345</v>
      </c>
      <c r="I40" s="122" t="s">
        <v>259</v>
      </c>
      <c r="J40" s="122" t="s">
        <v>260</v>
      </c>
      <c r="K40" s="140" t="s">
        <v>346</v>
      </c>
      <c r="L40" s="147">
        <v>0.1</v>
      </c>
      <c r="M40" s="122" t="s">
        <v>262</v>
      </c>
      <c r="N40" s="140" t="s">
        <v>300</v>
      </c>
      <c r="O40" s="122">
        <v>200</v>
      </c>
      <c r="P40" s="144" t="s">
        <v>264</v>
      </c>
      <c r="Q40" s="122">
        <v>80</v>
      </c>
      <c r="R40" s="119">
        <v>100</v>
      </c>
      <c r="S40" s="119">
        <v>100</v>
      </c>
      <c r="T40" s="145">
        <v>0</v>
      </c>
      <c r="U40" s="145">
        <v>0</v>
      </c>
      <c r="V40" s="122">
        <f t="shared" si="4"/>
        <v>0</v>
      </c>
      <c r="W40" s="122"/>
      <c r="X40" s="119">
        <f t="shared" si="5"/>
        <v>0</v>
      </c>
      <c r="Y40" s="122">
        <v>0</v>
      </c>
      <c r="Z40" s="122"/>
      <c r="AA40" s="122"/>
      <c r="AB40" s="122"/>
      <c r="AC40" s="146">
        <f t="shared" si="0"/>
        <v>0</v>
      </c>
      <c r="AD40" s="146">
        <f t="shared" si="1"/>
        <v>0</v>
      </c>
      <c r="AE40" s="146">
        <f t="shared" si="2"/>
        <v>0</v>
      </c>
      <c r="AF40" s="146">
        <f t="shared" si="3"/>
        <v>0</v>
      </c>
      <c r="AG40" s="148"/>
    </row>
    <row r="41" spans="1:33" ht="90" x14ac:dyDescent="0.3">
      <c r="A41" s="122"/>
      <c r="B41" s="122"/>
      <c r="C41" s="142"/>
      <c r="D41" s="122"/>
      <c r="E41" s="122"/>
      <c r="F41" s="142"/>
      <c r="G41" s="122"/>
      <c r="H41" s="140" t="s">
        <v>347</v>
      </c>
      <c r="I41" s="122" t="s">
        <v>259</v>
      </c>
      <c r="J41" s="122" t="s">
        <v>260</v>
      </c>
      <c r="K41" s="140" t="s">
        <v>348</v>
      </c>
      <c r="L41" s="147">
        <v>0.1</v>
      </c>
      <c r="M41" s="122" t="s">
        <v>262</v>
      </c>
      <c r="N41" s="140" t="s">
        <v>349</v>
      </c>
      <c r="O41" s="122">
        <v>5</v>
      </c>
      <c r="P41" s="144" t="s">
        <v>264</v>
      </c>
      <c r="Q41" s="122">
        <v>2</v>
      </c>
      <c r="R41" s="119">
        <v>3</v>
      </c>
      <c r="S41" s="119">
        <v>2</v>
      </c>
      <c r="T41" s="145">
        <v>0</v>
      </c>
      <c r="U41" s="145">
        <v>0</v>
      </c>
      <c r="V41" s="122">
        <f t="shared" si="4"/>
        <v>0</v>
      </c>
      <c r="W41" s="122"/>
      <c r="X41" s="119">
        <f t="shared" si="5"/>
        <v>0</v>
      </c>
      <c r="Y41" s="122">
        <v>0</v>
      </c>
      <c r="Z41" s="122"/>
      <c r="AA41" s="122"/>
      <c r="AB41" s="122"/>
      <c r="AC41" s="146">
        <f t="shared" si="0"/>
        <v>0</v>
      </c>
      <c r="AD41" s="146">
        <f t="shared" si="1"/>
        <v>0</v>
      </c>
      <c r="AE41" s="146">
        <f t="shared" si="2"/>
        <v>0</v>
      </c>
      <c r="AF41" s="146">
        <f t="shared" si="3"/>
        <v>0</v>
      </c>
      <c r="AG41" s="148"/>
    </row>
    <row r="42" spans="1:33" x14ac:dyDescent="0.3">
      <c r="A42" s="122"/>
      <c r="B42" s="122"/>
      <c r="C42" s="142"/>
      <c r="D42" s="122"/>
      <c r="E42" s="122"/>
      <c r="F42" s="118"/>
      <c r="G42" s="122"/>
      <c r="H42" s="140"/>
      <c r="I42" s="122"/>
      <c r="J42" s="122"/>
      <c r="K42" s="140"/>
      <c r="L42" s="147"/>
      <c r="M42" s="122"/>
      <c r="N42" s="140"/>
      <c r="O42" s="122"/>
      <c r="P42" s="144"/>
      <c r="Q42" s="122"/>
      <c r="R42" s="119"/>
      <c r="S42" s="119"/>
      <c r="T42" s="145"/>
      <c r="U42" s="145"/>
      <c r="V42" s="122"/>
      <c r="W42" s="122"/>
      <c r="X42" s="119"/>
      <c r="Y42" s="149" t="s">
        <v>554</v>
      </c>
      <c r="Z42" s="150"/>
      <c r="AA42" s="150"/>
      <c r="AB42" s="151"/>
      <c r="AC42" s="152">
        <f>SUM(AC32:AC41)</f>
        <v>0</v>
      </c>
      <c r="AD42" s="152">
        <f t="shared" ref="AD42" si="6">SUM(AD32:AD41)</f>
        <v>6.6666666666666666E-2</v>
      </c>
      <c r="AE42" s="152">
        <f>AVERAGE(AE32:AE41)</f>
        <v>0</v>
      </c>
      <c r="AF42" s="152">
        <f>AVERAGE(AF32:AF41)</f>
        <v>3.3333333333333333E-2</v>
      </c>
      <c r="AG42" s="148"/>
    </row>
    <row r="43" spans="1:33" ht="72" x14ac:dyDescent="0.3">
      <c r="A43" s="122"/>
      <c r="B43" s="122"/>
      <c r="C43" s="142"/>
      <c r="D43" s="122"/>
      <c r="E43" s="122"/>
      <c r="F43" s="142" t="s">
        <v>350</v>
      </c>
      <c r="G43" s="122"/>
      <c r="H43" s="140" t="s">
        <v>351</v>
      </c>
      <c r="I43" s="122" t="s">
        <v>259</v>
      </c>
      <c r="J43" s="122" t="s">
        <v>260</v>
      </c>
      <c r="K43" s="140" t="s">
        <v>352</v>
      </c>
      <c r="L43" s="147">
        <v>0.25</v>
      </c>
      <c r="M43" s="122" t="s">
        <v>269</v>
      </c>
      <c r="N43" s="140" t="s">
        <v>353</v>
      </c>
      <c r="O43" s="122">
        <v>1</v>
      </c>
      <c r="P43" s="144" t="s">
        <v>264</v>
      </c>
      <c r="Q43" s="122">
        <v>1</v>
      </c>
      <c r="R43" s="119">
        <v>1</v>
      </c>
      <c r="S43" s="119">
        <v>0</v>
      </c>
      <c r="T43" s="145">
        <v>0</v>
      </c>
      <c r="U43" s="145">
        <v>0</v>
      </c>
      <c r="V43" s="122">
        <f t="shared" si="4"/>
        <v>0</v>
      </c>
      <c r="W43" s="122"/>
      <c r="X43" s="119">
        <f t="shared" si="5"/>
        <v>0</v>
      </c>
      <c r="Y43" s="122">
        <v>0</v>
      </c>
      <c r="Z43" s="122"/>
      <c r="AA43" s="122"/>
      <c r="AB43" s="122"/>
      <c r="AC43" s="146">
        <f t="shared" si="0"/>
        <v>0</v>
      </c>
      <c r="AD43" s="146">
        <f t="shared" si="1"/>
        <v>0</v>
      </c>
      <c r="AE43" s="146">
        <f t="shared" si="2"/>
        <v>0</v>
      </c>
      <c r="AF43" s="146">
        <f t="shared" si="3"/>
        <v>0</v>
      </c>
      <c r="AG43" s="148"/>
    </row>
    <row r="44" spans="1:33" ht="108" x14ac:dyDescent="0.3">
      <c r="A44" s="122"/>
      <c r="B44" s="122"/>
      <c r="C44" s="142"/>
      <c r="D44" s="122"/>
      <c r="E44" s="122"/>
      <c r="F44" s="142"/>
      <c r="G44" s="122"/>
      <c r="H44" s="140" t="s">
        <v>354</v>
      </c>
      <c r="I44" s="122"/>
      <c r="J44" s="122"/>
      <c r="K44" s="140" t="s">
        <v>355</v>
      </c>
      <c r="L44" s="147">
        <v>0.15</v>
      </c>
      <c r="M44" s="122" t="s">
        <v>269</v>
      </c>
      <c r="N44" s="122" t="s">
        <v>356</v>
      </c>
      <c r="O44" s="122">
        <v>4</v>
      </c>
      <c r="P44" s="144">
        <v>1</v>
      </c>
      <c r="Q44" s="122">
        <v>1</v>
      </c>
      <c r="R44" s="119">
        <v>1</v>
      </c>
      <c r="S44" s="119">
        <v>1</v>
      </c>
      <c r="T44" s="145">
        <v>1</v>
      </c>
      <c r="U44" s="145">
        <v>1</v>
      </c>
      <c r="V44" s="122">
        <f t="shared" si="4"/>
        <v>0</v>
      </c>
      <c r="W44" s="122"/>
      <c r="X44" s="119">
        <f t="shared" si="5"/>
        <v>2</v>
      </c>
      <c r="Y44" s="122">
        <v>0</v>
      </c>
      <c r="Z44" s="122"/>
      <c r="AA44" s="122"/>
      <c r="AB44" s="122"/>
      <c r="AC44" s="146">
        <f t="shared" si="0"/>
        <v>0</v>
      </c>
      <c r="AD44" s="146">
        <f t="shared" si="1"/>
        <v>7.4999999999999997E-2</v>
      </c>
      <c r="AE44" s="146">
        <f t="shared" si="2"/>
        <v>0</v>
      </c>
      <c r="AF44" s="146">
        <f t="shared" si="3"/>
        <v>0.5</v>
      </c>
      <c r="AG44" s="148"/>
    </row>
    <row r="45" spans="1:33" ht="126" x14ac:dyDescent="0.3">
      <c r="A45" s="122"/>
      <c r="B45" s="122"/>
      <c r="C45" s="142"/>
      <c r="D45" s="122"/>
      <c r="E45" s="122"/>
      <c r="F45" s="142"/>
      <c r="G45" s="122"/>
      <c r="H45" s="140" t="s">
        <v>357</v>
      </c>
      <c r="I45" s="122" t="s">
        <v>259</v>
      </c>
      <c r="J45" s="122" t="s">
        <v>260</v>
      </c>
      <c r="K45" s="140" t="s">
        <v>358</v>
      </c>
      <c r="L45" s="147">
        <v>0.1</v>
      </c>
      <c r="M45" s="122" t="s">
        <v>269</v>
      </c>
      <c r="N45" s="140" t="s">
        <v>359</v>
      </c>
      <c r="O45" s="122">
        <v>8</v>
      </c>
      <c r="P45" s="144" t="s">
        <v>264</v>
      </c>
      <c r="Q45" s="122">
        <v>3</v>
      </c>
      <c r="R45" s="119">
        <v>5</v>
      </c>
      <c r="S45" s="119">
        <v>3</v>
      </c>
      <c r="T45" s="145">
        <v>0</v>
      </c>
      <c r="U45" s="145">
        <v>0</v>
      </c>
      <c r="V45" s="122">
        <f t="shared" si="4"/>
        <v>0</v>
      </c>
      <c r="W45" s="122"/>
      <c r="X45" s="119">
        <f t="shared" si="5"/>
        <v>0</v>
      </c>
      <c r="Y45" s="122">
        <v>0</v>
      </c>
      <c r="Z45" s="122"/>
      <c r="AA45" s="122"/>
      <c r="AB45" s="122"/>
      <c r="AC45" s="146">
        <f t="shared" si="0"/>
        <v>0</v>
      </c>
      <c r="AD45" s="146">
        <f t="shared" si="1"/>
        <v>0</v>
      </c>
      <c r="AE45" s="146">
        <f t="shared" si="2"/>
        <v>0</v>
      </c>
      <c r="AF45" s="146">
        <f t="shared" si="3"/>
        <v>0</v>
      </c>
      <c r="AG45" s="148"/>
    </row>
    <row r="46" spans="1:33" ht="162" x14ac:dyDescent="0.3">
      <c r="A46" s="122"/>
      <c r="B46" s="122"/>
      <c r="C46" s="142"/>
      <c r="D46" s="122"/>
      <c r="E46" s="122"/>
      <c r="F46" s="142"/>
      <c r="G46" s="122"/>
      <c r="H46" s="140" t="s">
        <v>360</v>
      </c>
      <c r="I46" s="122" t="s">
        <v>259</v>
      </c>
      <c r="J46" s="122" t="s">
        <v>260</v>
      </c>
      <c r="K46" s="140" t="s">
        <v>361</v>
      </c>
      <c r="L46" s="147">
        <v>0.2</v>
      </c>
      <c r="M46" s="122" t="s">
        <v>269</v>
      </c>
      <c r="N46" s="122" t="s">
        <v>362</v>
      </c>
      <c r="O46" s="122">
        <v>5</v>
      </c>
      <c r="P46" s="144" t="s">
        <v>264</v>
      </c>
      <c r="Q46" s="122">
        <v>1</v>
      </c>
      <c r="R46" s="119">
        <v>3</v>
      </c>
      <c r="S46" s="119">
        <v>2</v>
      </c>
      <c r="T46" s="145">
        <v>0</v>
      </c>
      <c r="U46" s="145">
        <v>0</v>
      </c>
      <c r="V46" s="122">
        <f t="shared" si="4"/>
        <v>0</v>
      </c>
      <c r="W46" s="122"/>
      <c r="X46" s="119">
        <f t="shared" si="5"/>
        <v>0</v>
      </c>
      <c r="Y46" s="122">
        <v>0</v>
      </c>
      <c r="Z46" s="122"/>
      <c r="AA46" s="122"/>
      <c r="AB46" s="122"/>
      <c r="AC46" s="146">
        <f t="shared" si="0"/>
        <v>0</v>
      </c>
      <c r="AD46" s="146">
        <f t="shared" si="1"/>
        <v>0</v>
      </c>
      <c r="AE46" s="146">
        <f t="shared" si="2"/>
        <v>0</v>
      </c>
      <c r="AF46" s="146">
        <f t="shared" si="3"/>
        <v>0</v>
      </c>
      <c r="AG46" s="148"/>
    </row>
    <row r="47" spans="1:33" ht="144" x14ac:dyDescent="0.3">
      <c r="A47" s="122"/>
      <c r="B47" s="122"/>
      <c r="C47" s="142"/>
      <c r="D47" s="122"/>
      <c r="E47" s="122"/>
      <c r="F47" s="142"/>
      <c r="G47" s="122"/>
      <c r="H47" s="140" t="s">
        <v>363</v>
      </c>
      <c r="I47" s="122" t="s">
        <v>259</v>
      </c>
      <c r="J47" s="122" t="s">
        <v>260</v>
      </c>
      <c r="K47" s="140" t="s">
        <v>364</v>
      </c>
      <c r="L47" s="147">
        <v>0.15</v>
      </c>
      <c r="M47" s="122" t="s">
        <v>269</v>
      </c>
      <c r="N47" s="140" t="s">
        <v>359</v>
      </c>
      <c r="O47" s="122">
        <v>20</v>
      </c>
      <c r="P47" s="144">
        <v>2</v>
      </c>
      <c r="Q47" s="122">
        <v>6</v>
      </c>
      <c r="R47" s="119">
        <v>7</v>
      </c>
      <c r="S47" s="119">
        <v>6</v>
      </c>
      <c r="T47" s="145">
        <v>2</v>
      </c>
      <c r="U47" s="145">
        <v>5</v>
      </c>
      <c r="V47" s="122">
        <f t="shared" si="4"/>
        <v>0</v>
      </c>
      <c r="W47" s="122"/>
      <c r="X47" s="119">
        <f t="shared" si="5"/>
        <v>7</v>
      </c>
      <c r="Y47" s="122">
        <v>0</v>
      </c>
      <c r="Z47" s="122"/>
      <c r="AA47" s="122"/>
      <c r="AB47" s="122"/>
      <c r="AC47" s="146">
        <f t="shared" si="0"/>
        <v>0</v>
      </c>
      <c r="AD47" s="146">
        <f t="shared" si="1"/>
        <v>5.2499999999999998E-2</v>
      </c>
      <c r="AE47" s="146">
        <f t="shared" si="2"/>
        <v>0</v>
      </c>
      <c r="AF47" s="146">
        <f t="shared" si="3"/>
        <v>0.35</v>
      </c>
      <c r="AG47" s="120"/>
    </row>
    <row r="48" spans="1:33" ht="126" x14ac:dyDescent="0.3">
      <c r="A48" s="122"/>
      <c r="B48" s="122"/>
      <c r="C48" s="142"/>
      <c r="D48" s="122"/>
      <c r="E48" s="122"/>
      <c r="F48" s="142"/>
      <c r="G48" s="122"/>
      <c r="H48" s="140" t="s">
        <v>365</v>
      </c>
      <c r="I48" s="122" t="s">
        <v>259</v>
      </c>
      <c r="J48" s="122" t="s">
        <v>260</v>
      </c>
      <c r="K48" s="140" t="s">
        <v>366</v>
      </c>
      <c r="L48" s="147">
        <v>0.15</v>
      </c>
      <c r="M48" s="122" t="s">
        <v>269</v>
      </c>
      <c r="N48" s="140" t="s">
        <v>359</v>
      </c>
      <c r="O48" s="122">
        <v>4</v>
      </c>
      <c r="P48" s="144">
        <v>1</v>
      </c>
      <c r="Q48" s="122">
        <v>1</v>
      </c>
      <c r="R48" s="119">
        <v>1</v>
      </c>
      <c r="S48" s="119">
        <v>1</v>
      </c>
      <c r="T48" s="145">
        <v>1</v>
      </c>
      <c r="U48" s="145">
        <v>1</v>
      </c>
      <c r="V48" s="122">
        <f t="shared" si="4"/>
        <v>0</v>
      </c>
      <c r="W48" s="122"/>
      <c r="X48" s="119">
        <f t="shared" si="5"/>
        <v>2</v>
      </c>
      <c r="Y48" s="122">
        <v>0</v>
      </c>
      <c r="Z48" s="122"/>
      <c r="AA48" s="122"/>
      <c r="AB48" s="122"/>
      <c r="AC48" s="146">
        <f t="shared" si="0"/>
        <v>0</v>
      </c>
      <c r="AD48" s="146">
        <f t="shared" si="1"/>
        <v>7.4999999999999997E-2</v>
      </c>
      <c r="AE48" s="146">
        <f t="shared" si="2"/>
        <v>0</v>
      </c>
      <c r="AF48" s="146">
        <f t="shared" si="3"/>
        <v>0.5</v>
      </c>
      <c r="AG48" s="148"/>
    </row>
    <row r="49" spans="1:33" x14ac:dyDescent="0.3">
      <c r="A49" s="122"/>
      <c r="B49" s="122"/>
      <c r="C49" s="142"/>
      <c r="D49" s="122"/>
      <c r="E49" s="122"/>
      <c r="F49" s="118"/>
      <c r="G49" s="122"/>
      <c r="H49" s="140"/>
      <c r="I49" s="122"/>
      <c r="J49" s="122"/>
      <c r="K49" s="140"/>
      <c r="L49" s="147"/>
      <c r="M49" s="122"/>
      <c r="N49" s="140"/>
      <c r="O49" s="122"/>
      <c r="P49" s="144"/>
      <c r="Q49" s="122"/>
      <c r="R49" s="119"/>
      <c r="S49" s="119"/>
      <c r="T49" s="145"/>
      <c r="U49" s="145"/>
      <c r="V49" s="122"/>
      <c r="W49" s="122"/>
      <c r="X49" s="119"/>
      <c r="Y49" s="157" t="s">
        <v>555</v>
      </c>
      <c r="Z49" s="158"/>
      <c r="AA49" s="158"/>
      <c r="AB49" s="159"/>
      <c r="AC49" s="152">
        <f>SUM(AC43:AC48)</f>
        <v>0</v>
      </c>
      <c r="AD49" s="152">
        <f>SUM(AD43:AD48)</f>
        <v>0.20250000000000001</v>
      </c>
      <c r="AE49" s="152">
        <f>AVERAGE(AE43:AE48)</f>
        <v>0</v>
      </c>
      <c r="AF49" s="152">
        <f>AVERAGE(AF43:AF48)</f>
        <v>0.22500000000000001</v>
      </c>
      <c r="AG49" s="148"/>
    </row>
    <row r="50" spans="1:33" ht="144" x14ac:dyDescent="0.3">
      <c r="A50" s="122"/>
      <c r="B50" s="122"/>
      <c r="C50" s="142"/>
      <c r="D50" s="122"/>
      <c r="E50" s="122"/>
      <c r="F50" s="142" t="s">
        <v>367</v>
      </c>
      <c r="G50" s="122"/>
      <c r="H50" s="140" t="s">
        <v>368</v>
      </c>
      <c r="I50" s="122" t="s">
        <v>259</v>
      </c>
      <c r="J50" s="122">
        <v>2</v>
      </c>
      <c r="K50" s="140" t="s">
        <v>369</v>
      </c>
      <c r="L50" s="147">
        <v>0.35</v>
      </c>
      <c r="M50" s="122" t="s">
        <v>269</v>
      </c>
      <c r="N50" s="140" t="s">
        <v>370</v>
      </c>
      <c r="O50" s="122">
        <v>4</v>
      </c>
      <c r="P50" s="144" t="s">
        <v>264</v>
      </c>
      <c r="Q50" s="122">
        <v>2</v>
      </c>
      <c r="R50" s="119">
        <v>2</v>
      </c>
      <c r="S50" s="119">
        <v>1</v>
      </c>
      <c r="T50" s="145">
        <v>0</v>
      </c>
      <c r="U50" s="145">
        <v>1</v>
      </c>
      <c r="V50" s="122">
        <f t="shared" si="4"/>
        <v>1</v>
      </c>
      <c r="W50" s="122"/>
      <c r="X50" s="119">
        <f t="shared" si="5"/>
        <v>2</v>
      </c>
      <c r="Y50" s="122">
        <v>1</v>
      </c>
      <c r="Z50" s="122"/>
      <c r="AA50" s="122"/>
      <c r="AB50" s="122"/>
      <c r="AC50" s="146">
        <f t="shared" si="0"/>
        <v>0.17499999999999999</v>
      </c>
      <c r="AD50" s="146">
        <f t="shared" si="1"/>
        <v>0.17499999999999999</v>
      </c>
      <c r="AE50" s="146">
        <f t="shared" si="2"/>
        <v>0.5</v>
      </c>
      <c r="AF50" s="146">
        <f t="shared" si="3"/>
        <v>0.5</v>
      </c>
      <c r="AG50" s="120" t="s">
        <v>371</v>
      </c>
    </row>
    <row r="51" spans="1:33" ht="162" x14ac:dyDescent="0.3">
      <c r="A51" s="122"/>
      <c r="B51" s="122"/>
      <c r="C51" s="142"/>
      <c r="D51" s="122"/>
      <c r="E51" s="122"/>
      <c r="F51" s="142"/>
      <c r="G51" s="122"/>
      <c r="H51" s="140" t="s">
        <v>372</v>
      </c>
      <c r="I51" s="122" t="s">
        <v>259</v>
      </c>
      <c r="J51" s="122" t="s">
        <v>260</v>
      </c>
      <c r="K51" s="140" t="s">
        <v>373</v>
      </c>
      <c r="L51" s="147">
        <v>0.3</v>
      </c>
      <c r="M51" s="122" t="s">
        <v>269</v>
      </c>
      <c r="N51" s="122" t="s">
        <v>374</v>
      </c>
      <c r="O51" s="153">
        <v>2000</v>
      </c>
      <c r="P51" s="144" t="s">
        <v>264</v>
      </c>
      <c r="Q51" s="153">
        <v>500</v>
      </c>
      <c r="R51" s="119">
        <v>1000</v>
      </c>
      <c r="S51" s="119">
        <v>1000</v>
      </c>
      <c r="T51" s="145">
        <v>0</v>
      </c>
      <c r="U51" s="145">
        <v>0</v>
      </c>
      <c r="V51" s="122">
        <f t="shared" si="4"/>
        <v>0</v>
      </c>
      <c r="W51" s="122"/>
      <c r="X51" s="119">
        <f t="shared" si="5"/>
        <v>0</v>
      </c>
      <c r="Y51" s="122">
        <v>0</v>
      </c>
      <c r="Z51" s="122"/>
      <c r="AA51" s="122"/>
      <c r="AB51" s="122"/>
      <c r="AC51" s="146">
        <f t="shared" si="0"/>
        <v>0</v>
      </c>
      <c r="AD51" s="146">
        <f t="shared" si="1"/>
        <v>0</v>
      </c>
      <c r="AE51" s="146">
        <f t="shared" si="2"/>
        <v>0</v>
      </c>
      <c r="AF51" s="146">
        <f t="shared" si="3"/>
        <v>0</v>
      </c>
      <c r="AG51" s="148"/>
    </row>
    <row r="52" spans="1:33" ht="72" x14ac:dyDescent="0.3">
      <c r="A52" s="122"/>
      <c r="B52" s="122"/>
      <c r="C52" s="142"/>
      <c r="D52" s="122"/>
      <c r="E52" s="122"/>
      <c r="F52" s="142"/>
      <c r="G52" s="122"/>
      <c r="H52" s="140" t="s">
        <v>375</v>
      </c>
      <c r="I52" s="122" t="s">
        <v>259</v>
      </c>
      <c r="J52" s="122">
        <v>1</v>
      </c>
      <c r="K52" s="140" t="s">
        <v>376</v>
      </c>
      <c r="L52" s="147">
        <v>0.2</v>
      </c>
      <c r="M52" s="122" t="s">
        <v>269</v>
      </c>
      <c r="N52" s="140" t="s">
        <v>370</v>
      </c>
      <c r="O52" s="122">
        <v>8</v>
      </c>
      <c r="P52" s="144" t="s">
        <v>264</v>
      </c>
      <c r="Q52" s="122">
        <v>3</v>
      </c>
      <c r="R52" s="119">
        <v>5</v>
      </c>
      <c r="S52" s="119">
        <v>3</v>
      </c>
      <c r="T52" s="145">
        <v>0</v>
      </c>
      <c r="U52" s="145">
        <v>0</v>
      </c>
      <c r="V52" s="122">
        <f t="shared" si="4"/>
        <v>0</v>
      </c>
      <c r="W52" s="122"/>
      <c r="X52" s="119">
        <f t="shared" si="5"/>
        <v>0</v>
      </c>
      <c r="Y52" s="122">
        <v>0</v>
      </c>
      <c r="Z52" s="122"/>
      <c r="AA52" s="122"/>
      <c r="AB52" s="122"/>
      <c r="AC52" s="146">
        <f t="shared" si="0"/>
        <v>0</v>
      </c>
      <c r="AD52" s="146">
        <f t="shared" si="1"/>
        <v>0</v>
      </c>
      <c r="AE52" s="146">
        <f t="shared" si="2"/>
        <v>0</v>
      </c>
      <c r="AF52" s="146">
        <f t="shared" si="3"/>
        <v>0</v>
      </c>
      <c r="AG52" s="148"/>
    </row>
    <row r="53" spans="1:33" ht="216" x14ac:dyDescent="0.3">
      <c r="A53" s="122"/>
      <c r="B53" s="122"/>
      <c r="C53" s="142"/>
      <c r="D53" s="122"/>
      <c r="E53" s="122"/>
      <c r="F53" s="142"/>
      <c r="G53" s="122"/>
      <c r="H53" s="140" t="s">
        <v>377</v>
      </c>
      <c r="I53" s="122" t="s">
        <v>259</v>
      </c>
      <c r="J53" s="122" t="s">
        <v>260</v>
      </c>
      <c r="K53" s="140" t="s">
        <v>378</v>
      </c>
      <c r="L53" s="147">
        <v>0.15</v>
      </c>
      <c r="M53" s="122" t="s">
        <v>269</v>
      </c>
      <c r="N53" s="140" t="s">
        <v>300</v>
      </c>
      <c r="O53" s="122">
        <v>1</v>
      </c>
      <c r="P53" s="144" t="s">
        <v>264</v>
      </c>
      <c r="Q53" s="122">
        <v>1</v>
      </c>
      <c r="R53" s="119">
        <v>1</v>
      </c>
      <c r="S53" s="119">
        <v>0</v>
      </c>
      <c r="T53" s="145">
        <v>0</v>
      </c>
      <c r="U53" s="145">
        <v>0</v>
      </c>
      <c r="V53" s="122">
        <f t="shared" si="4"/>
        <v>0</v>
      </c>
      <c r="W53" s="122"/>
      <c r="X53" s="119">
        <f t="shared" si="5"/>
        <v>0</v>
      </c>
      <c r="Y53" s="122">
        <v>0</v>
      </c>
      <c r="Z53" s="122"/>
      <c r="AA53" s="122"/>
      <c r="AB53" s="122"/>
      <c r="AC53" s="146">
        <f t="shared" si="0"/>
        <v>0</v>
      </c>
      <c r="AD53" s="146">
        <f t="shared" si="1"/>
        <v>0</v>
      </c>
      <c r="AE53" s="146">
        <f t="shared" si="2"/>
        <v>0</v>
      </c>
      <c r="AF53" s="146">
        <f t="shared" si="3"/>
        <v>0</v>
      </c>
      <c r="AG53" s="148"/>
    </row>
    <row r="54" spans="1:33" x14ac:dyDescent="0.3">
      <c r="A54" s="122"/>
      <c r="B54" s="122"/>
      <c r="C54" s="142"/>
      <c r="D54" s="122"/>
      <c r="E54" s="122"/>
      <c r="F54" s="118"/>
      <c r="G54" s="122"/>
      <c r="H54" s="140"/>
      <c r="I54" s="122"/>
      <c r="J54" s="122"/>
      <c r="K54" s="140"/>
      <c r="L54" s="147"/>
      <c r="M54" s="122"/>
      <c r="N54" s="140"/>
      <c r="O54" s="122"/>
      <c r="P54" s="144"/>
      <c r="Q54" s="122"/>
      <c r="R54" s="119"/>
      <c r="S54" s="119"/>
      <c r="T54" s="145"/>
      <c r="U54" s="145"/>
      <c r="V54" s="122"/>
      <c r="W54" s="122"/>
      <c r="X54" s="119"/>
      <c r="Y54" s="157" t="s">
        <v>556</v>
      </c>
      <c r="Z54" s="158"/>
      <c r="AA54" s="158"/>
      <c r="AB54" s="159"/>
      <c r="AC54" s="152">
        <f>SUM(AC50:AC53)</f>
        <v>0.17499999999999999</v>
      </c>
      <c r="AD54" s="152">
        <f>SUM(AD50:AD53)</f>
        <v>0.17499999999999999</v>
      </c>
      <c r="AE54" s="152">
        <f>AVERAGE(AE50:AE53)</f>
        <v>0.125</v>
      </c>
      <c r="AF54" s="152">
        <f>AVERAGE(AF50:AF53)</f>
        <v>0.125</v>
      </c>
      <c r="AG54" s="148"/>
    </row>
    <row r="55" spans="1:33" ht="72" x14ac:dyDescent="0.3">
      <c r="A55" s="122"/>
      <c r="B55" s="122"/>
      <c r="C55" s="142"/>
      <c r="D55" s="122"/>
      <c r="E55" s="122"/>
      <c r="F55" s="142" t="s">
        <v>379</v>
      </c>
      <c r="G55" s="122"/>
      <c r="H55" s="140" t="s">
        <v>380</v>
      </c>
      <c r="I55" s="122" t="s">
        <v>259</v>
      </c>
      <c r="J55" s="122" t="s">
        <v>260</v>
      </c>
      <c r="K55" s="140" t="s">
        <v>381</v>
      </c>
      <c r="L55" s="147">
        <v>0.5</v>
      </c>
      <c r="M55" s="122" t="s">
        <v>269</v>
      </c>
      <c r="N55" s="140" t="s">
        <v>382</v>
      </c>
      <c r="O55" s="122">
        <v>150</v>
      </c>
      <c r="P55" s="144" t="s">
        <v>264</v>
      </c>
      <c r="Q55" s="122">
        <v>50</v>
      </c>
      <c r="R55" s="119">
        <v>117</v>
      </c>
      <c r="S55" s="119">
        <v>33</v>
      </c>
      <c r="T55" s="145">
        <v>0</v>
      </c>
      <c r="U55" s="145">
        <v>0</v>
      </c>
      <c r="V55" s="122">
        <f t="shared" si="4"/>
        <v>0</v>
      </c>
      <c r="W55" s="122"/>
      <c r="X55" s="119">
        <f t="shared" si="5"/>
        <v>0</v>
      </c>
      <c r="Y55" s="122">
        <v>0</v>
      </c>
      <c r="Z55" s="122"/>
      <c r="AA55" s="122"/>
      <c r="AB55" s="122"/>
      <c r="AC55" s="146">
        <f t="shared" si="0"/>
        <v>0</v>
      </c>
      <c r="AD55" s="146">
        <f t="shared" si="1"/>
        <v>0</v>
      </c>
      <c r="AE55" s="146">
        <f t="shared" si="2"/>
        <v>0</v>
      </c>
      <c r="AF55" s="146">
        <f t="shared" si="3"/>
        <v>0</v>
      </c>
      <c r="AG55" s="148"/>
    </row>
    <row r="56" spans="1:33" ht="72" x14ac:dyDescent="0.3">
      <c r="A56" s="122"/>
      <c r="B56" s="122"/>
      <c r="C56" s="142"/>
      <c r="D56" s="122"/>
      <c r="E56" s="122"/>
      <c r="F56" s="142"/>
      <c r="G56" s="122"/>
      <c r="H56" s="140" t="s">
        <v>383</v>
      </c>
      <c r="I56" s="122" t="s">
        <v>259</v>
      </c>
      <c r="J56" s="122" t="s">
        <v>260</v>
      </c>
      <c r="K56" s="140" t="s">
        <v>384</v>
      </c>
      <c r="L56" s="147">
        <v>0.3</v>
      </c>
      <c r="M56" s="122" t="s">
        <v>269</v>
      </c>
      <c r="N56" s="140" t="s">
        <v>382</v>
      </c>
      <c r="O56" s="122">
        <v>2</v>
      </c>
      <c r="P56" s="144" t="s">
        <v>264</v>
      </c>
      <c r="Q56" s="122" t="s">
        <v>264</v>
      </c>
      <c r="R56" s="119">
        <v>2</v>
      </c>
      <c r="S56" s="119">
        <v>0</v>
      </c>
      <c r="T56" s="145">
        <v>0</v>
      </c>
      <c r="U56" s="145">
        <v>0</v>
      </c>
      <c r="V56" s="122">
        <f t="shared" si="4"/>
        <v>0</v>
      </c>
      <c r="W56" s="122"/>
      <c r="X56" s="119">
        <f t="shared" si="5"/>
        <v>0</v>
      </c>
      <c r="Y56" s="122">
        <v>0</v>
      </c>
      <c r="Z56" s="122"/>
      <c r="AA56" s="122"/>
      <c r="AB56" s="122"/>
      <c r="AC56" s="146">
        <f t="shared" si="0"/>
        <v>0</v>
      </c>
      <c r="AD56" s="146">
        <f t="shared" si="1"/>
        <v>0</v>
      </c>
      <c r="AE56" s="146">
        <f t="shared" si="2"/>
        <v>0</v>
      </c>
      <c r="AF56" s="146">
        <f t="shared" si="3"/>
        <v>0</v>
      </c>
      <c r="AG56" s="148"/>
    </row>
    <row r="57" spans="1:33" ht="180" x14ac:dyDescent="0.3">
      <c r="A57" s="122"/>
      <c r="B57" s="122"/>
      <c r="C57" s="142"/>
      <c r="D57" s="122"/>
      <c r="E57" s="122"/>
      <c r="F57" s="142"/>
      <c r="G57" s="122"/>
      <c r="H57" s="140" t="s">
        <v>385</v>
      </c>
      <c r="I57" s="122" t="s">
        <v>259</v>
      </c>
      <c r="J57" s="122" t="s">
        <v>260</v>
      </c>
      <c r="K57" s="140" t="s">
        <v>386</v>
      </c>
      <c r="L57" s="147">
        <v>0.2</v>
      </c>
      <c r="M57" s="122" t="s">
        <v>269</v>
      </c>
      <c r="N57" s="140" t="s">
        <v>300</v>
      </c>
      <c r="O57" s="122">
        <v>1</v>
      </c>
      <c r="P57" s="144" t="s">
        <v>264</v>
      </c>
      <c r="Q57" s="122">
        <v>1</v>
      </c>
      <c r="R57" s="119">
        <v>1</v>
      </c>
      <c r="S57" s="119">
        <v>0</v>
      </c>
      <c r="T57" s="145">
        <v>0</v>
      </c>
      <c r="U57" s="145">
        <v>0</v>
      </c>
      <c r="V57" s="122">
        <f t="shared" si="4"/>
        <v>0</v>
      </c>
      <c r="W57" s="122"/>
      <c r="X57" s="119">
        <f t="shared" si="5"/>
        <v>0</v>
      </c>
      <c r="Y57" s="122">
        <v>0</v>
      </c>
      <c r="Z57" s="122"/>
      <c r="AA57" s="122"/>
      <c r="AB57" s="122"/>
      <c r="AC57" s="146">
        <f t="shared" si="0"/>
        <v>0</v>
      </c>
      <c r="AD57" s="146">
        <f t="shared" si="1"/>
        <v>0</v>
      </c>
      <c r="AE57" s="146">
        <f t="shared" si="2"/>
        <v>0</v>
      </c>
      <c r="AF57" s="146">
        <f t="shared" si="3"/>
        <v>0</v>
      </c>
      <c r="AG57" s="148"/>
    </row>
    <row r="58" spans="1:33" x14ac:dyDescent="0.3">
      <c r="A58" s="122"/>
      <c r="B58" s="122"/>
      <c r="C58" s="118"/>
      <c r="D58" s="122"/>
      <c r="E58" s="122"/>
      <c r="F58" s="118"/>
      <c r="G58" s="122"/>
      <c r="H58" s="140"/>
      <c r="I58" s="122"/>
      <c r="J58" s="122"/>
      <c r="K58" s="140"/>
      <c r="L58" s="147"/>
      <c r="M58" s="122"/>
      <c r="N58" s="140"/>
      <c r="O58" s="122"/>
      <c r="P58" s="144"/>
      <c r="Q58" s="122"/>
      <c r="R58" s="119"/>
      <c r="S58" s="119"/>
      <c r="T58" s="145"/>
      <c r="U58" s="145"/>
      <c r="V58" s="122"/>
      <c r="W58" s="122"/>
      <c r="X58" s="119"/>
      <c r="Y58" s="157" t="s">
        <v>557</v>
      </c>
      <c r="Z58" s="158"/>
      <c r="AA58" s="158"/>
      <c r="AB58" s="159"/>
      <c r="AC58" s="160">
        <f>SUM(AC55:AC57)</f>
        <v>0</v>
      </c>
      <c r="AD58" s="160">
        <f>SUM(AD55:AD57)</f>
        <v>0</v>
      </c>
      <c r="AE58" s="160">
        <f>AVERAGE(AE55:AE57)</f>
        <v>0</v>
      </c>
      <c r="AF58" s="160">
        <f>AVERAGE(AF55:AF57)</f>
        <v>0</v>
      </c>
      <c r="AG58" s="148"/>
    </row>
    <row r="59" spans="1:33" ht="26.25" x14ac:dyDescent="0.3">
      <c r="A59" s="122"/>
      <c r="B59" s="122"/>
      <c r="C59" s="118"/>
      <c r="D59" s="122"/>
      <c r="E59" s="122"/>
      <c r="F59" s="118"/>
      <c r="G59" s="122"/>
      <c r="H59" s="140"/>
      <c r="I59" s="122"/>
      <c r="J59" s="122"/>
      <c r="K59" s="140"/>
      <c r="L59" s="147"/>
      <c r="M59" s="122"/>
      <c r="N59" s="140"/>
      <c r="O59" s="161" t="s">
        <v>558</v>
      </c>
      <c r="P59" s="162"/>
      <c r="Q59" s="162"/>
      <c r="R59" s="162"/>
      <c r="S59" s="162"/>
      <c r="T59" s="162"/>
      <c r="U59" s="162"/>
      <c r="V59" s="162"/>
      <c r="W59" s="162"/>
      <c r="X59" s="162"/>
      <c r="Y59" s="162"/>
      <c r="Z59" s="162"/>
      <c r="AA59" s="162"/>
      <c r="AB59" s="163"/>
      <c r="AC59" s="164">
        <f>(+AC15+AC19+AC26+AC31+AC42+AC49+AC54+AC58)/8</f>
        <v>3.2236904761904758E-2</v>
      </c>
      <c r="AD59" s="164">
        <f t="shared" ref="AD59:AF59" si="7">(+AD15+AD19+AD26+AD31+AD42+AD49+AD54+AD58)/8</f>
        <v>0.11039750000000001</v>
      </c>
      <c r="AE59" s="164">
        <f t="shared" si="7"/>
        <v>2.5356398809523808E-2</v>
      </c>
      <c r="AF59" s="164">
        <f t="shared" si="7"/>
        <v>9.3499305555555551E-2</v>
      </c>
      <c r="AG59" s="148"/>
    </row>
    <row r="60" spans="1:33" ht="108" x14ac:dyDescent="0.3">
      <c r="A60" s="140" t="s">
        <v>387</v>
      </c>
      <c r="B60" s="122"/>
      <c r="C60" s="142" t="s">
        <v>388</v>
      </c>
      <c r="D60" s="122"/>
      <c r="E60" s="140" t="s">
        <v>389</v>
      </c>
      <c r="F60" s="142" t="s">
        <v>390</v>
      </c>
      <c r="G60" s="122"/>
      <c r="H60" s="140" t="s">
        <v>391</v>
      </c>
      <c r="I60" s="122" t="s">
        <v>259</v>
      </c>
      <c r="J60" s="122" t="s">
        <v>260</v>
      </c>
      <c r="K60" s="140" t="s">
        <v>392</v>
      </c>
      <c r="L60" s="147">
        <v>0.15</v>
      </c>
      <c r="M60" s="122" t="s">
        <v>269</v>
      </c>
      <c r="N60" s="140" t="s">
        <v>300</v>
      </c>
      <c r="O60" s="122">
        <v>1</v>
      </c>
      <c r="P60" s="144" t="s">
        <v>264</v>
      </c>
      <c r="Q60" s="122">
        <v>1</v>
      </c>
      <c r="R60" s="119">
        <v>1</v>
      </c>
      <c r="S60" s="119">
        <v>0</v>
      </c>
      <c r="T60" s="145">
        <v>0</v>
      </c>
      <c r="U60" s="145">
        <v>0</v>
      </c>
      <c r="V60" s="122">
        <f t="shared" si="4"/>
        <v>0</v>
      </c>
      <c r="W60" s="122"/>
      <c r="X60" s="119">
        <f t="shared" si="5"/>
        <v>0</v>
      </c>
      <c r="Y60" s="122">
        <v>0</v>
      </c>
      <c r="Z60" s="122"/>
      <c r="AA60" s="122"/>
      <c r="AB60" s="122"/>
      <c r="AC60" s="146">
        <f t="shared" si="0"/>
        <v>0</v>
      </c>
      <c r="AD60" s="146">
        <f t="shared" si="1"/>
        <v>0</v>
      </c>
      <c r="AE60" s="146">
        <f t="shared" si="2"/>
        <v>0</v>
      </c>
      <c r="AF60" s="146">
        <f t="shared" si="3"/>
        <v>0</v>
      </c>
      <c r="AG60" s="148"/>
    </row>
    <row r="61" spans="1:33" ht="126" x14ac:dyDescent="0.3">
      <c r="A61" s="140" t="s">
        <v>387</v>
      </c>
      <c r="B61" s="122"/>
      <c r="C61" s="142"/>
      <c r="D61" s="122"/>
      <c r="E61" s="140" t="s">
        <v>393</v>
      </c>
      <c r="F61" s="142"/>
      <c r="G61" s="122"/>
      <c r="H61" s="140" t="s">
        <v>394</v>
      </c>
      <c r="I61" s="122" t="s">
        <v>259</v>
      </c>
      <c r="J61" s="122" t="s">
        <v>260</v>
      </c>
      <c r="K61" s="140" t="s">
        <v>395</v>
      </c>
      <c r="L61" s="147">
        <v>0.25</v>
      </c>
      <c r="M61" s="122" t="s">
        <v>269</v>
      </c>
      <c r="N61" s="140" t="s">
        <v>396</v>
      </c>
      <c r="O61" s="122">
        <v>1</v>
      </c>
      <c r="P61" s="144" t="s">
        <v>264</v>
      </c>
      <c r="Q61" s="122">
        <v>1</v>
      </c>
      <c r="R61" s="119">
        <v>1</v>
      </c>
      <c r="S61" s="119">
        <v>0</v>
      </c>
      <c r="T61" s="145">
        <v>0</v>
      </c>
      <c r="U61" s="145">
        <v>0</v>
      </c>
      <c r="V61" s="122">
        <f t="shared" si="4"/>
        <v>0</v>
      </c>
      <c r="W61" s="122"/>
      <c r="X61" s="119">
        <f t="shared" si="5"/>
        <v>0</v>
      </c>
      <c r="Y61" s="122">
        <v>0</v>
      </c>
      <c r="Z61" s="122"/>
      <c r="AA61" s="122"/>
      <c r="AB61" s="122"/>
      <c r="AC61" s="146">
        <f t="shared" si="0"/>
        <v>0</v>
      </c>
      <c r="AD61" s="146">
        <f t="shared" si="1"/>
        <v>0</v>
      </c>
      <c r="AE61" s="146">
        <f t="shared" si="2"/>
        <v>0</v>
      </c>
      <c r="AF61" s="146">
        <f t="shared" si="3"/>
        <v>0</v>
      </c>
      <c r="AG61" s="148"/>
    </row>
    <row r="62" spans="1:33" ht="108" x14ac:dyDescent="0.3">
      <c r="A62" s="140" t="s">
        <v>387</v>
      </c>
      <c r="B62" s="122"/>
      <c r="C62" s="142"/>
      <c r="D62" s="122"/>
      <c r="E62" s="140" t="s">
        <v>397</v>
      </c>
      <c r="F62" s="142"/>
      <c r="G62" s="122"/>
      <c r="H62" s="140" t="s">
        <v>398</v>
      </c>
      <c r="I62" s="122" t="s">
        <v>259</v>
      </c>
      <c r="J62" s="122" t="s">
        <v>260</v>
      </c>
      <c r="K62" s="140" t="s">
        <v>399</v>
      </c>
      <c r="L62" s="147">
        <v>0.15</v>
      </c>
      <c r="M62" s="122" t="s">
        <v>269</v>
      </c>
      <c r="N62" s="140" t="s">
        <v>400</v>
      </c>
      <c r="O62" s="122">
        <v>30</v>
      </c>
      <c r="P62" s="144" t="s">
        <v>264</v>
      </c>
      <c r="Q62" s="122">
        <v>10</v>
      </c>
      <c r="R62" s="119">
        <v>20</v>
      </c>
      <c r="S62" s="119">
        <v>10</v>
      </c>
      <c r="T62" s="145">
        <v>0</v>
      </c>
      <c r="U62" s="145">
        <v>0</v>
      </c>
      <c r="V62" s="122">
        <f t="shared" si="4"/>
        <v>0</v>
      </c>
      <c r="W62" s="122"/>
      <c r="X62" s="119">
        <f t="shared" si="5"/>
        <v>0</v>
      </c>
      <c r="Y62" s="122">
        <v>0</v>
      </c>
      <c r="Z62" s="122"/>
      <c r="AA62" s="122"/>
      <c r="AB62" s="122"/>
      <c r="AC62" s="146">
        <f t="shared" si="0"/>
        <v>0</v>
      </c>
      <c r="AD62" s="146">
        <f t="shared" si="1"/>
        <v>0</v>
      </c>
      <c r="AE62" s="146">
        <f t="shared" si="2"/>
        <v>0</v>
      </c>
      <c r="AF62" s="146">
        <f t="shared" si="3"/>
        <v>0</v>
      </c>
      <c r="AG62" s="148"/>
    </row>
    <row r="63" spans="1:33" ht="90" x14ac:dyDescent="0.3">
      <c r="A63" s="122"/>
      <c r="B63" s="122"/>
      <c r="C63" s="142"/>
      <c r="D63" s="122"/>
      <c r="E63" s="122"/>
      <c r="F63" s="142"/>
      <c r="G63" s="122"/>
      <c r="H63" s="140" t="s">
        <v>401</v>
      </c>
      <c r="I63" s="122" t="s">
        <v>259</v>
      </c>
      <c r="J63" s="122">
        <v>70</v>
      </c>
      <c r="K63" s="140" t="s">
        <v>402</v>
      </c>
      <c r="L63" s="147">
        <v>0.15</v>
      </c>
      <c r="M63" s="122" t="s">
        <v>269</v>
      </c>
      <c r="N63" s="140" t="s">
        <v>400</v>
      </c>
      <c r="O63" s="122">
        <v>500</v>
      </c>
      <c r="P63" s="144">
        <v>78</v>
      </c>
      <c r="Q63" s="122">
        <v>130</v>
      </c>
      <c r="R63" s="119">
        <v>150</v>
      </c>
      <c r="S63" s="119">
        <v>89</v>
      </c>
      <c r="T63" s="145">
        <v>78</v>
      </c>
      <c r="U63" s="145">
        <v>183</v>
      </c>
      <c r="V63" s="122">
        <f t="shared" si="4"/>
        <v>10</v>
      </c>
      <c r="W63" s="122"/>
      <c r="X63" s="119">
        <f t="shared" si="5"/>
        <v>271</v>
      </c>
      <c r="Y63" s="122">
        <v>10</v>
      </c>
      <c r="Z63" s="122"/>
      <c r="AA63" s="122"/>
      <c r="AB63" s="122"/>
      <c r="AC63" s="146">
        <f t="shared" si="0"/>
        <v>0.01</v>
      </c>
      <c r="AD63" s="146">
        <f t="shared" si="1"/>
        <v>8.1299999999999997E-2</v>
      </c>
      <c r="AE63" s="146">
        <f t="shared" si="2"/>
        <v>6.6666666666666666E-2</v>
      </c>
      <c r="AF63" s="146">
        <f t="shared" si="3"/>
        <v>0.54200000000000004</v>
      </c>
      <c r="AG63" s="120" t="s">
        <v>403</v>
      </c>
    </row>
    <row r="64" spans="1:33" ht="126" x14ac:dyDescent="0.3">
      <c r="A64" s="122"/>
      <c r="B64" s="122"/>
      <c r="C64" s="142"/>
      <c r="D64" s="122"/>
      <c r="E64" s="122"/>
      <c r="F64" s="142"/>
      <c r="G64" s="122"/>
      <c r="H64" s="140" t="s">
        <v>404</v>
      </c>
      <c r="I64" s="122" t="s">
        <v>259</v>
      </c>
      <c r="J64" s="122" t="s">
        <v>260</v>
      </c>
      <c r="K64" s="140" t="s">
        <v>405</v>
      </c>
      <c r="L64" s="147">
        <v>0.1</v>
      </c>
      <c r="M64" s="122" t="s">
        <v>269</v>
      </c>
      <c r="N64" s="140" t="s">
        <v>300</v>
      </c>
      <c r="O64" s="122">
        <v>1</v>
      </c>
      <c r="P64" s="144" t="s">
        <v>264</v>
      </c>
      <c r="Q64" s="122">
        <v>1</v>
      </c>
      <c r="R64" s="119" t="s">
        <v>264</v>
      </c>
      <c r="S64" s="119">
        <v>0</v>
      </c>
      <c r="T64" s="145">
        <v>0</v>
      </c>
      <c r="U64" s="145">
        <v>1</v>
      </c>
      <c r="V64" s="122">
        <f t="shared" si="4"/>
        <v>0</v>
      </c>
      <c r="W64" s="122"/>
      <c r="X64" s="119">
        <f t="shared" si="5"/>
        <v>1</v>
      </c>
      <c r="Y64" s="122" t="s">
        <v>254</v>
      </c>
      <c r="Z64" s="122"/>
      <c r="AA64" s="122"/>
      <c r="AB64" s="122"/>
      <c r="AC64" s="146" t="s">
        <v>254</v>
      </c>
      <c r="AD64" s="146">
        <f t="shared" si="1"/>
        <v>0.1</v>
      </c>
      <c r="AE64" s="146" t="s">
        <v>254</v>
      </c>
      <c r="AF64" s="146">
        <f t="shared" si="3"/>
        <v>1</v>
      </c>
      <c r="AG64" s="148"/>
    </row>
    <row r="65" spans="1:33" ht="144" x14ac:dyDescent="0.3">
      <c r="A65" s="122"/>
      <c r="B65" s="122"/>
      <c r="C65" s="142"/>
      <c r="D65" s="122"/>
      <c r="E65" s="122"/>
      <c r="F65" s="142"/>
      <c r="G65" s="122"/>
      <c r="H65" s="140" t="s">
        <v>406</v>
      </c>
      <c r="I65" s="122" t="s">
        <v>259</v>
      </c>
      <c r="J65" s="122" t="s">
        <v>260</v>
      </c>
      <c r="K65" s="140" t="s">
        <v>407</v>
      </c>
      <c r="L65" s="147">
        <v>0.2</v>
      </c>
      <c r="M65" s="122" t="s">
        <v>262</v>
      </c>
      <c r="N65" s="140" t="s">
        <v>408</v>
      </c>
      <c r="O65" s="122">
        <v>4</v>
      </c>
      <c r="P65" s="144">
        <v>1</v>
      </c>
      <c r="Q65" s="122">
        <v>1</v>
      </c>
      <c r="R65" s="119">
        <v>1</v>
      </c>
      <c r="S65" s="119">
        <v>1</v>
      </c>
      <c r="T65" s="145">
        <v>1</v>
      </c>
      <c r="U65" s="145">
        <v>1</v>
      </c>
      <c r="V65" s="122">
        <f t="shared" si="4"/>
        <v>1</v>
      </c>
      <c r="W65" s="122"/>
      <c r="X65" s="119">
        <f t="shared" si="5"/>
        <v>3</v>
      </c>
      <c r="Y65" s="122">
        <v>1</v>
      </c>
      <c r="Z65" s="122"/>
      <c r="AA65" s="122"/>
      <c r="AB65" s="122"/>
      <c r="AC65" s="146">
        <f t="shared" si="0"/>
        <v>0.2</v>
      </c>
      <c r="AD65" s="146">
        <f t="shared" si="1"/>
        <v>0.15000000000000002</v>
      </c>
      <c r="AE65" s="146">
        <f t="shared" si="2"/>
        <v>1</v>
      </c>
      <c r="AF65" s="146">
        <f t="shared" si="3"/>
        <v>0.75</v>
      </c>
      <c r="AG65" s="120" t="s">
        <v>409</v>
      </c>
    </row>
    <row r="66" spans="1:33" x14ac:dyDescent="0.3">
      <c r="A66" s="122"/>
      <c r="B66" s="122"/>
      <c r="C66" s="118"/>
      <c r="D66" s="122"/>
      <c r="E66" s="122"/>
      <c r="F66" s="118"/>
      <c r="G66" s="122"/>
      <c r="H66" s="140"/>
      <c r="I66" s="122"/>
      <c r="J66" s="122"/>
      <c r="K66" s="140"/>
      <c r="L66" s="147"/>
      <c r="M66" s="122"/>
      <c r="N66" s="140"/>
      <c r="O66" s="122"/>
      <c r="P66" s="144"/>
      <c r="Q66" s="122"/>
      <c r="R66" s="119"/>
      <c r="S66" s="119"/>
      <c r="T66" s="145"/>
      <c r="U66" s="145"/>
      <c r="V66" s="122"/>
      <c r="W66" s="122"/>
      <c r="X66" s="119"/>
      <c r="Y66" s="157" t="s">
        <v>559</v>
      </c>
      <c r="Z66" s="158"/>
      <c r="AA66" s="158"/>
      <c r="AB66" s="159"/>
      <c r="AC66" s="152">
        <f>SUM(AC60:AC65)</f>
        <v>0.21000000000000002</v>
      </c>
      <c r="AD66" s="152">
        <f>SUM(AD60:AD65)</f>
        <v>0.33130000000000004</v>
      </c>
      <c r="AE66" s="152">
        <f>AVERAGE(AE60:AE65)</f>
        <v>0.21333333333333332</v>
      </c>
      <c r="AF66" s="152">
        <f>AVERAGE(AF60:AF65)</f>
        <v>0.38199999999999995</v>
      </c>
      <c r="AG66" s="120"/>
    </row>
    <row r="67" spans="1:33" ht="26.25" x14ac:dyDescent="0.3">
      <c r="A67" s="122"/>
      <c r="B67" s="122"/>
      <c r="C67" s="118"/>
      <c r="D67" s="122"/>
      <c r="E67" s="122"/>
      <c r="F67" s="118"/>
      <c r="G67" s="122"/>
      <c r="H67" s="140"/>
      <c r="I67" s="122"/>
      <c r="J67" s="122"/>
      <c r="K67" s="140"/>
      <c r="L67" s="147"/>
      <c r="M67" s="122"/>
      <c r="N67" s="140"/>
      <c r="O67" s="161" t="s">
        <v>560</v>
      </c>
      <c r="P67" s="162"/>
      <c r="Q67" s="162"/>
      <c r="R67" s="162"/>
      <c r="S67" s="162"/>
      <c r="T67" s="162"/>
      <c r="U67" s="162"/>
      <c r="V67" s="162"/>
      <c r="W67" s="162"/>
      <c r="X67" s="162"/>
      <c r="Y67" s="162"/>
      <c r="Z67" s="162"/>
      <c r="AA67" s="162"/>
      <c r="AB67" s="163"/>
      <c r="AC67" s="164">
        <f>+AC66</f>
        <v>0.21000000000000002</v>
      </c>
      <c r="AD67" s="164">
        <f t="shared" ref="AD67:AF67" si="8">+AD66</f>
        <v>0.33130000000000004</v>
      </c>
      <c r="AE67" s="164">
        <f t="shared" si="8"/>
        <v>0.21333333333333332</v>
      </c>
      <c r="AF67" s="164">
        <f t="shared" si="8"/>
        <v>0.38199999999999995</v>
      </c>
      <c r="AG67" s="148"/>
    </row>
    <row r="68" spans="1:33" ht="162" x14ac:dyDescent="0.3">
      <c r="A68" s="140" t="s">
        <v>410</v>
      </c>
      <c r="B68" s="122"/>
      <c r="C68" s="142" t="s">
        <v>411</v>
      </c>
      <c r="D68" s="122"/>
      <c r="E68" s="140" t="s">
        <v>412</v>
      </c>
      <c r="F68" s="142" t="s">
        <v>413</v>
      </c>
      <c r="G68" s="122"/>
      <c r="H68" s="140" t="s">
        <v>414</v>
      </c>
      <c r="I68" s="122" t="s">
        <v>415</v>
      </c>
      <c r="J68" s="140" t="s">
        <v>416</v>
      </c>
      <c r="K68" s="140" t="s">
        <v>417</v>
      </c>
      <c r="L68" s="147">
        <v>0.2</v>
      </c>
      <c r="M68" s="122" t="s">
        <v>269</v>
      </c>
      <c r="N68" s="140" t="s">
        <v>418</v>
      </c>
      <c r="O68" s="153">
        <v>2400</v>
      </c>
      <c r="P68" s="144" t="s">
        <v>419</v>
      </c>
      <c r="Q68" s="122" t="s">
        <v>420</v>
      </c>
      <c r="R68" s="119">
        <v>500</v>
      </c>
      <c r="S68" s="119" t="s">
        <v>421</v>
      </c>
      <c r="T68" s="145">
        <v>0</v>
      </c>
      <c r="U68" s="145">
        <v>6560</v>
      </c>
      <c r="V68" s="122">
        <f t="shared" si="4"/>
        <v>0</v>
      </c>
      <c r="W68" s="122"/>
      <c r="X68" s="119">
        <f t="shared" si="5"/>
        <v>6560</v>
      </c>
      <c r="Y68" s="153">
        <v>0</v>
      </c>
      <c r="Z68" s="122"/>
      <c r="AA68" s="122"/>
      <c r="AB68" s="122"/>
      <c r="AC68" s="146">
        <f t="shared" si="0"/>
        <v>0</v>
      </c>
      <c r="AD68" s="146">
        <f t="shared" si="1"/>
        <v>0.2</v>
      </c>
      <c r="AE68" s="146">
        <f t="shared" si="2"/>
        <v>0</v>
      </c>
      <c r="AF68" s="146">
        <f t="shared" si="3"/>
        <v>1</v>
      </c>
      <c r="AG68" s="148"/>
    </row>
    <row r="69" spans="1:33" ht="234" x14ac:dyDescent="0.3">
      <c r="A69" s="140" t="s">
        <v>422</v>
      </c>
      <c r="B69" s="122"/>
      <c r="C69" s="142"/>
      <c r="D69" s="122"/>
      <c r="E69" s="140" t="s">
        <v>423</v>
      </c>
      <c r="F69" s="142"/>
      <c r="G69" s="122"/>
      <c r="H69" s="140" t="s">
        <v>424</v>
      </c>
      <c r="I69" s="122" t="s">
        <v>425</v>
      </c>
      <c r="J69" s="122" t="s">
        <v>260</v>
      </c>
      <c r="K69" s="140" t="s">
        <v>426</v>
      </c>
      <c r="L69" s="147">
        <v>0.5</v>
      </c>
      <c r="M69" s="122" t="s">
        <v>269</v>
      </c>
      <c r="N69" s="140" t="s">
        <v>427</v>
      </c>
      <c r="O69" s="153">
        <v>7000</v>
      </c>
      <c r="P69" s="156" t="s">
        <v>428</v>
      </c>
      <c r="Q69" s="122" t="s">
        <v>429</v>
      </c>
      <c r="R69" s="121">
        <v>2000</v>
      </c>
      <c r="S69" s="119">
        <v>0</v>
      </c>
      <c r="T69" s="145">
        <v>0</v>
      </c>
      <c r="U69" s="145">
        <v>8000</v>
      </c>
      <c r="V69" s="122">
        <f t="shared" si="4"/>
        <v>0</v>
      </c>
      <c r="W69" s="122"/>
      <c r="X69" s="119">
        <f t="shared" si="5"/>
        <v>8000</v>
      </c>
      <c r="Y69" s="153">
        <v>0</v>
      </c>
      <c r="Z69" s="153"/>
      <c r="AA69" s="122"/>
      <c r="AB69" s="122"/>
      <c r="AC69" s="146">
        <f t="shared" si="0"/>
        <v>0</v>
      </c>
      <c r="AD69" s="146">
        <f t="shared" si="1"/>
        <v>0.5</v>
      </c>
      <c r="AE69" s="146">
        <f t="shared" si="2"/>
        <v>0</v>
      </c>
      <c r="AF69" s="146">
        <f t="shared" si="3"/>
        <v>1</v>
      </c>
      <c r="AG69" s="148"/>
    </row>
    <row r="70" spans="1:33" ht="180" x14ac:dyDescent="0.3">
      <c r="A70" s="122"/>
      <c r="B70" s="122"/>
      <c r="C70" s="142"/>
      <c r="D70" s="122"/>
      <c r="E70" s="122"/>
      <c r="F70" s="142"/>
      <c r="G70" s="122"/>
      <c r="H70" s="140" t="s">
        <v>430</v>
      </c>
      <c r="I70" s="122" t="s">
        <v>259</v>
      </c>
      <c r="J70" s="122" t="s">
        <v>260</v>
      </c>
      <c r="K70" s="140" t="s">
        <v>431</v>
      </c>
      <c r="L70" s="147">
        <v>0.05</v>
      </c>
      <c r="M70" s="122" t="s">
        <v>262</v>
      </c>
      <c r="N70" s="140" t="s">
        <v>432</v>
      </c>
      <c r="O70" s="122">
        <v>20</v>
      </c>
      <c r="P70" s="144" t="s">
        <v>264</v>
      </c>
      <c r="Q70" s="122">
        <v>6</v>
      </c>
      <c r="R70" s="119">
        <v>8</v>
      </c>
      <c r="S70" s="119">
        <v>6</v>
      </c>
      <c r="T70" s="145">
        <v>0</v>
      </c>
      <c r="U70" s="145">
        <v>6</v>
      </c>
      <c r="V70" s="122">
        <f t="shared" si="4"/>
        <v>1</v>
      </c>
      <c r="W70" s="122"/>
      <c r="X70" s="119">
        <f t="shared" si="5"/>
        <v>7</v>
      </c>
      <c r="Y70" s="122">
        <v>1</v>
      </c>
      <c r="Z70" s="122"/>
      <c r="AA70" s="122"/>
      <c r="AB70" s="122"/>
      <c r="AC70" s="146">
        <f t="shared" si="0"/>
        <v>6.2500000000000003E-3</v>
      </c>
      <c r="AD70" s="146">
        <f t="shared" si="1"/>
        <v>1.7499999999999998E-2</v>
      </c>
      <c r="AE70" s="146">
        <f t="shared" si="2"/>
        <v>0.125</v>
      </c>
      <c r="AF70" s="146">
        <f t="shared" si="3"/>
        <v>0.35</v>
      </c>
      <c r="AG70" s="120" t="s">
        <v>433</v>
      </c>
    </row>
    <row r="71" spans="1:33" ht="108" x14ac:dyDescent="0.3">
      <c r="A71" s="122"/>
      <c r="B71" s="122"/>
      <c r="C71" s="142"/>
      <c r="D71" s="122"/>
      <c r="E71" s="122"/>
      <c r="F71" s="142"/>
      <c r="G71" s="122"/>
      <c r="H71" s="140" t="s">
        <v>434</v>
      </c>
      <c r="I71" s="122" t="s">
        <v>259</v>
      </c>
      <c r="J71" s="122" t="s">
        <v>260</v>
      </c>
      <c r="K71" s="140" t="s">
        <v>435</v>
      </c>
      <c r="L71" s="147">
        <v>0.15</v>
      </c>
      <c r="M71" s="122" t="s">
        <v>269</v>
      </c>
      <c r="N71" s="140" t="s">
        <v>418</v>
      </c>
      <c r="O71" s="122">
        <v>30</v>
      </c>
      <c r="P71" s="144" t="s">
        <v>264</v>
      </c>
      <c r="Q71" s="122">
        <v>5</v>
      </c>
      <c r="R71" s="119">
        <v>15</v>
      </c>
      <c r="S71" s="119">
        <v>15</v>
      </c>
      <c r="T71" s="145">
        <v>0</v>
      </c>
      <c r="U71" s="145">
        <v>0</v>
      </c>
      <c r="V71" s="122">
        <f t="shared" si="4"/>
        <v>0</v>
      </c>
      <c r="W71" s="122"/>
      <c r="X71" s="119">
        <f t="shared" si="5"/>
        <v>0</v>
      </c>
      <c r="Y71" s="122">
        <v>0</v>
      </c>
      <c r="Z71" s="122"/>
      <c r="AA71" s="122"/>
      <c r="AB71" s="122"/>
      <c r="AC71" s="146">
        <f t="shared" si="0"/>
        <v>0</v>
      </c>
      <c r="AD71" s="146">
        <f t="shared" si="1"/>
        <v>0</v>
      </c>
      <c r="AE71" s="146">
        <f t="shared" si="2"/>
        <v>0</v>
      </c>
      <c r="AF71" s="146">
        <f t="shared" si="3"/>
        <v>0</v>
      </c>
      <c r="AG71" s="148"/>
    </row>
    <row r="72" spans="1:33" ht="180" x14ac:dyDescent="0.3">
      <c r="A72" s="122"/>
      <c r="B72" s="122"/>
      <c r="C72" s="142"/>
      <c r="D72" s="122"/>
      <c r="E72" s="122"/>
      <c r="F72" s="142"/>
      <c r="G72" s="122"/>
      <c r="H72" s="140" t="s">
        <v>436</v>
      </c>
      <c r="I72" s="122" t="s">
        <v>259</v>
      </c>
      <c r="J72" s="122">
        <v>2</v>
      </c>
      <c r="K72" s="140" t="s">
        <v>437</v>
      </c>
      <c r="L72" s="147">
        <v>0.1</v>
      </c>
      <c r="M72" s="122" t="s">
        <v>262</v>
      </c>
      <c r="N72" s="140" t="s">
        <v>432</v>
      </c>
      <c r="O72" s="122">
        <v>10</v>
      </c>
      <c r="P72" s="144">
        <v>1</v>
      </c>
      <c r="Q72" s="122">
        <v>3</v>
      </c>
      <c r="R72" s="119">
        <v>6</v>
      </c>
      <c r="S72" s="119">
        <v>2</v>
      </c>
      <c r="T72" s="145">
        <v>1</v>
      </c>
      <c r="U72" s="145">
        <v>3</v>
      </c>
      <c r="V72" s="122">
        <f t="shared" si="4"/>
        <v>1</v>
      </c>
      <c r="W72" s="122"/>
      <c r="X72" s="119">
        <f t="shared" si="5"/>
        <v>5</v>
      </c>
      <c r="Y72" s="122">
        <v>1</v>
      </c>
      <c r="Z72" s="122"/>
      <c r="AA72" s="122"/>
      <c r="AB72" s="122"/>
      <c r="AC72" s="146">
        <f t="shared" si="0"/>
        <v>1.6666666666666666E-2</v>
      </c>
      <c r="AD72" s="146">
        <f t="shared" si="1"/>
        <v>0.05</v>
      </c>
      <c r="AE72" s="146">
        <f t="shared" si="2"/>
        <v>0.16666666666666666</v>
      </c>
      <c r="AF72" s="146">
        <f t="shared" si="3"/>
        <v>0.5</v>
      </c>
      <c r="AG72" s="120" t="s">
        <v>438</v>
      </c>
    </row>
    <row r="73" spans="1:33" x14ac:dyDescent="0.3">
      <c r="A73" s="122"/>
      <c r="B73" s="122"/>
      <c r="C73" s="142"/>
      <c r="D73" s="122"/>
      <c r="E73" s="122"/>
      <c r="F73" s="118"/>
      <c r="G73" s="122"/>
      <c r="H73" s="140"/>
      <c r="I73" s="122"/>
      <c r="J73" s="122"/>
      <c r="K73" s="140"/>
      <c r="L73" s="147"/>
      <c r="M73" s="122"/>
      <c r="N73" s="140"/>
      <c r="O73" s="122"/>
      <c r="P73" s="144"/>
      <c r="Q73" s="122"/>
      <c r="R73" s="119"/>
      <c r="S73" s="119"/>
      <c r="T73" s="145"/>
      <c r="U73" s="145"/>
      <c r="V73" s="122"/>
      <c r="W73" s="122"/>
      <c r="X73" s="119"/>
      <c r="Y73" s="149" t="s">
        <v>561</v>
      </c>
      <c r="Z73" s="150"/>
      <c r="AA73" s="150"/>
      <c r="AB73" s="151"/>
      <c r="AC73" s="152">
        <f>SUM(AC68:AC72)</f>
        <v>2.2916666666666669E-2</v>
      </c>
      <c r="AD73" s="152">
        <f>SUM(AD68:AD72)</f>
        <v>0.76749999999999996</v>
      </c>
      <c r="AE73" s="152">
        <f>AVERAGE(AE68:AE72)</f>
        <v>5.8333333333333327E-2</v>
      </c>
      <c r="AF73" s="152">
        <f>AVERAGE(AF68:AF72)</f>
        <v>0.57000000000000006</v>
      </c>
      <c r="AG73" s="120"/>
    </row>
    <row r="74" spans="1:33" ht="90" x14ac:dyDescent="0.3">
      <c r="A74" s="122"/>
      <c r="B74" s="122"/>
      <c r="C74" s="142"/>
      <c r="D74" s="122"/>
      <c r="E74" s="122"/>
      <c r="F74" s="142" t="s">
        <v>439</v>
      </c>
      <c r="G74" s="122"/>
      <c r="H74" s="140" t="s">
        <v>440</v>
      </c>
      <c r="I74" s="122" t="s">
        <v>259</v>
      </c>
      <c r="J74" s="122" t="s">
        <v>260</v>
      </c>
      <c r="K74" s="140" t="s">
        <v>441</v>
      </c>
      <c r="L74" s="147">
        <v>0.3</v>
      </c>
      <c r="M74" s="122" t="s">
        <v>269</v>
      </c>
      <c r="N74" s="140" t="s">
        <v>432</v>
      </c>
      <c r="O74" s="122">
        <v>5</v>
      </c>
      <c r="P74" s="144" t="s">
        <v>264</v>
      </c>
      <c r="Q74" s="122">
        <v>2</v>
      </c>
      <c r="R74" s="119">
        <v>2</v>
      </c>
      <c r="S74" s="119">
        <v>1</v>
      </c>
      <c r="T74" s="145">
        <v>0</v>
      </c>
      <c r="U74" s="145">
        <v>13</v>
      </c>
      <c r="V74" s="122">
        <f t="shared" si="4"/>
        <v>0</v>
      </c>
      <c r="W74" s="122"/>
      <c r="X74" s="119">
        <f t="shared" si="5"/>
        <v>13</v>
      </c>
      <c r="Y74" s="122">
        <v>0</v>
      </c>
      <c r="Z74" s="122"/>
      <c r="AA74" s="122"/>
      <c r="AB74" s="122"/>
      <c r="AC74" s="146">
        <f t="shared" si="0"/>
        <v>0</v>
      </c>
      <c r="AD74" s="146">
        <f t="shared" si="1"/>
        <v>0.3</v>
      </c>
      <c r="AE74" s="146">
        <f t="shared" si="2"/>
        <v>0</v>
      </c>
      <c r="AF74" s="146">
        <f t="shared" si="3"/>
        <v>1</v>
      </c>
      <c r="AG74" s="120"/>
    </row>
    <row r="75" spans="1:33" ht="93.75" x14ac:dyDescent="0.3">
      <c r="A75" s="122"/>
      <c r="B75" s="122"/>
      <c r="C75" s="142"/>
      <c r="D75" s="122"/>
      <c r="E75" s="122"/>
      <c r="F75" s="142"/>
      <c r="G75" s="122"/>
      <c r="H75" s="140" t="s">
        <v>442</v>
      </c>
      <c r="I75" s="122" t="s">
        <v>259</v>
      </c>
      <c r="J75" s="122" t="s">
        <v>260</v>
      </c>
      <c r="K75" s="140" t="s">
        <v>443</v>
      </c>
      <c r="L75" s="147">
        <v>0.2</v>
      </c>
      <c r="M75" s="122" t="s">
        <v>262</v>
      </c>
      <c r="N75" s="140" t="s">
        <v>432</v>
      </c>
      <c r="O75" s="122">
        <v>20</v>
      </c>
      <c r="P75" s="144" t="s">
        <v>264</v>
      </c>
      <c r="Q75" s="122">
        <v>8</v>
      </c>
      <c r="R75" s="119">
        <v>9</v>
      </c>
      <c r="S75" s="119">
        <v>8</v>
      </c>
      <c r="T75" s="145">
        <v>0</v>
      </c>
      <c r="U75" s="145">
        <v>3</v>
      </c>
      <c r="V75" s="122">
        <f t="shared" si="4"/>
        <v>3</v>
      </c>
      <c r="W75" s="122"/>
      <c r="X75" s="119">
        <f t="shared" si="5"/>
        <v>6</v>
      </c>
      <c r="Y75" s="122">
        <v>3</v>
      </c>
      <c r="Z75" s="122"/>
      <c r="AA75" s="122"/>
      <c r="AB75" s="122"/>
      <c r="AC75" s="146">
        <f t="shared" si="0"/>
        <v>6.6666666666666666E-2</v>
      </c>
      <c r="AD75" s="146">
        <f t="shared" si="1"/>
        <v>0.06</v>
      </c>
      <c r="AE75" s="146">
        <f t="shared" si="2"/>
        <v>0.33333333333333331</v>
      </c>
      <c r="AF75" s="146">
        <f t="shared" si="3"/>
        <v>0.3</v>
      </c>
      <c r="AG75" s="120" t="s">
        <v>444</v>
      </c>
    </row>
    <row r="76" spans="1:33" ht="72" x14ac:dyDescent="0.3">
      <c r="A76" s="122"/>
      <c r="B76" s="122"/>
      <c r="C76" s="142"/>
      <c r="D76" s="122"/>
      <c r="E76" s="122"/>
      <c r="F76" s="142"/>
      <c r="G76" s="122"/>
      <c r="H76" s="140" t="s">
        <v>445</v>
      </c>
      <c r="I76" s="122" t="s">
        <v>259</v>
      </c>
      <c r="J76" s="122" t="s">
        <v>260</v>
      </c>
      <c r="K76" s="140" t="s">
        <v>446</v>
      </c>
      <c r="L76" s="147">
        <v>0.15</v>
      </c>
      <c r="M76" s="122" t="s">
        <v>269</v>
      </c>
      <c r="N76" s="140" t="s">
        <v>447</v>
      </c>
      <c r="O76" s="122">
        <v>100</v>
      </c>
      <c r="P76" s="144" t="s">
        <v>264</v>
      </c>
      <c r="Q76" s="122">
        <v>40</v>
      </c>
      <c r="R76" s="119">
        <v>100</v>
      </c>
      <c r="S76" s="119">
        <v>0</v>
      </c>
      <c r="T76" s="145">
        <v>0</v>
      </c>
      <c r="U76" s="145">
        <v>0</v>
      </c>
      <c r="V76" s="122">
        <f t="shared" si="4"/>
        <v>0</v>
      </c>
      <c r="W76" s="122"/>
      <c r="X76" s="119">
        <f t="shared" si="5"/>
        <v>0</v>
      </c>
      <c r="Y76" s="122">
        <v>0</v>
      </c>
      <c r="Z76" s="122"/>
      <c r="AA76" s="122"/>
      <c r="AB76" s="122"/>
      <c r="AC76" s="146">
        <f t="shared" si="0"/>
        <v>0</v>
      </c>
      <c r="AD76" s="146">
        <f t="shared" si="1"/>
        <v>0</v>
      </c>
      <c r="AE76" s="146">
        <f t="shared" si="2"/>
        <v>0</v>
      </c>
      <c r="AF76" s="146">
        <f t="shared" si="3"/>
        <v>0</v>
      </c>
      <c r="AG76" s="148"/>
    </row>
    <row r="77" spans="1:33" ht="180" x14ac:dyDescent="0.3">
      <c r="A77" s="122"/>
      <c r="B77" s="122"/>
      <c r="C77" s="142"/>
      <c r="D77" s="122"/>
      <c r="E77" s="122"/>
      <c r="F77" s="142"/>
      <c r="G77" s="122"/>
      <c r="H77" s="140" t="s">
        <v>448</v>
      </c>
      <c r="I77" s="122" t="s">
        <v>259</v>
      </c>
      <c r="J77" s="122" t="s">
        <v>260</v>
      </c>
      <c r="K77" s="140" t="s">
        <v>449</v>
      </c>
      <c r="L77" s="147">
        <v>0.1</v>
      </c>
      <c r="M77" s="122" t="s">
        <v>262</v>
      </c>
      <c r="N77" s="140" t="s">
        <v>450</v>
      </c>
      <c r="O77" s="122">
        <v>10</v>
      </c>
      <c r="P77" s="144" t="s">
        <v>264</v>
      </c>
      <c r="Q77" s="122">
        <v>4</v>
      </c>
      <c r="R77" s="119">
        <v>10</v>
      </c>
      <c r="S77" s="119">
        <v>0</v>
      </c>
      <c r="T77" s="145">
        <v>0</v>
      </c>
      <c r="U77" s="145">
        <v>0</v>
      </c>
      <c r="V77" s="122">
        <f t="shared" si="4"/>
        <v>0</v>
      </c>
      <c r="W77" s="122"/>
      <c r="X77" s="119">
        <f t="shared" si="5"/>
        <v>0</v>
      </c>
      <c r="Y77" s="122">
        <v>0</v>
      </c>
      <c r="Z77" s="122"/>
      <c r="AA77" s="122"/>
      <c r="AB77" s="122"/>
      <c r="AC77" s="146">
        <f t="shared" si="0"/>
        <v>0</v>
      </c>
      <c r="AD77" s="146">
        <f t="shared" si="1"/>
        <v>0</v>
      </c>
      <c r="AE77" s="146">
        <f t="shared" si="2"/>
        <v>0</v>
      </c>
      <c r="AF77" s="146">
        <f t="shared" si="3"/>
        <v>0</v>
      </c>
      <c r="AG77" s="148"/>
    </row>
    <row r="78" spans="1:33" ht="108" x14ac:dyDescent="0.3">
      <c r="A78" s="122"/>
      <c r="B78" s="122"/>
      <c r="C78" s="142"/>
      <c r="D78" s="122"/>
      <c r="E78" s="122"/>
      <c r="F78" s="142"/>
      <c r="G78" s="122"/>
      <c r="H78" s="140" t="s">
        <v>451</v>
      </c>
      <c r="I78" s="122" t="s">
        <v>259</v>
      </c>
      <c r="J78" s="122" t="s">
        <v>260</v>
      </c>
      <c r="K78" s="140" t="s">
        <v>452</v>
      </c>
      <c r="L78" s="147">
        <v>0.1</v>
      </c>
      <c r="M78" s="122" t="s">
        <v>262</v>
      </c>
      <c r="N78" s="140" t="s">
        <v>450</v>
      </c>
      <c r="O78" s="122">
        <v>10</v>
      </c>
      <c r="P78" s="144" t="s">
        <v>264</v>
      </c>
      <c r="Q78" s="122">
        <v>4</v>
      </c>
      <c r="R78" s="119">
        <v>10</v>
      </c>
      <c r="S78" s="119">
        <v>0</v>
      </c>
      <c r="T78" s="145">
        <v>0</v>
      </c>
      <c r="U78" s="145">
        <v>0</v>
      </c>
      <c r="V78" s="122">
        <f t="shared" si="4"/>
        <v>0</v>
      </c>
      <c r="W78" s="122"/>
      <c r="X78" s="119">
        <f t="shared" si="5"/>
        <v>0</v>
      </c>
      <c r="Y78" s="122">
        <v>0</v>
      </c>
      <c r="Z78" s="122"/>
      <c r="AA78" s="122"/>
      <c r="AB78" s="122"/>
      <c r="AC78" s="146">
        <f t="shared" si="0"/>
        <v>0</v>
      </c>
      <c r="AD78" s="146">
        <f t="shared" si="1"/>
        <v>0</v>
      </c>
      <c r="AE78" s="146">
        <f t="shared" si="2"/>
        <v>0</v>
      </c>
      <c r="AF78" s="146">
        <f t="shared" si="3"/>
        <v>0</v>
      </c>
      <c r="AG78" s="148"/>
    </row>
    <row r="79" spans="1:33" ht="90" x14ac:dyDescent="0.3">
      <c r="A79" s="122"/>
      <c r="B79" s="122"/>
      <c r="C79" s="142"/>
      <c r="D79" s="122"/>
      <c r="E79" s="122"/>
      <c r="F79" s="142"/>
      <c r="G79" s="122"/>
      <c r="H79" s="140" t="s">
        <v>453</v>
      </c>
      <c r="I79" s="122" t="s">
        <v>259</v>
      </c>
      <c r="J79" s="122" t="s">
        <v>260</v>
      </c>
      <c r="K79" s="140" t="s">
        <v>454</v>
      </c>
      <c r="L79" s="147">
        <v>0.15</v>
      </c>
      <c r="M79" s="122" t="s">
        <v>269</v>
      </c>
      <c r="N79" s="140" t="s">
        <v>450</v>
      </c>
      <c r="O79" s="122">
        <v>4</v>
      </c>
      <c r="P79" s="144">
        <v>1</v>
      </c>
      <c r="Q79" s="122">
        <v>1</v>
      </c>
      <c r="R79" s="119">
        <v>2</v>
      </c>
      <c r="S79" s="119">
        <v>1</v>
      </c>
      <c r="T79" s="145">
        <v>1</v>
      </c>
      <c r="U79" s="145">
        <v>1</v>
      </c>
      <c r="V79" s="122">
        <f t="shared" si="4"/>
        <v>0</v>
      </c>
      <c r="W79" s="122"/>
      <c r="X79" s="119">
        <f t="shared" si="5"/>
        <v>2</v>
      </c>
      <c r="Y79" s="122">
        <v>0</v>
      </c>
      <c r="Z79" s="122"/>
      <c r="AA79" s="122"/>
      <c r="AB79" s="122"/>
      <c r="AC79" s="146">
        <f t="shared" si="0"/>
        <v>0</v>
      </c>
      <c r="AD79" s="146">
        <f t="shared" si="1"/>
        <v>7.4999999999999997E-2</v>
      </c>
      <c r="AE79" s="146">
        <f t="shared" si="2"/>
        <v>0</v>
      </c>
      <c r="AF79" s="146">
        <f t="shared" si="3"/>
        <v>0.5</v>
      </c>
      <c r="AG79" s="148"/>
    </row>
    <row r="80" spans="1:33" x14ac:dyDescent="0.3">
      <c r="A80" s="122"/>
      <c r="B80" s="122"/>
      <c r="C80" s="142"/>
      <c r="D80" s="122"/>
      <c r="E80" s="122"/>
      <c r="F80" s="118"/>
      <c r="G80" s="122"/>
      <c r="H80" s="140"/>
      <c r="I80" s="122"/>
      <c r="J80" s="122"/>
      <c r="K80" s="140"/>
      <c r="L80" s="147"/>
      <c r="M80" s="122"/>
      <c r="N80" s="140"/>
      <c r="O80" s="122"/>
      <c r="P80" s="144"/>
      <c r="Q80" s="122"/>
      <c r="R80" s="119"/>
      <c r="S80" s="119"/>
      <c r="T80" s="145"/>
      <c r="U80" s="145"/>
      <c r="V80" s="122"/>
      <c r="W80" s="122"/>
      <c r="X80" s="119"/>
      <c r="Y80" s="149" t="s">
        <v>562</v>
      </c>
      <c r="Z80" s="150"/>
      <c r="AA80" s="150"/>
      <c r="AB80" s="151"/>
      <c r="AC80" s="152">
        <f>SUM(AC74:AC79)</f>
        <v>6.6666666666666666E-2</v>
      </c>
      <c r="AD80" s="152">
        <f>SUM(AD74:AD79)</f>
        <v>0.435</v>
      </c>
      <c r="AE80" s="152">
        <f>AVERAGE(AE74:AE79)</f>
        <v>5.5555555555555552E-2</v>
      </c>
      <c r="AF80" s="152">
        <f>AVERAGE(AF74:AF79)</f>
        <v>0.3</v>
      </c>
      <c r="AG80" s="148"/>
    </row>
    <row r="81" spans="1:33" ht="126" x14ac:dyDescent="0.3">
      <c r="A81" s="122"/>
      <c r="B81" s="122"/>
      <c r="C81" s="142"/>
      <c r="D81" s="122"/>
      <c r="E81" s="122"/>
      <c r="F81" s="142" t="s">
        <v>455</v>
      </c>
      <c r="G81" s="122"/>
      <c r="H81" s="140" t="s">
        <v>456</v>
      </c>
      <c r="I81" s="122" t="s">
        <v>259</v>
      </c>
      <c r="J81" s="122" t="s">
        <v>260</v>
      </c>
      <c r="K81" s="140" t="s">
        <v>457</v>
      </c>
      <c r="L81" s="147">
        <v>0.2</v>
      </c>
      <c r="M81" s="122" t="s">
        <v>269</v>
      </c>
      <c r="N81" s="140" t="s">
        <v>303</v>
      </c>
      <c r="O81" s="122">
        <v>1</v>
      </c>
      <c r="P81" s="144" t="s">
        <v>264</v>
      </c>
      <c r="Q81" s="122" t="s">
        <v>264</v>
      </c>
      <c r="R81" s="119">
        <v>1</v>
      </c>
      <c r="S81" s="119">
        <v>0</v>
      </c>
      <c r="T81" s="145">
        <v>0</v>
      </c>
      <c r="U81" s="145">
        <v>0</v>
      </c>
      <c r="V81" s="122">
        <f t="shared" si="4"/>
        <v>0</v>
      </c>
      <c r="W81" s="122"/>
      <c r="X81" s="119">
        <f t="shared" si="5"/>
        <v>0</v>
      </c>
      <c r="Y81" s="122">
        <v>0</v>
      </c>
      <c r="Z81" s="122"/>
      <c r="AA81" s="122"/>
      <c r="AB81" s="122"/>
      <c r="AC81" s="146">
        <f t="shared" si="0"/>
        <v>0</v>
      </c>
      <c r="AD81" s="146">
        <f t="shared" si="1"/>
        <v>0</v>
      </c>
      <c r="AE81" s="146">
        <f t="shared" si="2"/>
        <v>0</v>
      </c>
      <c r="AF81" s="146">
        <f t="shared" si="3"/>
        <v>0</v>
      </c>
      <c r="AG81" s="148"/>
    </row>
    <row r="82" spans="1:33" ht="90" x14ac:dyDescent="0.3">
      <c r="A82" s="122"/>
      <c r="B82" s="122"/>
      <c r="C82" s="142"/>
      <c r="D82" s="122"/>
      <c r="E82" s="122"/>
      <c r="F82" s="142"/>
      <c r="G82" s="122"/>
      <c r="H82" s="140" t="s">
        <v>458</v>
      </c>
      <c r="I82" s="122" t="s">
        <v>259</v>
      </c>
      <c r="J82" s="122" t="s">
        <v>260</v>
      </c>
      <c r="K82" s="140" t="s">
        <v>459</v>
      </c>
      <c r="L82" s="147">
        <v>0.2</v>
      </c>
      <c r="M82" s="122" t="s">
        <v>269</v>
      </c>
      <c r="N82" s="140" t="s">
        <v>303</v>
      </c>
      <c r="O82" s="122">
        <v>2</v>
      </c>
      <c r="P82" s="144" t="s">
        <v>264</v>
      </c>
      <c r="Q82" s="122">
        <v>2</v>
      </c>
      <c r="R82" s="119">
        <v>2</v>
      </c>
      <c r="S82" s="119">
        <v>0</v>
      </c>
      <c r="T82" s="145">
        <v>0</v>
      </c>
      <c r="U82" s="145">
        <v>0</v>
      </c>
      <c r="V82" s="122">
        <f t="shared" si="4"/>
        <v>0</v>
      </c>
      <c r="W82" s="122"/>
      <c r="X82" s="119">
        <f t="shared" si="5"/>
        <v>0</v>
      </c>
      <c r="Y82" s="122">
        <v>0</v>
      </c>
      <c r="Z82" s="122"/>
      <c r="AA82" s="122"/>
      <c r="AB82" s="122"/>
      <c r="AC82" s="146">
        <f t="shared" si="0"/>
        <v>0</v>
      </c>
      <c r="AD82" s="146">
        <f t="shared" si="1"/>
        <v>0</v>
      </c>
      <c r="AE82" s="146">
        <f t="shared" si="2"/>
        <v>0</v>
      </c>
      <c r="AF82" s="146">
        <f t="shared" si="3"/>
        <v>0</v>
      </c>
      <c r="AG82" s="148"/>
    </row>
    <row r="83" spans="1:33" ht="90" x14ac:dyDescent="0.3">
      <c r="A83" s="122"/>
      <c r="B83" s="122"/>
      <c r="C83" s="142"/>
      <c r="D83" s="122"/>
      <c r="E83" s="122"/>
      <c r="F83" s="142"/>
      <c r="G83" s="122"/>
      <c r="H83" s="140" t="s">
        <v>460</v>
      </c>
      <c r="I83" s="122" t="s">
        <v>259</v>
      </c>
      <c r="J83" s="122" t="s">
        <v>260</v>
      </c>
      <c r="K83" s="140" t="s">
        <v>461</v>
      </c>
      <c r="L83" s="147">
        <v>0.3</v>
      </c>
      <c r="M83" s="122" t="s">
        <v>269</v>
      </c>
      <c r="N83" s="140" t="s">
        <v>303</v>
      </c>
      <c r="O83" s="122">
        <v>1</v>
      </c>
      <c r="P83" s="144" t="s">
        <v>264</v>
      </c>
      <c r="Q83" s="122">
        <v>1</v>
      </c>
      <c r="R83" s="119">
        <v>1</v>
      </c>
      <c r="S83" s="119">
        <v>0</v>
      </c>
      <c r="T83" s="145">
        <v>0</v>
      </c>
      <c r="U83" s="145">
        <v>0</v>
      </c>
      <c r="V83" s="122">
        <f t="shared" si="4"/>
        <v>0</v>
      </c>
      <c r="W83" s="122"/>
      <c r="X83" s="119">
        <f t="shared" si="5"/>
        <v>0</v>
      </c>
      <c r="Y83" s="122">
        <v>0</v>
      </c>
      <c r="Z83" s="122"/>
      <c r="AA83" s="122"/>
      <c r="AB83" s="122"/>
      <c r="AC83" s="146">
        <f t="shared" si="0"/>
        <v>0</v>
      </c>
      <c r="AD83" s="146">
        <f t="shared" si="1"/>
        <v>0</v>
      </c>
      <c r="AE83" s="146">
        <f t="shared" si="2"/>
        <v>0</v>
      </c>
      <c r="AF83" s="146">
        <f t="shared" si="3"/>
        <v>0</v>
      </c>
      <c r="AG83" s="148"/>
    </row>
    <row r="84" spans="1:33" ht="108" x14ac:dyDescent="0.3">
      <c r="A84" s="122"/>
      <c r="B84" s="122"/>
      <c r="C84" s="142"/>
      <c r="D84" s="122"/>
      <c r="E84" s="122"/>
      <c r="F84" s="142"/>
      <c r="G84" s="122"/>
      <c r="H84" s="140" t="s">
        <v>462</v>
      </c>
      <c r="I84" s="122" t="s">
        <v>259</v>
      </c>
      <c r="J84" s="122" t="s">
        <v>260</v>
      </c>
      <c r="K84" s="140" t="s">
        <v>463</v>
      </c>
      <c r="L84" s="147">
        <v>0.3</v>
      </c>
      <c r="M84" s="122" t="s">
        <v>269</v>
      </c>
      <c r="N84" s="140" t="s">
        <v>303</v>
      </c>
      <c r="O84" s="122">
        <v>1</v>
      </c>
      <c r="P84" s="144" t="s">
        <v>264</v>
      </c>
      <c r="Q84" s="122">
        <v>1</v>
      </c>
      <c r="R84" s="119">
        <v>1</v>
      </c>
      <c r="S84" s="119">
        <v>0</v>
      </c>
      <c r="T84" s="145">
        <v>0</v>
      </c>
      <c r="U84" s="145">
        <v>0</v>
      </c>
      <c r="V84" s="122">
        <f t="shared" si="4"/>
        <v>0</v>
      </c>
      <c r="W84" s="122"/>
      <c r="X84" s="119">
        <f t="shared" si="5"/>
        <v>0</v>
      </c>
      <c r="Y84" s="122">
        <v>0</v>
      </c>
      <c r="Z84" s="122"/>
      <c r="AA84" s="122"/>
      <c r="AB84" s="122"/>
      <c r="AC84" s="146">
        <f t="shared" si="0"/>
        <v>0</v>
      </c>
      <c r="AD84" s="146">
        <f t="shared" si="1"/>
        <v>0</v>
      </c>
      <c r="AE84" s="146">
        <f t="shared" si="2"/>
        <v>0</v>
      </c>
      <c r="AF84" s="146">
        <f t="shared" si="3"/>
        <v>0</v>
      </c>
      <c r="AG84" s="148"/>
    </row>
    <row r="85" spans="1:33" x14ac:dyDescent="0.3">
      <c r="A85" s="122"/>
      <c r="B85" s="122"/>
      <c r="C85" s="118"/>
      <c r="D85" s="122"/>
      <c r="E85" s="122"/>
      <c r="F85" s="118"/>
      <c r="G85" s="122"/>
      <c r="H85" s="140"/>
      <c r="I85" s="122"/>
      <c r="J85" s="122"/>
      <c r="K85" s="140"/>
      <c r="L85" s="147"/>
      <c r="M85" s="122"/>
      <c r="N85" s="140"/>
      <c r="O85" s="122"/>
      <c r="P85" s="144"/>
      <c r="Q85" s="122"/>
      <c r="R85" s="119"/>
      <c r="S85" s="119"/>
      <c r="T85" s="145"/>
      <c r="U85" s="145"/>
      <c r="V85" s="122"/>
      <c r="W85" s="122"/>
      <c r="X85" s="119"/>
      <c r="Y85" s="149" t="s">
        <v>563</v>
      </c>
      <c r="Z85" s="150"/>
      <c r="AA85" s="150"/>
      <c r="AB85" s="151"/>
      <c r="AC85" s="160">
        <f>SUM(AC81:AC84)</f>
        <v>0</v>
      </c>
      <c r="AD85" s="160">
        <f>SUM(AD81:AD84)</f>
        <v>0</v>
      </c>
      <c r="AE85" s="160">
        <f>AVERAGE(AE81:AE84)</f>
        <v>0</v>
      </c>
      <c r="AF85" s="160">
        <f>AVERAGE(AF81:AF84)</f>
        <v>0</v>
      </c>
      <c r="AG85" s="148"/>
    </row>
    <row r="86" spans="1:33" ht="26.25" x14ac:dyDescent="0.3">
      <c r="A86" s="122"/>
      <c r="B86" s="122"/>
      <c r="C86" s="118"/>
      <c r="D86" s="122"/>
      <c r="E86" s="122"/>
      <c r="F86" s="118"/>
      <c r="G86" s="122"/>
      <c r="H86" s="140"/>
      <c r="I86" s="122"/>
      <c r="J86" s="122"/>
      <c r="K86" s="140"/>
      <c r="L86" s="147"/>
      <c r="M86" s="122"/>
      <c r="N86" s="140"/>
      <c r="O86" s="161" t="s">
        <v>564</v>
      </c>
      <c r="P86" s="162"/>
      <c r="Q86" s="162"/>
      <c r="R86" s="162"/>
      <c r="S86" s="162"/>
      <c r="T86" s="162"/>
      <c r="U86" s="162"/>
      <c r="V86" s="162"/>
      <c r="W86" s="162"/>
      <c r="X86" s="162"/>
      <c r="Y86" s="162"/>
      <c r="Z86" s="162"/>
      <c r="AA86" s="162"/>
      <c r="AB86" s="163"/>
      <c r="AC86" s="164">
        <f>AVERAGE(AC73,AC80,AC85)</f>
        <v>2.9861111111111113E-2</v>
      </c>
      <c r="AD86" s="164">
        <f t="shared" ref="AD86:AF86" si="9">AVERAGE(AD73,AD80,AD85)</f>
        <v>0.40083333333333332</v>
      </c>
      <c r="AE86" s="164">
        <f t="shared" si="9"/>
        <v>3.7962962962962955E-2</v>
      </c>
      <c r="AF86" s="164">
        <f t="shared" si="9"/>
        <v>0.29000000000000004</v>
      </c>
      <c r="AG86" s="148"/>
    </row>
    <row r="87" spans="1:33" ht="108" x14ac:dyDescent="0.3">
      <c r="A87" s="140" t="s">
        <v>464</v>
      </c>
      <c r="B87" s="122"/>
      <c r="C87" s="142" t="s">
        <v>465</v>
      </c>
      <c r="D87" s="122"/>
      <c r="E87" s="140" t="s">
        <v>466</v>
      </c>
      <c r="F87" s="142" t="s">
        <v>467</v>
      </c>
      <c r="G87" s="122"/>
      <c r="H87" s="140" t="s">
        <v>468</v>
      </c>
      <c r="I87" s="122" t="s">
        <v>259</v>
      </c>
      <c r="J87" s="122" t="s">
        <v>260</v>
      </c>
      <c r="K87" s="140" t="s">
        <v>469</v>
      </c>
      <c r="L87" s="147">
        <v>0.25</v>
      </c>
      <c r="M87" s="122" t="s">
        <v>269</v>
      </c>
      <c r="N87" s="122" t="s">
        <v>470</v>
      </c>
      <c r="O87" s="122">
        <v>1</v>
      </c>
      <c r="P87" s="144" t="s">
        <v>264</v>
      </c>
      <c r="Q87" s="122">
        <v>1</v>
      </c>
      <c r="R87" s="119" t="s">
        <v>264</v>
      </c>
      <c r="S87" s="119">
        <v>0</v>
      </c>
      <c r="T87" s="145">
        <v>0</v>
      </c>
      <c r="U87" s="145">
        <v>1</v>
      </c>
      <c r="V87" s="122">
        <f t="shared" si="4"/>
        <v>0</v>
      </c>
      <c r="W87" s="122"/>
      <c r="X87" s="119">
        <f t="shared" si="5"/>
        <v>1</v>
      </c>
      <c r="Y87" s="122" t="s">
        <v>254</v>
      </c>
      <c r="Z87" s="122"/>
      <c r="AA87" s="122"/>
      <c r="AB87" s="122"/>
      <c r="AC87" s="146" t="s">
        <v>254</v>
      </c>
      <c r="AD87" s="146">
        <f t="shared" si="1"/>
        <v>0.25</v>
      </c>
      <c r="AE87" s="146" t="s">
        <v>254</v>
      </c>
      <c r="AF87" s="146">
        <f t="shared" si="3"/>
        <v>1</v>
      </c>
      <c r="AG87" s="148"/>
    </row>
    <row r="88" spans="1:33" ht="144" x14ac:dyDescent="0.3">
      <c r="A88" s="140" t="s">
        <v>464</v>
      </c>
      <c r="B88" s="122"/>
      <c r="C88" s="142"/>
      <c r="D88" s="122"/>
      <c r="E88" s="140" t="s">
        <v>471</v>
      </c>
      <c r="F88" s="142"/>
      <c r="G88" s="122"/>
      <c r="H88" s="140" t="s">
        <v>472</v>
      </c>
      <c r="I88" s="122" t="s">
        <v>259</v>
      </c>
      <c r="J88" s="122" t="s">
        <v>260</v>
      </c>
      <c r="K88" s="140" t="s">
        <v>473</v>
      </c>
      <c r="L88" s="147">
        <v>0.4</v>
      </c>
      <c r="M88" s="122" t="s">
        <v>269</v>
      </c>
      <c r="N88" s="122" t="s">
        <v>470</v>
      </c>
      <c r="O88" s="122">
        <v>5</v>
      </c>
      <c r="P88" s="144" t="s">
        <v>264</v>
      </c>
      <c r="Q88" s="122">
        <v>2</v>
      </c>
      <c r="R88" s="119">
        <v>2</v>
      </c>
      <c r="S88" s="119">
        <v>2</v>
      </c>
      <c r="T88" s="145">
        <v>0</v>
      </c>
      <c r="U88" s="145">
        <v>1</v>
      </c>
      <c r="V88" s="122">
        <f t="shared" si="4"/>
        <v>0</v>
      </c>
      <c r="W88" s="122"/>
      <c r="X88" s="119">
        <f t="shared" si="5"/>
        <v>1</v>
      </c>
      <c r="Y88" s="122">
        <v>0</v>
      </c>
      <c r="Z88" s="122"/>
      <c r="AA88" s="122"/>
      <c r="AB88" s="122"/>
      <c r="AC88" s="146">
        <f t="shared" ref="AC88:AC119" si="10">+IF((V88/R88)&gt;100%,100%,(V88/R88))*L88</f>
        <v>0</v>
      </c>
      <c r="AD88" s="146">
        <f t="shared" ref="AD88:AD119" si="11">+IF(((X88)/O88)&gt;100%,100%,((X88)/O88))*L88</f>
        <v>8.0000000000000016E-2</v>
      </c>
      <c r="AE88" s="146">
        <f t="shared" ref="AE88:AE119" si="12">+IF(((V88)/R88)&gt;100%,100%,((V88)/R88))</f>
        <v>0</v>
      </c>
      <c r="AF88" s="146">
        <f t="shared" ref="AF88:AF119" si="13">+IF(((X88)/O88)&gt;100%,100%,((X88))/O88)</f>
        <v>0.2</v>
      </c>
      <c r="AG88" s="148"/>
    </row>
    <row r="89" spans="1:33" ht="108" x14ac:dyDescent="0.3">
      <c r="A89" s="122"/>
      <c r="B89" s="122"/>
      <c r="C89" s="142"/>
      <c r="D89" s="122"/>
      <c r="E89" s="140"/>
      <c r="F89" s="142"/>
      <c r="G89" s="122"/>
      <c r="H89" s="140" t="s">
        <v>474</v>
      </c>
      <c r="I89" s="122" t="s">
        <v>259</v>
      </c>
      <c r="J89" s="122" t="s">
        <v>260</v>
      </c>
      <c r="K89" s="140" t="s">
        <v>475</v>
      </c>
      <c r="L89" s="147">
        <v>0.15</v>
      </c>
      <c r="M89" s="122" t="s">
        <v>269</v>
      </c>
      <c r="N89" s="122" t="s">
        <v>476</v>
      </c>
      <c r="O89" s="122">
        <v>1</v>
      </c>
      <c r="P89" s="144" t="s">
        <v>264</v>
      </c>
      <c r="Q89" s="122">
        <v>1</v>
      </c>
      <c r="R89" s="119">
        <v>1</v>
      </c>
      <c r="S89" s="119">
        <v>0</v>
      </c>
      <c r="T89" s="145">
        <v>0</v>
      </c>
      <c r="U89" s="145">
        <v>0</v>
      </c>
      <c r="V89" s="122">
        <f t="shared" ref="V89:V119" si="14">SUM(Y89:AB89)</f>
        <v>0</v>
      </c>
      <c r="W89" s="122"/>
      <c r="X89" s="119">
        <f t="shared" ref="X89:X119" si="15">+T89+U89+V89</f>
        <v>0</v>
      </c>
      <c r="Y89" s="122">
        <v>0</v>
      </c>
      <c r="Z89" s="122"/>
      <c r="AA89" s="122"/>
      <c r="AB89" s="122"/>
      <c r="AC89" s="146">
        <f t="shared" si="10"/>
        <v>0</v>
      </c>
      <c r="AD89" s="146">
        <f t="shared" si="11"/>
        <v>0</v>
      </c>
      <c r="AE89" s="146">
        <f t="shared" si="12"/>
        <v>0</v>
      </c>
      <c r="AF89" s="146">
        <f t="shared" si="13"/>
        <v>0</v>
      </c>
      <c r="AG89" s="148"/>
    </row>
    <row r="90" spans="1:33" ht="252" x14ac:dyDescent="0.3">
      <c r="A90" s="140" t="s">
        <v>464</v>
      </c>
      <c r="B90" s="122"/>
      <c r="C90" s="142"/>
      <c r="D90" s="122"/>
      <c r="E90" s="140" t="s">
        <v>477</v>
      </c>
      <c r="F90" s="142"/>
      <c r="G90" s="122"/>
      <c r="H90" s="140" t="s">
        <v>478</v>
      </c>
      <c r="I90" s="122" t="s">
        <v>259</v>
      </c>
      <c r="J90" s="122" t="s">
        <v>260</v>
      </c>
      <c r="K90" s="140" t="s">
        <v>479</v>
      </c>
      <c r="L90" s="147">
        <v>0.2</v>
      </c>
      <c r="M90" s="122" t="s">
        <v>269</v>
      </c>
      <c r="N90" s="122" t="s">
        <v>470</v>
      </c>
      <c r="O90" s="122">
        <v>1</v>
      </c>
      <c r="P90" s="144" t="s">
        <v>264</v>
      </c>
      <c r="Q90" s="122">
        <v>1</v>
      </c>
      <c r="R90" s="119" t="s">
        <v>264</v>
      </c>
      <c r="S90" s="119">
        <v>0</v>
      </c>
      <c r="T90" s="145">
        <v>0</v>
      </c>
      <c r="U90" s="145">
        <v>1</v>
      </c>
      <c r="V90" s="122">
        <f t="shared" si="14"/>
        <v>0</v>
      </c>
      <c r="W90" s="122"/>
      <c r="X90" s="119">
        <f t="shared" si="15"/>
        <v>1</v>
      </c>
      <c r="Y90" s="122" t="s">
        <v>254</v>
      </c>
      <c r="Z90" s="122"/>
      <c r="AA90" s="122"/>
      <c r="AB90" s="122"/>
      <c r="AC90" s="146" t="s">
        <v>254</v>
      </c>
      <c r="AD90" s="146">
        <f t="shared" si="11"/>
        <v>0.2</v>
      </c>
      <c r="AE90" s="146" t="s">
        <v>254</v>
      </c>
      <c r="AF90" s="146">
        <f t="shared" si="13"/>
        <v>1</v>
      </c>
      <c r="AG90" s="148"/>
    </row>
    <row r="91" spans="1:33" x14ac:dyDescent="0.3">
      <c r="A91" s="140"/>
      <c r="B91" s="122"/>
      <c r="C91" s="142"/>
      <c r="D91" s="122"/>
      <c r="E91" s="140"/>
      <c r="F91" s="118"/>
      <c r="G91" s="122"/>
      <c r="H91" s="140"/>
      <c r="I91" s="122"/>
      <c r="J91" s="122"/>
      <c r="K91" s="140"/>
      <c r="L91" s="147"/>
      <c r="M91" s="122"/>
      <c r="N91" s="122"/>
      <c r="O91" s="122"/>
      <c r="P91" s="144"/>
      <c r="Q91" s="122"/>
      <c r="R91" s="119"/>
      <c r="S91" s="119"/>
      <c r="T91" s="145"/>
      <c r="U91" s="145"/>
      <c r="V91" s="122"/>
      <c r="W91" s="122"/>
      <c r="X91" s="119"/>
      <c r="Y91" s="149" t="s">
        <v>565</v>
      </c>
      <c r="Z91" s="150"/>
      <c r="AA91" s="150"/>
      <c r="AB91" s="151"/>
      <c r="AC91" s="152">
        <f>SUM(AC88:AC90)</f>
        <v>0</v>
      </c>
      <c r="AD91" s="152">
        <f>SUM(AD88:AD90)</f>
        <v>0.28000000000000003</v>
      </c>
      <c r="AE91" s="152">
        <f>AVERAGE(AE88:AE90)</f>
        <v>0</v>
      </c>
      <c r="AF91" s="152">
        <f>AVERAGE(AF88:AF90)</f>
        <v>0.39999999999999997</v>
      </c>
      <c r="AG91" s="148"/>
    </row>
    <row r="92" spans="1:33" ht="144" x14ac:dyDescent="0.3">
      <c r="A92" s="140" t="s">
        <v>480</v>
      </c>
      <c r="B92" s="122"/>
      <c r="C92" s="142"/>
      <c r="D92" s="122"/>
      <c r="E92" s="140" t="s">
        <v>481</v>
      </c>
      <c r="F92" s="142" t="s">
        <v>482</v>
      </c>
      <c r="G92" s="122"/>
      <c r="H92" s="140" t="s">
        <v>483</v>
      </c>
      <c r="I92" s="122" t="s">
        <v>259</v>
      </c>
      <c r="J92" s="122" t="s">
        <v>260</v>
      </c>
      <c r="K92" s="140" t="s">
        <v>484</v>
      </c>
      <c r="L92" s="147">
        <v>0.3</v>
      </c>
      <c r="M92" s="122" t="s">
        <v>269</v>
      </c>
      <c r="N92" s="122" t="s">
        <v>485</v>
      </c>
      <c r="O92" s="122">
        <v>116</v>
      </c>
      <c r="P92" s="144" t="s">
        <v>264</v>
      </c>
      <c r="Q92" s="122">
        <v>50</v>
      </c>
      <c r="R92" s="119">
        <v>35</v>
      </c>
      <c r="S92" s="119">
        <v>26</v>
      </c>
      <c r="T92" s="145">
        <v>0</v>
      </c>
      <c r="U92" s="145">
        <v>55</v>
      </c>
      <c r="V92" s="122">
        <f t="shared" si="14"/>
        <v>9</v>
      </c>
      <c r="W92" s="122"/>
      <c r="X92" s="119">
        <f t="shared" si="15"/>
        <v>64</v>
      </c>
      <c r="Y92" s="122">
        <v>9</v>
      </c>
      <c r="Z92" s="122"/>
      <c r="AA92" s="122"/>
      <c r="AB92" s="122"/>
      <c r="AC92" s="146">
        <f t="shared" si="10"/>
        <v>7.7142857142857138E-2</v>
      </c>
      <c r="AD92" s="146">
        <f t="shared" si="11"/>
        <v>0.16551724137931034</v>
      </c>
      <c r="AE92" s="146">
        <f t="shared" si="12"/>
        <v>0.25714285714285712</v>
      </c>
      <c r="AF92" s="146">
        <f t="shared" si="13"/>
        <v>0.55172413793103448</v>
      </c>
      <c r="AG92" s="120" t="s">
        <v>486</v>
      </c>
    </row>
    <row r="93" spans="1:33" ht="90" x14ac:dyDescent="0.3">
      <c r="A93" s="122"/>
      <c r="B93" s="122"/>
      <c r="C93" s="142"/>
      <c r="D93" s="122"/>
      <c r="E93" s="140"/>
      <c r="F93" s="142"/>
      <c r="G93" s="122"/>
      <c r="H93" s="140" t="s">
        <v>487</v>
      </c>
      <c r="I93" s="122" t="s">
        <v>259</v>
      </c>
      <c r="J93" s="122">
        <v>1</v>
      </c>
      <c r="K93" s="140" t="s">
        <v>488</v>
      </c>
      <c r="L93" s="147">
        <v>0.2</v>
      </c>
      <c r="M93" s="122" t="s">
        <v>269</v>
      </c>
      <c r="N93" s="122" t="s">
        <v>485</v>
      </c>
      <c r="O93" s="122">
        <v>1</v>
      </c>
      <c r="P93" s="144" t="s">
        <v>264</v>
      </c>
      <c r="Q93" s="122">
        <v>1</v>
      </c>
      <c r="R93" s="119">
        <v>1</v>
      </c>
      <c r="S93" s="119">
        <v>0</v>
      </c>
      <c r="T93" s="145">
        <v>0</v>
      </c>
      <c r="U93" s="145">
        <v>0</v>
      </c>
      <c r="V93" s="122">
        <f t="shared" si="14"/>
        <v>0</v>
      </c>
      <c r="W93" s="122"/>
      <c r="X93" s="119">
        <f t="shared" si="15"/>
        <v>0</v>
      </c>
      <c r="Y93" s="122">
        <v>0</v>
      </c>
      <c r="Z93" s="122"/>
      <c r="AA93" s="122"/>
      <c r="AB93" s="122"/>
      <c r="AC93" s="146">
        <f t="shared" si="10"/>
        <v>0</v>
      </c>
      <c r="AD93" s="146">
        <f t="shared" si="11"/>
        <v>0</v>
      </c>
      <c r="AE93" s="146">
        <f t="shared" si="12"/>
        <v>0</v>
      </c>
      <c r="AF93" s="146">
        <f t="shared" si="13"/>
        <v>0</v>
      </c>
      <c r="AG93" s="148"/>
    </row>
    <row r="94" spans="1:33" ht="108" x14ac:dyDescent="0.3">
      <c r="A94" s="122"/>
      <c r="B94" s="122"/>
      <c r="C94" s="142"/>
      <c r="D94" s="122"/>
      <c r="E94" s="140"/>
      <c r="F94" s="142"/>
      <c r="G94" s="122"/>
      <c r="H94" s="140" t="s">
        <v>489</v>
      </c>
      <c r="I94" s="122" t="s">
        <v>259</v>
      </c>
      <c r="J94" s="122" t="s">
        <v>260</v>
      </c>
      <c r="K94" s="140" t="s">
        <v>490</v>
      </c>
      <c r="L94" s="147">
        <v>0.2</v>
      </c>
      <c r="M94" s="122" t="s">
        <v>269</v>
      </c>
      <c r="N94" s="122" t="s">
        <v>485</v>
      </c>
      <c r="O94" s="122">
        <v>1</v>
      </c>
      <c r="P94" s="144" t="s">
        <v>264</v>
      </c>
      <c r="Q94" s="122">
        <v>1</v>
      </c>
      <c r="R94" s="119" t="s">
        <v>264</v>
      </c>
      <c r="S94" s="119">
        <v>0</v>
      </c>
      <c r="T94" s="145">
        <v>0</v>
      </c>
      <c r="U94" s="145">
        <v>1</v>
      </c>
      <c r="V94" s="122">
        <f t="shared" si="14"/>
        <v>0</v>
      </c>
      <c r="W94" s="122"/>
      <c r="X94" s="119">
        <f t="shared" si="15"/>
        <v>1</v>
      </c>
      <c r="Y94" s="122" t="s">
        <v>254</v>
      </c>
      <c r="Z94" s="122"/>
      <c r="AA94" s="122"/>
      <c r="AB94" s="122"/>
      <c r="AC94" s="146" t="s">
        <v>254</v>
      </c>
      <c r="AD94" s="146">
        <f t="shared" si="11"/>
        <v>0.2</v>
      </c>
      <c r="AE94" s="146" t="s">
        <v>254</v>
      </c>
      <c r="AF94" s="146">
        <f t="shared" si="13"/>
        <v>1</v>
      </c>
      <c r="AG94" s="148"/>
    </row>
    <row r="95" spans="1:33" ht="126" x14ac:dyDescent="0.3">
      <c r="A95" s="122"/>
      <c r="B95" s="122"/>
      <c r="C95" s="142"/>
      <c r="D95" s="122"/>
      <c r="E95" s="140"/>
      <c r="F95" s="142"/>
      <c r="G95" s="122"/>
      <c r="H95" s="140" t="s">
        <v>491</v>
      </c>
      <c r="I95" s="122" t="s">
        <v>259</v>
      </c>
      <c r="J95" s="122">
        <v>30</v>
      </c>
      <c r="K95" s="140" t="s">
        <v>492</v>
      </c>
      <c r="L95" s="147">
        <v>0.1</v>
      </c>
      <c r="M95" s="122" t="s">
        <v>269</v>
      </c>
      <c r="N95" s="122" t="s">
        <v>485</v>
      </c>
      <c r="O95" s="122">
        <v>5</v>
      </c>
      <c r="P95" s="144" t="s">
        <v>264</v>
      </c>
      <c r="Q95" s="122">
        <v>2</v>
      </c>
      <c r="R95" s="119">
        <v>2</v>
      </c>
      <c r="S95" s="119">
        <v>1</v>
      </c>
      <c r="T95" s="145">
        <v>0</v>
      </c>
      <c r="U95" s="145">
        <v>2</v>
      </c>
      <c r="V95" s="122">
        <f t="shared" si="14"/>
        <v>0</v>
      </c>
      <c r="W95" s="122"/>
      <c r="X95" s="119">
        <f t="shared" si="15"/>
        <v>2</v>
      </c>
      <c r="Y95" s="122">
        <v>0</v>
      </c>
      <c r="Z95" s="122"/>
      <c r="AA95" s="122"/>
      <c r="AB95" s="122"/>
      <c r="AC95" s="146">
        <f t="shared" si="10"/>
        <v>0</v>
      </c>
      <c r="AD95" s="146">
        <f t="shared" si="11"/>
        <v>4.0000000000000008E-2</v>
      </c>
      <c r="AE95" s="146">
        <f t="shared" si="12"/>
        <v>0</v>
      </c>
      <c r="AF95" s="146">
        <f t="shared" si="13"/>
        <v>0.4</v>
      </c>
      <c r="AG95" s="120"/>
    </row>
    <row r="96" spans="1:33" ht="90" x14ac:dyDescent="0.3">
      <c r="A96" s="122"/>
      <c r="B96" s="122"/>
      <c r="C96" s="142"/>
      <c r="D96" s="122"/>
      <c r="E96" s="140"/>
      <c r="F96" s="142"/>
      <c r="G96" s="122"/>
      <c r="H96" s="140" t="s">
        <v>493</v>
      </c>
      <c r="I96" s="122" t="s">
        <v>259</v>
      </c>
      <c r="J96" s="122" t="s">
        <v>260</v>
      </c>
      <c r="K96" s="140" t="s">
        <v>494</v>
      </c>
      <c r="L96" s="147">
        <v>0.1</v>
      </c>
      <c r="M96" s="122" t="s">
        <v>269</v>
      </c>
      <c r="N96" s="122" t="s">
        <v>485</v>
      </c>
      <c r="O96" s="122">
        <v>60</v>
      </c>
      <c r="P96" s="144" t="s">
        <v>264</v>
      </c>
      <c r="Q96" s="122">
        <v>20</v>
      </c>
      <c r="R96" s="119">
        <v>40</v>
      </c>
      <c r="S96" s="119">
        <v>20</v>
      </c>
      <c r="T96" s="145">
        <v>0</v>
      </c>
      <c r="U96" s="145">
        <v>0</v>
      </c>
      <c r="V96" s="122">
        <f t="shared" si="14"/>
        <v>0</v>
      </c>
      <c r="W96" s="122"/>
      <c r="X96" s="119">
        <f t="shared" si="15"/>
        <v>0</v>
      </c>
      <c r="Y96" s="122">
        <v>0</v>
      </c>
      <c r="Z96" s="122"/>
      <c r="AA96" s="122"/>
      <c r="AB96" s="122"/>
      <c r="AC96" s="146">
        <f t="shared" si="10"/>
        <v>0</v>
      </c>
      <c r="AD96" s="146">
        <f t="shared" si="11"/>
        <v>0</v>
      </c>
      <c r="AE96" s="146">
        <f t="shared" si="12"/>
        <v>0</v>
      </c>
      <c r="AF96" s="146">
        <f t="shared" si="13"/>
        <v>0</v>
      </c>
      <c r="AG96" s="148"/>
    </row>
    <row r="97" spans="1:33" ht="90" x14ac:dyDescent="0.3">
      <c r="A97" s="122"/>
      <c r="B97" s="122"/>
      <c r="C97" s="142"/>
      <c r="D97" s="122"/>
      <c r="E97" s="140"/>
      <c r="F97" s="142"/>
      <c r="G97" s="122"/>
      <c r="H97" s="140" t="s">
        <v>495</v>
      </c>
      <c r="I97" s="122" t="s">
        <v>259</v>
      </c>
      <c r="J97" s="122" t="s">
        <v>260</v>
      </c>
      <c r="K97" s="140" t="s">
        <v>496</v>
      </c>
      <c r="L97" s="147">
        <v>0.1</v>
      </c>
      <c r="M97" s="122" t="s">
        <v>269</v>
      </c>
      <c r="N97" s="122" t="s">
        <v>485</v>
      </c>
      <c r="O97" s="122">
        <v>30</v>
      </c>
      <c r="P97" s="144" t="s">
        <v>264</v>
      </c>
      <c r="Q97" s="122">
        <v>10</v>
      </c>
      <c r="R97" s="119">
        <v>15</v>
      </c>
      <c r="S97" s="119">
        <v>15</v>
      </c>
      <c r="T97" s="145">
        <v>0</v>
      </c>
      <c r="U97" s="145">
        <v>0</v>
      </c>
      <c r="V97" s="122">
        <f t="shared" si="14"/>
        <v>0</v>
      </c>
      <c r="W97" s="122"/>
      <c r="X97" s="119">
        <f t="shared" si="15"/>
        <v>0</v>
      </c>
      <c r="Y97" s="122">
        <v>0</v>
      </c>
      <c r="Z97" s="122"/>
      <c r="AA97" s="122"/>
      <c r="AB97" s="122"/>
      <c r="AC97" s="146">
        <f t="shared" si="10"/>
        <v>0</v>
      </c>
      <c r="AD97" s="146">
        <f t="shared" si="11"/>
        <v>0</v>
      </c>
      <c r="AE97" s="146">
        <f t="shared" si="12"/>
        <v>0</v>
      </c>
      <c r="AF97" s="146">
        <f t="shared" si="13"/>
        <v>0</v>
      </c>
      <c r="AG97" s="148"/>
    </row>
    <row r="98" spans="1:33" x14ac:dyDescent="0.3">
      <c r="A98" s="122"/>
      <c r="B98" s="122"/>
      <c r="C98" s="142"/>
      <c r="D98" s="122"/>
      <c r="E98" s="140"/>
      <c r="F98" s="118"/>
      <c r="G98" s="122"/>
      <c r="H98" s="140"/>
      <c r="I98" s="122"/>
      <c r="J98" s="122"/>
      <c r="K98" s="140"/>
      <c r="L98" s="147"/>
      <c r="M98" s="122"/>
      <c r="N98" s="122"/>
      <c r="O98" s="122"/>
      <c r="P98" s="144"/>
      <c r="Q98" s="122"/>
      <c r="R98" s="119"/>
      <c r="S98" s="119"/>
      <c r="T98" s="145"/>
      <c r="U98" s="145"/>
      <c r="V98" s="122"/>
      <c r="W98" s="122"/>
      <c r="X98" s="119"/>
      <c r="Y98" s="149" t="s">
        <v>570</v>
      </c>
      <c r="Z98" s="150"/>
      <c r="AA98" s="150"/>
      <c r="AB98" s="151"/>
      <c r="AC98" s="152">
        <f>SUM(AC92:AC97)</f>
        <v>7.7142857142857138E-2</v>
      </c>
      <c r="AD98" s="152">
        <f>SUM(AD92:AD97)</f>
        <v>0.40551724137931033</v>
      </c>
      <c r="AE98" s="152">
        <f>AVERAGE(AE92:AE97)</f>
        <v>5.1428571428571421E-2</v>
      </c>
      <c r="AF98" s="152">
        <f>AVERAGE(AF92:AF97)</f>
        <v>0.32528735632183908</v>
      </c>
      <c r="AG98" s="148"/>
    </row>
    <row r="99" spans="1:33" ht="216" x14ac:dyDescent="0.3">
      <c r="A99" s="140" t="s">
        <v>497</v>
      </c>
      <c r="B99" s="122"/>
      <c r="C99" s="142"/>
      <c r="D99" s="122"/>
      <c r="E99" s="140" t="s">
        <v>498</v>
      </c>
      <c r="F99" s="142" t="s">
        <v>499</v>
      </c>
      <c r="G99" s="122"/>
      <c r="H99" s="140" t="s">
        <v>500</v>
      </c>
      <c r="I99" s="122" t="s">
        <v>259</v>
      </c>
      <c r="J99" s="122" t="s">
        <v>260</v>
      </c>
      <c r="K99" s="140" t="s">
        <v>501</v>
      </c>
      <c r="L99" s="147">
        <v>0.6</v>
      </c>
      <c r="M99" s="122" t="s">
        <v>269</v>
      </c>
      <c r="N99" s="140" t="s">
        <v>270</v>
      </c>
      <c r="O99" s="122">
        <v>20</v>
      </c>
      <c r="P99" s="144" t="s">
        <v>264</v>
      </c>
      <c r="Q99" s="122">
        <v>8</v>
      </c>
      <c r="R99" s="119">
        <v>10</v>
      </c>
      <c r="S99" s="119">
        <v>10</v>
      </c>
      <c r="T99" s="145">
        <v>0</v>
      </c>
      <c r="U99" s="145">
        <v>0</v>
      </c>
      <c r="V99" s="122">
        <f t="shared" si="14"/>
        <v>0</v>
      </c>
      <c r="W99" s="122"/>
      <c r="X99" s="119">
        <f t="shared" si="15"/>
        <v>0</v>
      </c>
      <c r="Y99" s="122">
        <v>0</v>
      </c>
      <c r="Z99" s="122"/>
      <c r="AA99" s="122"/>
      <c r="AB99" s="122"/>
      <c r="AC99" s="146">
        <f t="shared" si="10"/>
        <v>0</v>
      </c>
      <c r="AD99" s="146">
        <f t="shared" si="11"/>
        <v>0</v>
      </c>
      <c r="AE99" s="146">
        <f t="shared" si="12"/>
        <v>0</v>
      </c>
      <c r="AF99" s="146">
        <f t="shared" si="13"/>
        <v>0</v>
      </c>
      <c r="AG99" s="148"/>
    </row>
    <row r="100" spans="1:33" ht="108" x14ac:dyDescent="0.3">
      <c r="A100" s="122"/>
      <c r="B100" s="122"/>
      <c r="C100" s="142"/>
      <c r="D100" s="122"/>
      <c r="E100" s="122"/>
      <c r="F100" s="142"/>
      <c r="G100" s="122"/>
      <c r="H100" s="140" t="s">
        <v>502</v>
      </c>
      <c r="I100" s="122" t="s">
        <v>259</v>
      </c>
      <c r="J100" s="122" t="s">
        <v>260</v>
      </c>
      <c r="K100" s="140" t="s">
        <v>503</v>
      </c>
      <c r="L100" s="147">
        <v>0.4</v>
      </c>
      <c r="M100" s="122" t="s">
        <v>269</v>
      </c>
      <c r="N100" s="140" t="s">
        <v>270</v>
      </c>
      <c r="O100" s="122">
        <v>3</v>
      </c>
      <c r="P100" s="144" t="s">
        <v>264</v>
      </c>
      <c r="Q100" s="122">
        <v>1</v>
      </c>
      <c r="R100" s="119">
        <v>3</v>
      </c>
      <c r="S100" s="119">
        <v>0</v>
      </c>
      <c r="T100" s="145">
        <v>0</v>
      </c>
      <c r="U100" s="145">
        <v>0</v>
      </c>
      <c r="V100" s="122">
        <f t="shared" si="14"/>
        <v>0</v>
      </c>
      <c r="W100" s="122"/>
      <c r="X100" s="119">
        <f t="shared" si="15"/>
        <v>0</v>
      </c>
      <c r="Y100" s="122">
        <v>0</v>
      </c>
      <c r="Z100" s="122"/>
      <c r="AA100" s="122"/>
      <c r="AB100" s="122"/>
      <c r="AC100" s="146">
        <f t="shared" si="10"/>
        <v>0</v>
      </c>
      <c r="AD100" s="146">
        <f t="shared" si="11"/>
        <v>0</v>
      </c>
      <c r="AE100" s="146">
        <f t="shared" si="12"/>
        <v>0</v>
      </c>
      <c r="AF100" s="146">
        <f t="shared" si="13"/>
        <v>0</v>
      </c>
      <c r="AG100" s="148"/>
    </row>
    <row r="101" spans="1:33" x14ac:dyDescent="0.3">
      <c r="A101" s="122"/>
      <c r="B101" s="122"/>
      <c r="C101" s="118"/>
      <c r="D101" s="122"/>
      <c r="E101" s="122"/>
      <c r="F101" s="118"/>
      <c r="G101" s="122"/>
      <c r="H101" s="140"/>
      <c r="I101" s="122"/>
      <c r="J101" s="122"/>
      <c r="K101" s="140"/>
      <c r="L101" s="147"/>
      <c r="M101" s="122"/>
      <c r="N101" s="140"/>
      <c r="O101" s="122"/>
      <c r="P101" s="144"/>
      <c r="Q101" s="122"/>
      <c r="R101" s="119"/>
      <c r="S101" s="119"/>
      <c r="T101" s="145"/>
      <c r="U101" s="145"/>
      <c r="V101" s="122"/>
      <c r="W101" s="122"/>
      <c r="X101" s="119"/>
      <c r="Y101" s="149" t="s">
        <v>571</v>
      </c>
      <c r="Z101" s="150"/>
      <c r="AA101" s="150"/>
      <c r="AB101" s="151"/>
      <c r="AC101" s="152">
        <f>SUM(AC99:AC100)</f>
        <v>0</v>
      </c>
      <c r="AD101" s="152">
        <f>SUM(AD99:AD100)</f>
        <v>0</v>
      </c>
      <c r="AE101" s="152">
        <f>AVERAGE(AE99:AE100)</f>
        <v>0</v>
      </c>
      <c r="AF101" s="152">
        <f>AVERAGE(AF99:AF100)</f>
        <v>0</v>
      </c>
      <c r="AG101" s="148"/>
    </row>
    <row r="102" spans="1:33" ht="26.25" x14ac:dyDescent="0.3">
      <c r="A102" s="122"/>
      <c r="B102" s="122"/>
      <c r="C102" s="118"/>
      <c r="D102" s="122"/>
      <c r="E102" s="122"/>
      <c r="F102" s="118"/>
      <c r="G102" s="122"/>
      <c r="H102" s="140"/>
      <c r="I102" s="122"/>
      <c r="J102" s="122"/>
      <c r="K102" s="140"/>
      <c r="L102" s="147"/>
      <c r="M102" s="122"/>
      <c r="N102" s="140"/>
      <c r="O102" s="161" t="s">
        <v>572</v>
      </c>
      <c r="P102" s="162"/>
      <c r="Q102" s="162"/>
      <c r="R102" s="162"/>
      <c r="S102" s="162"/>
      <c r="T102" s="162"/>
      <c r="U102" s="162"/>
      <c r="V102" s="162"/>
      <c r="W102" s="162"/>
      <c r="X102" s="162"/>
      <c r="Y102" s="162"/>
      <c r="Z102" s="162"/>
      <c r="AA102" s="162"/>
      <c r="AB102" s="163"/>
      <c r="AC102" s="164">
        <f>AVERAGE(AC91,AC98,AC101)</f>
        <v>2.5714285714285714E-2</v>
      </c>
      <c r="AD102" s="164">
        <f t="shared" ref="AD102:AF102" si="16">AVERAGE(AD91,AD98,AD101)</f>
        <v>0.22850574712643679</v>
      </c>
      <c r="AE102" s="164">
        <f t="shared" si="16"/>
        <v>1.714285714285714E-2</v>
      </c>
      <c r="AF102" s="164">
        <f t="shared" si="16"/>
        <v>0.24176245210727967</v>
      </c>
      <c r="AG102" s="148"/>
    </row>
    <row r="103" spans="1:33" ht="180" x14ac:dyDescent="0.3">
      <c r="A103" s="140" t="s">
        <v>504</v>
      </c>
      <c r="B103" s="122"/>
      <c r="C103" s="142" t="s">
        <v>505</v>
      </c>
      <c r="D103" s="122"/>
      <c r="E103" s="140" t="s">
        <v>506</v>
      </c>
      <c r="F103" s="142" t="s">
        <v>507</v>
      </c>
      <c r="G103" s="122"/>
      <c r="H103" s="140" t="s">
        <v>508</v>
      </c>
      <c r="I103" s="122" t="s">
        <v>259</v>
      </c>
      <c r="J103" s="140" t="s">
        <v>509</v>
      </c>
      <c r="K103" s="140" t="s">
        <v>510</v>
      </c>
      <c r="L103" s="147">
        <v>0.8</v>
      </c>
      <c r="M103" s="122" t="s">
        <v>269</v>
      </c>
      <c r="N103" s="140" t="s">
        <v>511</v>
      </c>
      <c r="O103" s="122">
        <v>6</v>
      </c>
      <c r="P103" s="144" t="s">
        <v>264</v>
      </c>
      <c r="Q103" s="122">
        <v>2</v>
      </c>
      <c r="R103" s="119">
        <v>4</v>
      </c>
      <c r="S103" s="119">
        <v>2</v>
      </c>
      <c r="T103" s="145">
        <v>0</v>
      </c>
      <c r="U103" s="145">
        <v>0</v>
      </c>
      <c r="V103" s="122">
        <f t="shared" si="14"/>
        <v>0</v>
      </c>
      <c r="W103" s="122"/>
      <c r="X103" s="119">
        <f t="shared" si="15"/>
        <v>0</v>
      </c>
      <c r="Y103" s="122">
        <v>0</v>
      </c>
      <c r="Z103" s="122"/>
      <c r="AA103" s="122"/>
      <c r="AB103" s="122"/>
      <c r="AC103" s="146">
        <f t="shared" si="10"/>
        <v>0</v>
      </c>
      <c r="AD103" s="146">
        <f t="shared" si="11"/>
        <v>0</v>
      </c>
      <c r="AE103" s="146">
        <f t="shared" si="12"/>
        <v>0</v>
      </c>
      <c r="AF103" s="146">
        <f t="shared" si="13"/>
        <v>0</v>
      </c>
      <c r="AG103" s="148"/>
    </row>
    <row r="104" spans="1:33" ht="180" x14ac:dyDescent="0.3">
      <c r="A104" s="140" t="s">
        <v>512</v>
      </c>
      <c r="B104" s="122"/>
      <c r="C104" s="142"/>
      <c r="D104" s="122"/>
      <c r="E104" s="140" t="s">
        <v>513</v>
      </c>
      <c r="F104" s="142"/>
      <c r="G104" s="122"/>
      <c r="H104" s="140" t="s">
        <v>514</v>
      </c>
      <c r="I104" s="122" t="s">
        <v>259</v>
      </c>
      <c r="J104" s="122" t="s">
        <v>260</v>
      </c>
      <c r="K104" s="140" t="s">
        <v>515</v>
      </c>
      <c r="L104" s="147">
        <v>0.2</v>
      </c>
      <c r="M104" s="122" t="s">
        <v>269</v>
      </c>
      <c r="N104" s="140" t="s">
        <v>516</v>
      </c>
      <c r="O104" s="122">
        <v>5</v>
      </c>
      <c r="P104" s="144" t="s">
        <v>264</v>
      </c>
      <c r="Q104" s="122">
        <v>1</v>
      </c>
      <c r="R104" s="119">
        <v>3</v>
      </c>
      <c r="S104" s="119">
        <v>2</v>
      </c>
      <c r="T104" s="145">
        <v>0</v>
      </c>
      <c r="U104" s="145">
        <v>0</v>
      </c>
      <c r="V104" s="122">
        <f t="shared" si="14"/>
        <v>0</v>
      </c>
      <c r="W104" s="122"/>
      <c r="X104" s="119">
        <f t="shared" si="15"/>
        <v>0</v>
      </c>
      <c r="Y104" s="122">
        <v>0</v>
      </c>
      <c r="Z104" s="122"/>
      <c r="AA104" s="122"/>
      <c r="AB104" s="122"/>
      <c r="AC104" s="146">
        <f t="shared" si="10"/>
        <v>0</v>
      </c>
      <c r="AD104" s="146">
        <f t="shared" si="11"/>
        <v>0</v>
      </c>
      <c r="AE104" s="146">
        <f t="shared" si="12"/>
        <v>0</v>
      </c>
      <c r="AF104" s="146">
        <f t="shared" si="13"/>
        <v>0</v>
      </c>
      <c r="AG104" s="148"/>
    </row>
    <row r="105" spans="1:33" x14ac:dyDescent="0.3">
      <c r="A105" s="140"/>
      <c r="B105" s="122"/>
      <c r="C105" s="142"/>
      <c r="D105" s="122"/>
      <c r="E105" s="140"/>
      <c r="F105" s="118"/>
      <c r="G105" s="122"/>
      <c r="H105" s="140"/>
      <c r="I105" s="122"/>
      <c r="J105" s="122"/>
      <c r="K105" s="140"/>
      <c r="L105" s="147"/>
      <c r="M105" s="122"/>
      <c r="N105" s="140"/>
      <c r="O105" s="122"/>
      <c r="P105" s="144"/>
      <c r="Q105" s="122"/>
      <c r="R105" s="119"/>
      <c r="S105" s="119"/>
      <c r="T105" s="145"/>
      <c r="U105" s="145"/>
      <c r="V105" s="122"/>
      <c r="W105" s="122"/>
      <c r="X105" s="119"/>
      <c r="Y105" s="149" t="s">
        <v>573</v>
      </c>
      <c r="Z105" s="150"/>
      <c r="AA105" s="150"/>
      <c r="AB105" s="151"/>
      <c r="AC105" s="152">
        <f>SUM(AC103:AC104)</f>
        <v>0</v>
      </c>
      <c r="AD105" s="152">
        <f>SUM(AD103:AD104)</f>
        <v>0</v>
      </c>
      <c r="AE105" s="152">
        <f>AVERAGE(AE103:AE104)</f>
        <v>0</v>
      </c>
      <c r="AF105" s="152">
        <f>AVERAGE(AF103:AF104)</f>
        <v>0</v>
      </c>
      <c r="AG105" s="148"/>
    </row>
    <row r="106" spans="1:33" ht="162" x14ac:dyDescent="0.3">
      <c r="A106" s="140" t="s">
        <v>517</v>
      </c>
      <c r="B106" s="122"/>
      <c r="C106" s="142"/>
      <c r="D106" s="122"/>
      <c r="E106" s="140" t="s">
        <v>518</v>
      </c>
      <c r="F106" s="142" t="s">
        <v>519</v>
      </c>
      <c r="G106" s="122"/>
      <c r="H106" s="140" t="s">
        <v>520</v>
      </c>
      <c r="I106" s="122" t="s">
        <v>259</v>
      </c>
      <c r="J106" s="122" t="s">
        <v>260</v>
      </c>
      <c r="K106" s="140" t="s">
        <v>521</v>
      </c>
      <c r="L106" s="147">
        <v>0.15</v>
      </c>
      <c r="M106" s="122" t="s">
        <v>262</v>
      </c>
      <c r="N106" s="122" t="s">
        <v>522</v>
      </c>
      <c r="O106" s="122">
        <v>300</v>
      </c>
      <c r="P106" s="144" t="s">
        <v>264</v>
      </c>
      <c r="Q106" s="122">
        <v>100</v>
      </c>
      <c r="R106" s="119">
        <v>100</v>
      </c>
      <c r="S106" s="119">
        <v>100</v>
      </c>
      <c r="T106" s="145">
        <v>0</v>
      </c>
      <c r="U106" s="145">
        <v>0</v>
      </c>
      <c r="V106" s="122">
        <f t="shared" si="14"/>
        <v>0</v>
      </c>
      <c r="W106" s="122"/>
      <c r="X106" s="119">
        <f t="shared" si="15"/>
        <v>0</v>
      </c>
      <c r="Y106" s="122">
        <v>0</v>
      </c>
      <c r="Z106" s="122"/>
      <c r="AA106" s="122"/>
      <c r="AB106" s="122"/>
      <c r="AC106" s="146">
        <f t="shared" si="10"/>
        <v>0</v>
      </c>
      <c r="AD106" s="146">
        <f t="shared" si="11"/>
        <v>0</v>
      </c>
      <c r="AE106" s="146">
        <f t="shared" si="12"/>
        <v>0</v>
      </c>
      <c r="AF106" s="146">
        <f t="shared" si="13"/>
        <v>0</v>
      </c>
      <c r="AG106" s="148"/>
    </row>
    <row r="107" spans="1:33" ht="144" x14ac:dyDescent="0.3">
      <c r="A107" s="122"/>
      <c r="B107" s="122"/>
      <c r="C107" s="142"/>
      <c r="D107" s="122"/>
      <c r="E107" s="122"/>
      <c r="F107" s="142"/>
      <c r="G107" s="122"/>
      <c r="H107" s="140" t="s">
        <v>523</v>
      </c>
      <c r="I107" s="122" t="s">
        <v>259</v>
      </c>
      <c r="J107" s="122" t="s">
        <v>260</v>
      </c>
      <c r="K107" s="140" t="s">
        <v>524</v>
      </c>
      <c r="L107" s="147">
        <v>0.15</v>
      </c>
      <c r="M107" s="122" t="s">
        <v>262</v>
      </c>
      <c r="N107" s="122" t="s">
        <v>522</v>
      </c>
      <c r="O107" s="122">
        <v>150</v>
      </c>
      <c r="P107" s="144" t="s">
        <v>264</v>
      </c>
      <c r="Q107" s="122">
        <v>50</v>
      </c>
      <c r="R107" s="119">
        <v>55</v>
      </c>
      <c r="S107" s="119">
        <v>50</v>
      </c>
      <c r="T107" s="145">
        <v>0</v>
      </c>
      <c r="U107" s="145">
        <v>45</v>
      </c>
      <c r="V107" s="122">
        <f t="shared" si="14"/>
        <v>27</v>
      </c>
      <c r="W107" s="122"/>
      <c r="X107" s="119">
        <f t="shared" si="15"/>
        <v>72</v>
      </c>
      <c r="Y107" s="122">
        <v>27</v>
      </c>
      <c r="Z107" s="122"/>
      <c r="AA107" s="122"/>
      <c r="AB107" s="122"/>
      <c r="AC107" s="146">
        <f t="shared" si="10"/>
        <v>7.3636363636363639E-2</v>
      </c>
      <c r="AD107" s="146">
        <f t="shared" si="11"/>
        <v>7.1999999999999995E-2</v>
      </c>
      <c r="AE107" s="146">
        <f t="shared" si="12"/>
        <v>0.49090909090909091</v>
      </c>
      <c r="AF107" s="146">
        <f t="shared" si="13"/>
        <v>0.48</v>
      </c>
      <c r="AG107" s="120" t="s">
        <v>525</v>
      </c>
    </row>
    <row r="108" spans="1:33" ht="126" x14ac:dyDescent="0.3">
      <c r="A108" s="122"/>
      <c r="B108" s="122"/>
      <c r="C108" s="142"/>
      <c r="D108" s="122"/>
      <c r="E108" s="122"/>
      <c r="F108" s="142"/>
      <c r="G108" s="122"/>
      <c r="H108" s="140" t="s">
        <v>526</v>
      </c>
      <c r="I108" s="122" t="s">
        <v>259</v>
      </c>
      <c r="J108" s="122" t="s">
        <v>260</v>
      </c>
      <c r="K108" s="140" t="s">
        <v>527</v>
      </c>
      <c r="L108" s="147">
        <v>0.1</v>
      </c>
      <c r="M108" s="122" t="s">
        <v>262</v>
      </c>
      <c r="N108" s="122" t="s">
        <v>522</v>
      </c>
      <c r="O108" s="122">
        <v>100</v>
      </c>
      <c r="P108" s="144" t="s">
        <v>264</v>
      </c>
      <c r="Q108" s="122">
        <v>40</v>
      </c>
      <c r="R108" s="119">
        <v>60</v>
      </c>
      <c r="S108" s="119">
        <v>40</v>
      </c>
      <c r="T108" s="145">
        <v>0</v>
      </c>
      <c r="U108" s="145">
        <v>0</v>
      </c>
      <c r="V108" s="122">
        <f t="shared" si="14"/>
        <v>0</v>
      </c>
      <c r="W108" s="122"/>
      <c r="X108" s="119">
        <f t="shared" si="15"/>
        <v>0</v>
      </c>
      <c r="Y108" s="122">
        <v>0</v>
      </c>
      <c r="Z108" s="122"/>
      <c r="AA108" s="122"/>
      <c r="AB108" s="122"/>
      <c r="AC108" s="146">
        <f t="shared" si="10"/>
        <v>0</v>
      </c>
      <c r="AD108" s="146">
        <f t="shared" si="11"/>
        <v>0</v>
      </c>
      <c r="AE108" s="146">
        <f t="shared" si="12"/>
        <v>0</v>
      </c>
      <c r="AF108" s="146">
        <f t="shared" si="13"/>
        <v>0</v>
      </c>
      <c r="AG108" s="148"/>
    </row>
    <row r="109" spans="1:33" ht="108" x14ac:dyDescent="0.3">
      <c r="A109" s="122"/>
      <c r="B109" s="122"/>
      <c r="C109" s="142"/>
      <c r="D109" s="122"/>
      <c r="E109" s="122"/>
      <c r="F109" s="142"/>
      <c r="G109" s="122"/>
      <c r="H109" s="140" t="s">
        <v>528</v>
      </c>
      <c r="I109" s="122" t="s">
        <v>259</v>
      </c>
      <c r="J109" s="122" t="s">
        <v>260</v>
      </c>
      <c r="K109" s="140" t="s">
        <v>529</v>
      </c>
      <c r="L109" s="147">
        <v>0.1</v>
      </c>
      <c r="M109" s="122" t="s">
        <v>262</v>
      </c>
      <c r="N109" s="122" t="s">
        <v>522</v>
      </c>
      <c r="O109" s="122">
        <v>300</v>
      </c>
      <c r="P109" s="144" t="s">
        <v>264</v>
      </c>
      <c r="Q109" s="122">
        <v>100</v>
      </c>
      <c r="R109" s="119">
        <v>150</v>
      </c>
      <c r="S109" s="119">
        <v>150</v>
      </c>
      <c r="T109" s="145">
        <v>0</v>
      </c>
      <c r="U109" s="145">
        <v>0</v>
      </c>
      <c r="V109" s="122">
        <f t="shared" si="14"/>
        <v>0</v>
      </c>
      <c r="W109" s="122"/>
      <c r="X109" s="119">
        <f t="shared" si="15"/>
        <v>0</v>
      </c>
      <c r="Y109" s="122">
        <v>0</v>
      </c>
      <c r="Z109" s="122"/>
      <c r="AA109" s="122"/>
      <c r="AB109" s="122"/>
      <c r="AC109" s="146">
        <f t="shared" si="10"/>
        <v>0</v>
      </c>
      <c r="AD109" s="146">
        <f t="shared" si="11"/>
        <v>0</v>
      </c>
      <c r="AE109" s="146">
        <f t="shared" si="12"/>
        <v>0</v>
      </c>
      <c r="AF109" s="146">
        <f t="shared" si="13"/>
        <v>0</v>
      </c>
      <c r="AG109" s="148"/>
    </row>
    <row r="110" spans="1:33" ht="108" x14ac:dyDescent="0.3">
      <c r="A110" s="122"/>
      <c r="B110" s="122"/>
      <c r="C110" s="142"/>
      <c r="D110" s="122"/>
      <c r="E110" s="122"/>
      <c r="F110" s="142"/>
      <c r="G110" s="122"/>
      <c r="H110" s="140" t="s">
        <v>530</v>
      </c>
      <c r="I110" s="122" t="s">
        <v>259</v>
      </c>
      <c r="J110" s="122" t="s">
        <v>260</v>
      </c>
      <c r="K110" s="140" t="s">
        <v>531</v>
      </c>
      <c r="L110" s="147">
        <v>0.1</v>
      </c>
      <c r="M110" s="122" t="s">
        <v>262</v>
      </c>
      <c r="N110" s="122" t="s">
        <v>522</v>
      </c>
      <c r="O110" s="122">
        <v>300</v>
      </c>
      <c r="P110" s="144" t="s">
        <v>264</v>
      </c>
      <c r="Q110" s="122">
        <v>100</v>
      </c>
      <c r="R110" s="119">
        <v>150</v>
      </c>
      <c r="S110" s="119">
        <v>150</v>
      </c>
      <c r="T110" s="145">
        <v>0</v>
      </c>
      <c r="U110" s="145">
        <v>0</v>
      </c>
      <c r="V110" s="122">
        <f t="shared" si="14"/>
        <v>0</v>
      </c>
      <c r="W110" s="122"/>
      <c r="X110" s="119">
        <f t="shared" si="15"/>
        <v>0</v>
      </c>
      <c r="Y110" s="122">
        <v>0</v>
      </c>
      <c r="Z110" s="122"/>
      <c r="AA110" s="122"/>
      <c r="AB110" s="122"/>
      <c r="AC110" s="146">
        <f t="shared" si="10"/>
        <v>0</v>
      </c>
      <c r="AD110" s="146">
        <f t="shared" si="11"/>
        <v>0</v>
      </c>
      <c r="AE110" s="146">
        <f t="shared" si="12"/>
        <v>0</v>
      </c>
      <c r="AF110" s="146">
        <f t="shared" si="13"/>
        <v>0</v>
      </c>
      <c r="AG110" s="148"/>
    </row>
    <row r="111" spans="1:33" ht="126" x14ac:dyDescent="0.3">
      <c r="A111" s="122"/>
      <c r="B111" s="122"/>
      <c r="C111" s="142"/>
      <c r="D111" s="122"/>
      <c r="E111" s="122"/>
      <c r="F111" s="142"/>
      <c r="G111" s="122"/>
      <c r="H111" s="140" t="s">
        <v>532</v>
      </c>
      <c r="I111" s="122" t="s">
        <v>259</v>
      </c>
      <c r="J111" s="122" t="s">
        <v>260</v>
      </c>
      <c r="K111" s="140" t="s">
        <v>533</v>
      </c>
      <c r="L111" s="147">
        <v>0.1</v>
      </c>
      <c r="M111" s="122" t="s">
        <v>262</v>
      </c>
      <c r="N111" s="122" t="s">
        <v>522</v>
      </c>
      <c r="O111" s="122">
        <v>50</v>
      </c>
      <c r="P111" s="144" t="s">
        <v>264</v>
      </c>
      <c r="Q111" s="122">
        <v>20</v>
      </c>
      <c r="R111" s="119">
        <v>30</v>
      </c>
      <c r="S111" s="119">
        <v>20</v>
      </c>
      <c r="T111" s="145">
        <v>0</v>
      </c>
      <c r="U111" s="145">
        <v>0</v>
      </c>
      <c r="V111" s="122">
        <f t="shared" si="14"/>
        <v>0</v>
      </c>
      <c r="W111" s="122"/>
      <c r="X111" s="119">
        <f t="shared" si="15"/>
        <v>0</v>
      </c>
      <c r="Y111" s="122">
        <v>0</v>
      </c>
      <c r="Z111" s="122"/>
      <c r="AA111" s="122"/>
      <c r="AB111" s="122"/>
      <c r="AC111" s="146">
        <f t="shared" si="10"/>
        <v>0</v>
      </c>
      <c r="AD111" s="146">
        <f t="shared" si="11"/>
        <v>0</v>
      </c>
      <c r="AE111" s="146">
        <f t="shared" si="12"/>
        <v>0</v>
      </c>
      <c r="AF111" s="146">
        <f t="shared" si="13"/>
        <v>0</v>
      </c>
      <c r="AG111" s="148"/>
    </row>
    <row r="112" spans="1:33" ht="162" x14ac:dyDescent="0.3">
      <c r="A112" s="122"/>
      <c r="B112" s="122"/>
      <c r="C112" s="142"/>
      <c r="D112" s="122"/>
      <c r="E112" s="122"/>
      <c r="F112" s="142"/>
      <c r="G112" s="122"/>
      <c r="H112" s="140" t="s">
        <v>534</v>
      </c>
      <c r="I112" s="122" t="s">
        <v>259</v>
      </c>
      <c r="J112" s="122" t="s">
        <v>260</v>
      </c>
      <c r="K112" s="140" t="s">
        <v>535</v>
      </c>
      <c r="L112" s="147">
        <v>0.1</v>
      </c>
      <c r="M112" s="122" t="s">
        <v>262</v>
      </c>
      <c r="N112" s="122" t="s">
        <v>522</v>
      </c>
      <c r="O112" s="122">
        <v>50</v>
      </c>
      <c r="P112" s="144" t="s">
        <v>264</v>
      </c>
      <c r="Q112" s="122">
        <v>20</v>
      </c>
      <c r="R112" s="119">
        <v>30</v>
      </c>
      <c r="S112" s="119">
        <v>20</v>
      </c>
      <c r="T112" s="145">
        <v>0</v>
      </c>
      <c r="U112" s="145">
        <v>0</v>
      </c>
      <c r="V112" s="122">
        <f t="shared" si="14"/>
        <v>0</v>
      </c>
      <c r="W112" s="122"/>
      <c r="X112" s="119">
        <f t="shared" si="15"/>
        <v>0</v>
      </c>
      <c r="Y112" s="122">
        <v>0</v>
      </c>
      <c r="Z112" s="122"/>
      <c r="AA112" s="122"/>
      <c r="AB112" s="122"/>
      <c r="AC112" s="146">
        <f t="shared" si="10"/>
        <v>0</v>
      </c>
      <c r="AD112" s="146">
        <f t="shared" si="11"/>
        <v>0</v>
      </c>
      <c r="AE112" s="146">
        <f t="shared" si="12"/>
        <v>0</v>
      </c>
      <c r="AF112" s="146">
        <f t="shared" si="13"/>
        <v>0</v>
      </c>
      <c r="AG112" s="148"/>
    </row>
    <row r="113" spans="1:33" ht="108" x14ac:dyDescent="0.3">
      <c r="A113" s="122"/>
      <c r="B113" s="122"/>
      <c r="C113" s="142"/>
      <c r="D113" s="122"/>
      <c r="E113" s="122"/>
      <c r="F113" s="142"/>
      <c r="G113" s="122"/>
      <c r="H113" s="140" t="s">
        <v>536</v>
      </c>
      <c r="I113" s="122" t="s">
        <v>259</v>
      </c>
      <c r="J113" s="122" t="s">
        <v>260</v>
      </c>
      <c r="K113" s="140" t="s">
        <v>537</v>
      </c>
      <c r="L113" s="147">
        <v>0.1</v>
      </c>
      <c r="M113" s="122" t="s">
        <v>262</v>
      </c>
      <c r="N113" s="122" t="s">
        <v>522</v>
      </c>
      <c r="O113" s="122">
        <v>100</v>
      </c>
      <c r="P113" s="144" t="s">
        <v>264</v>
      </c>
      <c r="Q113" s="122">
        <v>40</v>
      </c>
      <c r="R113" s="119">
        <v>50</v>
      </c>
      <c r="S113" s="119">
        <v>50</v>
      </c>
      <c r="T113" s="145">
        <v>0</v>
      </c>
      <c r="U113" s="145">
        <v>0</v>
      </c>
      <c r="V113" s="122">
        <f t="shared" si="14"/>
        <v>0</v>
      </c>
      <c r="W113" s="122"/>
      <c r="X113" s="119">
        <f t="shared" si="15"/>
        <v>0</v>
      </c>
      <c r="Y113" s="122">
        <v>0</v>
      </c>
      <c r="Z113" s="122"/>
      <c r="AA113" s="122"/>
      <c r="AB113" s="122"/>
      <c r="AC113" s="146">
        <f t="shared" si="10"/>
        <v>0</v>
      </c>
      <c r="AD113" s="146">
        <f t="shared" si="11"/>
        <v>0</v>
      </c>
      <c r="AE113" s="146">
        <f t="shared" si="12"/>
        <v>0</v>
      </c>
      <c r="AF113" s="146">
        <f t="shared" si="13"/>
        <v>0</v>
      </c>
      <c r="AG113" s="148"/>
    </row>
    <row r="114" spans="1:33" x14ac:dyDescent="0.3">
      <c r="A114" s="122"/>
      <c r="B114" s="122"/>
      <c r="C114" s="118"/>
      <c r="D114" s="122"/>
      <c r="E114" s="122"/>
      <c r="F114" s="118"/>
      <c r="G114" s="122"/>
      <c r="H114" s="140"/>
      <c r="I114" s="122"/>
      <c r="J114" s="122"/>
      <c r="K114" s="140"/>
      <c r="L114" s="147"/>
      <c r="M114" s="122"/>
      <c r="N114" s="122"/>
      <c r="O114" s="122"/>
      <c r="P114" s="144"/>
      <c r="Q114" s="122"/>
      <c r="R114" s="119"/>
      <c r="S114" s="119"/>
      <c r="T114" s="145"/>
      <c r="U114" s="145"/>
      <c r="V114" s="122"/>
      <c r="W114" s="122"/>
      <c r="X114" s="119"/>
      <c r="Y114" s="149" t="s">
        <v>574</v>
      </c>
      <c r="Z114" s="150"/>
      <c r="AA114" s="150"/>
      <c r="AB114" s="151"/>
      <c r="AC114" s="152">
        <f>SUM(AC106:AC113)</f>
        <v>7.3636363636363639E-2</v>
      </c>
      <c r="AD114" s="152">
        <f>SUM(AD106:AD113)</f>
        <v>7.1999999999999995E-2</v>
      </c>
      <c r="AE114" s="152">
        <f>AVERAGE(AE106:AE113)</f>
        <v>6.1363636363636363E-2</v>
      </c>
      <c r="AF114" s="152">
        <f>AVERAGE(AF106:AF113)</f>
        <v>0.06</v>
      </c>
      <c r="AG114" s="148"/>
    </row>
    <row r="115" spans="1:33" ht="26.25" x14ac:dyDescent="0.3">
      <c r="A115" s="122"/>
      <c r="B115" s="122"/>
      <c r="C115" s="118"/>
      <c r="D115" s="122"/>
      <c r="E115" s="122"/>
      <c r="F115" s="118"/>
      <c r="G115" s="122"/>
      <c r="H115" s="140"/>
      <c r="I115" s="122"/>
      <c r="J115" s="122"/>
      <c r="K115" s="140"/>
      <c r="L115" s="147"/>
      <c r="M115" s="122"/>
      <c r="N115" s="140"/>
      <c r="O115" s="161" t="s">
        <v>575</v>
      </c>
      <c r="P115" s="162"/>
      <c r="Q115" s="162"/>
      <c r="R115" s="162"/>
      <c r="S115" s="162"/>
      <c r="T115" s="162"/>
      <c r="U115" s="162"/>
      <c r="V115" s="162"/>
      <c r="W115" s="162"/>
      <c r="X115" s="162"/>
      <c r="Y115" s="162"/>
      <c r="Z115" s="162"/>
      <c r="AA115" s="162"/>
      <c r="AB115" s="163"/>
      <c r="AC115" s="164">
        <f>AVERAGE(AC105,AC114)</f>
        <v>3.6818181818181819E-2</v>
      </c>
      <c r="AD115" s="164">
        <f t="shared" ref="AD115:AE115" si="17">AVERAGE(AD105,AD114)</f>
        <v>3.5999999999999997E-2</v>
      </c>
      <c r="AE115" s="164">
        <f t="shared" si="17"/>
        <v>3.0681818181818182E-2</v>
      </c>
      <c r="AF115" s="164">
        <f>AVERAGE(AF105,AF114)</f>
        <v>0.03</v>
      </c>
      <c r="AG115" s="148"/>
    </row>
    <row r="116" spans="1:33" ht="108" x14ac:dyDescent="0.3">
      <c r="A116" s="122"/>
      <c r="B116" s="122"/>
      <c r="C116" s="142" t="s">
        <v>538</v>
      </c>
      <c r="D116" s="122"/>
      <c r="E116" s="122"/>
      <c r="F116" s="118" t="s">
        <v>539</v>
      </c>
      <c r="G116" s="122"/>
      <c r="H116" s="140" t="s">
        <v>540</v>
      </c>
      <c r="I116" s="122" t="s">
        <v>259</v>
      </c>
      <c r="J116" s="122" t="s">
        <v>260</v>
      </c>
      <c r="K116" s="140" t="s">
        <v>541</v>
      </c>
      <c r="L116" s="147">
        <v>1</v>
      </c>
      <c r="M116" s="122" t="s">
        <v>262</v>
      </c>
      <c r="N116" s="140" t="s">
        <v>542</v>
      </c>
      <c r="O116" s="122">
        <v>3</v>
      </c>
      <c r="P116" s="144" t="s">
        <v>264</v>
      </c>
      <c r="Q116" s="122">
        <v>1</v>
      </c>
      <c r="R116" s="119">
        <v>3</v>
      </c>
      <c r="S116" s="119">
        <v>0</v>
      </c>
      <c r="T116" s="145">
        <v>0</v>
      </c>
      <c r="U116" s="145">
        <v>0</v>
      </c>
      <c r="V116" s="122">
        <f t="shared" si="14"/>
        <v>0</v>
      </c>
      <c r="W116" s="122"/>
      <c r="X116" s="119">
        <f t="shared" si="15"/>
        <v>0</v>
      </c>
      <c r="Y116" s="122">
        <v>0</v>
      </c>
      <c r="Z116" s="122"/>
      <c r="AA116" s="122"/>
      <c r="AB116" s="122"/>
      <c r="AC116" s="146">
        <f t="shared" si="10"/>
        <v>0</v>
      </c>
      <c r="AD116" s="146">
        <f t="shared" si="11"/>
        <v>0</v>
      </c>
      <c r="AE116" s="146">
        <f t="shared" si="12"/>
        <v>0</v>
      </c>
      <c r="AF116" s="146">
        <f t="shared" si="13"/>
        <v>0</v>
      </c>
      <c r="AG116" s="148"/>
    </row>
    <row r="117" spans="1:33" x14ac:dyDescent="0.3">
      <c r="A117" s="122"/>
      <c r="B117" s="122"/>
      <c r="C117" s="142"/>
      <c r="D117" s="122"/>
      <c r="E117" s="122"/>
      <c r="F117" s="118"/>
      <c r="G117" s="122"/>
      <c r="H117" s="140"/>
      <c r="I117" s="122"/>
      <c r="J117" s="122"/>
      <c r="K117" s="140"/>
      <c r="L117" s="147"/>
      <c r="M117" s="122"/>
      <c r="N117" s="140"/>
      <c r="O117" s="122"/>
      <c r="P117" s="144"/>
      <c r="Q117" s="122"/>
      <c r="R117" s="119"/>
      <c r="S117" s="119"/>
      <c r="T117" s="145"/>
      <c r="U117" s="145"/>
      <c r="V117" s="122"/>
      <c r="W117" s="122"/>
      <c r="X117" s="119"/>
      <c r="Y117" s="149" t="s">
        <v>576</v>
      </c>
      <c r="Z117" s="150"/>
      <c r="AA117" s="150"/>
      <c r="AB117" s="151"/>
      <c r="AC117" s="152">
        <v>0</v>
      </c>
      <c r="AD117" s="152">
        <v>0</v>
      </c>
      <c r="AE117" s="152">
        <v>0</v>
      </c>
      <c r="AF117" s="152">
        <v>0</v>
      </c>
      <c r="AG117" s="148"/>
    </row>
    <row r="118" spans="1:33" ht="162" x14ac:dyDescent="0.3">
      <c r="A118" s="122"/>
      <c r="B118" s="122"/>
      <c r="C118" s="142"/>
      <c r="D118" s="122"/>
      <c r="E118" s="122"/>
      <c r="F118" s="142" t="s">
        <v>543</v>
      </c>
      <c r="G118" s="122"/>
      <c r="H118" s="140" t="s">
        <v>544</v>
      </c>
      <c r="I118" s="122" t="s">
        <v>259</v>
      </c>
      <c r="J118" s="122" t="s">
        <v>260</v>
      </c>
      <c r="K118" s="140" t="s">
        <v>545</v>
      </c>
      <c r="L118" s="147">
        <v>0.8</v>
      </c>
      <c r="M118" s="122" t="s">
        <v>262</v>
      </c>
      <c r="N118" s="140" t="s">
        <v>546</v>
      </c>
      <c r="O118" s="122">
        <v>5</v>
      </c>
      <c r="P118" s="144" t="s">
        <v>264</v>
      </c>
      <c r="Q118" s="122">
        <v>2</v>
      </c>
      <c r="R118" s="119">
        <v>5</v>
      </c>
      <c r="S118" s="119">
        <v>0</v>
      </c>
      <c r="T118" s="145">
        <v>0</v>
      </c>
      <c r="U118" s="145">
        <v>0</v>
      </c>
      <c r="V118" s="122">
        <f t="shared" si="14"/>
        <v>0</v>
      </c>
      <c r="W118" s="122"/>
      <c r="X118" s="119">
        <f t="shared" si="15"/>
        <v>0</v>
      </c>
      <c r="Y118" s="122">
        <v>0</v>
      </c>
      <c r="Z118" s="122"/>
      <c r="AA118" s="122"/>
      <c r="AB118" s="122"/>
      <c r="AC118" s="146">
        <f t="shared" si="10"/>
        <v>0</v>
      </c>
      <c r="AD118" s="146">
        <f t="shared" si="11"/>
        <v>0</v>
      </c>
      <c r="AE118" s="146">
        <f t="shared" si="12"/>
        <v>0</v>
      </c>
      <c r="AF118" s="146">
        <f t="shared" si="13"/>
        <v>0</v>
      </c>
      <c r="AG118" s="148"/>
    </row>
    <row r="119" spans="1:33" ht="72" x14ac:dyDescent="0.3">
      <c r="A119" s="122"/>
      <c r="B119" s="122"/>
      <c r="C119" s="142"/>
      <c r="D119" s="122"/>
      <c r="E119" s="122"/>
      <c r="F119" s="142"/>
      <c r="G119" s="122"/>
      <c r="H119" s="140" t="s">
        <v>547</v>
      </c>
      <c r="I119" s="122" t="s">
        <v>259</v>
      </c>
      <c r="J119" s="122" t="s">
        <v>260</v>
      </c>
      <c r="K119" s="140" t="s">
        <v>548</v>
      </c>
      <c r="L119" s="147">
        <v>0.2</v>
      </c>
      <c r="M119" s="122" t="s">
        <v>262</v>
      </c>
      <c r="N119" s="122" t="s">
        <v>522</v>
      </c>
      <c r="O119" s="122">
        <v>3</v>
      </c>
      <c r="P119" s="144" t="s">
        <v>264</v>
      </c>
      <c r="Q119" s="122">
        <v>1</v>
      </c>
      <c r="R119" s="119">
        <v>1</v>
      </c>
      <c r="S119" s="119">
        <v>1</v>
      </c>
      <c r="T119" s="145">
        <v>0</v>
      </c>
      <c r="U119" s="145">
        <v>0</v>
      </c>
      <c r="V119" s="122">
        <f t="shared" si="14"/>
        <v>0</v>
      </c>
      <c r="W119" s="122"/>
      <c r="X119" s="119">
        <f t="shared" si="15"/>
        <v>0</v>
      </c>
      <c r="Y119" s="122">
        <v>0</v>
      </c>
      <c r="Z119" s="122"/>
      <c r="AA119" s="122"/>
      <c r="AB119" s="122"/>
      <c r="AC119" s="146">
        <f t="shared" si="10"/>
        <v>0</v>
      </c>
      <c r="AD119" s="146">
        <f t="shared" si="11"/>
        <v>0</v>
      </c>
      <c r="AE119" s="146">
        <f t="shared" si="12"/>
        <v>0</v>
      </c>
      <c r="AF119" s="146">
        <f t="shared" si="13"/>
        <v>0</v>
      </c>
      <c r="AG119" s="148"/>
    </row>
    <row r="120" spans="1:33" x14ac:dyDescent="0.3">
      <c r="A120" s="122"/>
      <c r="B120" s="122"/>
      <c r="C120" s="118"/>
      <c r="D120" s="122"/>
      <c r="E120" s="122"/>
      <c r="F120" s="118"/>
      <c r="G120" s="122"/>
      <c r="H120" s="140"/>
      <c r="I120" s="122"/>
      <c r="J120" s="122"/>
      <c r="K120" s="140"/>
      <c r="L120" s="147"/>
      <c r="M120" s="122"/>
      <c r="N120" s="122"/>
      <c r="O120" s="122"/>
      <c r="P120" s="144"/>
      <c r="Q120" s="122"/>
      <c r="R120" s="119"/>
      <c r="S120" s="119"/>
      <c r="T120" s="145"/>
      <c r="U120" s="145"/>
      <c r="V120" s="122"/>
      <c r="W120" s="122"/>
      <c r="X120" s="119"/>
      <c r="Y120" s="149" t="s">
        <v>577</v>
      </c>
      <c r="Z120" s="150"/>
      <c r="AA120" s="150"/>
      <c r="AB120" s="151"/>
      <c r="AC120" s="152">
        <v>0</v>
      </c>
      <c r="AD120" s="152">
        <v>0</v>
      </c>
      <c r="AE120" s="152">
        <v>0</v>
      </c>
      <c r="AF120" s="152">
        <v>0</v>
      </c>
      <c r="AG120" s="148"/>
    </row>
    <row r="121" spans="1:33" ht="26.25" x14ac:dyDescent="0.3">
      <c r="A121" s="122"/>
      <c r="B121" s="122"/>
      <c r="C121" s="118"/>
      <c r="D121" s="122"/>
      <c r="E121" s="122"/>
      <c r="F121" s="118"/>
      <c r="G121" s="122"/>
      <c r="H121" s="140"/>
      <c r="I121" s="122"/>
      <c r="J121" s="122"/>
      <c r="K121" s="140"/>
      <c r="L121" s="147"/>
      <c r="M121" s="122"/>
      <c r="N121" s="140"/>
      <c r="O121" s="176" t="s">
        <v>578</v>
      </c>
      <c r="P121" s="176"/>
      <c r="Q121" s="176"/>
      <c r="R121" s="176"/>
      <c r="S121" s="176"/>
      <c r="T121" s="176"/>
      <c r="U121" s="176"/>
      <c r="V121" s="176"/>
      <c r="W121" s="176"/>
      <c r="X121" s="176"/>
      <c r="Y121" s="176"/>
      <c r="Z121" s="176"/>
      <c r="AA121" s="176"/>
      <c r="AB121" s="176"/>
      <c r="AC121" s="164">
        <v>0</v>
      </c>
      <c r="AD121" s="164">
        <v>0</v>
      </c>
      <c r="AE121" s="164">
        <v>0</v>
      </c>
      <c r="AF121" s="164">
        <v>0</v>
      </c>
      <c r="AG121" s="148"/>
    </row>
    <row r="122" spans="1:33" s="175" customFormat="1" x14ac:dyDescent="0.3">
      <c r="A122" s="168"/>
      <c r="B122" s="168"/>
      <c r="C122" s="169"/>
      <c r="D122" s="168"/>
      <c r="E122" s="168"/>
      <c r="F122" s="169"/>
      <c r="G122" s="168"/>
      <c r="H122" s="170"/>
      <c r="I122" s="168"/>
      <c r="J122" s="168"/>
      <c r="K122" s="170"/>
      <c r="L122" s="171"/>
      <c r="M122" s="168"/>
      <c r="N122" s="168"/>
      <c r="O122" s="168"/>
      <c r="P122" s="172"/>
      <c r="Q122" s="168"/>
      <c r="R122" s="173"/>
      <c r="S122" s="173"/>
      <c r="T122" s="174"/>
      <c r="U122" s="174"/>
      <c r="V122" s="168"/>
      <c r="W122" s="168"/>
      <c r="X122" s="173"/>
      <c r="Y122" s="168"/>
      <c r="Z122" s="168"/>
      <c r="AA122" s="168"/>
      <c r="AB122" s="168"/>
      <c r="AC122" s="165"/>
      <c r="AD122" s="165"/>
      <c r="AE122" s="165"/>
      <c r="AF122" s="165"/>
    </row>
    <row r="123" spans="1:33" s="175" customFormat="1" x14ac:dyDescent="0.3">
      <c r="A123" s="168"/>
      <c r="B123" s="168"/>
      <c r="C123" s="169"/>
      <c r="D123" s="168"/>
      <c r="E123" s="168"/>
      <c r="F123" s="169"/>
      <c r="G123" s="168"/>
      <c r="H123" s="170"/>
      <c r="I123" s="168"/>
      <c r="J123" s="168"/>
      <c r="K123" s="170"/>
      <c r="L123" s="171"/>
      <c r="M123" s="168"/>
      <c r="N123" s="168"/>
      <c r="O123" s="168"/>
      <c r="P123" s="172"/>
      <c r="Q123" s="168"/>
      <c r="R123" s="173"/>
      <c r="S123" s="173"/>
      <c r="T123" s="174"/>
      <c r="U123" s="174"/>
      <c r="V123" s="168"/>
      <c r="W123" s="168"/>
      <c r="X123" s="173"/>
      <c r="Y123" s="168"/>
      <c r="Z123" s="168"/>
      <c r="AA123" s="168"/>
      <c r="AB123" s="168"/>
      <c r="AC123" s="165"/>
      <c r="AD123" s="165"/>
      <c r="AE123" s="165"/>
      <c r="AF123" s="165"/>
    </row>
    <row r="124" spans="1:33" s="175" customFormat="1" x14ac:dyDescent="0.3">
      <c r="A124" s="168"/>
      <c r="B124" s="168"/>
      <c r="C124" s="169"/>
      <c r="D124" s="168"/>
      <c r="E124" s="168"/>
      <c r="F124" s="169"/>
      <c r="G124" s="168"/>
      <c r="H124" s="170"/>
      <c r="I124" s="168"/>
      <c r="J124" s="168"/>
      <c r="K124" s="170"/>
      <c r="L124" s="171"/>
      <c r="M124" s="168"/>
      <c r="N124" s="168"/>
      <c r="O124" s="168"/>
      <c r="P124" s="172"/>
      <c r="Q124" s="168"/>
      <c r="R124" s="173"/>
      <c r="S124" s="173"/>
      <c r="T124" s="174"/>
      <c r="U124" s="174"/>
      <c r="V124" s="168"/>
      <c r="W124" s="168"/>
      <c r="X124" s="173"/>
      <c r="Y124" s="168"/>
      <c r="Z124" s="168"/>
      <c r="AA124" s="168"/>
      <c r="AB124" s="168"/>
      <c r="AC124" s="165"/>
      <c r="AD124" s="165"/>
      <c r="AE124" s="165"/>
      <c r="AF124" s="165"/>
    </row>
    <row r="125" spans="1:33" ht="26.25" x14ac:dyDescent="0.3">
      <c r="A125" s="122"/>
      <c r="B125" s="122"/>
      <c r="C125" s="118"/>
      <c r="D125" s="122"/>
      <c r="E125" s="122"/>
      <c r="F125" s="118"/>
      <c r="G125" s="122"/>
      <c r="H125" s="140"/>
      <c r="I125" s="122"/>
      <c r="J125" s="122"/>
      <c r="K125" s="140"/>
      <c r="L125" s="147"/>
      <c r="M125" s="122"/>
      <c r="N125" s="122"/>
      <c r="O125" s="176" t="s">
        <v>579</v>
      </c>
      <c r="P125" s="176"/>
      <c r="Q125" s="176"/>
      <c r="R125" s="176"/>
      <c r="S125" s="176"/>
      <c r="T125" s="176"/>
      <c r="U125" s="176"/>
      <c r="V125" s="176"/>
      <c r="W125" s="176"/>
      <c r="X125" s="176"/>
      <c r="Y125" s="176"/>
      <c r="Z125" s="176"/>
      <c r="AA125" s="176"/>
      <c r="AB125" s="176"/>
      <c r="AC125" s="164">
        <f>AVERAGE(AC59,AC67,AC86,AC102,AC115,AC121)</f>
        <v>5.5771747234247236E-2</v>
      </c>
      <c r="AD125" s="164">
        <f t="shared" ref="AD125:AF125" si="18">AVERAGE(AD59,AD67,AD86,AD102,AD115,AD121)</f>
        <v>0.18450609674329507</v>
      </c>
      <c r="AE125" s="164">
        <f t="shared" si="18"/>
        <v>5.4079561738415903E-2</v>
      </c>
      <c r="AF125" s="164">
        <f t="shared" si="18"/>
        <v>0.17287695961047256</v>
      </c>
      <c r="AG125" s="148"/>
    </row>
  </sheetData>
  <mergeCells count="63">
    <mergeCell ref="O121:AB121"/>
    <mergeCell ref="O125:AB125"/>
    <mergeCell ref="Y105:AB105"/>
    <mergeCell ref="Y114:AB114"/>
    <mergeCell ref="O115:AB115"/>
    <mergeCell ref="Y117:AB117"/>
    <mergeCell ref="Y120:AB120"/>
    <mergeCell ref="O86:AB86"/>
    <mergeCell ref="Y91:AB91"/>
    <mergeCell ref="Y98:AB98"/>
    <mergeCell ref="Y101:AB101"/>
    <mergeCell ref="O102:AB102"/>
    <mergeCell ref="C116:C119"/>
    <mergeCell ref="F118:F119"/>
    <mergeCell ref="Y15:AB15"/>
    <mergeCell ref="Y19:AB19"/>
    <mergeCell ref="Y26:AB26"/>
    <mergeCell ref="Y31:AB31"/>
    <mergeCell ref="Y42:AB42"/>
    <mergeCell ref="Y49:AB49"/>
    <mergeCell ref="Y54:AB54"/>
    <mergeCell ref="Y58:AB58"/>
    <mergeCell ref="O59:AB59"/>
    <mergeCell ref="Y66:AB66"/>
    <mergeCell ref="O67:AB67"/>
    <mergeCell ref="Y73:AB73"/>
    <mergeCell ref="Y80:AB80"/>
    <mergeCell ref="Y85:AB85"/>
    <mergeCell ref="C87:C100"/>
    <mergeCell ref="F87:F90"/>
    <mergeCell ref="F92:F97"/>
    <mergeCell ref="F99:F100"/>
    <mergeCell ref="C103:C113"/>
    <mergeCell ref="F103:F104"/>
    <mergeCell ref="F106:F113"/>
    <mergeCell ref="C60:C65"/>
    <mergeCell ref="F60:F65"/>
    <mergeCell ref="C68:C84"/>
    <mergeCell ref="F68:F72"/>
    <mergeCell ref="F74:F79"/>
    <mergeCell ref="F81:F84"/>
    <mergeCell ref="C9:C57"/>
    <mergeCell ref="F9:F14"/>
    <mergeCell ref="F16:F18"/>
    <mergeCell ref="F20:F25"/>
    <mergeCell ref="F27:F30"/>
    <mergeCell ref="F32:F41"/>
    <mergeCell ref="F43:F48"/>
    <mergeCell ref="F50:F53"/>
    <mergeCell ref="F55:F57"/>
    <mergeCell ref="A5:B5"/>
    <mergeCell ref="A6:AF6"/>
    <mergeCell ref="C5:AE5"/>
    <mergeCell ref="A7:O7"/>
    <mergeCell ref="P7:S7"/>
    <mergeCell ref="T7:X7"/>
    <mergeCell ref="Y7:AB7"/>
    <mergeCell ref="AC7:AF7"/>
    <mergeCell ref="A1:B4"/>
    <mergeCell ref="C1:AE1"/>
    <mergeCell ref="C2:AE2"/>
    <mergeCell ref="C3:AE3"/>
    <mergeCell ref="C4:AE4"/>
  </mergeCells>
  <dataValidations count="2">
    <dataValidation type="list" allowBlank="1" showInputMessage="1" showErrorMessage="1" sqref="M126:M301" xr:uid="{00000000-0002-0000-0100-000000000000}">
      <formula1>#REF!</formula1>
    </dataValidation>
    <dataValidation type="list" allowBlank="1" showInputMessage="1" showErrorMessage="1" sqref="M9:M125" xr:uid="{9EFFE96A-EDB8-43CA-9C72-B019A41960DE}">
      <formula1>$W$8:$W$8</formula1>
    </dataValidation>
  </dataValidations>
  <hyperlinks>
    <hyperlink ref="AG9" r:id="rId1" xr:uid="{D1554593-D3AF-4158-ADA2-E41A4BDC0EC6}"/>
    <hyperlink ref="AG20" r:id="rId2" xr:uid="{D54B23F6-288E-4642-988F-70F443DB87FD}"/>
    <hyperlink ref="AG23" r:id="rId3" xr:uid="{6369FFE4-54DA-4C65-B974-F3D3DE6EB3B3}"/>
    <hyperlink ref="AG27" r:id="rId4" xr:uid="{6E8C7532-54E4-4517-9845-24428A88D57C}"/>
    <hyperlink ref="AG63" r:id="rId5" xr:uid="{D1CB4B22-42C3-4EA0-986B-C154A95B5185}"/>
    <hyperlink ref="AG65" r:id="rId6" xr:uid="{80BB8E57-5CD2-457F-B86C-1576F1467F41}"/>
    <hyperlink ref="AG70" r:id="rId7" xr:uid="{51742A57-3F7C-4D40-96B2-6621808B0459}"/>
    <hyperlink ref="AG72" r:id="rId8" xr:uid="{F70CAC85-4FFF-404E-9D6B-0728726300F6}"/>
    <hyperlink ref="AG75" r:id="rId9" xr:uid="{212F65D7-A957-45B3-B9DD-758BC7208ADF}"/>
    <hyperlink ref="AG92" r:id="rId10" xr:uid="{612F139C-BF8D-4FD8-B76E-99F510DF82B4}"/>
    <hyperlink ref="AG107" r:id="rId11" xr:uid="{BAFFDD62-8BBB-4C66-99C6-DB1C375054C6}"/>
    <hyperlink ref="AG50" r:id="rId12" xr:uid="{AFB7135D-4779-412A-99B1-0F927C41031E}"/>
  </hyperlinks>
  <pageMargins left="0.7" right="0.7" top="0.75" bottom="0.75" header="0.3" footer="0.3"/>
  <pageSetup paperSize="9" orientation="portrait" r:id="rId13"/>
  <ignoredErrors>
    <ignoredError sqref="AC15:AF15 AE19:AF19 AC19:AD19 AC26:AD26 AE26:AF26 AC31:AF31 AC42:AF42 AE49:AF49 AC49:AD49 AC54:AF54 AC73:AF73 AC80:AD80 AE80:AF80 AC91:AF91 AE98:AF98 AC98:AD98 AC101:AD101 AE101:AF101 AC105:AF105 AC114:AD114 AE114:AF114" formula="1"/>
  </ignoredErrors>
  <drawing r:id="rId14"/>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
  <sheetViews>
    <sheetView zoomScale="50" zoomScaleNormal="50" workbookViewId="0">
      <selection activeCell="N8" sqref="A8:N8"/>
    </sheetView>
  </sheetViews>
  <sheetFormatPr baseColWidth="10"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93"/>
      <c r="B1" s="94"/>
      <c r="C1" s="99" t="s">
        <v>1</v>
      </c>
      <c r="D1" s="100"/>
      <c r="E1" s="100"/>
      <c r="F1" s="100"/>
      <c r="G1" s="100"/>
      <c r="H1" s="100"/>
      <c r="I1" s="100"/>
      <c r="J1" s="100"/>
      <c r="K1" s="100"/>
      <c r="L1" s="100"/>
      <c r="M1" s="101"/>
      <c r="N1" s="23" t="s">
        <v>244</v>
      </c>
    </row>
    <row r="2" spans="1:14" s="1" customFormat="1" ht="22.5" customHeight="1" x14ac:dyDescent="0.25">
      <c r="A2" s="95"/>
      <c r="B2" s="96"/>
      <c r="C2" s="99" t="s">
        <v>2</v>
      </c>
      <c r="D2" s="100"/>
      <c r="E2" s="100"/>
      <c r="F2" s="100"/>
      <c r="G2" s="100"/>
      <c r="H2" s="100"/>
      <c r="I2" s="100"/>
      <c r="J2" s="100"/>
      <c r="K2" s="100"/>
      <c r="L2" s="100"/>
      <c r="M2" s="101"/>
      <c r="N2" s="23" t="s">
        <v>3</v>
      </c>
    </row>
    <row r="3" spans="1:14" s="1" customFormat="1" ht="22.5" customHeight="1" x14ac:dyDescent="0.25">
      <c r="A3" s="95"/>
      <c r="B3" s="96"/>
      <c r="C3" s="99" t="s">
        <v>245</v>
      </c>
      <c r="D3" s="100"/>
      <c r="E3" s="100"/>
      <c r="F3" s="100"/>
      <c r="G3" s="100"/>
      <c r="H3" s="100"/>
      <c r="I3" s="100"/>
      <c r="J3" s="100"/>
      <c r="K3" s="100"/>
      <c r="L3" s="100"/>
      <c r="M3" s="101"/>
      <c r="N3" s="23" t="s">
        <v>243</v>
      </c>
    </row>
    <row r="4" spans="1:14" s="1" customFormat="1" ht="22.5" customHeight="1" x14ac:dyDescent="0.25">
      <c r="A4" s="97"/>
      <c r="B4" s="98"/>
      <c r="C4" s="99" t="s">
        <v>242</v>
      </c>
      <c r="D4" s="100"/>
      <c r="E4" s="100"/>
      <c r="F4" s="100"/>
      <c r="G4" s="100"/>
      <c r="H4" s="100"/>
      <c r="I4" s="100"/>
      <c r="J4" s="100"/>
      <c r="K4" s="100"/>
      <c r="L4" s="100"/>
      <c r="M4" s="101"/>
      <c r="N4" s="23" t="s">
        <v>201</v>
      </c>
    </row>
    <row r="5" spans="1:14" s="1" customFormat="1" ht="26.25" customHeight="1" x14ac:dyDescent="0.25">
      <c r="A5" s="91" t="s">
        <v>4</v>
      </c>
      <c r="B5" s="92"/>
      <c r="C5" s="91"/>
      <c r="D5" s="102"/>
      <c r="E5" s="102"/>
      <c r="F5" s="102"/>
      <c r="G5" s="102"/>
      <c r="H5" s="102"/>
      <c r="I5" s="102"/>
      <c r="J5" s="102"/>
      <c r="K5" s="102"/>
      <c r="L5" s="102"/>
      <c r="M5" s="102"/>
      <c r="N5" s="102"/>
    </row>
    <row r="6" spans="1:14" s="1" customFormat="1" ht="15" customHeight="1" x14ac:dyDescent="0.25">
      <c r="A6" s="87" t="s">
        <v>146</v>
      </c>
      <c r="B6" s="87"/>
      <c r="C6" s="87"/>
      <c r="D6" s="87"/>
      <c r="E6" s="87"/>
      <c r="F6" s="87"/>
      <c r="G6" s="87"/>
      <c r="H6" s="87"/>
      <c r="I6" s="87"/>
      <c r="J6" s="87"/>
      <c r="K6" s="87"/>
      <c r="L6" s="88"/>
      <c r="M6" s="83" t="s">
        <v>88</v>
      </c>
      <c r="N6" s="84"/>
    </row>
    <row r="7" spans="1:14" s="1" customFormat="1" x14ac:dyDescent="0.25">
      <c r="A7" s="89"/>
      <c r="B7" s="89"/>
      <c r="C7" s="89"/>
      <c r="D7" s="89"/>
      <c r="E7" s="89"/>
      <c r="F7" s="89"/>
      <c r="G7" s="89"/>
      <c r="H7" s="89"/>
      <c r="I7" s="89"/>
      <c r="J7" s="89"/>
      <c r="K7" s="89"/>
      <c r="L7" s="90"/>
      <c r="M7" s="85"/>
      <c r="N7" s="86"/>
    </row>
    <row r="8" spans="1:14" s="17" customFormat="1" ht="66.75" customHeight="1" x14ac:dyDescent="0.25">
      <c r="A8" s="2" t="s">
        <v>92</v>
      </c>
      <c r="B8" s="2" t="s">
        <v>178</v>
      </c>
      <c r="C8" s="2" t="s">
        <v>161</v>
      </c>
      <c r="D8" s="2" t="s">
        <v>82</v>
      </c>
      <c r="E8" s="2" t="s">
        <v>83</v>
      </c>
      <c r="F8" s="2" t="s">
        <v>84</v>
      </c>
      <c r="G8" s="2" t="s">
        <v>156</v>
      </c>
      <c r="H8" s="2" t="s">
        <v>158</v>
      </c>
      <c r="I8" s="2" t="s">
        <v>157</v>
      </c>
      <c r="J8" s="2" t="s">
        <v>148</v>
      </c>
      <c r="K8" s="2" t="s">
        <v>89</v>
      </c>
      <c r="L8" s="2" t="s">
        <v>85</v>
      </c>
      <c r="M8" s="2" t="s">
        <v>25</v>
      </c>
      <c r="N8" s="2" t="s">
        <v>26</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46"/>
  <sheetViews>
    <sheetView tabSelected="1" topLeftCell="Z8" zoomScale="53" zoomScaleNormal="60" workbookViewId="0">
      <pane ySplit="1" topLeftCell="A97" activePane="bottomLeft" state="frozen"/>
      <selection activeCell="L8" sqref="L8"/>
      <selection pane="bottomLeft" activeCell="T146" sqref="T146"/>
    </sheetView>
  </sheetViews>
  <sheetFormatPr baseColWidth="10" defaultColWidth="10.85546875" defaultRowHeight="15" x14ac:dyDescent="0.25"/>
  <cols>
    <col min="1" max="1" width="27.42578125" style="34" customWidth="1"/>
    <col min="2" max="2" width="37" style="34" customWidth="1"/>
    <col min="3" max="3" width="23.140625" style="34" customWidth="1"/>
    <col min="4" max="4" width="26.140625" style="34" bestFit="1" customWidth="1"/>
    <col min="5" max="5" width="34.5703125" style="34" customWidth="1"/>
    <col min="6" max="6" width="26.42578125" style="34" customWidth="1"/>
    <col min="7" max="7" width="28.28515625" style="34" customWidth="1"/>
    <col min="8" max="8" width="33.5703125" style="34" customWidth="1"/>
    <col min="9" max="9" width="31.85546875" style="34" bestFit="1" customWidth="1"/>
    <col min="10" max="10" width="31.85546875" style="34" customWidth="1"/>
    <col min="11" max="11" width="45.140625" style="34" customWidth="1"/>
    <col min="12" max="12" width="26" style="34" customWidth="1"/>
    <col min="13" max="13" width="19.42578125" style="3" customWidth="1"/>
    <col min="14" max="14" width="36.140625" style="40" customWidth="1"/>
    <col min="15" max="19" width="36.140625" style="3" customWidth="1"/>
    <col min="20" max="20" width="36.140625" style="36" customWidth="1"/>
    <col min="21" max="21" width="21.140625" style="34" customWidth="1"/>
    <col min="22" max="22" width="21.5703125" style="34" customWidth="1"/>
    <col min="23" max="23" width="20.85546875" style="34" customWidth="1"/>
    <col min="24" max="24" width="29" style="3" customWidth="1"/>
    <col min="25" max="25" width="31.5703125" style="34" bestFit="1" customWidth="1"/>
    <col min="26" max="26" width="32.85546875" style="34" bestFit="1" customWidth="1"/>
    <col min="27" max="27" width="29" style="34" bestFit="1" customWidth="1"/>
    <col min="28" max="28" width="44.5703125" style="34" customWidth="1"/>
    <col min="29" max="29" width="31.140625" style="34" customWidth="1"/>
    <col min="30" max="30" width="36.140625" style="34" customWidth="1"/>
    <col min="31" max="31" width="37" style="35" customWidth="1"/>
    <col min="32" max="32" width="29.42578125" style="34" bestFit="1" customWidth="1"/>
    <col min="33" max="33" width="27.140625" style="34" bestFit="1" customWidth="1"/>
    <col min="34" max="34" width="33.140625" style="34" bestFit="1" customWidth="1"/>
    <col min="35" max="35" width="34.42578125" style="34" customWidth="1"/>
    <col min="36" max="36" width="34.28515625" style="34" customWidth="1"/>
    <col min="37" max="39" width="30.85546875" style="34" customWidth="1"/>
    <col min="40" max="40" width="26.5703125" style="34" bestFit="1" customWidth="1"/>
    <col min="41" max="41" width="30.7109375" style="34" customWidth="1"/>
    <col min="42" max="42" width="39.28515625" style="34" customWidth="1"/>
    <col min="43" max="43" width="32.85546875" style="34" customWidth="1"/>
    <col min="44" max="44" width="36.7109375" style="34" customWidth="1"/>
    <col min="45" max="45" width="29.42578125" style="34" customWidth="1"/>
    <col min="46" max="46" width="32.85546875" style="34" customWidth="1"/>
    <col min="47" max="47" width="26.28515625" style="34" customWidth="1"/>
    <col min="48" max="48" width="31.28515625" style="34" customWidth="1"/>
    <col min="49" max="49" width="24.7109375" style="34" customWidth="1"/>
    <col min="50" max="50" width="24.28515625" style="34" customWidth="1"/>
    <col min="51" max="51" width="27.140625" style="34" customWidth="1"/>
    <col min="52" max="52" width="21.28515625" style="34" customWidth="1"/>
    <col min="53" max="53" width="26.140625" style="34" customWidth="1"/>
    <col min="54" max="54" width="24.28515625" style="34" customWidth="1"/>
    <col min="55" max="55" width="25.5703125" style="34" customWidth="1"/>
    <col min="56" max="56" width="29" style="34" customWidth="1"/>
    <col min="57" max="57" width="26.28515625" style="34" customWidth="1"/>
    <col min="58" max="58" width="40.5703125" style="34" customWidth="1"/>
    <col min="59" max="59" width="10.85546875" style="34" hidden="1" customWidth="1"/>
    <col min="60" max="60" width="12.140625" style="34" hidden="1" customWidth="1"/>
    <col min="61" max="61" width="10.85546875" style="34" hidden="1" customWidth="1"/>
    <col min="62" max="62" width="10.85546875" style="34" customWidth="1"/>
    <col min="63" max="16384" width="10.85546875" style="34"/>
  </cols>
  <sheetData>
    <row r="1" spans="1:58" ht="20.25" hidden="1" customHeight="1" x14ac:dyDescent="0.25">
      <c r="A1" s="43" t="s">
        <v>0</v>
      </c>
      <c r="B1" s="43"/>
      <c r="C1" s="43" t="s">
        <v>1</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23" t="s">
        <v>244</v>
      </c>
      <c r="BF1" s="37"/>
    </row>
    <row r="2" spans="1:58" ht="26.25" hidden="1" customHeight="1" x14ac:dyDescent="0.25">
      <c r="A2" s="43"/>
      <c r="B2" s="43"/>
      <c r="C2" s="43" t="s">
        <v>2</v>
      </c>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1" t="s">
        <v>3</v>
      </c>
      <c r="BF2" s="37"/>
    </row>
    <row r="3" spans="1:58" ht="20.25" hidden="1" customHeight="1" x14ac:dyDescent="0.25">
      <c r="A3" s="43"/>
      <c r="B3" s="43"/>
      <c r="C3" s="43" t="s">
        <v>245</v>
      </c>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1" t="s">
        <v>243</v>
      </c>
      <c r="BF3" s="37"/>
    </row>
    <row r="4" spans="1:58" ht="18.75" hidden="1" customHeight="1" x14ac:dyDescent="0.25">
      <c r="A4" s="43"/>
      <c r="B4" s="43"/>
      <c r="C4" s="43" t="s">
        <v>241</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2" t="s">
        <v>203</v>
      </c>
      <c r="BF4" s="37"/>
    </row>
    <row r="5" spans="1:58" ht="21" hidden="1" customHeight="1" x14ac:dyDescent="0.25">
      <c r="A5" s="53" t="s">
        <v>4</v>
      </c>
      <c r="B5" s="53"/>
      <c r="C5" s="53" t="s">
        <v>240</v>
      </c>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38"/>
    </row>
    <row r="6" spans="1:58" ht="24.75" hidden="1" customHeight="1" x14ac:dyDescent="0.25">
      <c r="A6" s="49" t="s">
        <v>159</v>
      </c>
      <c r="B6" s="49"/>
      <c r="C6" s="49"/>
      <c r="D6" s="49"/>
      <c r="E6" s="49"/>
      <c r="F6" s="49"/>
      <c r="G6" s="49"/>
      <c r="H6" s="49"/>
      <c r="I6" s="49"/>
      <c r="J6" s="49"/>
      <c r="K6" s="49"/>
      <c r="L6" s="49"/>
      <c r="M6" s="49"/>
      <c r="N6" s="49"/>
      <c r="O6" s="49"/>
      <c r="P6" s="49"/>
      <c r="Q6" s="49"/>
      <c r="R6" s="49"/>
      <c r="S6" s="49"/>
      <c r="T6" s="49"/>
      <c r="U6" s="49"/>
      <c r="V6" s="49"/>
      <c r="W6" s="49"/>
      <c r="X6" s="49"/>
      <c r="Y6" s="49"/>
      <c r="Z6" s="49"/>
      <c r="AA6" s="49"/>
      <c r="AB6" s="50"/>
      <c r="AC6" s="44" t="s">
        <v>87</v>
      </c>
      <c r="AD6" s="45"/>
      <c r="AE6" s="45"/>
      <c r="AF6" s="45"/>
      <c r="AG6" s="45"/>
      <c r="AH6" s="45"/>
      <c r="AI6" s="48" t="s">
        <v>5</v>
      </c>
      <c r="AJ6" s="48"/>
      <c r="AK6" s="48"/>
      <c r="AL6" s="48"/>
      <c r="AM6" s="48"/>
      <c r="AN6" s="48"/>
      <c r="AO6" s="48"/>
      <c r="AP6" s="48"/>
      <c r="AQ6" s="48"/>
      <c r="AR6" s="48"/>
      <c r="AS6" s="48"/>
      <c r="AT6" s="48"/>
      <c r="AU6" s="48"/>
      <c r="AV6" s="48"/>
      <c r="AW6" s="48"/>
      <c r="AX6" s="48"/>
      <c r="AY6" s="48"/>
      <c r="AZ6" s="48"/>
      <c r="BA6" s="48"/>
      <c r="BB6" s="48"/>
      <c r="BC6" s="48"/>
      <c r="BD6" s="48"/>
      <c r="BE6" s="48"/>
      <c r="BF6" s="39"/>
    </row>
    <row r="7" spans="1:58" ht="24" hidden="1" customHeight="1" x14ac:dyDescent="0.25">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2"/>
      <c r="AC7" s="46"/>
      <c r="AD7" s="47"/>
      <c r="AE7" s="47"/>
      <c r="AF7" s="47"/>
      <c r="AG7" s="47"/>
      <c r="AH7" s="47"/>
      <c r="AI7" s="48"/>
      <c r="AJ7" s="48"/>
      <c r="AK7" s="48"/>
      <c r="AL7" s="48"/>
      <c r="AM7" s="48"/>
      <c r="AN7" s="48"/>
      <c r="AO7" s="48"/>
      <c r="AP7" s="48"/>
      <c r="AQ7" s="48"/>
      <c r="AR7" s="48"/>
      <c r="AS7" s="48"/>
      <c r="AT7" s="48"/>
      <c r="AU7" s="48"/>
      <c r="AV7" s="48"/>
      <c r="AW7" s="48"/>
      <c r="AX7" s="48"/>
      <c r="AY7" s="48"/>
      <c r="AZ7" s="48"/>
      <c r="BA7" s="48"/>
      <c r="BB7" s="48"/>
      <c r="BC7" s="48"/>
      <c r="BD7" s="48"/>
      <c r="BE7" s="48"/>
      <c r="BF7" s="39"/>
    </row>
    <row r="8" spans="1:58" s="180" customFormat="1" ht="72" x14ac:dyDescent="0.25">
      <c r="A8" s="117" t="s">
        <v>92</v>
      </c>
      <c r="B8" s="117" t="s">
        <v>6</v>
      </c>
      <c r="C8" s="117" t="s">
        <v>181</v>
      </c>
      <c r="D8" s="116" t="s">
        <v>580</v>
      </c>
      <c r="E8" s="116" t="s">
        <v>9</v>
      </c>
      <c r="F8" s="117" t="s">
        <v>10</v>
      </c>
      <c r="G8" s="116" t="s">
        <v>141</v>
      </c>
      <c r="H8" s="116" t="s">
        <v>185</v>
      </c>
      <c r="I8" s="116" t="s">
        <v>142</v>
      </c>
      <c r="J8" s="116" t="s">
        <v>190</v>
      </c>
      <c r="K8" s="177" t="s">
        <v>179</v>
      </c>
      <c r="L8" s="177" t="s">
        <v>197</v>
      </c>
      <c r="M8" s="177" t="s">
        <v>11</v>
      </c>
      <c r="N8" s="117" t="s">
        <v>183</v>
      </c>
      <c r="O8" s="116" t="s">
        <v>581</v>
      </c>
      <c r="P8" s="116" t="s">
        <v>582</v>
      </c>
      <c r="Q8" s="116" t="s">
        <v>583</v>
      </c>
      <c r="R8" s="116" t="s">
        <v>584</v>
      </c>
      <c r="S8" s="116" t="s">
        <v>803</v>
      </c>
      <c r="T8" s="233" t="s">
        <v>213</v>
      </c>
      <c r="U8" s="177" t="s">
        <v>143</v>
      </c>
      <c r="V8" s="177" t="s">
        <v>144</v>
      </c>
      <c r="W8" s="117" t="s">
        <v>15</v>
      </c>
      <c r="X8" s="117" t="s">
        <v>16</v>
      </c>
      <c r="Y8" s="117" t="s">
        <v>154</v>
      </c>
      <c r="Z8" s="117" t="s">
        <v>34</v>
      </c>
      <c r="AA8" s="117" t="s">
        <v>97</v>
      </c>
      <c r="AB8" s="117" t="s">
        <v>98</v>
      </c>
      <c r="AC8" s="116" t="s">
        <v>21</v>
      </c>
      <c r="AD8" s="116" t="s">
        <v>145</v>
      </c>
      <c r="AE8" s="178" t="s">
        <v>195</v>
      </c>
      <c r="AF8" s="116" t="s">
        <v>22</v>
      </c>
      <c r="AG8" s="116" t="s">
        <v>23</v>
      </c>
      <c r="AH8" s="116" t="s">
        <v>24</v>
      </c>
      <c r="AI8" s="117" t="s">
        <v>18</v>
      </c>
      <c r="AJ8" s="117" t="s">
        <v>229</v>
      </c>
      <c r="AK8" s="117" t="s">
        <v>226</v>
      </c>
      <c r="AL8" s="117" t="s">
        <v>227</v>
      </c>
      <c r="AM8" s="117" t="s">
        <v>228</v>
      </c>
      <c r="AN8" s="117" t="s">
        <v>17</v>
      </c>
      <c r="AO8" s="117" t="s">
        <v>19</v>
      </c>
      <c r="AP8" s="117" t="s">
        <v>214</v>
      </c>
      <c r="AQ8" s="117" t="s">
        <v>216</v>
      </c>
      <c r="AR8" s="117" t="s">
        <v>215</v>
      </c>
      <c r="AS8" s="117" t="s">
        <v>217</v>
      </c>
      <c r="AT8" s="117" t="s">
        <v>218</v>
      </c>
      <c r="AU8" s="117" t="s">
        <v>220</v>
      </c>
      <c r="AV8" s="117" t="s">
        <v>222</v>
      </c>
      <c r="AW8" s="179" t="s">
        <v>224</v>
      </c>
      <c r="AX8" s="33" t="s">
        <v>218</v>
      </c>
      <c r="AY8" s="33" t="s">
        <v>219</v>
      </c>
      <c r="AZ8" s="33" t="s">
        <v>220</v>
      </c>
      <c r="BA8" s="33" t="s">
        <v>221</v>
      </c>
      <c r="BB8" s="33" t="s">
        <v>222</v>
      </c>
      <c r="BC8" s="33" t="s">
        <v>223</v>
      </c>
      <c r="BD8" s="33" t="s">
        <v>224</v>
      </c>
      <c r="BE8" s="33" t="s">
        <v>225</v>
      </c>
      <c r="BF8" s="33" t="s">
        <v>230</v>
      </c>
    </row>
    <row r="9" spans="1:58" s="189" customFormat="1" ht="30" x14ac:dyDescent="0.25">
      <c r="A9" s="181" t="s">
        <v>585</v>
      </c>
      <c r="B9" s="232" t="s">
        <v>586</v>
      </c>
      <c r="C9" s="182" t="s">
        <v>587</v>
      </c>
      <c r="D9" s="181" t="s">
        <v>588</v>
      </c>
      <c r="E9" s="181" t="s">
        <v>589</v>
      </c>
      <c r="F9" s="183" t="s">
        <v>590</v>
      </c>
      <c r="G9" s="181" t="s">
        <v>591</v>
      </c>
      <c r="H9" s="181" t="s">
        <v>592</v>
      </c>
      <c r="I9" s="181" t="s">
        <v>593</v>
      </c>
      <c r="J9" s="184">
        <v>1</v>
      </c>
      <c r="K9" s="114" t="s">
        <v>594</v>
      </c>
      <c r="L9" s="181" t="s">
        <v>595</v>
      </c>
      <c r="M9" s="114" t="s">
        <v>596</v>
      </c>
      <c r="N9" s="114">
        <v>0.8</v>
      </c>
      <c r="O9" s="114">
        <v>0</v>
      </c>
      <c r="P9" s="114"/>
      <c r="Q9" s="114"/>
      <c r="R9" s="114"/>
      <c r="S9" s="114">
        <f>SUM(O9:R9)</f>
        <v>0</v>
      </c>
      <c r="T9" s="234">
        <f>+S9/N9</f>
        <v>0</v>
      </c>
      <c r="U9" s="185">
        <v>46023</v>
      </c>
      <c r="V9" s="185">
        <v>46142</v>
      </c>
      <c r="W9" s="114">
        <f>V9-U9</f>
        <v>119</v>
      </c>
      <c r="X9" s="115">
        <v>18531</v>
      </c>
      <c r="Y9" s="113" t="s">
        <v>597</v>
      </c>
      <c r="Z9" s="181" t="s">
        <v>598</v>
      </c>
      <c r="AA9" s="181" t="s">
        <v>599</v>
      </c>
      <c r="AB9" s="181" t="s">
        <v>600</v>
      </c>
      <c r="AC9" s="181" t="s">
        <v>601</v>
      </c>
      <c r="AD9" s="181" t="s">
        <v>602</v>
      </c>
      <c r="AE9" s="186">
        <v>1340000000</v>
      </c>
      <c r="AF9" s="181" t="s">
        <v>603</v>
      </c>
      <c r="AG9" s="181" t="s">
        <v>604</v>
      </c>
      <c r="AH9" s="187">
        <v>45921</v>
      </c>
      <c r="AI9" s="188">
        <v>1340000000</v>
      </c>
      <c r="AJ9" s="188">
        <v>1340000000</v>
      </c>
      <c r="AK9" s="188"/>
      <c r="AL9" s="188"/>
      <c r="AM9" s="188"/>
      <c r="AN9" s="181" t="s">
        <v>604</v>
      </c>
      <c r="AO9" s="181" t="s">
        <v>605</v>
      </c>
      <c r="AP9" s="188">
        <v>1340000000</v>
      </c>
      <c r="AQ9" s="188">
        <v>1340000000</v>
      </c>
      <c r="AR9" s="181"/>
      <c r="AS9" s="181"/>
      <c r="AT9" s="181"/>
      <c r="AU9" s="181"/>
      <c r="AV9" s="181"/>
      <c r="AW9" s="181"/>
      <c r="AX9" s="221" t="s">
        <v>606</v>
      </c>
      <c r="AY9" s="114"/>
      <c r="AZ9" s="114"/>
      <c r="BA9" s="190"/>
      <c r="BB9" s="114"/>
      <c r="BC9" s="114"/>
      <c r="BD9" s="114"/>
      <c r="BE9" s="114"/>
    </row>
    <row r="10" spans="1:58" s="189" customFormat="1" ht="30" x14ac:dyDescent="0.25">
      <c r="A10" s="181"/>
      <c r="B10" s="232"/>
      <c r="C10" s="182"/>
      <c r="D10" s="181"/>
      <c r="E10" s="181"/>
      <c r="F10" s="183"/>
      <c r="G10" s="181"/>
      <c r="H10" s="181"/>
      <c r="I10" s="181"/>
      <c r="J10" s="184"/>
      <c r="K10" s="191" t="s">
        <v>607</v>
      </c>
      <c r="L10" s="181"/>
      <c r="M10" s="113" t="s">
        <v>608</v>
      </c>
      <c r="N10" s="114">
        <v>2.16</v>
      </c>
      <c r="O10" s="114">
        <v>0</v>
      </c>
      <c r="P10" s="114"/>
      <c r="Q10" s="114"/>
      <c r="R10" s="114"/>
      <c r="S10" s="114">
        <f t="shared" ref="S10:S73" si="0">SUM(O10:R10)</f>
        <v>0</v>
      </c>
      <c r="T10" s="234">
        <f t="shared" ref="T10:T73" si="1">+S10/N10</f>
        <v>0</v>
      </c>
      <c r="U10" s="185">
        <v>46023</v>
      </c>
      <c r="V10" s="185">
        <v>46142</v>
      </c>
      <c r="W10" s="114">
        <f t="shared" ref="W10:W40" si="2">V10-U10</f>
        <v>119</v>
      </c>
      <c r="X10" s="115">
        <v>18531</v>
      </c>
      <c r="Y10" s="113" t="s">
        <v>597</v>
      </c>
      <c r="Z10" s="181"/>
      <c r="AA10" s="181"/>
      <c r="AB10" s="181"/>
      <c r="AC10" s="181"/>
      <c r="AD10" s="181"/>
      <c r="AE10" s="186"/>
      <c r="AF10" s="181"/>
      <c r="AG10" s="181"/>
      <c r="AH10" s="187"/>
      <c r="AI10" s="188"/>
      <c r="AJ10" s="188"/>
      <c r="AK10" s="188"/>
      <c r="AL10" s="188"/>
      <c r="AM10" s="188"/>
      <c r="AN10" s="181"/>
      <c r="AO10" s="181"/>
      <c r="AP10" s="188"/>
      <c r="AQ10" s="188"/>
      <c r="AR10" s="181"/>
      <c r="AS10" s="181"/>
      <c r="AT10" s="181"/>
      <c r="AU10" s="181"/>
      <c r="AV10" s="181"/>
      <c r="AW10" s="181"/>
      <c r="AX10" s="221"/>
      <c r="AY10" s="114"/>
      <c r="AZ10" s="114"/>
      <c r="BA10" s="190"/>
      <c r="BB10" s="114"/>
      <c r="BC10" s="114"/>
      <c r="BD10" s="114"/>
      <c r="BE10" s="114"/>
    </row>
    <row r="11" spans="1:58" s="189" customFormat="1" ht="30" x14ac:dyDescent="0.25">
      <c r="A11" s="181"/>
      <c r="B11" s="232"/>
      <c r="C11" s="182"/>
      <c r="D11" s="181"/>
      <c r="E11" s="181"/>
      <c r="F11" s="183"/>
      <c r="G11" s="181"/>
      <c r="H11" s="181"/>
      <c r="I11" s="181"/>
      <c r="J11" s="184"/>
      <c r="K11" s="191"/>
      <c r="L11" s="181"/>
      <c r="M11" s="114" t="s">
        <v>609</v>
      </c>
      <c r="N11" s="114">
        <v>6.56</v>
      </c>
      <c r="O11" s="114">
        <v>0</v>
      </c>
      <c r="P11" s="114"/>
      <c r="Q11" s="114"/>
      <c r="R11" s="114"/>
      <c r="S11" s="114">
        <f t="shared" si="0"/>
        <v>0</v>
      </c>
      <c r="T11" s="234">
        <f t="shared" si="1"/>
        <v>0</v>
      </c>
      <c r="U11" s="185">
        <v>46023</v>
      </c>
      <c r="V11" s="185">
        <v>46142</v>
      </c>
      <c r="W11" s="114">
        <f t="shared" si="2"/>
        <v>119</v>
      </c>
      <c r="X11" s="115">
        <v>18531</v>
      </c>
      <c r="Y11" s="113" t="s">
        <v>597</v>
      </c>
      <c r="Z11" s="181"/>
      <c r="AA11" s="181"/>
      <c r="AB11" s="181"/>
      <c r="AC11" s="181"/>
      <c r="AD11" s="181"/>
      <c r="AE11" s="186"/>
      <c r="AF11" s="181"/>
      <c r="AG11" s="181"/>
      <c r="AH11" s="187"/>
      <c r="AI11" s="188"/>
      <c r="AJ11" s="188"/>
      <c r="AK11" s="188"/>
      <c r="AL11" s="188"/>
      <c r="AM11" s="188"/>
      <c r="AN11" s="181"/>
      <c r="AO11" s="181"/>
      <c r="AP11" s="188"/>
      <c r="AQ11" s="188"/>
      <c r="AR11" s="181"/>
      <c r="AS11" s="181"/>
      <c r="AT11" s="181"/>
      <c r="AU11" s="181"/>
      <c r="AV11" s="181"/>
      <c r="AW11" s="181"/>
      <c r="AX11" s="221"/>
      <c r="AY11" s="114"/>
      <c r="AZ11" s="114"/>
      <c r="BA11" s="190"/>
      <c r="BB11" s="114"/>
      <c r="BC11" s="114"/>
      <c r="BD11" s="114"/>
      <c r="BE11" s="114"/>
    </row>
    <row r="12" spans="1:58" s="189" customFormat="1" ht="75" x14ac:dyDescent="0.25">
      <c r="A12" s="181"/>
      <c r="B12" s="232"/>
      <c r="C12" s="182"/>
      <c r="D12" s="181"/>
      <c r="E12" s="181"/>
      <c r="F12" s="183"/>
      <c r="G12" s="181"/>
      <c r="H12" s="181"/>
      <c r="I12" s="181"/>
      <c r="J12" s="184"/>
      <c r="K12" s="191"/>
      <c r="L12" s="181"/>
      <c r="M12" s="113" t="s">
        <v>610</v>
      </c>
      <c r="N12" s="114">
        <v>6.56</v>
      </c>
      <c r="O12" s="114">
        <v>0</v>
      </c>
      <c r="P12" s="114"/>
      <c r="Q12" s="114"/>
      <c r="R12" s="114"/>
      <c r="S12" s="114">
        <f t="shared" si="0"/>
        <v>0</v>
      </c>
      <c r="T12" s="234">
        <f t="shared" si="1"/>
        <v>0</v>
      </c>
      <c r="U12" s="185">
        <v>46023</v>
      </c>
      <c r="V12" s="185">
        <v>46142</v>
      </c>
      <c r="W12" s="114">
        <f t="shared" si="2"/>
        <v>119</v>
      </c>
      <c r="X12" s="115">
        <v>18531</v>
      </c>
      <c r="Y12" s="113" t="s">
        <v>597</v>
      </c>
      <c r="Z12" s="181"/>
      <c r="AA12" s="181"/>
      <c r="AB12" s="181"/>
      <c r="AC12" s="181"/>
      <c r="AD12" s="181"/>
      <c r="AE12" s="186"/>
      <c r="AF12" s="181"/>
      <c r="AG12" s="181"/>
      <c r="AH12" s="187"/>
      <c r="AI12" s="188"/>
      <c r="AJ12" s="188"/>
      <c r="AK12" s="188"/>
      <c r="AL12" s="188"/>
      <c r="AM12" s="188"/>
      <c r="AN12" s="181"/>
      <c r="AO12" s="181"/>
      <c r="AP12" s="188"/>
      <c r="AQ12" s="188"/>
      <c r="AR12" s="181"/>
      <c r="AS12" s="181"/>
      <c r="AT12" s="181"/>
      <c r="AU12" s="181"/>
      <c r="AV12" s="181"/>
      <c r="AW12" s="181"/>
      <c r="AX12" s="221"/>
      <c r="AY12" s="114"/>
      <c r="AZ12" s="114"/>
      <c r="BA12" s="190"/>
      <c r="BB12" s="114"/>
      <c r="BC12" s="114"/>
      <c r="BD12" s="114"/>
      <c r="BE12" s="114"/>
    </row>
    <row r="13" spans="1:58" s="189" customFormat="1" ht="41.45" customHeight="1" x14ac:dyDescent="0.25">
      <c r="A13" s="181"/>
      <c r="B13" s="232"/>
      <c r="C13" s="182"/>
      <c r="D13" s="181"/>
      <c r="E13" s="181"/>
      <c r="F13" s="183"/>
      <c r="G13" s="181"/>
      <c r="H13" s="181"/>
      <c r="I13" s="181"/>
      <c r="J13" s="184"/>
      <c r="K13" s="191"/>
      <c r="L13" s="181"/>
      <c r="M13" s="113" t="s">
        <v>611</v>
      </c>
      <c r="N13" s="114">
        <v>1.472</v>
      </c>
      <c r="O13" s="114">
        <v>0</v>
      </c>
      <c r="P13" s="114"/>
      <c r="Q13" s="114"/>
      <c r="R13" s="114"/>
      <c r="S13" s="114">
        <f t="shared" si="0"/>
        <v>0</v>
      </c>
      <c r="T13" s="234">
        <f t="shared" si="1"/>
        <v>0</v>
      </c>
      <c r="U13" s="185">
        <v>46023</v>
      </c>
      <c r="V13" s="185">
        <v>46142</v>
      </c>
      <c r="W13" s="114">
        <f t="shared" si="2"/>
        <v>119</v>
      </c>
      <c r="X13" s="115">
        <v>18531</v>
      </c>
      <c r="Y13" s="113" t="s">
        <v>597</v>
      </c>
      <c r="Z13" s="181"/>
      <c r="AA13" s="181"/>
      <c r="AB13" s="181"/>
      <c r="AC13" s="181"/>
      <c r="AD13" s="181"/>
      <c r="AE13" s="186"/>
      <c r="AF13" s="181"/>
      <c r="AG13" s="181"/>
      <c r="AH13" s="187"/>
      <c r="AI13" s="188"/>
      <c r="AJ13" s="188"/>
      <c r="AK13" s="188"/>
      <c r="AL13" s="188"/>
      <c r="AM13" s="188"/>
      <c r="AN13" s="181"/>
      <c r="AO13" s="181"/>
      <c r="AP13" s="188"/>
      <c r="AQ13" s="188"/>
      <c r="AR13" s="181"/>
      <c r="AS13" s="181"/>
      <c r="AT13" s="181"/>
      <c r="AU13" s="181"/>
      <c r="AV13" s="181"/>
      <c r="AW13" s="181"/>
      <c r="AX13" s="221"/>
      <c r="AY13" s="114"/>
      <c r="AZ13" s="114"/>
      <c r="BA13" s="190"/>
      <c r="BB13" s="114"/>
      <c r="BC13" s="114"/>
      <c r="BD13" s="114"/>
      <c r="BE13" s="114"/>
    </row>
    <row r="14" spans="1:58" s="189" customFormat="1" ht="30" x14ac:dyDescent="0.25">
      <c r="A14" s="181"/>
      <c r="B14" s="232"/>
      <c r="C14" s="182"/>
      <c r="D14" s="181"/>
      <c r="E14" s="181"/>
      <c r="F14" s="183"/>
      <c r="G14" s="181"/>
      <c r="H14" s="181"/>
      <c r="I14" s="181"/>
      <c r="J14" s="184"/>
      <c r="K14" s="191"/>
      <c r="L14" s="181"/>
      <c r="M14" s="113" t="s">
        <v>612</v>
      </c>
      <c r="N14" s="114">
        <v>6.56</v>
      </c>
      <c r="O14" s="114">
        <v>0</v>
      </c>
      <c r="P14" s="114"/>
      <c r="Q14" s="114"/>
      <c r="R14" s="114"/>
      <c r="S14" s="114">
        <f t="shared" si="0"/>
        <v>0</v>
      </c>
      <c r="T14" s="234">
        <f t="shared" si="1"/>
        <v>0</v>
      </c>
      <c r="U14" s="185">
        <v>46023</v>
      </c>
      <c r="V14" s="185">
        <v>46142</v>
      </c>
      <c r="W14" s="114">
        <f t="shared" si="2"/>
        <v>119</v>
      </c>
      <c r="X14" s="115">
        <v>18531</v>
      </c>
      <c r="Y14" s="113" t="s">
        <v>597</v>
      </c>
      <c r="Z14" s="181"/>
      <c r="AA14" s="181"/>
      <c r="AB14" s="181"/>
      <c r="AC14" s="181"/>
      <c r="AD14" s="181"/>
      <c r="AE14" s="186"/>
      <c r="AF14" s="181"/>
      <c r="AG14" s="181"/>
      <c r="AH14" s="187"/>
      <c r="AI14" s="188"/>
      <c r="AJ14" s="188"/>
      <c r="AK14" s="188"/>
      <c r="AL14" s="188"/>
      <c r="AM14" s="188"/>
      <c r="AN14" s="181"/>
      <c r="AO14" s="181"/>
      <c r="AP14" s="188"/>
      <c r="AQ14" s="188"/>
      <c r="AR14" s="181"/>
      <c r="AS14" s="181"/>
      <c r="AT14" s="181"/>
      <c r="AU14" s="181"/>
      <c r="AV14" s="181"/>
      <c r="AW14" s="181"/>
      <c r="AX14" s="221"/>
      <c r="AY14" s="114"/>
      <c r="AZ14" s="114"/>
      <c r="BA14" s="190"/>
      <c r="BB14" s="114"/>
      <c r="BC14" s="114"/>
      <c r="BD14" s="114"/>
      <c r="BE14" s="114"/>
    </row>
    <row r="15" spans="1:58" s="189" customFormat="1" ht="45" x14ac:dyDescent="0.25">
      <c r="A15" s="181"/>
      <c r="B15" s="232"/>
      <c r="C15" s="182"/>
      <c r="D15" s="181"/>
      <c r="E15" s="181"/>
      <c r="F15" s="183"/>
      <c r="G15" s="181"/>
      <c r="H15" s="181"/>
      <c r="I15" s="181"/>
      <c r="J15" s="184"/>
      <c r="K15" s="191"/>
      <c r="L15" s="181"/>
      <c r="M15" s="113" t="s">
        <v>613</v>
      </c>
      <c r="N15" s="114">
        <v>6.56</v>
      </c>
      <c r="O15" s="114">
        <v>0</v>
      </c>
      <c r="P15" s="114"/>
      <c r="Q15" s="114"/>
      <c r="R15" s="114"/>
      <c r="S15" s="114">
        <f t="shared" si="0"/>
        <v>0</v>
      </c>
      <c r="T15" s="234">
        <f t="shared" si="1"/>
        <v>0</v>
      </c>
      <c r="U15" s="185">
        <v>46023</v>
      </c>
      <c r="V15" s="185">
        <v>46142</v>
      </c>
      <c r="W15" s="114">
        <f t="shared" si="2"/>
        <v>119</v>
      </c>
      <c r="X15" s="115">
        <v>18531</v>
      </c>
      <c r="Y15" s="113" t="s">
        <v>597</v>
      </c>
      <c r="Z15" s="181"/>
      <c r="AA15" s="181"/>
      <c r="AB15" s="181"/>
      <c r="AC15" s="181"/>
      <c r="AD15" s="181"/>
      <c r="AE15" s="186"/>
      <c r="AF15" s="181"/>
      <c r="AG15" s="181"/>
      <c r="AH15" s="187"/>
      <c r="AI15" s="188"/>
      <c r="AJ15" s="188"/>
      <c r="AK15" s="188"/>
      <c r="AL15" s="188"/>
      <c r="AM15" s="188"/>
      <c r="AN15" s="181"/>
      <c r="AO15" s="181"/>
      <c r="AP15" s="188"/>
      <c r="AQ15" s="188"/>
      <c r="AR15" s="181"/>
      <c r="AS15" s="181"/>
      <c r="AT15" s="181"/>
      <c r="AU15" s="181"/>
      <c r="AV15" s="181"/>
      <c r="AW15" s="181"/>
      <c r="AX15" s="221"/>
      <c r="AY15" s="114"/>
      <c r="AZ15" s="114"/>
      <c r="BA15" s="190"/>
      <c r="BB15" s="114"/>
      <c r="BC15" s="114"/>
      <c r="BD15" s="114"/>
      <c r="BE15" s="114"/>
    </row>
    <row r="16" spans="1:58" s="189" customFormat="1" ht="30" x14ac:dyDescent="0.25">
      <c r="A16" s="181"/>
      <c r="B16" s="232"/>
      <c r="C16" s="182"/>
      <c r="D16" s="181"/>
      <c r="E16" s="181"/>
      <c r="F16" s="183"/>
      <c r="G16" s="181"/>
      <c r="H16" s="181"/>
      <c r="I16" s="181"/>
      <c r="J16" s="184"/>
      <c r="K16" s="191"/>
      <c r="L16" s="181"/>
      <c r="M16" s="113" t="s">
        <v>614</v>
      </c>
      <c r="N16" s="114">
        <v>12.8</v>
      </c>
      <c r="O16" s="114">
        <v>0</v>
      </c>
      <c r="P16" s="114"/>
      <c r="Q16" s="114"/>
      <c r="R16" s="114"/>
      <c r="S16" s="114">
        <f t="shared" si="0"/>
        <v>0</v>
      </c>
      <c r="T16" s="234">
        <f t="shared" si="1"/>
        <v>0</v>
      </c>
      <c r="U16" s="185">
        <v>46023</v>
      </c>
      <c r="V16" s="185">
        <v>46142</v>
      </c>
      <c r="W16" s="114">
        <f t="shared" si="2"/>
        <v>119</v>
      </c>
      <c r="X16" s="115">
        <v>18531</v>
      </c>
      <c r="Y16" s="113" t="s">
        <v>597</v>
      </c>
      <c r="Z16" s="181"/>
      <c r="AA16" s="181"/>
      <c r="AB16" s="181"/>
      <c r="AC16" s="181"/>
      <c r="AD16" s="181"/>
      <c r="AE16" s="186"/>
      <c r="AF16" s="181"/>
      <c r="AG16" s="181"/>
      <c r="AH16" s="187"/>
      <c r="AI16" s="188"/>
      <c r="AJ16" s="188"/>
      <c r="AK16" s="188"/>
      <c r="AL16" s="188"/>
      <c r="AM16" s="188"/>
      <c r="AN16" s="181"/>
      <c r="AO16" s="181"/>
      <c r="AP16" s="188"/>
      <c r="AQ16" s="188"/>
      <c r="AR16" s="181"/>
      <c r="AS16" s="181"/>
      <c r="AT16" s="181"/>
      <c r="AU16" s="181"/>
      <c r="AV16" s="181"/>
      <c r="AW16" s="181"/>
      <c r="AX16" s="221"/>
      <c r="AY16" s="114"/>
      <c r="AZ16" s="114"/>
      <c r="BA16" s="190"/>
      <c r="BB16" s="114"/>
      <c r="BC16" s="114"/>
      <c r="BD16" s="114"/>
      <c r="BE16" s="114"/>
    </row>
    <row r="17" spans="1:57" s="189" customFormat="1" ht="46.9" customHeight="1" x14ac:dyDescent="0.25">
      <c r="A17" s="181"/>
      <c r="B17" s="232"/>
      <c r="C17" s="182"/>
      <c r="D17" s="181"/>
      <c r="E17" s="181"/>
      <c r="F17" s="183"/>
      <c r="G17" s="181"/>
      <c r="H17" s="181"/>
      <c r="I17" s="181"/>
      <c r="J17" s="184"/>
      <c r="K17" s="191"/>
      <c r="L17" s="181"/>
      <c r="M17" s="113" t="s">
        <v>615</v>
      </c>
      <c r="N17" s="114">
        <v>12.8</v>
      </c>
      <c r="O17" s="114">
        <v>0</v>
      </c>
      <c r="P17" s="114"/>
      <c r="Q17" s="114"/>
      <c r="R17" s="114"/>
      <c r="S17" s="114">
        <f t="shared" si="0"/>
        <v>0</v>
      </c>
      <c r="T17" s="234">
        <f t="shared" si="1"/>
        <v>0</v>
      </c>
      <c r="U17" s="185">
        <v>46023</v>
      </c>
      <c r="V17" s="185">
        <v>46142</v>
      </c>
      <c r="W17" s="114">
        <f t="shared" si="2"/>
        <v>119</v>
      </c>
      <c r="X17" s="115">
        <v>18531</v>
      </c>
      <c r="Y17" s="113" t="s">
        <v>597</v>
      </c>
      <c r="Z17" s="181"/>
      <c r="AA17" s="181"/>
      <c r="AB17" s="181"/>
      <c r="AC17" s="181"/>
      <c r="AD17" s="181"/>
      <c r="AE17" s="186"/>
      <c r="AF17" s="181"/>
      <c r="AG17" s="181"/>
      <c r="AH17" s="187"/>
      <c r="AI17" s="188"/>
      <c r="AJ17" s="188"/>
      <c r="AK17" s="188"/>
      <c r="AL17" s="188"/>
      <c r="AM17" s="188"/>
      <c r="AN17" s="181"/>
      <c r="AO17" s="181"/>
      <c r="AP17" s="188"/>
      <c r="AQ17" s="188"/>
      <c r="AR17" s="181"/>
      <c r="AS17" s="181"/>
      <c r="AT17" s="181"/>
      <c r="AU17" s="181"/>
      <c r="AV17" s="181"/>
      <c r="AW17" s="181"/>
      <c r="AX17" s="221"/>
      <c r="AY17" s="114"/>
      <c r="AZ17" s="114"/>
      <c r="BA17" s="190"/>
      <c r="BB17" s="114"/>
      <c r="BC17" s="114"/>
      <c r="BD17" s="114"/>
      <c r="BE17" s="114"/>
    </row>
    <row r="18" spans="1:57" s="189" customFormat="1" ht="60" x14ac:dyDescent="0.25">
      <c r="A18" s="181"/>
      <c r="B18" s="232"/>
      <c r="C18" s="182"/>
      <c r="D18" s="181"/>
      <c r="E18" s="181"/>
      <c r="F18" s="183"/>
      <c r="G18" s="181"/>
      <c r="H18" s="181"/>
      <c r="I18" s="181"/>
      <c r="J18" s="184"/>
      <c r="K18" s="191"/>
      <c r="L18" s="181"/>
      <c r="M18" s="113" t="s">
        <v>616</v>
      </c>
      <c r="N18" s="114">
        <v>25.6</v>
      </c>
      <c r="O18" s="114">
        <v>0</v>
      </c>
      <c r="P18" s="114"/>
      <c r="Q18" s="114"/>
      <c r="R18" s="114"/>
      <c r="S18" s="114">
        <f t="shared" si="0"/>
        <v>0</v>
      </c>
      <c r="T18" s="234">
        <f t="shared" si="1"/>
        <v>0</v>
      </c>
      <c r="U18" s="185">
        <v>46023</v>
      </c>
      <c r="V18" s="185">
        <v>46142</v>
      </c>
      <c r="W18" s="114">
        <f t="shared" si="2"/>
        <v>119</v>
      </c>
      <c r="X18" s="115">
        <v>18531</v>
      </c>
      <c r="Y18" s="113" t="s">
        <v>597</v>
      </c>
      <c r="Z18" s="181"/>
      <c r="AA18" s="181"/>
      <c r="AB18" s="181"/>
      <c r="AC18" s="181"/>
      <c r="AD18" s="181"/>
      <c r="AE18" s="186"/>
      <c r="AF18" s="181"/>
      <c r="AG18" s="181"/>
      <c r="AH18" s="187"/>
      <c r="AI18" s="188"/>
      <c r="AJ18" s="188"/>
      <c r="AK18" s="188"/>
      <c r="AL18" s="188"/>
      <c r="AM18" s="188"/>
      <c r="AN18" s="181"/>
      <c r="AO18" s="181"/>
      <c r="AP18" s="188"/>
      <c r="AQ18" s="188"/>
      <c r="AR18" s="181"/>
      <c r="AS18" s="181"/>
      <c r="AT18" s="181"/>
      <c r="AU18" s="181"/>
      <c r="AV18" s="181"/>
      <c r="AW18" s="181"/>
      <c r="AX18" s="221"/>
      <c r="AY18" s="114"/>
      <c r="AZ18" s="114"/>
      <c r="BA18" s="190"/>
      <c r="BB18" s="114"/>
      <c r="BC18" s="114"/>
      <c r="BD18" s="114"/>
      <c r="BE18" s="114"/>
    </row>
    <row r="19" spans="1:57" s="189" customFormat="1" ht="30" x14ac:dyDescent="0.25">
      <c r="A19" s="181"/>
      <c r="B19" s="232"/>
      <c r="C19" s="182"/>
      <c r="D19" s="181"/>
      <c r="E19" s="181"/>
      <c r="F19" s="183"/>
      <c r="G19" s="181"/>
      <c r="H19" s="181"/>
      <c r="I19" s="181"/>
      <c r="J19" s="184"/>
      <c r="K19" s="191"/>
      <c r="L19" s="181"/>
      <c r="M19" s="113" t="s">
        <v>617</v>
      </c>
      <c r="N19" s="114">
        <v>10.879999999999999</v>
      </c>
      <c r="O19" s="114">
        <v>0</v>
      </c>
      <c r="P19" s="114"/>
      <c r="Q19" s="114"/>
      <c r="R19" s="114"/>
      <c r="S19" s="114">
        <f t="shared" si="0"/>
        <v>0</v>
      </c>
      <c r="T19" s="234">
        <f t="shared" si="1"/>
        <v>0</v>
      </c>
      <c r="U19" s="185">
        <v>46023</v>
      </c>
      <c r="V19" s="185">
        <v>46142</v>
      </c>
      <c r="W19" s="114">
        <f t="shared" si="2"/>
        <v>119</v>
      </c>
      <c r="X19" s="115">
        <v>18531</v>
      </c>
      <c r="Y19" s="113" t="s">
        <v>597</v>
      </c>
      <c r="Z19" s="181"/>
      <c r="AA19" s="181"/>
      <c r="AB19" s="181"/>
      <c r="AC19" s="181"/>
      <c r="AD19" s="181"/>
      <c r="AE19" s="186"/>
      <c r="AF19" s="181"/>
      <c r="AG19" s="181"/>
      <c r="AH19" s="187"/>
      <c r="AI19" s="188"/>
      <c r="AJ19" s="188"/>
      <c r="AK19" s="188"/>
      <c r="AL19" s="188"/>
      <c r="AM19" s="188"/>
      <c r="AN19" s="181"/>
      <c r="AO19" s="181"/>
      <c r="AP19" s="188"/>
      <c r="AQ19" s="188"/>
      <c r="AR19" s="181"/>
      <c r="AS19" s="181"/>
      <c r="AT19" s="181"/>
      <c r="AU19" s="181"/>
      <c r="AV19" s="181"/>
      <c r="AW19" s="181"/>
      <c r="AX19" s="221"/>
      <c r="AY19" s="114"/>
      <c r="AZ19" s="114"/>
      <c r="BA19" s="190"/>
      <c r="BB19" s="114"/>
      <c r="BC19" s="114"/>
      <c r="BD19" s="114"/>
      <c r="BE19" s="114"/>
    </row>
    <row r="20" spans="1:57" s="189" customFormat="1" ht="30" x14ac:dyDescent="0.25">
      <c r="A20" s="181"/>
      <c r="B20" s="232"/>
      <c r="C20" s="182"/>
      <c r="D20" s="181"/>
      <c r="E20" s="181"/>
      <c r="F20" s="183"/>
      <c r="G20" s="181"/>
      <c r="H20" s="181"/>
      <c r="I20" s="181"/>
      <c r="J20" s="184"/>
      <c r="K20" s="191"/>
      <c r="L20" s="181"/>
      <c r="M20" s="113" t="s">
        <v>618</v>
      </c>
      <c r="N20" s="114">
        <v>5.4399999999999995</v>
      </c>
      <c r="O20" s="114">
        <v>0</v>
      </c>
      <c r="P20" s="114"/>
      <c r="Q20" s="114"/>
      <c r="R20" s="114"/>
      <c r="S20" s="114">
        <f t="shared" si="0"/>
        <v>0</v>
      </c>
      <c r="T20" s="234">
        <f t="shared" si="1"/>
        <v>0</v>
      </c>
      <c r="U20" s="185">
        <v>46023</v>
      </c>
      <c r="V20" s="185">
        <v>46142</v>
      </c>
      <c r="W20" s="114">
        <f t="shared" si="2"/>
        <v>119</v>
      </c>
      <c r="X20" s="115">
        <v>18531</v>
      </c>
      <c r="Y20" s="113" t="s">
        <v>597</v>
      </c>
      <c r="Z20" s="181"/>
      <c r="AA20" s="181"/>
      <c r="AB20" s="181"/>
      <c r="AC20" s="181"/>
      <c r="AD20" s="181"/>
      <c r="AE20" s="186"/>
      <c r="AF20" s="181"/>
      <c r="AG20" s="181"/>
      <c r="AH20" s="187"/>
      <c r="AI20" s="188"/>
      <c r="AJ20" s="188"/>
      <c r="AK20" s="188"/>
      <c r="AL20" s="188"/>
      <c r="AM20" s="188"/>
      <c r="AN20" s="181"/>
      <c r="AO20" s="181"/>
      <c r="AP20" s="188"/>
      <c r="AQ20" s="188"/>
      <c r="AR20" s="181"/>
      <c r="AS20" s="181"/>
      <c r="AT20" s="181"/>
      <c r="AU20" s="181"/>
      <c r="AV20" s="181"/>
      <c r="AW20" s="181"/>
      <c r="AX20" s="221"/>
      <c r="AY20" s="114"/>
      <c r="AZ20" s="114"/>
      <c r="BA20" s="190"/>
      <c r="BB20" s="114"/>
      <c r="BC20" s="114"/>
      <c r="BD20" s="114"/>
      <c r="BE20" s="114"/>
    </row>
    <row r="21" spans="1:57" s="189" customFormat="1" ht="120" x14ac:dyDescent="0.25">
      <c r="A21" s="181"/>
      <c r="B21" s="232"/>
      <c r="C21" s="182"/>
      <c r="D21" s="181"/>
      <c r="E21" s="181"/>
      <c r="F21" s="183"/>
      <c r="G21" s="181"/>
      <c r="H21" s="181"/>
      <c r="I21" s="181"/>
      <c r="J21" s="184"/>
      <c r="K21" s="191" t="s">
        <v>619</v>
      </c>
      <c r="L21" s="181"/>
      <c r="M21" s="113" t="s">
        <v>620</v>
      </c>
      <c r="N21" s="114">
        <v>3.2</v>
      </c>
      <c r="O21" s="114">
        <v>0</v>
      </c>
      <c r="P21" s="114"/>
      <c r="Q21" s="114"/>
      <c r="R21" s="114"/>
      <c r="S21" s="114">
        <f t="shared" si="0"/>
        <v>0</v>
      </c>
      <c r="T21" s="234">
        <f t="shared" si="1"/>
        <v>0</v>
      </c>
      <c r="U21" s="185">
        <v>46023</v>
      </c>
      <c r="V21" s="185">
        <v>46142</v>
      </c>
      <c r="W21" s="114">
        <f t="shared" si="2"/>
        <v>119</v>
      </c>
      <c r="X21" s="115">
        <v>18531</v>
      </c>
      <c r="Y21" s="113" t="s">
        <v>597</v>
      </c>
      <c r="Z21" s="181"/>
      <c r="AA21" s="181"/>
      <c r="AB21" s="181"/>
      <c r="AC21" s="181"/>
      <c r="AD21" s="181"/>
      <c r="AE21" s="186"/>
      <c r="AF21" s="181"/>
      <c r="AG21" s="181"/>
      <c r="AH21" s="187"/>
      <c r="AI21" s="188"/>
      <c r="AJ21" s="188"/>
      <c r="AK21" s="188"/>
      <c r="AL21" s="188"/>
      <c r="AM21" s="188"/>
      <c r="AN21" s="181"/>
      <c r="AO21" s="181"/>
      <c r="AP21" s="188"/>
      <c r="AQ21" s="188"/>
      <c r="AR21" s="181"/>
      <c r="AS21" s="181"/>
      <c r="AT21" s="181"/>
      <c r="AU21" s="181"/>
      <c r="AV21" s="181"/>
      <c r="AW21" s="181"/>
      <c r="AX21" s="221"/>
      <c r="AY21" s="114"/>
      <c r="AZ21" s="114"/>
      <c r="BA21" s="190"/>
      <c r="BB21" s="114"/>
      <c r="BC21" s="114"/>
      <c r="BD21" s="114"/>
      <c r="BE21" s="114"/>
    </row>
    <row r="22" spans="1:57" s="189" customFormat="1" ht="105" x14ac:dyDescent="0.25">
      <c r="A22" s="181"/>
      <c r="B22" s="232"/>
      <c r="C22" s="182"/>
      <c r="D22" s="181"/>
      <c r="E22" s="181"/>
      <c r="F22" s="183"/>
      <c r="G22" s="181"/>
      <c r="H22" s="181"/>
      <c r="I22" s="181"/>
      <c r="J22" s="184"/>
      <c r="K22" s="191"/>
      <c r="L22" s="181"/>
      <c r="M22" s="113" t="s">
        <v>621</v>
      </c>
      <c r="N22" s="114">
        <v>3.2</v>
      </c>
      <c r="O22" s="114">
        <v>0</v>
      </c>
      <c r="P22" s="114"/>
      <c r="Q22" s="114"/>
      <c r="R22" s="114"/>
      <c r="S22" s="114">
        <f t="shared" si="0"/>
        <v>0</v>
      </c>
      <c r="T22" s="234">
        <f t="shared" si="1"/>
        <v>0</v>
      </c>
      <c r="U22" s="185">
        <v>46023</v>
      </c>
      <c r="V22" s="185">
        <v>46142</v>
      </c>
      <c r="W22" s="114">
        <f t="shared" si="2"/>
        <v>119</v>
      </c>
      <c r="X22" s="115">
        <v>18531</v>
      </c>
      <c r="Y22" s="113" t="s">
        <v>597</v>
      </c>
      <c r="Z22" s="181"/>
      <c r="AA22" s="181"/>
      <c r="AB22" s="181"/>
      <c r="AC22" s="181"/>
      <c r="AD22" s="181"/>
      <c r="AE22" s="186"/>
      <c r="AF22" s="181"/>
      <c r="AG22" s="181"/>
      <c r="AH22" s="187"/>
      <c r="AI22" s="188"/>
      <c r="AJ22" s="188"/>
      <c r="AK22" s="188"/>
      <c r="AL22" s="188"/>
      <c r="AM22" s="188"/>
      <c r="AN22" s="181"/>
      <c r="AO22" s="181"/>
      <c r="AP22" s="188"/>
      <c r="AQ22" s="188"/>
      <c r="AR22" s="181"/>
      <c r="AS22" s="181"/>
      <c r="AT22" s="181"/>
      <c r="AU22" s="181"/>
      <c r="AV22" s="181"/>
      <c r="AW22" s="181"/>
      <c r="AX22" s="221"/>
      <c r="AY22" s="114"/>
      <c r="AZ22" s="114"/>
      <c r="BA22" s="190"/>
      <c r="BB22" s="114"/>
      <c r="BC22" s="114"/>
      <c r="BD22" s="114"/>
      <c r="BE22" s="114"/>
    </row>
    <row r="23" spans="1:57" s="189" customFormat="1" ht="90" x14ac:dyDescent="0.25">
      <c r="A23" s="181"/>
      <c r="B23" s="232"/>
      <c r="C23" s="182"/>
      <c r="D23" s="181"/>
      <c r="E23" s="181"/>
      <c r="F23" s="183"/>
      <c r="G23" s="181"/>
      <c r="H23" s="181"/>
      <c r="I23" s="181"/>
      <c r="J23" s="184"/>
      <c r="K23" s="192" t="s">
        <v>622</v>
      </c>
      <c r="L23" s="181"/>
      <c r="M23" s="113" t="s">
        <v>611</v>
      </c>
      <c r="N23" s="114">
        <v>2.2000000000000002</v>
      </c>
      <c r="O23" s="114">
        <v>0</v>
      </c>
      <c r="P23" s="114"/>
      <c r="Q23" s="114"/>
      <c r="R23" s="114"/>
      <c r="S23" s="114">
        <f t="shared" si="0"/>
        <v>0</v>
      </c>
      <c r="T23" s="234">
        <f t="shared" si="1"/>
        <v>0</v>
      </c>
      <c r="U23" s="185">
        <v>46023</v>
      </c>
      <c r="V23" s="185">
        <v>46142</v>
      </c>
      <c r="W23" s="114">
        <f t="shared" si="2"/>
        <v>119</v>
      </c>
      <c r="X23" s="115">
        <v>18531</v>
      </c>
      <c r="Y23" s="113" t="s">
        <v>597</v>
      </c>
      <c r="Z23" s="181"/>
      <c r="AA23" s="181"/>
      <c r="AB23" s="181"/>
      <c r="AC23" s="181"/>
      <c r="AD23" s="181"/>
      <c r="AE23" s="186"/>
      <c r="AF23" s="181"/>
      <c r="AG23" s="181"/>
      <c r="AH23" s="187"/>
      <c r="AI23" s="188"/>
      <c r="AJ23" s="188"/>
      <c r="AK23" s="188"/>
      <c r="AL23" s="188"/>
      <c r="AM23" s="188"/>
      <c r="AN23" s="181"/>
      <c r="AO23" s="181"/>
      <c r="AP23" s="188"/>
      <c r="AQ23" s="188"/>
      <c r="AR23" s="181"/>
      <c r="AS23" s="181"/>
      <c r="AT23" s="181"/>
      <c r="AU23" s="181"/>
      <c r="AV23" s="181"/>
      <c r="AW23" s="181"/>
      <c r="AX23" s="221"/>
      <c r="AY23" s="114"/>
      <c r="AZ23" s="114"/>
      <c r="BA23" s="190"/>
      <c r="BB23" s="114"/>
      <c r="BC23" s="114"/>
      <c r="BD23" s="114"/>
      <c r="BE23" s="114"/>
    </row>
    <row r="24" spans="1:57" s="189" customFormat="1" ht="60" x14ac:dyDescent="0.25">
      <c r="A24" s="181"/>
      <c r="B24" s="232"/>
      <c r="C24" s="182"/>
      <c r="D24" s="181"/>
      <c r="E24" s="181"/>
      <c r="F24" s="183"/>
      <c r="G24" s="181"/>
      <c r="H24" s="181"/>
      <c r="I24" s="181"/>
      <c r="J24" s="184"/>
      <c r="K24" s="192"/>
      <c r="L24" s="181"/>
      <c r="M24" s="113" t="s">
        <v>623</v>
      </c>
      <c r="N24" s="114">
        <v>7.0879999999999992</v>
      </c>
      <c r="O24" s="114">
        <v>0</v>
      </c>
      <c r="P24" s="114"/>
      <c r="Q24" s="114"/>
      <c r="R24" s="114"/>
      <c r="S24" s="114">
        <f t="shared" si="0"/>
        <v>0</v>
      </c>
      <c r="T24" s="234">
        <f t="shared" si="1"/>
        <v>0</v>
      </c>
      <c r="U24" s="185">
        <v>46023</v>
      </c>
      <c r="V24" s="185">
        <v>46142</v>
      </c>
      <c r="W24" s="114">
        <f t="shared" si="2"/>
        <v>119</v>
      </c>
      <c r="X24" s="115">
        <v>18531</v>
      </c>
      <c r="Y24" s="113" t="s">
        <v>597</v>
      </c>
      <c r="Z24" s="181"/>
      <c r="AA24" s="181"/>
      <c r="AB24" s="181"/>
      <c r="AC24" s="181"/>
      <c r="AD24" s="181"/>
      <c r="AE24" s="186"/>
      <c r="AF24" s="181"/>
      <c r="AG24" s="181"/>
      <c r="AH24" s="187"/>
      <c r="AI24" s="188"/>
      <c r="AJ24" s="188"/>
      <c r="AK24" s="188"/>
      <c r="AL24" s="188"/>
      <c r="AM24" s="188"/>
      <c r="AN24" s="181"/>
      <c r="AO24" s="181"/>
      <c r="AP24" s="188"/>
      <c r="AQ24" s="188"/>
      <c r="AR24" s="181"/>
      <c r="AS24" s="181"/>
      <c r="AT24" s="181"/>
      <c r="AU24" s="181"/>
      <c r="AV24" s="181"/>
      <c r="AW24" s="181"/>
      <c r="AX24" s="221"/>
      <c r="AY24" s="114"/>
      <c r="AZ24" s="114"/>
      <c r="BA24" s="190"/>
      <c r="BB24" s="114"/>
      <c r="BC24" s="114"/>
      <c r="BD24" s="114"/>
      <c r="BE24" s="114"/>
    </row>
    <row r="25" spans="1:57" s="189" customFormat="1" ht="30" x14ac:dyDescent="0.25">
      <c r="A25" s="181"/>
      <c r="B25" s="232"/>
      <c r="C25" s="182"/>
      <c r="D25" s="181"/>
      <c r="E25" s="181"/>
      <c r="F25" s="183"/>
      <c r="G25" s="181"/>
      <c r="H25" s="181"/>
      <c r="I25" s="181"/>
      <c r="J25" s="184"/>
      <c r="K25" s="192"/>
      <c r="L25" s="181"/>
      <c r="M25" s="113" t="s">
        <v>624</v>
      </c>
      <c r="N25" s="114">
        <v>4.6399999999999997</v>
      </c>
      <c r="O25" s="114">
        <v>0</v>
      </c>
      <c r="P25" s="114"/>
      <c r="Q25" s="114"/>
      <c r="R25" s="114"/>
      <c r="S25" s="114">
        <f t="shared" si="0"/>
        <v>0</v>
      </c>
      <c r="T25" s="234">
        <f t="shared" si="1"/>
        <v>0</v>
      </c>
      <c r="U25" s="185">
        <v>46023</v>
      </c>
      <c r="V25" s="185">
        <v>46142</v>
      </c>
      <c r="W25" s="114">
        <f t="shared" si="2"/>
        <v>119</v>
      </c>
      <c r="X25" s="115">
        <v>18531</v>
      </c>
      <c r="Y25" s="113" t="s">
        <v>597</v>
      </c>
      <c r="Z25" s="181"/>
      <c r="AA25" s="181"/>
      <c r="AB25" s="181"/>
      <c r="AC25" s="181"/>
      <c r="AD25" s="181"/>
      <c r="AE25" s="186"/>
      <c r="AF25" s="181"/>
      <c r="AG25" s="181"/>
      <c r="AH25" s="187"/>
      <c r="AI25" s="188"/>
      <c r="AJ25" s="188"/>
      <c r="AK25" s="188"/>
      <c r="AL25" s="188"/>
      <c r="AM25" s="188"/>
      <c r="AN25" s="181"/>
      <c r="AO25" s="181"/>
      <c r="AP25" s="188"/>
      <c r="AQ25" s="188"/>
      <c r="AR25" s="181"/>
      <c r="AS25" s="181"/>
      <c r="AT25" s="181"/>
      <c r="AU25" s="181"/>
      <c r="AV25" s="181"/>
      <c r="AW25" s="181"/>
      <c r="AX25" s="221"/>
      <c r="AY25" s="114"/>
      <c r="AZ25" s="114"/>
      <c r="BA25" s="190"/>
      <c r="BB25" s="114"/>
      <c r="BC25" s="114"/>
      <c r="BD25" s="114"/>
      <c r="BE25" s="114"/>
    </row>
    <row r="26" spans="1:57" s="189" customFormat="1" ht="84" customHeight="1" x14ac:dyDescent="0.25">
      <c r="A26" s="181"/>
      <c r="B26" s="232"/>
      <c r="C26" s="182"/>
      <c r="D26" s="181"/>
      <c r="E26" s="181"/>
      <c r="F26" s="183"/>
      <c r="G26" s="181"/>
      <c r="H26" s="181"/>
      <c r="I26" s="181"/>
      <c r="J26" s="184"/>
      <c r="K26" s="192"/>
      <c r="L26" s="181"/>
      <c r="M26" s="113" t="s">
        <v>625</v>
      </c>
      <c r="N26" s="114">
        <v>2.4</v>
      </c>
      <c r="O26" s="114">
        <v>0</v>
      </c>
      <c r="P26" s="114"/>
      <c r="Q26" s="114"/>
      <c r="R26" s="114"/>
      <c r="S26" s="114">
        <f t="shared" si="0"/>
        <v>0</v>
      </c>
      <c r="T26" s="234">
        <f t="shared" si="1"/>
        <v>0</v>
      </c>
      <c r="U26" s="185">
        <v>46023</v>
      </c>
      <c r="V26" s="185">
        <v>46142</v>
      </c>
      <c r="W26" s="114">
        <f t="shared" si="2"/>
        <v>119</v>
      </c>
      <c r="X26" s="115">
        <v>18531</v>
      </c>
      <c r="Y26" s="113" t="s">
        <v>597</v>
      </c>
      <c r="Z26" s="181"/>
      <c r="AA26" s="181"/>
      <c r="AB26" s="181"/>
      <c r="AC26" s="181"/>
      <c r="AD26" s="181"/>
      <c r="AE26" s="186"/>
      <c r="AF26" s="181"/>
      <c r="AG26" s="181"/>
      <c r="AH26" s="187"/>
      <c r="AI26" s="188"/>
      <c r="AJ26" s="188"/>
      <c r="AK26" s="188"/>
      <c r="AL26" s="188"/>
      <c r="AM26" s="188"/>
      <c r="AN26" s="181"/>
      <c r="AO26" s="181"/>
      <c r="AP26" s="188"/>
      <c r="AQ26" s="188"/>
      <c r="AR26" s="181"/>
      <c r="AS26" s="181"/>
      <c r="AT26" s="181"/>
      <c r="AU26" s="181"/>
      <c r="AV26" s="181"/>
      <c r="AW26" s="181"/>
      <c r="AX26" s="221"/>
      <c r="AY26" s="114"/>
      <c r="AZ26" s="114"/>
      <c r="BA26" s="190"/>
      <c r="BB26" s="114"/>
      <c r="BC26" s="114"/>
      <c r="BD26" s="114"/>
      <c r="BE26" s="114"/>
    </row>
    <row r="27" spans="1:57" s="189" customFormat="1" ht="13.9" customHeight="1" x14ac:dyDescent="0.25">
      <c r="A27" s="181"/>
      <c r="B27" s="232"/>
      <c r="C27" s="182"/>
      <c r="D27" s="181"/>
      <c r="E27" s="181"/>
      <c r="F27" s="183"/>
      <c r="G27" s="181"/>
      <c r="H27" s="181"/>
      <c r="I27" s="181"/>
      <c r="J27" s="184"/>
      <c r="K27" s="192" t="s">
        <v>626</v>
      </c>
      <c r="L27" s="181"/>
      <c r="M27" s="113" t="s">
        <v>627</v>
      </c>
      <c r="N27" s="114">
        <v>1.6</v>
      </c>
      <c r="O27" s="114">
        <v>0</v>
      </c>
      <c r="P27" s="114"/>
      <c r="Q27" s="114"/>
      <c r="R27" s="114"/>
      <c r="S27" s="114">
        <f t="shared" si="0"/>
        <v>0</v>
      </c>
      <c r="T27" s="234">
        <f t="shared" si="1"/>
        <v>0</v>
      </c>
      <c r="U27" s="185">
        <v>46023</v>
      </c>
      <c r="V27" s="185">
        <v>46142</v>
      </c>
      <c r="W27" s="114">
        <f t="shared" si="2"/>
        <v>119</v>
      </c>
      <c r="X27" s="115">
        <v>18531</v>
      </c>
      <c r="Y27" s="113" t="s">
        <v>597</v>
      </c>
      <c r="Z27" s="181"/>
      <c r="AA27" s="181"/>
      <c r="AB27" s="181"/>
      <c r="AC27" s="181"/>
      <c r="AD27" s="181"/>
      <c r="AE27" s="186"/>
      <c r="AF27" s="181"/>
      <c r="AG27" s="181"/>
      <c r="AH27" s="187"/>
      <c r="AI27" s="188"/>
      <c r="AJ27" s="188"/>
      <c r="AK27" s="188"/>
      <c r="AL27" s="188"/>
      <c r="AM27" s="188"/>
      <c r="AN27" s="181"/>
      <c r="AO27" s="181"/>
      <c r="AP27" s="188"/>
      <c r="AQ27" s="188"/>
      <c r="AR27" s="181"/>
      <c r="AS27" s="181"/>
      <c r="AT27" s="181"/>
      <c r="AU27" s="181"/>
      <c r="AV27" s="181"/>
      <c r="AW27" s="181"/>
      <c r="AX27" s="221"/>
      <c r="AY27" s="114"/>
      <c r="AZ27" s="114"/>
      <c r="BA27" s="190"/>
      <c r="BB27" s="114"/>
      <c r="BC27" s="114"/>
      <c r="BD27" s="114"/>
      <c r="BE27" s="114"/>
    </row>
    <row r="28" spans="1:57" s="189" customFormat="1" ht="30" x14ac:dyDescent="0.25">
      <c r="A28" s="181"/>
      <c r="B28" s="232"/>
      <c r="C28" s="182"/>
      <c r="D28" s="181"/>
      <c r="E28" s="181"/>
      <c r="F28" s="183"/>
      <c r="G28" s="181"/>
      <c r="H28" s="181"/>
      <c r="I28" s="181"/>
      <c r="J28" s="184"/>
      <c r="K28" s="192"/>
      <c r="L28" s="181"/>
      <c r="M28" s="114" t="s">
        <v>628</v>
      </c>
      <c r="N28" s="114">
        <v>0.8</v>
      </c>
      <c r="O28" s="114">
        <v>0</v>
      </c>
      <c r="P28" s="114"/>
      <c r="Q28" s="114"/>
      <c r="R28" s="114"/>
      <c r="S28" s="114">
        <f t="shared" si="0"/>
        <v>0</v>
      </c>
      <c r="T28" s="234">
        <f t="shared" si="1"/>
        <v>0</v>
      </c>
      <c r="U28" s="185">
        <v>46023</v>
      </c>
      <c r="V28" s="185">
        <v>46142</v>
      </c>
      <c r="W28" s="114">
        <f t="shared" si="2"/>
        <v>119</v>
      </c>
      <c r="X28" s="115">
        <v>18531</v>
      </c>
      <c r="Y28" s="113" t="s">
        <v>597</v>
      </c>
      <c r="Z28" s="181"/>
      <c r="AA28" s="181"/>
      <c r="AB28" s="181"/>
      <c r="AC28" s="181"/>
      <c r="AD28" s="181"/>
      <c r="AE28" s="186"/>
      <c r="AF28" s="181"/>
      <c r="AG28" s="181"/>
      <c r="AH28" s="187"/>
      <c r="AI28" s="188"/>
      <c r="AJ28" s="188"/>
      <c r="AK28" s="188"/>
      <c r="AL28" s="188"/>
      <c r="AM28" s="188"/>
      <c r="AN28" s="181"/>
      <c r="AO28" s="181"/>
      <c r="AP28" s="188"/>
      <c r="AQ28" s="188"/>
      <c r="AR28" s="181"/>
      <c r="AS28" s="181"/>
      <c r="AT28" s="181"/>
      <c r="AU28" s="181"/>
      <c r="AV28" s="181"/>
      <c r="AW28" s="181"/>
      <c r="AX28" s="221"/>
      <c r="AY28" s="114"/>
      <c r="AZ28" s="114"/>
      <c r="BA28" s="190"/>
      <c r="BB28" s="114"/>
      <c r="BC28" s="114"/>
      <c r="BD28" s="114"/>
      <c r="BE28" s="114"/>
    </row>
    <row r="29" spans="1:57" s="189" customFormat="1" ht="52.15" customHeight="1" x14ac:dyDescent="0.25">
      <c r="A29" s="181"/>
      <c r="B29" s="232"/>
      <c r="C29" s="182"/>
      <c r="D29" s="181"/>
      <c r="E29" s="181"/>
      <c r="F29" s="183"/>
      <c r="G29" s="181"/>
      <c r="H29" s="181"/>
      <c r="I29" s="181"/>
      <c r="J29" s="184"/>
      <c r="K29" s="192"/>
      <c r="L29" s="181"/>
      <c r="M29" s="113" t="s">
        <v>629</v>
      </c>
      <c r="N29" s="114">
        <v>3.2</v>
      </c>
      <c r="O29" s="114">
        <v>0</v>
      </c>
      <c r="P29" s="114"/>
      <c r="Q29" s="114"/>
      <c r="R29" s="114"/>
      <c r="S29" s="114">
        <f t="shared" si="0"/>
        <v>0</v>
      </c>
      <c r="T29" s="234">
        <f t="shared" si="1"/>
        <v>0</v>
      </c>
      <c r="U29" s="185">
        <v>46023</v>
      </c>
      <c r="V29" s="185">
        <v>46142</v>
      </c>
      <c r="W29" s="114">
        <f t="shared" si="2"/>
        <v>119</v>
      </c>
      <c r="X29" s="115">
        <v>18531</v>
      </c>
      <c r="Y29" s="113" t="s">
        <v>597</v>
      </c>
      <c r="Z29" s="181"/>
      <c r="AA29" s="181"/>
      <c r="AB29" s="181"/>
      <c r="AC29" s="181"/>
      <c r="AD29" s="181"/>
      <c r="AE29" s="186"/>
      <c r="AF29" s="181"/>
      <c r="AG29" s="181"/>
      <c r="AH29" s="187"/>
      <c r="AI29" s="188"/>
      <c r="AJ29" s="188"/>
      <c r="AK29" s="188"/>
      <c r="AL29" s="188"/>
      <c r="AM29" s="188"/>
      <c r="AN29" s="181"/>
      <c r="AO29" s="181"/>
      <c r="AP29" s="188"/>
      <c r="AQ29" s="188"/>
      <c r="AR29" s="181"/>
      <c r="AS29" s="181"/>
      <c r="AT29" s="181"/>
      <c r="AU29" s="181"/>
      <c r="AV29" s="181"/>
      <c r="AW29" s="181"/>
      <c r="AX29" s="221"/>
      <c r="AY29" s="114"/>
      <c r="AZ29" s="114"/>
      <c r="BA29" s="190"/>
      <c r="BB29" s="114"/>
      <c r="BC29" s="114"/>
      <c r="BD29" s="114"/>
      <c r="BE29" s="114"/>
    </row>
    <row r="30" spans="1:57" s="189" customFormat="1" ht="40.15" customHeight="1" x14ac:dyDescent="0.25">
      <c r="A30" s="181"/>
      <c r="B30" s="232"/>
      <c r="C30" s="182"/>
      <c r="D30" s="181"/>
      <c r="E30" s="181"/>
      <c r="F30" s="183"/>
      <c r="G30" s="181"/>
      <c r="H30" s="181"/>
      <c r="I30" s="181"/>
      <c r="J30" s="184"/>
      <c r="K30" s="192"/>
      <c r="L30" s="181"/>
      <c r="M30" s="113" t="s">
        <v>630</v>
      </c>
      <c r="N30" s="114">
        <v>3.2</v>
      </c>
      <c r="O30" s="114">
        <v>0</v>
      </c>
      <c r="P30" s="114"/>
      <c r="Q30" s="114"/>
      <c r="R30" s="114"/>
      <c r="S30" s="114">
        <f t="shared" si="0"/>
        <v>0</v>
      </c>
      <c r="T30" s="234">
        <f t="shared" si="1"/>
        <v>0</v>
      </c>
      <c r="U30" s="185">
        <v>46023</v>
      </c>
      <c r="V30" s="185">
        <v>46142</v>
      </c>
      <c r="W30" s="114">
        <f t="shared" si="2"/>
        <v>119</v>
      </c>
      <c r="X30" s="115">
        <v>18531</v>
      </c>
      <c r="Y30" s="113" t="s">
        <v>597</v>
      </c>
      <c r="Z30" s="181"/>
      <c r="AA30" s="181"/>
      <c r="AB30" s="181"/>
      <c r="AC30" s="181"/>
      <c r="AD30" s="181"/>
      <c r="AE30" s="186"/>
      <c r="AF30" s="181"/>
      <c r="AG30" s="181"/>
      <c r="AH30" s="187"/>
      <c r="AI30" s="188"/>
      <c r="AJ30" s="188"/>
      <c r="AK30" s="188"/>
      <c r="AL30" s="188"/>
      <c r="AM30" s="188"/>
      <c r="AN30" s="181"/>
      <c r="AO30" s="181"/>
      <c r="AP30" s="188"/>
      <c r="AQ30" s="188"/>
      <c r="AR30" s="181"/>
      <c r="AS30" s="181"/>
      <c r="AT30" s="181"/>
      <c r="AU30" s="181"/>
      <c r="AV30" s="181"/>
      <c r="AW30" s="181"/>
      <c r="AX30" s="221"/>
      <c r="AY30" s="114"/>
      <c r="AZ30" s="114"/>
      <c r="BA30" s="190"/>
      <c r="BB30" s="114"/>
      <c r="BC30" s="114"/>
      <c r="BD30" s="114"/>
      <c r="BE30" s="114"/>
    </row>
    <row r="31" spans="1:57" s="189" customFormat="1" ht="34.9" customHeight="1" x14ac:dyDescent="0.25">
      <c r="A31" s="181"/>
      <c r="B31" s="232"/>
      <c r="C31" s="182"/>
      <c r="D31" s="181"/>
      <c r="E31" s="181"/>
      <c r="F31" s="183"/>
      <c r="G31" s="181"/>
      <c r="H31" s="181"/>
      <c r="I31" s="181"/>
      <c r="J31" s="184"/>
      <c r="K31" s="192"/>
      <c r="L31" s="181"/>
      <c r="M31" s="113" t="s">
        <v>631</v>
      </c>
      <c r="N31" s="114">
        <v>0.8</v>
      </c>
      <c r="O31" s="114">
        <v>0</v>
      </c>
      <c r="P31" s="114"/>
      <c r="Q31" s="114"/>
      <c r="R31" s="114"/>
      <c r="S31" s="114">
        <f t="shared" si="0"/>
        <v>0</v>
      </c>
      <c r="T31" s="234">
        <f t="shared" si="1"/>
        <v>0</v>
      </c>
      <c r="U31" s="185">
        <v>46023</v>
      </c>
      <c r="V31" s="185">
        <v>46142</v>
      </c>
      <c r="W31" s="114">
        <f t="shared" si="2"/>
        <v>119</v>
      </c>
      <c r="X31" s="115">
        <v>18531</v>
      </c>
      <c r="Y31" s="113" t="s">
        <v>597</v>
      </c>
      <c r="Z31" s="181"/>
      <c r="AA31" s="181"/>
      <c r="AB31" s="181"/>
      <c r="AC31" s="181"/>
      <c r="AD31" s="181"/>
      <c r="AE31" s="186"/>
      <c r="AF31" s="181"/>
      <c r="AG31" s="181"/>
      <c r="AH31" s="187"/>
      <c r="AI31" s="188"/>
      <c r="AJ31" s="188"/>
      <c r="AK31" s="188"/>
      <c r="AL31" s="188"/>
      <c r="AM31" s="188"/>
      <c r="AN31" s="181"/>
      <c r="AO31" s="181"/>
      <c r="AP31" s="188"/>
      <c r="AQ31" s="188"/>
      <c r="AR31" s="181"/>
      <c r="AS31" s="181"/>
      <c r="AT31" s="181"/>
      <c r="AU31" s="181"/>
      <c r="AV31" s="181"/>
      <c r="AW31" s="181"/>
      <c r="AX31" s="221"/>
      <c r="AY31" s="114"/>
      <c r="AZ31" s="114"/>
      <c r="BA31" s="190"/>
      <c r="BB31" s="114"/>
      <c r="BC31" s="114"/>
      <c r="BD31" s="114"/>
      <c r="BE31" s="114"/>
    </row>
    <row r="32" spans="1:57" s="189" customFormat="1" ht="28.9" customHeight="1" x14ac:dyDescent="0.25">
      <c r="A32" s="181"/>
      <c r="B32" s="232"/>
      <c r="C32" s="182"/>
      <c r="D32" s="181"/>
      <c r="E32" s="181"/>
      <c r="F32" s="183"/>
      <c r="G32" s="181"/>
      <c r="H32" s="181"/>
      <c r="I32" s="181"/>
      <c r="J32" s="184"/>
      <c r="K32" s="192"/>
      <c r="L32" s="181"/>
      <c r="M32" s="113" t="s">
        <v>632</v>
      </c>
      <c r="N32" s="114">
        <v>0.8</v>
      </c>
      <c r="O32" s="114">
        <v>0</v>
      </c>
      <c r="P32" s="114"/>
      <c r="Q32" s="114"/>
      <c r="R32" s="114"/>
      <c r="S32" s="114">
        <f t="shared" si="0"/>
        <v>0</v>
      </c>
      <c r="T32" s="234">
        <f t="shared" si="1"/>
        <v>0</v>
      </c>
      <c r="U32" s="185">
        <v>46023</v>
      </c>
      <c r="V32" s="185">
        <v>46142</v>
      </c>
      <c r="W32" s="114">
        <f t="shared" si="2"/>
        <v>119</v>
      </c>
      <c r="X32" s="115">
        <v>18531</v>
      </c>
      <c r="Y32" s="113" t="s">
        <v>597</v>
      </c>
      <c r="Z32" s="181"/>
      <c r="AA32" s="181"/>
      <c r="AB32" s="181"/>
      <c r="AC32" s="181"/>
      <c r="AD32" s="181"/>
      <c r="AE32" s="186"/>
      <c r="AF32" s="181"/>
      <c r="AG32" s="181"/>
      <c r="AH32" s="187"/>
      <c r="AI32" s="188"/>
      <c r="AJ32" s="188"/>
      <c r="AK32" s="188"/>
      <c r="AL32" s="188"/>
      <c r="AM32" s="188"/>
      <c r="AN32" s="181"/>
      <c r="AO32" s="181"/>
      <c r="AP32" s="188"/>
      <c r="AQ32" s="188"/>
      <c r="AR32" s="181"/>
      <c r="AS32" s="181"/>
      <c r="AT32" s="181"/>
      <c r="AU32" s="181"/>
      <c r="AV32" s="181"/>
      <c r="AW32" s="181"/>
      <c r="AX32" s="221"/>
      <c r="AY32" s="114"/>
      <c r="AZ32" s="114"/>
      <c r="BA32" s="190"/>
      <c r="BB32" s="114"/>
      <c r="BC32" s="114"/>
      <c r="BD32" s="114"/>
      <c r="BE32" s="114"/>
    </row>
    <row r="33" spans="1:57" s="189" customFormat="1" ht="22.15" customHeight="1" x14ac:dyDescent="0.25">
      <c r="A33" s="181"/>
      <c r="B33" s="232"/>
      <c r="C33" s="182"/>
      <c r="D33" s="181"/>
      <c r="E33" s="181"/>
      <c r="F33" s="183"/>
      <c r="G33" s="181"/>
      <c r="H33" s="181"/>
      <c r="I33" s="181"/>
      <c r="J33" s="184"/>
      <c r="K33" s="192"/>
      <c r="L33" s="181"/>
      <c r="M33" s="113" t="s">
        <v>633</v>
      </c>
      <c r="N33" s="114">
        <v>0.8</v>
      </c>
      <c r="O33" s="114">
        <v>0</v>
      </c>
      <c r="P33" s="114"/>
      <c r="Q33" s="114"/>
      <c r="R33" s="114"/>
      <c r="S33" s="114">
        <f t="shared" si="0"/>
        <v>0</v>
      </c>
      <c r="T33" s="234">
        <f t="shared" si="1"/>
        <v>0</v>
      </c>
      <c r="U33" s="185">
        <v>46023</v>
      </c>
      <c r="V33" s="185">
        <v>46142</v>
      </c>
      <c r="W33" s="114">
        <f t="shared" si="2"/>
        <v>119</v>
      </c>
      <c r="X33" s="115">
        <v>18531</v>
      </c>
      <c r="Y33" s="113" t="s">
        <v>597</v>
      </c>
      <c r="Z33" s="181"/>
      <c r="AA33" s="181"/>
      <c r="AB33" s="181"/>
      <c r="AC33" s="181"/>
      <c r="AD33" s="181"/>
      <c r="AE33" s="186"/>
      <c r="AF33" s="181"/>
      <c r="AG33" s="181"/>
      <c r="AH33" s="187"/>
      <c r="AI33" s="188"/>
      <c r="AJ33" s="188"/>
      <c r="AK33" s="188"/>
      <c r="AL33" s="188"/>
      <c r="AM33" s="188"/>
      <c r="AN33" s="181"/>
      <c r="AO33" s="181"/>
      <c r="AP33" s="188"/>
      <c r="AQ33" s="188"/>
      <c r="AR33" s="181"/>
      <c r="AS33" s="181"/>
      <c r="AT33" s="181"/>
      <c r="AU33" s="181"/>
      <c r="AV33" s="181"/>
      <c r="AW33" s="181"/>
      <c r="AX33" s="221"/>
      <c r="AY33" s="114"/>
      <c r="AZ33" s="114"/>
      <c r="BA33" s="190"/>
      <c r="BB33" s="114"/>
      <c r="BC33" s="114"/>
      <c r="BD33" s="114"/>
      <c r="BE33" s="114"/>
    </row>
    <row r="34" spans="1:57" s="189" customFormat="1" ht="62.45" customHeight="1" x14ac:dyDescent="0.25">
      <c r="A34" s="181"/>
      <c r="B34" s="232"/>
      <c r="C34" s="182"/>
      <c r="D34" s="181"/>
      <c r="E34" s="181"/>
      <c r="F34" s="183"/>
      <c r="G34" s="181"/>
      <c r="H34" s="181"/>
      <c r="I34" s="181"/>
      <c r="J34" s="184"/>
      <c r="K34" s="192"/>
      <c r="L34" s="181"/>
      <c r="M34" s="113" t="s">
        <v>634</v>
      </c>
      <c r="N34" s="114">
        <v>0.8</v>
      </c>
      <c r="O34" s="114">
        <v>0</v>
      </c>
      <c r="P34" s="114"/>
      <c r="Q34" s="114"/>
      <c r="R34" s="114"/>
      <c r="S34" s="114">
        <f t="shared" si="0"/>
        <v>0</v>
      </c>
      <c r="T34" s="234">
        <f t="shared" si="1"/>
        <v>0</v>
      </c>
      <c r="U34" s="185">
        <v>46023</v>
      </c>
      <c r="V34" s="185">
        <v>46142</v>
      </c>
      <c r="W34" s="114">
        <f t="shared" si="2"/>
        <v>119</v>
      </c>
      <c r="X34" s="115">
        <v>18531</v>
      </c>
      <c r="Y34" s="113" t="s">
        <v>597</v>
      </c>
      <c r="Z34" s="181"/>
      <c r="AA34" s="181"/>
      <c r="AB34" s="181"/>
      <c r="AC34" s="181"/>
      <c r="AD34" s="181"/>
      <c r="AE34" s="186"/>
      <c r="AF34" s="181"/>
      <c r="AG34" s="181"/>
      <c r="AH34" s="187"/>
      <c r="AI34" s="188"/>
      <c r="AJ34" s="188"/>
      <c r="AK34" s="188"/>
      <c r="AL34" s="188"/>
      <c r="AM34" s="188"/>
      <c r="AN34" s="181"/>
      <c r="AO34" s="181"/>
      <c r="AP34" s="188"/>
      <c r="AQ34" s="188"/>
      <c r="AR34" s="181"/>
      <c r="AS34" s="181"/>
      <c r="AT34" s="181"/>
      <c r="AU34" s="181"/>
      <c r="AV34" s="181"/>
      <c r="AW34" s="181"/>
      <c r="AX34" s="221"/>
      <c r="AY34" s="114"/>
      <c r="AZ34" s="114"/>
      <c r="BA34" s="190"/>
      <c r="BB34" s="114"/>
      <c r="BC34" s="114"/>
      <c r="BD34" s="114"/>
      <c r="BE34" s="114"/>
    </row>
    <row r="35" spans="1:57" s="189" customFormat="1" ht="22.15" customHeight="1" x14ac:dyDescent="0.25">
      <c r="A35" s="181"/>
      <c r="B35" s="232"/>
      <c r="C35" s="182"/>
      <c r="D35" s="181"/>
      <c r="E35" s="181"/>
      <c r="F35" s="183"/>
      <c r="G35" s="181"/>
      <c r="H35" s="181"/>
      <c r="I35" s="181"/>
      <c r="J35" s="184"/>
      <c r="K35" s="192" t="s">
        <v>635</v>
      </c>
      <c r="L35" s="181"/>
      <c r="M35" s="113" t="s">
        <v>636</v>
      </c>
      <c r="N35" s="114">
        <v>17.28</v>
      </c>
      <c r="O35" s="114">
        <v>0</v>
      </c>
      <c r="P35" s="114"/>
      <c r="Q35" s="114"/>
      <c r="R35" s="114"/>
      <c r="S35" s="114">
        <f t="shared" si="0"/>
        <v>0</v>
      </c>
      <c r="T35" s="234">
        <f t="shared" si="1"/>
        <v>0</v>
      </c>
      <c r="U35" s="185">
        <v>46023</v>
      </c>
      <c r="V35" s="185">
        <v>46142</v>
      </c>
      <c r="W35" s="114">
        <f t="shared" si="2"/>
        <v>119</v>
      </c>
      <c r="X35" s="115">
        <v>18531</v>
      </c>
      <c r="Y35" s="113" t="s">
        <v>597</v>
      </c>
      <c r="Z35" s="181"/>
      <c r="AA35" s="181"/>
      <c r="AB35" s="181"/>
      <c r="AC35" s="181"/>
      <c r="AD35" s="181"/>
      <c r="AE35" s="186"/>
      <c r="AF35" s="181"/>
      <c r="AG35" s="181"/>
      <c r="AH35" s="187"/>
      <c r="AI35" s="188"/>
      <c r="AJ35" s="188"/>
      <c r="AK35" s="188"/>
      <c r="AL35" s="188"/>
      <c r="AM35" s="188"/>
      <c r="AN35" s="181"/>
      <c r="AO35" s="181"/>
      <c r="AP35" s="188"/>
      <c r="AQ35" s="188"/>
      <c r="AR35" s="181"/>
      <c r="AS35" s="181"/>
      <c r="AT35" s="181"/>
      <c r="AU35" s="181"/>
      <c r="AV35" s="181"/>
      <c r="AW35" s="181"/>
      <c r="AX35" s="221"/>
      <c r="AY35" s="114"/>
      <c r="AZ35" s="114"/>
      <c r="BA35" s="190"/>
      <c r="BB35" s="114"/>
      <c r="BC35" s="114"/>
      <c r="BD35" s="114"/>
      <c r="BE35" s="114"/>
    </row>
    <row r="36" spans="1:57" s="189" customFormat="1" ht="25.15" customHeight="1" x14ac:dyDescent="0.25">
      <c r="A36" s="181"/>
      <c r="B36" s="232"/>
      <c r="C36" s="182"/>
      <c r="D36" s="181"/>
      <c r="E36" s="181"/>
      <c r="F36" s="183"/>
      <c r="G36" s="181"/>
      <c r="H36" s="181"/>
      <c r="I36" s="181"/>
      <c r="J36" s="184"/>
      <c r="K36" s="192"/>
      <c r="L36" s="181"/>
      <c r="M36" s="113" t="s">
        <v>637</v>
      </c>
      <c r="N36" s="114">
        <v>17.28</v>
      </c>
      <c r="O36" s="114">
        <v>0</v>
      </c>
      <c r="P36" s="114"/>
      <c r="Q36" s="114"/>
      <c r="R36" s="114"/>
      <c r="S36" s="114">
        <f t="shared" si="0"/>
        <v>0</v>
      </c>
      <c r="T36" s="234">
        <f t="shared" si="1"/>
        <v>0</v>
      </c>
      <c r="U36" s="185">
        <v>46023</v>
      </c>
      <c r="V36" s="185">
        <v>46142</v>
      </c>
      <c r="W36" s="114">
        <f t="shared" si="2"/>
        <v>119</v>
      </c>
      <c r="X36" s="115">
        <v>18531</v>
      </c>
      <c r="Y36" s="113" t="s">
        <v>597</v>
      </c>
      <c r="Z36" s="181"/>
      <c r="AA36" s="181"/>
      <c r="AB36" s="181"/>
      <c r="AC36" s="181"/>
      <c r="AD36" s="181"/>
      <c r="AE36" s="186"/>
      <c r="AF36" s="181"/>
      <c r="AG36" s="181"/>
      <c r="AH36" s="187"/>
      <c r="AI36" s="188"/>
      <c r="AJ36" s="188"/>
      <c r="AK36" s="188"/>
      <c r="AL36" s="188"/>
      <c r="AM36" s="188"/>
      <c r="AN36" s="181"/>
      <c r="AO36" s="181"/>
      <c r="AP36" s="188"/>
      <c r="AQ36" s="188"/>
      <c r="AR36" s="181"/>
      <c r="AS36" s="181"/>
      <c r="AT36" s="181"/>
      <c r="AU36" s="181"/>
      <c r="AV36" s="181"/>
      <c r="AW36" s="181"/>
      <c r="AX36" s="221"/>
      <c r="AY36" s="114"/>
      <c r="AZ36" s="114"/>
      <c r="BA36" s="190"/>
      <c r="BB36" s="114"/>
      <c r="BC36" s="114"/>
      <c r="BD36" s="114"/>
      <c r="BE36" s="114"/>
    </row>
    <row r="37" spans="1:57" s="189" customFormat="1" ht="25.15" customHeight="1" x14ac:dyDescent="0.25">
      <c r="A37" s="181"/>
      <c r="B37" s="232"/>
      <c r="C37" s="182"/>
      <c r="D37" s="181"/>
      <c r="E37" s="181"/>
      <c r="F37" s="183"/>
      <c r="G37" s="181"/>
      <c r="H37" s="181"/>
      <c r="I37" s="181"/>
      <c r="J37" s="184"/>
      <c r="K37" s="193" t="s">
        <v>638</v>
      </c>
      <c r="L37" s="181"/>
      <c r="M37" s="113" t="s">
        <v>639</v>
      </c>
      <c r="N37" s="114">
        <v>0.8</v>
      </c>
      <c r="O37" s="114">
        <v>0</v>
      </c>
      <c r="P37" s="114"/>
      <c r="Q37" s="114"/>
      <c r="R37" s="114"/>
      <c r="S37" s="114">
        <f t="shared" si="0"/>
        <v>0</v>
      </c>
      <c r="T37" s="234">
        <f t="shared" si="1"/>
        <v>0</v>
      </c>
      <c r="U37" s="185">
        <v>46023</v>
      </c>
      <c r="V37" s="185">
        <v>46142</v>
      </c>
      <c r="W37" s="114">
        <f t="shared" si="2"/>
        <v>119</v>
      </c>
      <c r="X37" s="115">
        <v>18531</v>
      </c>
      <c r="Y37" s="113" t="s">
        <v>597</v>
      </c>
      <c r="Z37" s="181"/>
      <c r="AA37" s="181"/>
      <c r="AB37" s="181"/>
      <c r="AC37" s="181"/>
      <c r="AD37" s="181"/>
      <c r="AE37" s="186"/>
      <c r="AF37" s="181"/>
      <c r="AG37" s="181"/>
      <c r="AH37" s="187"/>
      <c r="AI37" s="188"/>
      <c r="AJ37" s="188"/>
      <c r="AK37" s="188"/>
      <c r="AL37" s="188"/>
      <c r="AM37" s="188"/>
      <c r="AN37" s="181"/>
      <c r="AO37" s="181"/>
      <c r="AP37" s="188"/>
      <c r="AQ37" s="188"/>
      <c r="AR37" s="181"/>
      <c r="AS37" s="181"/>
      <c r="AT37" s="181"/>
      <c r="AU37" s="181"/>
      <c r="AV37" s="181"/>
      <c r="AW37" s="181"/>
      <c r="AX37" s="221"/>
      <c r="AY37" s="114"/>
      <c r="AZ37" s="114"/>
      <c r="BA37" s="190"/>
      <c r="BB37" s="114"/>
      <c r="BC37" s="114"/>
      <c r="BD37" s="114"/>
      <c r="BE37" s="114"/>
    </row>
    <row r="38" spans="1:57" s="189" customFormat="1" ht="29.45" customHeight="1" x14ac:dyDescent="0.25">
      <c r="A38" s="181"/>
      <c r="B38" s="232"/>
      <c r="C38" s="182"/>
      <c r="D38" s="181"/>
      <c r="E38" s="181"/>
      <c r="F38" s="183"/>
      <c r="G38" s="181"/>
      <c r="H38" s="181"/>
      <c r="I38" s="181"/>
      <c r="J38" s="184"/>
      <c r="K38" s="192" t="s">
        <v>640</v>
      </c>
      <c r="L38" s="181"/>
      <c r="M38" s="113" t="s">
        <v>641</v>
      </c>
      <c r="N38" s="114">
        <v>7.1840000000000002</v>
      </c>
      <c r="O38" s="114">
        <v>0</v>
      </c>
      <c r="P38" s="114"/>
      <c r="Q38" s="114"/>
      <c r="R38" s="114"/>
      <c r="S38" s="114">
        <f t="shared" si="0"/>
        <v>0</v>
      </c>
      <c r="T38" s="234">
        <f t="shared" si="1"/>
        <v>0</v>
      </c>
      <c r="U38" s="185">
        <v>46023</v>
      </c>
      <c r="V38" s="185">
        <v>46142</v>
      </c>
      <c r="W38" s="114">
        <f t="shared" si="2"/>
        <v>119</v>
      </c>
      <c r="X38" s="115">
        <v>18531</v>
      </c>
      <c r="Y38" s="113" t="s">
        <v>597</v>
      </c>
      <c r="Z38" s="181"/>
      <c r="AA38" s="181"/>
      <c r="AB38" s="181"/>
      <c r="AC38" s="181"/>
      <c r="AD38" s="181"/>
      <c r="AE38" s="186"/>
      <c r="AF38" s="181"/>
      <c r="AG38" s="181"/>
      <c r="AH38" s="187"/>
      <c r="AI38" s="188"/>
      <c r="AJ38" s="188"/>
      <c r="AK38" s="188"/>
      <c r="AL38" s="188"/>
      <c r="AM38" s="188"/>
      <c r="AN38" s="181"/>
      <c r="AO38" s="181"/>
      <c r="AP38" s="188"/>
      <c r="AQ38" s="188"/>
      <c r="AR38" s="181"/>
      <c r="AS38" s="181"/>
      <c r="AT38" s="181"/>
      <c r="AU38" s="181"/>
      <c r="AV38" s="181"/>
      <c r="AW38" s="181"/>
      <c r="AX38" s="221"/>
      <c r="AY38" s="114"/>
      <c r="AZ38" s="114"/>
      <c r="BA38" s="190"/>
      <c r="BB38" s="114"/>
      <c r="BC38" s="114"/>
      <c r="BD38" s="114"/>
      <c r="BE38" s="114"/>
    </row>
    <row r="39" spans="1:57" s="189" customFormat="1" ht="63" customHeight="1" x14ac:dyDescent="0.25">
      <c r="A39" s="181"/>
      <c r="B39" s="232"/>
      <c r="C39" s="182"/>
      <c r="D39" s="181"/>
      <c r="E39" s="181"/>
      <c r="F39" s="183"/>
      <c r="G39" s="181"/>
      <c r="H39" s="181"/>
      <c r="I39" s="181"/>
      <c r="J39" s="184"/>
      <c r="K39" s="192"/>
      <c r="L39" s="181"/>
      <c r="M39" s="113" t="s">
        <v>642</v>
      </c>
      <c r="N39" s="114">
        <v>6.56</v>
      </c>
      <c r="O39" s="114">
        <v>0</v>
      </c>
      <c r="P39" s="114"/>
      <c r="Q39" s="114"/>
      <c r="R39" s="114"/>
      <c r="S39" s="114">
        <f t="shared" si="0"/>
        <v>0</v>
      </c>
      <c r="T39" s="234">
        <f t="shared" si="1"/>
        <v>0</v>
      </c>
      <c r="U39" s="185">
        <v>46023</v>
      </c>
      <c r="V39" s="185">
        <v>46142</v>
      </c>
      <c r="W39" s="114">
        <f t="shared" si="2"/>
        <v>119</v>
      </c>
      <c r="X39" s="115">
        <v>18531</v>
      </c>
      <c r="Y39" s="113" t="s">
        <v>597</v>
      </c>
      <c r="Z39" s="181"/>
      <c r="AA39" s="181"/>
      <c r="AB39" s="181"/>
      <c r="AC39" s="181"/>
      <c r="AD39" s="181"/>
      <c r="AE39" s="186"/>
      <c r="AF39" s="181"/>
      <c r="AG39" s="181"/>
      <c r="AH39" s="187"/>
      <c r="AI39" s="188"/>
      <c r="AJ39" s="188"/>
      <c r="AK39" s="188"/>
      <c r="AL39" s="188"/>
      <c r="AM39" s="188"/>
      <c r="AN39" s="181"/>
      <c r="AO39" s="181"/>
      <c r="AP39" s="188"/>
      <c r="AQ39" s="188"/>
      <c r="AR39" s="181"/>
      <c r="AS39" s="181"/>
      <c r="AT39" s="181"/>
      <c r="AU39" s="181"/>
      <c r="AV39" s="181"/>
      <c r="AW39" s="181"/>
      <c r="AX39" s="221"/>
      <c r="AY39" s="114"/>
      <c r="AZ39" s="114"/>
      <c r="BA39" s="190"/>
      <c r="BB39" s="114"/>
      <c r="BC39" s="114"/>
      <c r="BD39" s="114"/>
      <c r="BE39" s="114"/>
    </row>
    <row r="40" spans="1:57" s="189" customFormat="1" ht="72" customHeight="1" x14ac:dyDescent="0.25">
      <c r="A40" s="181"/>
      <c r="B40" s="232"/>
      <c r="C40" s="182"/>
      <c r="D40" s="181"/>
      <c r="E40" s="181"/>
      <c r="F40" s="183"/>
      <c r="G40" s="181"/>
      <c r="H40" s="181"/>
      <c r="I40" s="181"/>
      <c r="J40" s="184"/>
      <c r="K40" s="192"/>
      <c r="L40" s="181"/>
      <c r="M40" s="113" t="s">
        <v>643</v>
      </c>
      <c r="N40" s="114">
        <v>0.8</v>
      </c>
      <c r="O40" s="114">
        <v>0</v>
      </c>
      <c r="P40" s="114"/>
      <c r="Q40" s="114"/>
      <c r="R40" s="114"/>
      <c r="S40" s="114">
        <f t="shared" si="0"/>
        <v>0</v>
      </c>
      <c r="T40" s="234">
        <f t="shared" si="1"/>
        <v>0</v>
      </c>
      <c r="U40" s="185">
        <v>46023</v>
      </c>
      <c r="V40" s="185">
        <v>46142</v>
      </c>
      <c r="W40" s="114">
        <f t="shared" si="2"/>
        <v>119</v>
      </c>
      <c r="X40" s="115">
        <v>18531</v>
      </c>
      <c r="Y40" s="113" t="s">
        <v>597</v>
      </c>
      <c r="Z40" s="181"/>
      <c r="AA40" s="181"/>
      <c r="AB40" s="181"/>
      <c r="AC40" s="181"/>
      <c r="AD40" s="181"/>
      <c r="AE40" s="186"/>
      <c r="AF40" s="181"/>
      <c r="AG40" s="181"/>
      <c r="AH40" s="187"/>
      <c r="AI40" s="188"/>
      <c r="AJ40" s="188"/>
      <c r="AK40" s="188"/>
      <c r="AL40" s="188"/>
      <c r="AM40" s="188"/>
      <c r="AN40" s="181"/>
      <c r="AO40" s="181"/>
      <c r="AP40" s="188"/>
      <c r="AQ40" s="188"/>
      <c r="AR40" s="181"/>
      <c r="AS40" s="181"/>
      <c r="AT40" s="181"/>
      <c r="AU40" s="181"/>
      <c r="AV40" s="181"/>
      <c r="AW40" s="181"/>
      <c r="AX40" s="221"/>
      <c r="AY40" s="114"/>
      <c r="AZ40" s="114"/>
      <c r="BA40" s="190"/>
      <c r="BB40" s="114"/>
      <c r="BC40" s="114"/>
      <c r="BD40" s="114"/>
      <c r="BE40" s="114"/>
    </row>
    <row r="41" spans="1:57" s="189" customFormat="1" ht="82.5" customHeight="1" x14ac:dyDescent="0.25">
      <c r="A41" s="194"/>
      <c r="B41" s="194"/>
      <c r="C41" s="194"/>
      <c r="D41" s="194"/>
      <c r="E41" s="194"/>
      <c r="F41" s="194"/>
      <c r="G41" s="194"/>
      <c r="H41" s="194"/>
      <c r="I41" s="194"/>
      <c r="J41" s="194"/>
      <c r="K41" s="194"/>
      <c r="L41" s="194"/>
      <c r="M41" s="194"/>
      <c r="N41" s="235" t="s">
        <v>804</v>
      </c>
      <c r="O41" s="236"/>
      <c r="P41" s="236"/>
      <c r="Q41" s="236"/>
      <c r="R41" s="236"/>
      <c r="S41" s="237"/>
      <c r="T41" s="239">
        <f>AVERAGE(T9:T40)</f>
        <v>0</v>
      </c>
      <c r="U41" s="194"/>
      <c r="V41" s="194"/>
      <c r="W41" s="194"/>
      <c r="X41" s="194"/>
      <c r="Y41" s="194"/>
      <c r="Z41" s="194"/>
      <c r="AA41" s="194"/>
      <c r="AB41" s="194"/>
      <c r="AC41" s="194"/>
      <c r="AD41" s="194"/>
      <c r="AE41" s="196"/>
      <c r="AF41" s="194"/>
      <c r="AG41" s="194"/>
      <c r="AH41" s="194"/>
      <c r="AI41" s="194"/>
      <c r="AJ41" s="194"/>
      <c r="AK41" s="194"/>
      <c r="AL41" s="194"/>
      <c r="AM41" s="194"/>
      <c r="AN41" s="194"/>
      <c r="AO41" s="194"/>
      <c r="AP41" s="194"/>
      <c r="AQ41" s="194"/>
      <c r="AR41" s="194"/>
      <c r="AS41" s="194"/>
      <c r="AT41" s="194"/>
      <c r="AU41" s="194"/>
      <c r="AV41" s="194"/>
      <c r="AW41" s="197"/>
      <c r="AX41" s="197"/>
      <c r="AY41" s="114"/>
      <c r="AZ41" s="194"/>
      <c r="BA41" s="198"/>
      <c r="BB41" s="194"/>
      <c r="BC41" s="114"/>
      <c r="BD41" s="114"/>
      <c r="BE41" s="114"/>
    </row>
    <row r="42" spans="1:57" s="189" customFormat="1" ht="36.75" customHeight="1" x14ac:dyDescent="0.25">
      <c r="A42" s="181" t="s">
        <v>417</v>
      </c>
      <c r="B42" s="232" t="s">
        <v>413</v>
      </c>
      <c r="C42" s="182" t="s">
        <v>587</v>
      </c>
      <c r="D42" s="181" t="s">
        <v>417</v>
      </c>
      <c r="E42" s="181" t="s">
        <v>644</v>
      </c>
      <c r="F42" s="183" t="s">
        <v>645</v>
      </c>
      <c r="G42" s="181" t="s">
        <v>646</v>
      </c>
      <c r="H42" s="181" t="s">
        <v>592</v>
      </c>
      <c r="I42" s="181" t="s">
        <v>647</v>
      </c>
      <c r="J42" s="184">
        <v>1</v>
      </c>
      <c r="K42" s="114" t="s">
        <v>648</v>
      </c>
      <c r="L42" s="181" t="s">
        <v>595</v>
      </c>
      <c r="M42" s="114" t="s">
        <v>649</v>
      </c>
      <c r="N42" s="114">
        <v>0.4</v>
      </c>
      <c r="O42" s="114">
        <v>0</v>
      </c>
      <c r="P42" s="114"/>
      <c r="Q42" s="114"/>
      <c r="R42" s="114"/>
      <c r="S42" s="114">
        <f t="shared" si="0"/>
        <v>0</v>
      </c>
      <c r="T42" s="234">
        <f t="shared" si="1"/>
        <v>0</v>
      </c>
      <c r="U42" s="185">
        <v>46023</v>
      </c>
      <c r="V42" s="185">
        <v>46142</v>
      </c>
      <c r="W42" s="114">
        <f>V42-U42</f>
        <v>119</v>
      </c>
      <c r="X42" s="114">
        <v>49681</v>
      </c>
      <c r="Y42" s="114" t="s">
        <v>650</v>
      </c>
      <c r="Z42" s="199" t="s">
        <v>651</v>
      </c>
      <c r="AA42" s="181" t="s">
        <v>652</v>
      </c>
      <c r="AB42" s="181" t="s">
        <v>653</v>
      </c>
      <c r="AC42" s="181" t="s">
        <v>654</v>
      </c>
      <c r="AD42" s="199" t="s">
        <v>655</v>
      </c>
      <c r="AE42" s="188">
        <v>1000000000</v>
      </c>
      <c r="AF42" s="199" t="s">
        <v>656</v>
      </c>
      <c r="AG42" s="199" t="s">
        <v>604</v>
      </c>
      <c r="AH42" s="187">
        <v>45922</v>
      </c>
      <c r="AI42" s="188">
        <v>1000000000</v>
      </c>
      <c r="AJ42" s="188">
        <v>1000000000</v>
      </c>
      <c r="AK42" s="188"/>
      <c r="AL42" s="188"/>
      <c r="AM42" s="188"/>
      <c r="AN42" s="199" t="s">
        <v>604</v>
      </c>
      <c r="AO42" s="199" t="s">
        <v>605</v>
      </c>
      <c r="AP42" s="188">
        <v>1000000000</v>
      </c>
      <c r="AQ42" s="188">
        <v>1000000000</v>
      </c>
      <c r="AR42" s="199"/>
      <c r="AS42" s="199"/>
      <c r="AT42" s="199"/>
      <c r="AU42" s="199"/>
      <c r="AV42" s="199"/>
      <c r="AW42" s="199"/>
      <c r="AX42" s="222" t="s">
        <v>657</v>
      </c>
      <c r="AY42" s="114"/>
      <c r="AZ42" s="114"/>
      <c r="BA42" s="190"/>
      <c r="BB42" s="114"/>
      <c r="BC42" s="114"/>
      <c r="BD42" s="114"/>
      <c r="BE42" s="114"/>
    </row>
    <row r="43" spans="1:57" s="189" customFormat="1" ht="41.45" customHeight="1" x14ac:dyDescent="0.25">
      <c r="A43" s="181"/>
      <c r="B43" s="232"/>
      <c r="C43" s="182"/>
      <c r="D43" s="181"/>
      <c r="E43" s="181"/>
      <c r="F43" s="183"/>
      <c r="G43" s="181"/>
      <c r="H43" s="181"/>
      <c r="I43" s="181"/>
      <c r="J43" s="184"/>
      <c r="K43" s="191" t="s">
        <v>594</v>
      </c>
      <c r="L43" s="181"/>
      <c r="M43" s="113" t="s">
        <v>658</v>
      </c>
      <c r="N43" s="114">
        <v>597.20000000000005</v>
      </c>
      <c r="O43" s="114">
        <v>0</v>
      </c>
      <c r="P43" s="114"/>
      <c r="Q43" s="114"/>
      <c r="R43" s="114"/>
      <c r="S43" s="114">
        <f t="shared" si="0"/>
        <v>0</v>
      </c>
      <c r="T43" s="234">
        <f t="shared" si="1"/>
        <v>0</v>
      </c>
      <c r="U43" s="185">
        <v>46023</v>
      </c>
      <c r="V43" s="185">
        <v>46142</v>
      </c>
      <c r="W43" s="114">
        <f t="shared" ref="W43:W75" si="3">V43-U43</f>
        <v>119</v>
      </c>
      <c r="X43" s="114">
        <v>49681</v>
      </c>
      <c r="Y43" s="114" t="s">
        <v>650</v>
      </c>
      <c r="Z43" s="199"/>
      <c r="AA43" s="181"/>
      <c r="AB43" s="181"/>
      <c r="AC43" s="181"/>
      <c r="AD43" s="199"/>
      <c r="AE43" s="188"/>
      <c r="AF43" s="199"/>
      <c r="AG43" s="199"/>
      <c r="AH43" s="187"/>
      <c r="AI43" s="188"/>
      <c r="AJ43" s="188"/>
      <c r="AK43" s="188"/>
      <c r="AL43" s="188"/>
      <c r="AM43" s="188"/>
      <c r="AN43" s="199"/>
      <c r="AO43" s="199"/>
      <c r="AP43" s="188"/>
      <c r="AQ43" s="188"/>
      <c r="AR43" s="199"/>
      <c r="AS43" s="199"/>
      <c r="AT43" s="199"/>
      <c r="AU43" s="199"/>
      <c r="AV43" s="199"/>
      <c r="AW43" s="199"/>
      <c r="AX43" s="222"/>
      <c r="AY43" s="114"/>
      <c r="AZ43" s="114"/>
      <c r="BA43" s="190"/>
      <c r="BB43" s="114"/>
      <c r="BC43" s="114"/>
      <c r="BD43" s="114"/>
      <c r="BE43" s="114"/>
    </row>
    <row r="44" spans="1:57" s="189" customFormat="1" ht="150" x14ac:dyDescent="0.25">
      <c r="A44" s="181"/>
      <c r="B44" s="232"/>
      <c r="C44" s="182"/>
      <c r="D44" s="181"/>
      <c r="E44" s="181"/>
      <c r="F44" s="183"/>
      <c r="G44" s="181"/>
      <c r="H44" s="181"/>
      <c r="I44" s="181"/>
      <c r="J44" s="184"/>
      <c r="K44" s="191"/>
      <c r="L44" s="181"/>
      <c r="M44" s="113" t="s">
        <v>659</v>
      </c>
      <c r="N44" s="114">
        <v>131.096</v>
      </c>
      <c r="O44" s="114">
        <v>0</v>
      </c>
      <c r="P44" s="114"/>
      <c r="Q44" s="114"/>
      <c r="R44" s="114"/>
      <c r="S44" s="114">
        <f t="shared" si="0"/>
        <v>0</v>
      </c>
      <c r="T44" s="234">
        <f t="shared" si="1"/>
        <v>0</v>
      </c>
      <c r="U44" s="185">
        <v>46023</v>
      </c>
      <c r="V44" s="185">
        <v>46142</v>
      </c>
      <c r="W44" s="114">
        <f t="shared" si="3"/>
        <v>119</v>
      </c>
      <c r="X44" s="114">
        <v>49681</v>
      </c>
      <c r="Y44" s="114" t="s">
        <v>650</v>
      </c>
      <c r="Z44" s="199"/>
      <c r="AA44" s="181"/>
      <c r="AB44" s="181"/>
      <c r="AC44" s="181"/>
      <c r="AD44" s="199"/>
      <c r="AE44" s="188"/>
      <c r="AF44" s="199"/>
      <c r="AG44" s="199"/>
      <c r="AH44" s="187"/>
      <c r="AI44" s="188"/>
      <c r="AJ44" s="188"/>
      <c r="AK44" s="188"/>
      <c r="AL44" s="188"/>
      <c r="AM44" s="188"/>
      <c r="AN44" s="199"/>
      <c r="AO44" s="199"/>
      <c r="AP44" s="188"/>
      <c r="AQ44" s="188"/>
      <c r="AR44" s="199"/>
      <c r="AS44" s="199"/>
      <c r="AT44" s="199"/>
      <c r="AU44" s="199"/>
      <c r="AV44" s="199"/>
      <c r="AW44" s="199"/>
      <c r="AX44" s="222"/>
      <c r="AY44" s="114"/>
      <c r="AZ44" s="114"/>
      <c r="BA44" s="190"/>
      <c r="BB44" s="114"/>
      <c r="BC44" s="114"/>
      <c r="BD44" s="114"/>
      <c r="BE44" s="114"/>
    </row>
    <row r="45" spans="1:57" s="189" customFormat="1" ht="195" x14ac:dyDescent="0.25">
      <c r="A45" s="181"/>
      <c r="B45" s="232"/>
      <c r="C45" s="182"/>
      <c r="D45" s="181"/>
      <c r="E45" s="181"/>
      <c r="F45" s="183"/>
      <c r="G45" s="181"/>
      <c r="H45" s="181"/>
      <c r="I45" s="181"/>
      <c r="J45" s="184"/>
      <c r="K45" s="191"/>
      <c r="L45" s="181"/>
      <c r="M45" s="113" t="s">
        <v>660</v>
      </c>
      <c r="N45" s="114">
        <v>220.30799999999999</v>
      </c>
      <c r="O45" s="114">
        <v>0</v>
      </c>
      <c r="P45" s="114"/>
      <c r="Q45" s="114"/>
      <c r="R45" s="114"/>
      <c r="S45" s="114">
        <f t="shared" si="0"/>
        <v>0</v>
      </c>
      <c r="T45" s="234">
        <f t="shared" si="1"/>
        <v>0</v>
      </c>
      <c r="U45" s="185">
        <v>46023</v>
      </c>
      <c r="V45" s="185">
        <v>46142</v>
      </c>
      <c r="W45" s="114">
        <f t="shared" si="3"/>
        <v>119</v>
      </c>
      <c r="X45" s="114">
        <v>49681</v>
      </c>
      <c r="Y45" s="114" t="s">
        <v>650</v>
      </c>
      <c r="Z45" s="199"/>
      <c r="AA45" s="181"/>
      <c r="AB45" s="181"/>
      <c r="AC45" s="181"/>
      <c r="AD45" s="199"/>
      <c r="AE45" s="188"/>
      <c r="AF45" s="199"/>
      <c r="AG45" s="199"/>
      <c r="AH45" s="187"/>
      <c r="AI45" s="188"/>
      <c r="AJ45" s="188"/>
      <c r="AK45" s="188"/>
      <c r="AL45" s="188"/>
      <c r="AM45" s="188"/>
      <c r="AN45" s="199"/>
      <c r="AO45" s="199"/>
      <c r="AP45" s="188"/>
      <c r="AQ45" s="188"/>
      <c r="AR45" s="199"/>
      <c r="AS45" s="199"/>
      <c r="AT45" s="199"/>
      <c r="AU45" s="199"/>
      <c r="AV45" s="199"/>
      <c r="AW45" s="199"/>
      <c r="AX45" s="222"/>
      <c r="AY45" s="114"/>
      <c r="AZ45" s="114"/>
      <c r="BA45" s="190"/>
      <c r="BB45" s="114"/>
      <c r="BC45" s="114"/>
      <c r="BD45" s="114"/>
      <c r="BE45" s="114"/>
    </row>
    <row r="46" spans="1:57" s="189" customFormat="1" ht="225" x14ac:dyDescent="0.25">
      <c r="A46" s="181"/>
      <c r="B46" s="232"/>
      <c r="C46" s="182"/>
      <c r="D46" s="181"/>
      <c r="E46" s="181"/>
      <c r="F46" s="183"/>
      <c r="G46" s="181"/>
      <c r="H46" s="181"/>
      <c r="I46" s="181"/>
      <c r="J46" s="184"/>
      <c r="K46" s="191"/>
      <c r="L46" s="181"/>
      <c r="M46" s="113" t="s">
        <v>661</v>
      </c>
      <c r="N46" s="114">
        <v>220.30799999999999</v>
      </c>
      <c r="O46" s="114">
        <v>0</v>
      </c>
      <c r="P46" s="114"/>
      <c r="Q46" s="114"/>
      <c r="R46" s="114"/>
      <c r="S46" s="114">
        <f t="shared" si="0"/>
        <v>0</v>
      </c>
      <c r="T46" s="234">
        <f t="shared" si="1"/>
        <v>0</v>
      </c>
      <c r="U46" s="185">
        <v>46023</v>
      </c>
      <c r="V46" s="185">
        <v>46142</v>
      </c>
      <c r="W46" s="114">
        <f t="shared" si="3"/>
        <v>119</v>
      </c>
      <c r="X46" s="114">
        <v>49681</v>
      </c>
      <c r="Y46" s="114" t="s">
        <v>650</v>
      </c>
      <c r="Z46" s="199"/>
      <c r="AA46" s="181"/>
      <c r="AB46" s="181"/>
      <c r="AC46" s="181"/>
      <c r="AD46" s="199"/>
      <c r="AE46" s="188"/>
      <c r="AF46" s="199"/>
      <c r="AG46" s="199"/>
      <c r="AH46" s="187"/>
      <c r="AI46" s="188"/>
      <c r="AJ46" s="188"/>
      <c r="AK46" s="188"/>
      <c r="AL46" s="188"/>
      <c r="AM46" s="188"/>
      <c r="AN46" s="199"/>
      <c r="AO46" s="199"/>
      <c r="AP46" s="188"/>
      <c r="AQ46" s="188"/>
      <c r="AR46" s="199"/>
      <c r="AS46" s="199"/>
      <c r="AT46" s="199"/>
      <c r="AU46" s="199"/>
      <c r="AV46" s="199"/>
      <c r="AW46" s="199"/>
      <c r="AX46" s="222"/>
      <c r="AY46" s="114"/>
      <c r="AZ46" s="114"/>
      <c r="BA46" s="190"/>
      <c r="BB46" s="114"/>
      <c r="BC46" s="114"/>
      <c r="BD46" s="114"/>
      <c r="BE46" s="114"/>
    </row>
    <row r="47" spans="1:57" s="189" customFormat="1" ht="150" x14ac:dyDescent="0.25">
      <c r="A47" s="181"/>
      <c r="B47" s="232"/>
      <c r="C47" s="182"/>
      <c r="D47" s="181"/>
      <c r="E47" s="181"/>
      <c r="F47" s="183"/>
      <c r="G47" s="181"/>
      <c r="H47" s="181"/>
      <c r="I47" s="181"/>
      <c r="J47" s="184"/>
      <c r="K47" s="191"/>
      <c r="L47" s="181"/>
      <c r="M47" s="113" t="s">
        <v>662</v>
      </c>
      <c r="N47" s="114">
        <v>1.7999999999999998</v>
      </c>
      <c r="O47" s="114">
        <v>0</v>
      </c>
      <c r="P47" s="114"/>
      <c r="Q47" s="114"/>
      <c r="R47" s="114"/>
      <c r="S47" s="114">
        <f t="shared" si="0"/>
        <v>0</v>
      </c>
      <c r="T47" s="234">
        <f t="shared" si="1"/>
        <v>0</v>
      </c>
      <c r="U47" s="185">
        <v>46023</v>
      </c>
      <c r="V47" s="185">
        <v>46142</v>
      </c>
      <c r="W47" s="114">
        <f t="shared" si="3"/>
        <v>119</v>
      </c>
      <c r="X47" s="114">
        <v>49681</v>
      </c>
      <c r="Y47" s="114" t="s">
        <v>650</v>
      </c>
      <c r="Z47" s="199"/>
      <c r="AA47" s="181"/>
      <c r="AB47" s="181"/>
      <c r="AC47" s="181"/>
      <c r="AD47" s="199"/>
      <c r="AE47" s="188"/>
      <c r="AF47" s="199"/>
      <c r="AG47" s="199"/>
      <c r="AH47" s="187"/>
      <c r="AI47" s="188"/>
      <c r="AJ47" s="188"/>
      <c r="AK47" s="188"/>
      <c r="AL47" s="188"/>
      <c r="AM47" s="188"/>
      <c r="AN47" s="199"/>
      <c r="AO47" s="199"/>
      <c r="AP47" s="188"/>
      <c r="AQ47" s="188"/>
      <c r="AR47" s="199"/>
      <c r="AS47" s="199"/>
      <c r="AT47" s="199"/>
      <c r="AU47" s="199"/>
      <c r="AV47" s="199"/>
      <c r="AW47" s="199"/>
      <c r="AX47" s="222"/>
      <c r="AY47" s="114"/>
      <c r="AZ47" s="114"/>
      <c r="BA47" s="190"/>
      <c r="BB47" s="114"/>
      <c r="BC47" s="114"/>
      <c r="BD47" s="114"/>
      <c r="BE47" s="114"/>
    </row>
    <row r="48" spans="1:57" s="189" customFormat="1" ht="90" x14ac:dyDescent="0.25">
      <c r="A48" s="181"/>
      <c r="B48" s="232"/>
      <c r="C48" s="182"/>
      <c r="D48" s="181"/>
      <c r="E48" s="181"/>
      <c r="F48" s="183"/>
      <c r="G48" s="181"/>
      <c r="H48" s="181"/>
      <c r="I48" s="181"/>
      <c r="J48" s="184"/>
      <c r="K48" s="191"/>
      <c r="L48" s="181"/>
      <c r="M48" s="113" t="s">
        <v>663</v>
      </c>
      <c r="N48" s="114">
        <v>18.399999999999999</v>
      </c>
      <c r="O48" s="114">
        <v>0</v>
      </c>
      <c r="P48" s="114"/>
      <c r="Q48" s="114"/>
      <c r="R48" s="114"/>
      <c r="S48" s="114">
        <f t="shared" si="0"/>
        <v>0</v>
      </c>
      <c r="T48" s="234">
        <f t="shared" si="1"/>
        <v>0</v>
      </c>
      <c r="U48" s="185">
        <v>46023</v>
      </c>
      <c r="V48" s="185">
        <v>46142</v>
      </c>
      <c r="W48" s="114">
        <f t="shared" si="3"/>
        <v>119</v>
      </c>
      <c r="X48" s="114">
        <v>49681</v>
      </c>
      <c r="Y48" s="114" t="s">
        <v>650</v>
      </c>
      <c r="Z48" s="199"/>
      <c r="AA48" s="181"/>
      <c r="AB48" s="181"/>
      <c r="AC48" s="181"/>
      <c r="AD48" s="199"/>
      <c r="AE48" s="188"/>
      <c r="AF48" s="199"/>
      <c r="AG48" s="199"/>
      <c r="AH48" s="187"/>
      <c r="AI48" s="188"/>
      <c r="AJ48" s="188"/>
      <c r="AK48" s="188"/>
      <c r="AL48" s="188"/>
      <c r="AM48" s="188"/>
      <c r="AN48" s="199"/>
      <c r="AO48" s="199"/>
      <c r="AP48" s="188"/>
      <c r="AQ48" s="188"/>
      <c r="AR48" s="199"/>
      <c r="AS48" s="199"/>
      <c r="AT48" s="199"/>
      <c r="AU48" s="199"/>
      <c r="AV48" s="199"/>
      <c r="AW48" s="199"/>
      <c r="AX48" s="222"/>
      <c r="AY48" s="114"/>
      <c r="AZ48" s="114"/>
      <c r="BA48" s="190"/>
      <c r="BB48" s="114"/>
      <c r="BC48" s="114"/>
      <c r="BD48" s="114"/>
      <c r="BE48" s="114"/>
    </row>
    <row r="49" spans="1:57" s="189" customFormat="1" ht="75" x14ac:dyDescent="0.25">
      <c r="A49" s="181"/>
      <c r="B49" s="232"/>
      <c r="C49" s="182"/>
      <c r="D49" s="181"/>
      <c r="E49" s="181"/>
      <c r="F49" s="183"/>
      <c r="G49" s="181"/>
      <c r="H49" s="181"/>
      <c r="I49" s="181"/>
      <c r="J49" s="184"/>
      <c r="K49" s="191"/>
      <c r="L49" s="181"/>
      <c r="M49" s="113" t="s">
        <v>664</v>
      </c>
      <c r="N49" s="114">
        <v>8.4</v>
      </c>
      <c r="O49" s="114">
        <v>0</v>
      </c>
      <c r="P49" s="114"/>
      <c r="Q49" s="114"/>
      <c r="R49" s="114"/>
      <c r="S49" s="114">
        <f t="shared" si="0"/>
        <v>0</v>
      </c>
      <c r="T49" s="234">
        <f t="shared" si="1"/>
        <v>0</v>
      </c>
      <c r="U49" s="185">
        <v>46023</v>
      </c>
      <c r="V49" s="185">
        <v>46142</v>
      </c>
      <c r="W49" s="114">
        <f t="shared" si="3"/>
        <v>119</v>
      </c>
      <c r="X49" s="114">
        <v>49681</v>
      </c>
      <c r="Y49" s="114" t="s">
        <v>650</v>
      </c>
      <c r="Z49" s="199"/>
      <c r="AA49" s="181"/>
      <c r="AB49" s="181"/>
      <c r="AC49" s="181"/>
      <c r="AD49" s="199"/>
      <c r="AE49" s="188"/>
      <c r="AF49" s="199"/>
      <c r="AG49" s="199"/>
      <c r="AH49" s="187"/>
      <c r="AI49" s="188"/>
      <c r="AJ49" s="188"/>
      <c r="AK49" s="188"/>
      <c r="AL49" s="188"/>
      <c r="AM49" s="188"/>
      <c r="AN49" s="199"/>
      <c r="AO49" s="199"/>
      <c r="AP49" s="188"/>
      <c r="AQ49" s="188"/>
      <c r="AR49" s="199"/>
      <c r="AS49" s="199"/>
      <c r="AT49" s="199"/>
      <c r="AU49" s="199"/>
      <c r="AV49" s="199"/>
      <c r="AW49" s="199"/>
      <c r="AX49" s="222"/>
      <c r="AY49" s="114"/>
      <c r="AZ49" s="114"/>
      <c r="BA49" s="190"/>
      <c r="BB49" s="114"/>
      <c r="BC49" s="114"/>
      <c r="BD49" s="114"/>
      <c r="BE49" s="114"/>
    </row>
    <row r="50" spans="1:57" s="189" customFormat="1" ht="45" x14ac:dyDescent="0.25">
      <c r="A50" s="181"/>
      <c r="B50" s="232"/>
      <c r="C50" s="182"/>
      <c r="D50" s="181"/>
      <c r="E50" s="181"/>
      <c r="F50" s="183"/>
      <c r="G50" s="181"/>
      <c r="H50" s="181"/>
      <c r="I50" s="181"/>
      <c r="J50" s="184"/>
      <c r="K50" s="191"/>
      <c r="L50" s="181"/>
      <c r="M50" s="113" t="s">
        <v>665</v>
      </c>
      <c r="N50" s="114">
        <v>4</v>
      </c>
      <c r="O50" s="114">
        <v>0</v>
      </c>
      <c r="P50" s="114"/>
      <c r="Q50" s="114"/>
      <c r="R50" s="114"/>
      <c r="S50" s="114">
        <f t="shared" si="0"/>
        <v>0</v>
      </c>
      <c r="T50" s="234">
        <f t="shared" si="1"/>
        <v>0</v>
      </c>
      <c r="U50" s="185">
        <v>46023</v>
      </c>
      <c r="V50" s="185">
        <v>46142</v>
      </c>
      <c r="W50" s="114">
        <f t="shared" si="3"/>
        <v>119</v>
      </c>
      <c r="X50" s="114">
        <v>49681</v>
      </c>
      <c r="Y50" s="114" t="s">
        <v>650</v>
      </c>
      <c r="Z50" s="199"/>
      <c r="AA50" s="181"/>
      <c r="AB50" s="181"/>
      <c r="AC50" s="181"/>
      <c r="AD50" s="199"/>
      <c r="AE50" s="188"/>
      <c r="AF50" s="199"/>
      <c r="AG50" s="199"/>
      <c r="AH50" s="187"/>
      <c r="AI50" s="188"/>
      <c r="AJ50" s="188"/>
      <c r="AK50" s="188"/>
      <c r="AL50" s="188"/>
      <c r="AM50" s="188"/>
      <c r="AN50" s="199"/>
      <c r="AO50" s="199"/>
      <c r="AP50" s="188"/>
      <c r="AQ50" s="188"/>
      <c r="AR50" s="199"/>
      <c r="AS50" s="199"/>
      <c r="AT50" s="199"/>
      <c r="AU50" s="199"/>
      <c r="AV50" s="199"/>
      <c r="AW50" s="199"/>
      <c r="AX50" s="222"/>
      <c r="AY50" s="114"/>
      <c r="AZ50" s="114"/>
      <c r="BA50" s="190"/>
      <c r="BB50" s="114"/>
      <c r="BC50" s="114"/>
      <c r="BD50" s="114"/>
      <c r="BE50" s="114"/>
    </row>
    <row r="51" spans="1:57" s="189" customFormat="1" ht="120" x14ac:dyDescent="0.25">
      <c r="A51" s="181"/>
      <c r="B51" s="232"/>
      <c r="C51" s="182"/>
      <c r="D51" s="181"/>
      <c r="E51" s="181"/>
      <c r="F51" s="183"/>
      <c r="G51" s="181"/>
      <c r="H51" s="181"/>
      <c r="I51" s="181"/>
      <c r="J51" s="184"/>
      <c r="K51" s="191"/>
      <c r="L51" s="181"/>
      <c r="M51" s="113" t="s">
        <v>666</v>
      </c>
      <c r="N51" s="114">
        <v>104</v>
      </c>
      <c r="O51" s="114">
        <v>0</v>
      </c>
      <c r="P51" s="114"/>
      <c r="Q51" s="114"/>
      <c r="R51" s="114"/>
      <c r="S51" s="114">
        <f t="shared" si="0"/>
        <v>0</v>
      </c>
      <c r="T51" s="234">
        <f t="shared" si="1"/>
        <v>0</v>
      </c>
      <c r="U51" s="185">
        <v>46023</v>
      </c>
      <c r="V51" s="185">
        <v>46142</v>
      </c>
      <c r="W51" s="114">
        <f t="shared" si="3"/>
        <v>119</v>
      </c>
      <c r="X51" s="114">
        <v>49681</v>
      </c>
      <c r="Y51" s="114" t="s">
        <v>650</v>
      </c>
      <c r="Z51" s="199"/>
      <c r="AA51" s="181"/>
      <c r="AB51" s="181"/>
      <c r="AC51" s="181"/>
      <c r="AD51" s="199"/>
      <c r="AE51" s="188"/>
      <c r="AF51" s="199"/>
      <c r="AG51" s="199"/>
      <c r="AH51" s="187"/>
      <c r="AI51" s="188"/>
      <c r="AJ51" s="188"/>
      <c r="AK51" s="188"/>
      <c r="AL51" s="188"/>
      <c r="AM51" s="188"/>
      <c r="AN51" s="199"/>
      <c r="AO51" s="199"/>
      <c r="AP51" s="188"/>
      <c r="AQ51" s="188"/>
      <c r="AR51" s="199"/>
      <c r="AS51" s="199"/>
      <c r="AT51" s="199"/>
      <c r="AU51" s="199"/>
      <c r="AV51" s="199"/>
      <c r="AW51" s="199"/>
      <c r="AX51" s="222"/>
      <c r="AY51" s="114"/>
      <c r="AZ51" s="114"/>
      <c r="BA51" s="190"/>
      <c r="BB51" s="114"/>
      <c r="BC51" s="114"/>
      <c r="BD51" s="114"/>
      <c r="BE51" s="114"/>
    </row>
    <row r="52" spans="1:57" s="189" customFormat="1" ht="135" x14ac:dyDescent="0.25">
      <c r="A52" s="181"/>
      <c r="B52" s="232"/>
      <c r="C52" s="182"/>
      <c r="D52" s="181"/>
      <c r="E52" s="181"/>
      <c r="F52" s="183"/>
      <c r="G52" s="181"/>
      <c r="H52" s="181"/>
      <c r="I52" s="181"/>
      <c r="J52" s="184"/>
      <c r="K52" s="191" t="s">
        <v>667</v>
      </c>
      <c r="L52" s="181"/>
      <c r="M52" s="113" t="s">
        <v>668</v>
      </c>
      <c r="N52" s="114">
        <v>80</v>
      </c>
      <c r="O52" s="114">
        <v>0</v>
      </c>
      <c r="P52" s="114"/>
      <c r="Q52" s="114"/>
      <c r="R52" s="114"/>
      <c r="S52" s="114">
        <f t="shared" si="0"/>
        <v>0</v>
      </c>
      <c r="T52" s="234">
        <f t="shared" si="1"/>
        <v>0</v>
      </c>
      <c r="U52" s="185">
        <v>46023</v>
      </c>
      <c r="V52" s="185">
        <v>46142</v>
      </c>
      <c r="W52" s="114">
        <f t="shared" si="3"/>
        <v>119</v>
      </c>
      <c r="X52" s="114">
        <v>49681</v>
      </c>
      <c r="Y52" s="114" t="s">
        <v>650</v>
      </c>
      <c r="Z52" s="199"/>
      <c r="AA52" s="181"/>
      <c r="AB52" s="181"/>
      <c r="AC52" s="181"/>
      <c r="AD52" s="199"/>
      <c r="AE52" s="188"/>
      <c r="AF52" s="199"/>
      <c r="AG52" s="199"/>
      <c r="AH52" s="187"/>
      <c r="AI52" s="188"/>
      <c r="AJ52" s="188"/>
      <c r="AK52" s="188"/>
      <c r="AL52" s="188"/>
      <c r="AM52" s="188"/>
      <c r="AN52" s="199"/>
      <c r="AO52" s="199"/>
      <c r="AP52" s="188"/>
      <c r="AQ52" s="188"/>
      <c r="AR52" s="199"/>
      <c r="AS52" s="199"/>
      <c r="AT52" s="199"/>
      <c r="AU52" s="199"/>
      <c r="AV52" s="199"/>
      <c r="AW52" s="199"/>
      <c r="AX52" s="222"/>
      <c r="AY52" s="114"/>
      <c r="AZ52" s="114"/>
      <c r="BA52" s="190"/>
      <c r="BB52" s="114"/>
      <c r="BC52" s="114"/>
      <c r="BD52" s="114"/>
      <c r="BE52" s="114"/>
    </row>
    <row r="53" spans="1:57" s="189" customFormat="1" ht="135" x14ac:dyDescent="0.25">
      <c r="A53" s="181"/>
      <c r="B53" s="232"/>
      <c r="C53" s="182"/>
      <c r="D53" s="181"/>
      <c r="E53" s="181"/>
      <c r="F53" s="183"/>
      <c r="G53" s="181"/>
      <c r="H53" s="181"/>
      <c r="I53" s="181"/>
      <c r="J53" s="184"/>
      <c r="K53" s="191"/>
      <c r="L53" s="181"/>
      <c r="M53" s="113" t="s">
        <v>669</v>
      </c>
      <c r="N53" s="114">
        <v>70.504000000000005</v>
      </c>
      <c r="O53" s="114">
        <v>0</v>
      </c>
      <c r="P53" s="114"/>
      <c r="Q53" s="114"/>
      <c r="R53" s="114"/>
      <c r="S53" s="114">
        <f t="shared" si="0"/>
        <v>0</v>
      </c>
      <c r="T53" s="234">
        <f t="shared" si="1"/>
        <v>0</v>
      </c>
      <c r="U53" s="185">
        <v>46023</v>
      </c>
      <c r="V53" s="185">
        <v>46142</v>
      </c>
      <c r="W53" s="114">
        <f t="shared" si="3"/>
        <v>119</v>
      </c>
      <c r="X53" s="114">
        <v>49681</v>
      </c>
      <c r="Y53" s="114" t="s">
        <v>650</v>
      </c>
      <c r="Z53" s="199"/>
      <c r="AA53" s="181"/>
      <c r="AB53" s="181"/>
      <c r="AC53" s="181"/>
      <c r="AD53" s="199"/>
      <c r="AE53" s="188"/>
      <c r="AF53" s="199"/>
      <c r="AG53" s="199"/>
      <c r="AH53" s="187"/>
      <c r="AI53" s="188"/>
      <c r="AJ53" s="188"/>
      <c r="AK53" s="188"/>
      <c r="AL53" s="188"/>
      <c r="AM53" s="188"/>
      <c r="AN53" s="199"/>
      <c r="AO53" s="199"/>
      <c r="AP53" s="188"/>
      <c r="AQ53" s="188"/>
      <c r="AR53" s="199"/>
      <c r="AS53" s="199"/>
      <c r="AT53" s="199"/>
      <c r="AU53" s="199"/>
      <c r="AV53" s="199"/>
      <c r="AW53" s="199"/>
      <c r="AX53" s="222"/>
      <c r="AY53" s="114"/>
      <c r="AZ53" s="114"/>
      <c r="BA53" s="190"/>
      <c r="BB53" s="114"/>
      <c r="BC53" s="114"/>
      <c r="BD53" s="114"/>
      <c r="BE53" s="114"/>
    </row>
    <row r="54" spans="1:57" s="189" customFormat="1" ht="150" x14ac:dyDescent="0.25">
      <c r="A54" s="181"/>
      <c r="B54" s="232"/>
      <c r="C54" s="182"/>
      <c r="D54" s="181"/>
      <c r="E54" s="181"/>
      <c r="F54" s="183"/>
      <c r="G54" s="181"/>
      <c r="H54" s="181"/>
      <c r="I54" s="181"/>
      <c r="J54" s="184"/>
      <c r="K54" s="192" t="s">
        <v>670</v>
      </c>
      <c r="L54" s="181"/>
      <c r="M54" s="113" t="s">
        <v>671</v>
      </c>
      <c r="N54" s="114">
        <v>242.38799999999998</v>
      </c>
      <c r="O54" s="114">
        <v>0</v>
      </c>
      <c r="P54" s="114"/>
      <c r="Q54" s="114"/>
      <c r="R54" s="114"/>
      <c r="S54" s="114">
        <f t="shared" si="0"/>
        <v>0</v>
      </c>
      <c r="T54" s="234">
        <f t="shared" si="1"/>
        <v>0</v>
      </c>
      <c r="U54" s="185">
        <v>46023</v>
      </c>
      <c r="V54" s="185">
        <v>46142</v>
      </c>
      <c r="W54" s="114">
        <f t="shared" si="3"/>
        <v>119</v>
      </c>
      <c r="X54" s="114">
        <v>49681</v>
      </c>
      <c r="Y54" s="114" t="s">
        <v>650</v>
      </c>
      <c r="Z54" s="199"/>
      <c r="AA54" s="181"/>
      <c r="AB54" s="181"/>
      <c r="AC54" s="181"/>
      <c r="AD54" s="199"/>
      <c r="AE54" s="188"/>
      <c r="AF54" s="199"/>
      <c r="AG54" s="199"/>
      <c r="AH54" s="187"/>
      <c r="AI54" s="188"/>
      <c r="AJ54" s="188"/>
      <c r="AK54" s="188"/>
      <c r="AL54" s="188"/>
      <c r="AM54" s="188"/>
      <c r="AN54" s="199"/>
      <c r="AO54" s="199"/>
      <c r="AP54" s="188"/>
      <c r="AQ54" s="188"/>
      <c r="AR54" s="199"/>
      <c r="AS54" s="199"/>
      <c r="AT54" s="199"/>
      <c r="AU54" s="199"/>
      <c r="AV54" s="199"/>
      <c r="AW54" s="199"/>
      <c r="AX54" s="222"/>
      <c r="AY54" s="114"/>
      <c r="AZ54" s="114"/>
      <c r="BA54" s="190"/>
      <c r="BB54" s="114"/>
      <c r="BC54" s="114"/>
      <c r="BD54" s="114"/>
      <c r="BE54" s="114"/>
    </row>
    <row r="55" spans="1:57" s="189" customFormat="1" ht="240" x14ac:dyDescent="0.25">
      <c r="A55" s="181"/>
      <c r="B55" s="232"/>
      <c r="C55" s="182"/>
      <c r="D55" s="181"/>
      <c r="E55" s="181"/>
      <c r="F55" s="183"/>
      <c r="G55" s="181"/>
      <c r="H55" s="181"/>
      <c r="I55" s="181"/>
      <c r="J55" s="184"/>
      <c r="K55" s="192"/>
      <c r="L55" s="181"/>
      <c r="M55" s="113" t="s">
        <v>672</v>
      </c>
      <c r="N55" s="114">
        <v>157.64000000000001</v>
      </c>
      <c r="O55" s="114">
        <v>0</v>
      </c>
      <c r="P55" s="114"/>
      <c r="Q55" s="114"/>
      <c r="R55" s="114"/>
      <c r="S55" s="114">
        <f t="shared" si="0"/>
        <v>0</v>
      </c>
      <c r="T55" s="234">
        <f t="shared" si="1"/>
        <v>0</v>
      </c>
      <c r="U55" s="185">
        <v>46023</v>
      </c>
      <c r="V55" s="185">
        <v>46142</v>
      </c>
      <c r="W55" s="114">
        <f t="shared" si="3"/>
        <v>119</v>
      </c>
      <c r="X55" s="114">
        <v>49681</v>
      </c>
      <c r="Y55" s="114" t="s">
        <v>650</v>
      </c>
      <c r="Z55" s="199"/>
      <c r="AA55" s="181"/>
      <c r="AB55" s="181"/>
      <c r="AC55" s="181"/>
      <c r="AD55" s="199"/>
      <c r="AE55" s="188"/>
      <c r="AF55" s="199"/>
      <c r="AG55" s="199"/>
      <c r="AH55" s="187"/>
      <c r="AI55" s="188"/>
      <c r="AJ55" s="188"/>
      <c r="AK55" s="188"/>
      <c r="AL55" s="188"/>
      <c r="AM55" s="188"/>
      <c r="AN55" s="199"/>
      <c r="AO55" s="199"/>
      <c r="AP55" s="188"/>
      <c r="AQ55" s="188"/>
      <c r="AR55" s="199"/>
      <c r="AS55" s="199"/>
      <c r="AT55" s="199"/>
      <c r="AU55" s="199"/>
      <c r="AV55" s="199"/>
      <c r="AW55" s="199"/>
      <c r="AX55" s="222"/>
      <c r="AY55" s="114"/>
      <c r="AZ55" s="114"/>
      <c r="BA55" s="190"/>
      <c r="BB55" s="114"/>
      <c r="BC55" s="114"/>
      <c r="BD55" s="114"/>
      <c r="BE55" s="114"/>
    </row>
    <row r="56" spans="1:57" s="189" customFormat="1" ht="105" x14ac:dyDescent="0.25">
      <c r="A56" s="181"/>
      <c r="B56" s="232"/>
      <c r="C56" s="182"/>
      <c r="D56" s="181"/>
      <c r="E56" s="181"/>
      <c r="F56" s="183"/>
      <c r="G56" s="181"/>
      <c r="H56" s="181"/>
      <c r="I56" s="181"/>
      <c r="J56" s="184"/>
      <c r="K56" s="192"/>
      <c r="L56" s="181"/>
      <c r="M56" s="113" t="s">
        <v>673</v>
      </c>
      <c r="N56" s="114">
        <v>12</v>
      </c>
      <c r="O56" s="114">
        <v>0</v>
      </c>
      <c r="P56" s="114"/>
      <c r="Q56" s="114"/>
      <c r="R56" s="114"/>
      <c r="S56" s="114">
        <f t="shared" si="0"/>
        <v>0</v>
      </c>
      <c r="T56" s="234">
        <f t="shared" si="1"/>
        <v>0</v>
      </c>
      <c r="U56" s="185">
        <v>46023</v>
      </c>
      <c r="V56" s="185">
        <v>46142</v>
      </c>
      <c r="W56" s="114">
        <f t="shared" si="3"/>
        <v>119</v>
      </c>
      <c r="X56" s="114">
        <v>49681</v>
      </c>
      <c r="Y56" s="114" t="s">
        <v>650</v>
      </c>
      <c r="Z56" s="199"/>
      <c r="AA56" s="181"/>
      <c r="AB56" s="181"/>
      <c r="AC56" s="181"/>
      <c r="AD56" s="199"/>
      <c r="AE56" s="188"/>
      <c r="AF56" s="199"/>
      <c r="AG56" s="199"/>
      <c r="AH56" s="187"/>
      <c r="AI56" s="188"/>
      <c r="AJ56" s="188"/>
      <c r="AK56" s="188"/>
      <c r="AL56" s="188"/>
      <c r="AM56" s="188"/>
      <c r="AN56" s="199"/>
      <c r="AO56" s="199"/>
      <c r="AP56" s="188"/>
      <c r="AQ56" s="188"/>
      <c r="AR56" s="199"/>
      <c r="AS56" s="199"/>
      <c r="AT56" s="199"/>
      <c r="AU56" s="199"/>
      <c r="AV56" s="199"/>
      <c r="AW56" s="199"/>
      <c r="AX56" s="222"/>
      <c r="AY56" s="114"/>
      <c r="AZ56" s="114"/>
      <c r="BA56" s="190"/>
      <c r="BB56" s="114"/>
      <c r="BC56" s="114"/>
      <c r="BD56" s="114"/>
      <c r="BE56" s="114"/>
    </row>
    <row r="57" spans="1:57" s="189" customFormat="1" ht="75" x14ac:dyDescent="0.25">
      <c r="A57" s="181"/>
      <c r="B57" s="232"/>
      <c r="C57" s="182"/>
      <c r="D57" s="181"/>
      <c r="E57" s="181"/>
      <c r="F57" s="183"/>
      <c r="G57" s="181"/>
      <c r="H57" s="181"/>
      <c r="I57" s="181"/>
      <c r="J57" s="184"/>
      <c r="K57" s="192"/>
      <c r="L57" s="181"/>
      <c r="M57" s="113" t="s">
        <v>674</v>
      </c>
      <c r="N57" s="114">
        <v>18.399999999999999</v>
      </c>
      <c r="O57" s="114">
        <v>0</v>
      </c>
      <c r="P57" s="114"/>
      <c r="Q57" s="114"/>
      <c r="R57" s="114"/>
      <c r="S57" s="114">
        <f t="shared" si="0"/>
        <v>0</v>
      </c>
      <c r="T57" s="234">
        <f t="shared" si="1"/>
        <v>0</v>
      </c>
      <c r="U57" s="185">
        <v>46023</v>
      </c>
      <c r="V57" s="185">
        <v>46142</v>
      </c>
      <c r="W57" s="114">
        <f t="shared" si="3"/>
        <v>119</v>
      </c>
      <c r="X57" s="114">
        <v>49681</v>
      </c>
      <c r="Y57" s="114" t="s">
        <v>650</v>
      </c>
      <c r="Z57" s="199"/>
      <c r="AA57" s="181"/>
      <c r="AB57" s="181"/>
      <c r="AC57" s="181"/>
      <c r="AD57" s="199"/>
      <c r="AE57" s="188"/>
      <c r="AF57" s="199"/>
      <c r="AG57" s="199"/>
      <c r="AH57" s="187"/>
      <c r="AI57" s="188"/>
      <c r="AJ57" s="188"/>
      <c r="AK57" s="188"/>
      <c r="AL57" s="188"/>
      <c r="AM57" s="188"/>
      <c r="AN57" s="199"/>
      <c r="AO57" s="199"/>
      <c r="AP57" s="188"/>
      <c r="AQ57" s="188"/>
      <c r="AR57" s="199"/>
      <c r="AS57" s="199"/>
      <c r="AT57" s="199"/>
      <c r="AU57" s="199"/>
      <c r="AV57" s="199"/>
      <c r="AW57" s="199"/>
      <c r="AX57" s="222"/>
      <c r="AY57" s="114"/>
      <c r="AZ57" s="114"/>
      <c r="BA57" s="190"/>
      <c r="BB57" s="114"/>
      <c r="BC57" s="114"/>
      <c r="BD57" s="114"/>
      <c r="BE57" s="114"/>
    </row>
    <row r="58" spans="1:57" s="189" customFormat="1" ht="120" x14ac:dyDescent="0.25">
      <c r="A58" s="181"/>
      <c r="B58" s="232"/>
      <c r="C58" s="182"/>
      <c r="D58" s="181"/>
      <c r="E58" s="181"/>
      <c r="F58" s="183"/>
      <c r="G58" s="181"/>
      <c r="H58" s="181"/>
      <c r="I58" s="181"/>
      <c r="J58" s="184"/>
      <c r="K58" s="192"/>
      <c r="L58" s="181"/>
      <c r="M58" s="113" t="s">
        <v>675</v>
      </c>
      <c r="N58" s="114">
        <v>9.6</v>
      </c>
      <c r="O58" s="114">
        <v>0</v>
      </c>
      <c r="P58" s="114"/>
      <c r="Q58" s="114"/>
      <c r="R58" s="114"/>
      <c r="S58" s="114">
        <f t="shared" si="0"/>
        <v>0</v>
      </c>
      <c r="T58" s="234">
        <f t="shared" si="1"/>
        <v>0</v>
      </c>
      <c r="U58" s="185">
        <v>46023</v>
      </c>
      <c r="V58" s="185">
        <v>46142</v>
      </c>
      <c r="W58" s="114">
        <f t="shared" si="3"/>
        <v>119</v>
      </c>
      <c r="X58" s="114">
        <v>49681</v>
      </c>
      <c r="Y58" s="114" t="s">
        <v>650</v>
      </c>
      <c r="Z58" s="199"/>
      <c r="AA58" s="181"/>
      <c r="AB58" s="181"/>
      <c r="AC58" s="181"/>
      <c r="AD58" s="199"/>
      <c r="AE58" s="188"/>
      <c r="AF58" s="199"/>
      <c r="AG58" s="199"/>
      <c r="AH58" s="187"/>
      <c r="AI58" s="188"/>
      <c r="AJ58" s="188"/>
      <c r="AK58" s="188"/>
      <c r="AL58" s="188"/>
      <c r="AM58" s="188"/>
      <c r="AN58" s="199"/>
      <c r="AO58" s="199"/>
      <c r="AP58" s="188"/>
      <c r="AQ58" s="188"/>
      <c r="AR58" s="199"/>
      <c r="AS58" s="199"/>
      <c r="AT58" s="199"/>
      <c r="AU58" s="199"/>
      <c r="AV58" s="199"/>
      <c r="AW58" s="199"/>
      <c r="AX58" s="222"/>
      <c r="AY58" s="114"/>
      <c r="AZ58" s="114"/>
      <c r="BA58" s="190"/>
      <c r="BB58" s="114"/>
      <c r="BC58" s="114"/>
      <c r="BD58" s="114"/>
      <c r="BE58" s="114"/>
    </row>
    <row r="59" spans="1:57" s="189" customFormat="1" ht="60" x14ac:dyDescent="0.25">
      <c r="A59" s="181"/>
      <c r="B59" s="232"/>
      <c r="C59" s="182"/>
      <c r="D59" s="181"/>
      <c r="E59" s="181"/>
      <c r="F59" s="183"/>
      <c r="G59" s="181"/>
      <c r="H59" s="181"/>
      <c r="I59" s="181"/>
      <c r="J59" s="184"/>
      <c r="K59" s="192"/>
      <c r="L59" s="181"/>
      <c r="M59" s="113" t="s">
        <v>676</v>
      </c>
      <c r="N59" s="114">
        <v>9.6</v>
      </c>
      <c r="O59" s="114">
        <v>0</v>
      </c>
      <c r="P59" s="114"/>
      <c r="Q59" s="114"/>
      <c r="R59" s="114"/>
      <c r="S59" s="114">
        <f t="shared" si="0"/>
        <v>0</v>
      </c>
      <c r="T59" s="234">
        <f t="shared" si="1"/>
        <v>0</v>
      </c>
      <c r="U59" s="185">
        <v>46023</v>
      </c>
      <c r="V59" s="185">
        <v>46142</v>
      </c>
      <c r="W59" s="114">
        <f t="shared" si="3"/>
        <v>119</v>
      </c>
      <c r="X59" s="114">
        <v>49681</v>
      </c>
      <c r="Y59" s="114" t="s">
        <v>650</v>
      </c>
      <c r="Z59" s="199"/>
      <c r="AA59" s="181"/>
      <c r="AB59" s="181"/>
      <c r="AC59" s="181"/>
      <c r="AD59" s="199"/>
      <c r="AE59" s="188"/>
      <c r="AF59" s="199"/>
      <c r="AG59" s="199"/>
      <c r="AH59" s="187"/>
      <c r="AI59" s="188"/>
      <c r="AJ59" s="188"/>
      <c r="AK59" s="188"/>
      <c r="AL59" s="188"/>
      <c r="AM59" s="188"/>
      <c r="AN59" s="199"/>
      <c r="AO59" s="199"/>
      <c r="AP59" s="188"/>
      <c r="AQ59" s="188"/>
      <c r="AR59" s="199"/>
      <c r="AS59" s="199"/>
      <c r="AT59" s="199"/>
      <c r="AU59" s="199"/>
      <c r="AV59" s="199"/>
      <c r="AW59" s="199"/>
      <c r="AX59" s="222"/>
      <c r="AY59" s="114"/>
      <c r="AZ59" s="114"/>
      <c r="BA59" s="190"/>
      <c r="BB59" s="114"/>
      <c r="BC59" s="114"/>
      <c r="BD59" s="114"/>
      <c r="BE59" s="114"/>
    </row>
    <row r="60" spans="1:57" s="189" customFormat="1" ht="105" x14ac:dyDescent="0.25">
      <c r="A60" s="181"/>
      <c r="B60" s="232"/>
      <c r="C60" s="182"/>
      <c r="D60" s="181"/>
      <c r="E60" s="181"/>
      <c r="F60" s="183"/>
      <c r="G60" s="181"/>
      <c r="H60" s="181"/>
      <c r="I60" s="181"/>
      <c r="J60" s="184"/>
      <c r="K60" s="192"/>
      <c r="L60" s="181"/>
      <c r="M60" s="113" t="s">
        <v>677</v>
      </c>
      <c r="N60" s="114">
        <v>12</v>
      </c>
      <c r="O60" s="114">
        <v>0</v>
      </c>
      <c r="P60" s="114"/>
      <c r="Q60" s="114"/>
      <c r="R60" s="114"/>
      <c r="S60" s="114">
        <f t="shared" si="0"/>
        <v>0</v>
      </c>
      <c r="T60" s="234">
        <f t="shared" si="1"/>
        <v>0</v>
      </c>
      <c r="U60" s="185">
        <v>46023</v>
      </c>
      <c r="V60" s="185">
        <v>46142</v>
      </c>
      <c r="W60" s="114">
        <f t="shared" si="3"/>
        <v>119</v>
      </c>
      <c r="X60" s="114">
        <v>49681</v>
      </c>
      <c r="Y60" s="114" t="s">
        <v>650</v>
      </c>
      <c r="Z60" s="199"/>
      <c r="AA60" s="181"/>
      <c r="AB60" s="181"/>
      <c r="AC60" s="181"/>
      <c r="AD60" s="199"/>
      <c r="AE60" s="188"/>
      <c r="AF60" s="199"/>
      <c r="AG60" s="199"/>
      <c r="AH60" s="187"/>
      <c r="AI60" s="188"/>
      <c r="AJ60" s="188"/>
      <c r="AK60" s="188"/>
      <c r="AL60" s="188"/>
      <c r="AM60" s="188"/>
      <c r="AN60" s="199"/>
      <c r="AO60" s="199"/>
      <c r="AP60" s="188"/>
      <c r="AQ60" s="188"/>
      <c r="AR60" s="199"/>
      <c r="AS60" s="199"/>
      <c r="AT60" s="199"/>
      <c r="AU60" s="199"/>
      <c r="AV60" s="199"/>
      <c r="AW60" s="199"/>
      <c r="AX60" s="222"/>
      <c r="AY60" s="114"/>
      <c r="AZ60" s="114"/>
      <c r="BA60" s="190"/>
      <c r="BB60" s="114"/>
      <c r="BC60" s="114"/>
      <c r="BD60" s="114"/>
      <c r="BE60" s="114"/>
    </row>
    <row r="61" spans="1:57" s="189" customFormat="1" ht="195" x14ac:dyDescent="0.25">
      <c r="A61" s="181"/>
      <c r="B61" s="232"/>
      <c r="C61" s="182"/>
      <c r="D61" s="181"/>
      <c r="E61" s="181"/>
      <c r="F61" s="183"/>
      <c r="G61" s="181"/>
      <c r="H61" s="181"/>
      <c r="I61" s="181"/>
      <c r="J61" s="184"/>
      <c r="K61" s="192"/>
      <c r="L61" s="181"/>
      <c r="M61" s="113" t="s">
        <v>678</v>
      </c>
      <c r="N61" s="114">
        <v>8.4</v>
      </c>
      <c r="O61" s="114">
        <v>0</v>
      </c>
      <c r="P61" s="114"/>
      <c r="Q61" s="114"/>
      <c r="R61" s="114"/>
      <c r="S61" s="114">
        <f t="shared" si="0"/>
        <v>0</v>
      </c>
      <c r="T61" s="234">
        <f t="shared" si="1"/>
        <v>0</v>
      </c>
      <c r="U61" s="185">
        <v>46023</v>
      </c>
      <c r="V61" s="185">
        <v>46142</v>
      </c>
      <c r="W61" s="114">
        <f t="shared" si="3"/>
        <v>119</v>
      </c>
      <c r="X61" s="114">
        <v>49681</v>
      </c>
      <c r="Y61" s="114" t="s">
        <v>650</v>
      </c>
      <c r="Z61" s="199"/>
      <c r="AA61" s="181"/>
      <c r="AB61" s="181"/>
      <c r="AC61" s="181"/>
      <c r="AD61" s="199"/>
      <c r="AE61" s="188"/>
      <c r="AF61" s="199"/>
      <c r="AG61" s="199"/>
      <c r="AH61" s="187"/>
      <c r="AI61" s="188"/>
      <c r="AJ61" s="188"/>
      <c r="AK61" s="188"/>
      <c r="AL61" s="188"/>
      <c r="AM61" s="188"/>
      <c r="AN61" s="199"/>
      <c r="AO61" s="199"/>
      <c r="AP61" s="188"/>
      <c r="AQ61" s="188"/>
      <c r="AR61" s="199"/>
      <c r="AS61" s="199"/>
      <c r="AT61" s="199"/>
      <c r="AU61" s="199"/>
      <c r="AV61" s="199"/>
      <c r="AW61" s="199"/>
      <c r="AX61" s="222"/>
      <c r="AY61" s="114"/>
      <c r="AZ61" s="114"/>
      <c r="BA61" s="190"/>
      <c r="BB61" s="114"/>
      <c r="BC61" s="114"/>
      <c r="BD61" s="114"/>
      <c r="BE61" s="114"/>
    </row>
    <row r="62" spans="1:57" s="189" customFormat="1" ht="180" x14ac:dyDescent="0.25">
      <c r="A62" s="181"/>
      <c r="B62" s="232"/>
      <c r="C62" s="182"/>
      <c r="D62" s="181"/>
      <c r="E62" s="181"/>
      <c r="F62" s="183"/>
      <c r="G62" s="181"/>
      <c r="H62" s="181"/>
      <c r="I62" s="181"/>
      <c r="J62" s="184"/>
      <c r="K62" s="192"/>
      <c r="L62" s="181"/>
      <c r="M62" s="113" t="s">
        <v>679</v>
      </c>
      <c r="N62" s="114">
        <v>72.239999999999995</v>
      </c>
      <c r="O62" s="114">
        <v>0</v>
      </c>
      <c r="P62" s="114"/>
      <c r="Q62" s="114"/>
      <c r="R62" s="114"/>
      <c r="S62" s="114">
        <f t="shared" si="0"/>
        <v>0</v>
      </c>
      <c r="T62" s="234">
        <f t="shared" si="1"/>
        <v>0</v>
      </c>
      <c r="U62" s="185">
        <v>46023</v>
      </c>
      <c r="V62" s="185">
        <v>46142</v>
      </c>
      <c r="W62" s="114">
        <f t="shared" si="3"/>
        <v>119</v>
      </c>
      <c r="X62" s="114">
        <v>49681</v>
      </c>
      <c r="Y62" s="114" t="s">
        <v>650</v>
      </c>
      <c r="Z62" s="199"/>
      <c r="AA62" s="181"/>
      <c r="AB62" s="181"/>
      <c r="AC62" s="181"/>
      <c r="AD62" s="199"/>
      <c r="AE62" s="188"/>
      <c r="AF62" s="199"/>
      <c r="AG62" s="199"/>
      <c r="AH62" s="187"/>
      <c r="AI62" s="188"/>
      <c r="AJ62" s="188"/>
      <c r="AK62" s="188"/>
      <c r="AL62" s="188"/>
      <c r="AM62" s="188"/>
      <c r="AN62" s="199"/>
      <c r="AO62" s="199"/>
      <c r="AP62" s="188"/>
      <c r="AQ62" s="188"/>
      <c r="AR62" s="199"/>
      <c r="AS62" s="199"/>
      <c r="AT62" s="199"/>
      <c r="AU62" s="199"/>
      <c r="AV62" s="199"/>
      <c r="AW62" s="199"/>
      <c r="AX62" s="222"/>
      <c r="AY62" s="114"/>
      <c r="AZ62" s="114"/>
      <c r="BA62" s="190"/>
      <c r="BB62" s="114"/>
      <c r="BC62" s="114"/>
      <c r="BD62" s="114"/>
      <c r="BE62" s="114"/>
    </row>
    <row r="63" spans="1:57" s="189" customFormat="1" ht="75" x14ac:dyDescent="0.25">
      <c r="A63" s="181"/>
      <c r="B63" s="232"/>
      <c r="C63" s="182"/>
      <c r="D63" s="181"/>
      <c r="E63" s="181"/>
      <c r="F63" s="183"/>
      <c r="G63" s="181"/>
      <c r="H63" s="181"/>
      <c r="I63" s="181"/>
      <c r="J63" s="184"/>
      <c r="K63" s="192"/>
      <c r="L63" s="181"/>
      <c r="M63" s="113" t="s">
        <v>680</v>
      </c>
      <c r="N63" s="114">
        <v>13.2</v>
      </c>
      <c r="O63" s="114">
        <v>0</v>
      </c>
      <c r="P63" s="114"/>
      <c r="Q63" s="114"/>
      <c r="R63" s="114"/>
      <c r="S63" s="114">
        <f t="shared" si="0"/>
        <v>0</v>
      </c>
      <c r="T63" s="234">
        <f t="shared" si="1"/>
        <v>0</v>
      </c>
      <c r="U63" s="185">
        <v>46023</v>
      </c>
      <c r="V63" s="185">
        <v>46142</v>
      </c>
      <c r="W63" s="114">
        <f t="shared" si="3"/>
        <v>119</v>
      </c>
      <c r="X63" s="114">
        <v>49681</v>
      </c>
      <c r="Y63" s="114" t="s">
        <v>650</v>
      </c>
      <c r="Z63" s="199"/>
      <c r="AA63" s="181"/>
      <c r="AB63" s="181"/>
      <c r="AC63" s="181"/>
      <c r="AD63" s="199"/>
      <c r="AE63" s="188"/>
      <c r="AF63" s="199"/>
      <c r="AG63" s="199"/>
      <c r="AH63" s="187"/>
      <c r="AI63" s="188"/>
      <c r="AJ63" s="188"/>
      <c r="AK63" s="188"/>
      <c r="AL63" s="188"/>
      <c r="AM63" s="188"/>
      <c r="AN63" s="199"/>
      <c r="AO63" s="199"/>
      <c r="AP63" s="188"/>
      <c r="AQ63" s="188"/>
      <c r="AR63" s="199"/>
      <c r="AS63" s="199"/>
      <c r="AT63" s="199"/>
      <c r="AU63" s="199"/>
      <c r="AV63" s="199"/>
      <c r="AW63" s="199"/>
      <c r="AX63" s="222"/>
      <c r="AY63" s="114"/>
      <c r="AZ63" s="114"/>
      <c r="BA63" s="190"/>
      <c r="BB63" s="114"/>
      <c r="BC63" s="114"/>
      <c r="BD63" s="114"/>
      <c r="BE63" s="114"/>
    </row>
    <row r="64" spans="1:57" s="189" customFormat="1" ht="105" x14ac:dyDescent="0.25">
      <c r="A64" s="181"/>
      <c r="B64" s="232"/>
      <c r="C64" s="182"/>
      <c r="D64" s="181"/>
      <c r="E64" s="181"/>
      <c r="F64" s="183"/>
      <c r="G64" s="181"/>
      <c r="H64" s="181"/>
      <c r="I64" s="181"/>
      <c r="J64" s="184"/>
      <c r="K64" s="192" t="s">
        <v>681</v>
      </c>
      <c r="L64" s="181"/>
      <c r="M64" s="113" t="s">
        <v>682</v>
      </c>
      <c r="N64" s="114">
        <v>1.6</v>
      </c>
      <c r="O64" s="114">
        <v>0</v>
      </c>
      <c r="P64" s="114"/>
      <c r="Q64" s="114"/>
      <c r="R64" s="114"/>
      <c r="S64" s="114">
        <f t="shared" si="0"/>
        <v>0</v>
      </c>
      <c r="T64" s="234">
        <f t="shared" si="1"/>
        <v>0</v>
      </c>
      <c r="U64" s="185">
        <v>46023</v>
      </c>
      <c r="V64" s="185">
        <v>46142</v>
      </c>
      <c r="W64" s="114">
        <f t="shared" si="3"/>
        <v>119</v>
      </c>
      <c r="X64" s="114">
        <v>49681</v>
      </c>
      <c r="Y64" s="114" t="s">
        <v>650</v>
      </c>
      <c r="Z64" s="199"/>
      <c r="AA64" s="181"/>
      <c r="AB64" s="181"/>
      <c r="AC64" s="181"/>
      <c r="AD64" s="199"/>
      <c r="AE64" s="188"/>
      <c r="AF64" s="199"/>
      <c r="AG64" s="199"/>
      <c r="AH64" s="187"/>
      <c r="AI64" s="188"/>
      <c r="AJ64" s="188"/>
      <c r="AK64" s="188"/>
      <c r="AL64" s="188"/>
      <c r="AM64" s="188"/>
      <c r="AN64" s="199"/>
      <c r="AO64" s="199"/>
      <c r="AP64" s="188"/>
      <c r="AQ64" s="188"/>
      <c r="AR64" s="199"/>
      <c r="AS64" s="199"/>
      <c r="AT64" s="199"/>
      <c r="AU64" s="199"/>
      <c r="AV64" s="199"/>
      <c r="AW64" s="199"/>
      <c r="AX64" s="222"/>
      <c r="AY64" s="114"/>
      <c r="AZ64" s="114"/>
      <c r="BA64" s="190"/>
      <c r="BB64" s="114"/>
      <c r="BC64" s="114"/>
      <c r="BD64" s="114"/>
      <c r="BE64" s="114"/>
    </row>
    <row r="65" spans="1:57" s="189" customFormat="1" ht="120" x14ac:dyDescent="0.25">
      <c r="A65" s="181"/>
      <c r="B65" s="232"/>
      <c r="C65" s="182"/>
      <c r="D65" s="181"/>
      <c r="E65" s="181"/>
      <c r="F65" s="183"/>
      <c r="G65" s="181"/>
      <c r="H65" s="181"/>
      <c r="I65" s="181"/>
      <c r="J65" s="184"/>
      <c r="K65" s="192"/>
      <c r="L65" s="181"/>
      <c r="M65" s="113" t="s">
        <v>683</v>
      </c>
      <c r="N65" s="114">
        <v>1.6</v>
      </c>
      <c r="O65" s="114">
        <v>0</v>
      </c>
      <c r="P65" s="114"/>
      <c r="Q65" s="114"/>
      <c r="R65" s="114"/>
      <c r="S65" s="114">
        <f t="shared" si="0"/>
        <v>0</v>
      </c>
      <c r="T65" s="234">
        <f t="shared" si="1"/>
        <v>0</v>
      </c>
      <c r="U65" s="185">
        <v>46023</v>
      </c>
      <c r="V65" s="185">
        <v>46142</v>
      </c>
      <c r="W65" s="114">
        <f t="shared" si="3"/>
        <v>119</v>
      </c>
      <c r="X65" s="114">
        <v>49681</v>
      </c>
      <c r="Y65" s="114" t="s">
        <v>650</v>
      </c>
      <c r="Z65" s="199"/>
      <c r="AA65" s="181"/>
      <c r="AB65" s="181"/>
      <c r="AC65" s="181"/>
      <c r="AD65" s="199"/>
      <c r="AE65" s="188"/>
      <c r="AF65" s="199"/>
      <c r="AG65" s="199"/>
      <c r="AH65" s="187"/>
      <c r="AI65" s="188"/>
      <c r="AJ65" s="188"/>
      <c r="AK65" s="188"/>
      <c r="AL65" s="188"/>
      <c r="AM65" s="188"/>
      <c r="AN65" s="199"/>
      <c r="AO65" s="199"/>
      <c r="AP65" s="188"/>
      <c r="AQ65" s="188"/>
      <c r="AR65" s="199"/>
      <c r="AS65" s="199"/>
      <c r="AT65" s="199"/>
      <c r="AU65" s="199"/>
      <c r="AV65" s="199"/>
      <c r="AW65" s="199"/>
      <c r="AX65" s="222"/>
      <c r="AY65" s="114"/>
      <c r="AZ65" s="114"/>
      <c r="BA65" s="190"/>
      <c r="BB65" s="114"/>
      <c r="BC65" s="114"/>
      <c r="BD65" s="114"/>
      <c r="BE65" s="114"/>
    </row>
    <row r="66" spans="1:57" s="189" customFormat="1" ht="105" x14ac:dyDescent="0.25">
      <c r="A66" s="181"/>
      <c r="B66" s="232"/>
      <c r="C66" s="182"/>
      <c r="D66" s="181"/>
      <c r="E66" s="181"/>
      <c r="F66" s="183"/>
      <c r="G66" s="181"/>
      <c r="H66" s="181"/>
      <c r="I66" s="181"/>
      <c r="J66" s="184"/>
      <c r="K66" s="192"/>
      <c r="L66" s="181"/>
      <c r="M66" s="113" t="s">
        <v>684</v>
      </c>
      <c r="N66" s="114">
        <v>2.4</v>
      </c>
      <c r="O66" s="114">
        <v>0</v>
      </c>
      <c r="P66" s="114"/>
      <c r="Q66" s="114"/>
      <c r="R66" s="114"/>
      <c r="S66" s="114">
        <f t="shared" si="0"/>
        <v>0</v>
      </c>
      <c r="T66" s="234">
        <f t="shared" si="1"/>
        <v>0</v>
      </c>
      <c r="U66" s="185">
        <v>46023</v>
      </c>
      <c r="V66" s="185">
        <v>46142</v>
      </c>
      <c r="W66" s="114">
        <f t="shared" si="3"/>
        <v>119</v>
      </c>
      <c r="X66" s="114">
        <v>49681</v>
      </c>
      <c r="Y66" s="114" t="s">
        <v>650</v>
      </c>
      <c r="Z66" s="199"/>
      <c r="AA66" s="181"/>
      <c r="AB66" s="181"/>
      <c r="AC66" s="181"/>
      <c r="AD66" s="199"/>
      <c r="AE66" s="188"/>
      <c r="AF66" s="199"/>
      <c r="AG66" s="199"/>
      <c r="AH66" s="187"/>
      <c r="AI66" s="188"/>
      <c r="AJ66" s="188"/>
      <c r="AK66" s="188"/>
      <c r="AL66" s="188"/>
      <c r="AM66" s="188"/>
      <c r="AN66" s="199"/>
      <c r="AO66" s="199"/>
      <c r="AP66" s="188"/>
      <c r="AQ66" s="188"/>
      <c r="AR66" s="199"/>
      <c r="AS66" s="199"/>
      <c r="AT66" s="199"/>
      <c r="AU66" s="199"/>
      <c r="AV66" s="199"/>
      <c r="AW66" s="199"/>
      <c r="AX66" s="222"/>
      <c r="AY66" s="114"/>
      <c r="AZ66" s="114"/>
      <c r="BA66" s="190"/>
      <c r="BB66" s="114"/>
      <c r="BC66" s="114"/>
      <c r="BD66" s="114"/>
      <c r="BE66" s="114"/>
    </row>
    <row r="67" spans="1:57" s="189" customFormat="1" ht="90" x14ac:dyDescent="0.25">
      <c r="A67" s="181"/>
      <c r="B67" s="232"/>
      <c r="C67" s="182"/>
      <c r="D67" s="181"/>
      <c r="E67" s="181"/>
      <c r="F67" s="183"/>
      <c r="G67" s="181"/>
      <c r="H67" s="181"/>
      <c r="I67" s="181"/>
      <c r="J67" s="184"/>
      <c r="K67" s="192"/>
      <c r="L67" s="181"/>
      <c r="M67" s="113" t="s">
        <v>685</v>
      </c>
      <c r="N67" s="114">
        <v>1.2</v>
      </c>
      <c r="O67" s="114">
        <v>0</v>
      </c>
      <c r="P67" s="114"/>
      <c r="Q67" s="114"/>
      <c r="R67" s="114"/>
      <c r="S67" s="114">
        <f t="shared" si="0"/>
        <v>0</v>
      </c>
      <c r="T67" s="234">
        <f t="shared" si="1"/>
        <v>0</v>
      </c>
      <c r="U67" s="185">
        <v>46023</v>
      </c>
      <c r="V67" s="185">
        <v>46142</v>
      </c>
      <c r="W67" s="114">
        <f t="shared" si="3"/>
        <v>119</v>
      </c>
      <c r="X67" s="114">
        <v>49681</v>
      </c>
      <c r="Y67" s="114" t="s">
        <v>650</v>
      </c>
      <c r="Z67" s="199"/>
      <c r="AA67" s="181"/>
      <c r="AB67" s="181"/>
      <c r="AC67" s="181"/>
      <c r="AD67" s="199"/>
      <c r="AE67" s="188"/>
      <c r="AF67" s="199"/>
      <c r="AG67" s="199"/>
      <c r="AH67" s="187"/>
      <c r="AI67" s="188"/>
      <c r="AJ67" s="188"/>
      <c r="AK67" s="188"/>
      <c r="AL67" s="188"/>
      <c r="AM67" s="188"/>
      <c r="AN67" s="199"/>
      <c r="AO67" s="199"/>
      <c r="AP67" s="188"/>
      <c r="AQ67" s="188"/>
      <c r="AR67" s="199"/>
      <c r="AS67" s="199"/>
      <c r="AT67" s="199"/>
      <c r="AU67" s="199"/>
      <c r="AV67" s="199"/>
      <c r="AW67" s="199"/>
      <c r="AX67" s="222"/>
      <c r="AY67" s="114"/>
      <c r="AZ67" s="114"/>
      <c r="BA67" s="190"/>
      <c r="BB67" s="114"/>
      <c r="BC67" s="114"/>
      <c r="BD67" s="114"/>
      <c r="BE67" s="114"/>
    </row>
    <row r="68" spans="1:57" s="189" customFormat="1" ht="105" x14ac:dyDescent="0.25">
      <c r="A68" s="181"/>
      <c r="B68" s="232"/>
      <c r="C68" s="182"/>
      <c r="D68" s="181"/>
      <c r="E68" s="181"/>
      <c r="F68" s="183"/>
      <c r="G68" s="181"/>
      <c r="H68" s="181"/>
      <c r="I68" s="181"/>
      <c r="J68" s="184"/>
      <c r="K68" s="192"/>
      <c r="L68" s="181"/>
      <c r="M68" s="113" t="s">
        <v>686</v>
      </c>
      <c r="N68" s="114">
        <v>0.8</v>
      </c>
      <c r="O68" s="114">
        <v>0</v>
      </c>
      <c r="P68" s="114"/>
      <c r="Q68" s="114"/>
      <c r="R68" s="114"/>
      <c r="S68" s="114">
        <f t="shared" si="0"/>
        <v>0</v>
      </c>
      <c r="T68" s="234">
        <f t="shared" si="1"/>
        <v>0</v>
      </c>
      <c r="U68" s="185">
        <v>46023</v>
      </c>
      <c r="V68" s="185">
        <v>46142</v>
      </c>
      <c r="W68" s="114">
        <f t="shared" si="3"/>
        <v>119</v>
      </c>
      <c r="X68" s="114">
        <v>49681</v>
      </c>
      <c r="Y68" s="114" t="s">
        <v>650</v>
      </c>
      <c r="Z68" s="199"/>
      <c r="AA68" s="181"/>
      <c r="AB68" s="181"/>
      <c r="AC68" s="181"/>
      <c r="AD68" s="199"/>
      <c r="AE68" s="188"/>
      <c r="AF68" s="199"/>
      <c r="AG68" s="199"/>
      <c r="AH68" s="187"/>
      <c r="AI68" s="188"/>
      <c r="AJ68" s="188"/>
      <c r="AK68" s="188"/>
      <c r="AL68" s="188"/>
      <c r="AM68" s="188"/>
      <c r="AN68" s="199"/>
      <c r="AO68" s="199"/>
      <c r="AP68" s="188"/>
      <c r="AQ68" s="188"/>
      <c r="AR68" s="199"/>
      <c r="AS68" s="199"/>
      <c r="AT68" s="199"/>
      <c r="AU68" s="199"/>
      <c r="AV68" s="199"/>
      <c r="AW68" s="199"/>
      <c r="AX68" s="222"/>
      <c r="AY68" s="114"/>
      <c r="AZ68" s="114"/>
      <c r="BA68" s="190"/>
      <c r="BB68" s="114"/>
      <c r="BC68" s="114"/>
      <c r="BD68" s="114"/>
      <c r="BE68" s="114"/>
    </row>
    <row r="69" spans="1:57" s="189" customFormat="1" ht="90" x14ac:dyDescent="0.25">
      <c r="A69" s="181"/>
      <c r="B69" s="232"/>
      <c r="C69" s="182"/>
      <c r="D69" s="181"/>
      <c r="E69" s="181"/>
      <c r="F69" s="183"/>
      <c r="G69" s="181"/>
      <c r="H69" s="181"/>
      <c r="I69" s="181"/>
      <c r="J69" s="184"/>
      <c r="K69" s="192"/>
      <c r="L69" s="181"/>
      <c r="M69" s="113" t="s">
        <v>687</v>
      </c>
      <c r="N69" s="114">
        <v>1.2</v>
      </c>
      <c r="O69" s="114">
        <v>0</v>
      </c>
      <c r="P69" s="114"/>
      <c r="Q69" s="114"/>
      <c r="R69" s="114"/>
      <c r="S69" s="114">
        <f t="shared" si="0"/>
        <v>0</v>
      </c>
      <c r="T69" s="234">
        <f t="shared" si="1"/>
        <v>0</v>
      </c>
      <c r="U69" s="185">
        <v>46023</v>
      </c>
      <c r="V69" s="185">
        <v>46142</v>
      </c>
      <c r="W69" s="114">
        <f t="shared" si="3"/>
        <v>119</v>
      </c>
      <c r="X69" s="114">
        <v>49681</v>
      </c>
      <c r="Y69" s="114" t="s">
        <v>650</v>
      </c>
      <c r="Z69" s="199"/>
      <c r="AA69" s="181"/>
      <c r="AB69" s="181"/>
      <c r="AC69" s="181"/>
      <c r="AD69" s="199"/>
      <c r="AE69" s="188"/>
      <c r="AF69" s="199"/>
      <c r="AG69" s="199"/>
      <c r="AH69" s="187"/>
      <c r="AI69" s="188"/>
      <c r="AJ69" s="188"/>
      <c r="AK69" s="188"/>
      <c r="AL69" s="188"/>
      <c r="AM69" s="188"/>
      <c r="AN69" s="199"/>
      <c r="AO69" s="199"/>
      <c r="AP69" s="188"/>
      <c r="AQ69" s="188"/>
      <c r="AR69" s="199"/>
      <c r="AS69" s="199"/>
      <c r="AT69" s="199"/>
      <c r="AU69" s="199"/>
      <c r="AV69" s="199"/>
      <c r="AW69" s="199"/>
      <c r="AX69" s="222"/>
      <c r="AY69" s="114"/>
      <c r="AZ69" s="114"/>
      <c r="BA69" s="190"/>
      <c r="BB69" s="114"/>
      <c r="BC69" s="114"/>
      <c r="BD69" s="114"/>
      <c r="BE69" s="114"/>
    </row>
    <row r="70" spans="1:57" s="189" customFormat="1" ht="105" x14ac:dyDescent="0.25">
      <c r="A70" s="181"/>
      <c r="B70" s="232"/>
      <c r="C70" s="182"/>
      <c r="D70" s="181"/>
      <c r="E70" s="181"/>
      <c r="F70" s="183"/>
      <c r="G70" s="181"/>
      <c r="H70" s="181"/>
      <c r="I70" s="181"/>
      <c r="J70" s="184"/>
      <c r="K70" s="192"/>
      <c r="L70" s="181"/>
      <c r="M70" s="113" t="s">
        <v>688</v>
      </c>
      <c r="N70" s="114">
        <v>2</v>
      </c>
      <c r="O70" s="114">
        <v>0</v>
      </c>
      <c r="P70" s="114"/>
      <c r="Q70" s="114"/>
      <c r="R70" s="114"/>
      <c r="S70" s="114">
        <f t="shared" si="0"/>
        <v>0</v>
      </c>
      <c r="T70" s="234">
        <f t="shared" si="1"/>
        <v>0</v>
      </c>
      <c r="U70" s="185">
        <v>46023</v>
      </c>
      <c r="V70" s="185">
        <v>46142</v>
      </c>
      <c r="W70" s="114">
        <f t="shared" si="3"/>
        <v>119</v>
      </c>
      <c r="X70" s="114">
        <v>49681</v>
      </c>
      <c r="Y70" s="114" t="s">
        <v>650</v>
      </c>
      <c r="Z70" s="199"/>
      <c r="AA70" s="181"/>
      <c r="AB70" s="181"/>
      <c r="AC70" s="181"/>
      <c r="AD70" s="199"/>
      <c r="AE70" s="188"/>
      <c r="AF70" s="199"/>
      <c r="AG70" s="199"/>
      <c r="AH70" s="187"/>
      <c r="AI70" s="188"/>
      <c r="AJ70" s="188"/>
      <c r="AK70" s="188"/>
      <c r="AL70" s="188"/>
      <c r="AM70" s="188"/>
      <c r="AN70" s="199"/>
      <c r="AO70" s="199"/>
      <c r="AP70" s="188"/>
      <c r="AQ70" s="188"/>
      <c r="AR70" s="199"/>
      <c r="AS70" s="199"/>
      <c r="AT70" s="199"/>
      <c r="AU70" s="199"/>
      <c r="AV70" s="199"/>
      <c r="AW70" s="199"/>
      <c r="AX70" s="222"/>
      <c r="AY70" s="114"/>
      <c r="AZ70" s="114"/>
      <c r="BA70" s="190"/>
      <c r="BB70" s="114"/>
      <c r="BC70" s="114"/>
      <c r="BD70" s="114"/>
      <c r="BE70" s="114"/>
    </row>
    <row r="71" spans="1:57" s="189" customFormat="1" ht="90" x14ac:dyDescent="0.25">
      <c r="A71" s="181"/>
      <c r="B71" s="232"/>
      <c r="C71" s="182"/>
      <c r="D71" s="181"/>
      <c r="E71" s="181"/>
      <c r="F71" s="183"/>
      <c r="G71" s="181"/>
      <c r="H71" s="181"/>
      <c r="I71" s="181"/>
      <c r="J71" s="184"/>
      <c r="K71" s="192"/>
      <c r="L71" s="181"/>
      <c r="M71" s="113" t="s">
        <v>689</v>
      </c>
      <c r="N71" s="114">
        <v>2.4</v>
      </c>
      <c r="O71" s="114">
        <v>0</v>
      </c>
      <c r="P71" s="114"/>
      <c r="Q71" s="114"/>
      <c r="R71" s="114"/>
      <c r="S71" s="114">
        <f t="shared" si="0"/>
        <v>0</v>
      </c>
      <c r="T71" s="234">
        <f t="shared" si="1"/>
        <v>0</v>
      </c>
      <c r="U71" s="185">
        <v>46023</v>
      </c>
      <c r="V71" s="185">
        <v>46142</v>
      </c>
      <c r="W71" s="114">
        <f t="shared" si="3"/>
        <v>119</v>
      </c>
      <c r="X71" s="114">
        <v>49681</v>
      </c>
      <c r="Y71" s="114" t="s">
        <v>650</v>
      </c>
      <c r="Z71" s="199"/>
      <c r="AA71" s="181"/>
      <c r="AB71" s="181"/>
      <c r="AC71" s="181"/>
      <c r="AD71" s="199"/>
      <c r="AE71" s="188"/>
      <c r="AF71" s="199"/>
      <c r="AG71" s="199"/>
      <c r="AH71" s="187"/>
      <c r="AI71" s="188"/>
      <c r="AJ71" s="188"/>
      <c r="AK71" s="188"/>
      <c r="AL71" s="188"/>
      <c r="AM71" s="188"/>
      <c r="AN71" s="199"/>
      <c r="AO71" s="199"/>
      <c r="AP71" s="188"/>
      <c r="AQ71" s="188"/>
      <c r="AR71" s="199"/>
      <c r="AS71" s="199"/>
      <c r="AT71" s="199"/>
      <c r="AU71" s="199"/>
      <c r="AV71" s="199"/>
      <c r="AW71" s="199"/>
      <c r="AX71" s="222"/>
      <c r="AY71" s="114"/>
      <c r="AZ71" s="114"/>
      <c r="BA71" s="190"/>
      <c r="BB71" s="114"/>
      <c r="BC71" s="114"/>
      <c r="BD71" s="114"/>
      <c r="BE71" s="114"/>
    </row>
    <row r="72" spans="1:57" s="189" customFormat="1" ht="120" x14ac:dyDescent="0.25">
      <c r="A72" s="181"/>
      <c r="B72" s="232"/>
      <c r="C72" s="182"/>
      <c r="D72" s="181"/>
      <c r="E72" s="181"/>
      <c r="F72" s="183"/>
      <c r="G72" s="181"/>
      <c r="H72" s="181"/>
      <c r="I72" s="181"/>
      <c r="J72" s="184"/>
      <c r="K72" s="193" t="s">
        <v>690</v>
      </c>
      <c r="L72" s="181"/>
      <c r="M72" s="113" t="s">
        <v>691</v>
      </c>
      <c r="N72" s="114">
        <v>6.4</v>
      </c>
      <c r="O72" s="114">
        <v>0</v>
      </c>
      <c r="P72" s="114"/>
      <c r="Q72" s="114"/>
      <c r="R72" s="114"/>
      <c r="S72" s="114">
        <f t="shared" si="0"/>
        <v>0</v>
      </c>
      <c r="T72" s="234">
        <f t="shared" si="1"/>
        <v>0</v>
      </c>
      <c r="U72" s="185">
        <v>46023</v>
      </c>
      <c r="V72" s="185">
        <v>46142</v>
      </c>
      <c r="W72" s="114">
        <f t="shared" si="3"/>
        <v>119</v>
      </c>
      <c r="X72" s="114">
        <v>49681</v>
      </c>
      <c r="Y72" s="114" t="s">
        <v>650</v>
      </c>
      <c r="Z72" s="199"/>
      <c r="AA72" s="181"/>
      <c r="AB72" s="181"/>
      <c r="AC72" s="181"/>
      <c r="AD72" s="199"/>
      <c r="AE72" s="188"/>
      <c r="AF72" s="199"/>
      <c r="AG72" s="199"/>
      <c r="AH72" s="187"/>
      <c r="AI72" s="188"/>
      <c r="AJ72" s="188"/>
      <c r="AK72" s="188"/>
      <c r="AL72" s="188"/>
      <c r="AM72" s="188"/>
      <c r="AN72" s="199"/>
      <c r="AO72" s="199"/>
      <c r="AP72" s="188"/>
      <c r="AQ72" s="188"/>
      <c r="AR72" s="199"/>
      <c r="AS72" s="199"/>
      <c r="AT72" s="199"/>
      <c r="AU72" s="199"/>
      <c r="AV72" s="199"/>
      <c r="AW72" s="199"/>
      <c r="AX72" s="222"/>
      <c r="AY72" s="114"/>
      <c r="AZ72" s="114"/>
      <c r="BA72" s="190"/>
      <c r="BB72" s="114"/>
      <c r="BC72" s="114"/>
      <c r="BD72" s="114"/>
      <c r="BE72" s="114"/>
    </row>
    <row r="73" spans="1:57" s="189" customFormat="1" ht="150" x14ac:dyDescent="0.25">
      <c r="A73" s="181"/>
      <c r="B73" s="232"/>
      <c r="C73" s="182"/>
      <c r="D73" s="181"/>
      <c r="E73" s="181"/>
      <c r="F73" s="183"/>
      <c r="G73" s="181"/>
      <c r="H73" s="181"/>
      <c r="I73" s="181"/>
      <c r="J73" s="184"/>
      <c r="K73" s="192" t="s">
        <v>692</v>
      </c>
      <c r="L73" s="181"/>
      <c r="M73" s="113" t="s">
        <v>693</v>
      </c>
      <c r="N73" s="114">
        <v>38</v>
      </c>
      <c r="O73" s="114">
        <v>0</v>
      </c>
      <c r="P73" s="114"/>
      <c r="Q73" s="114"/>
      <c r="R73" s="114"/>
      <c r="S73" s="114">
        <f t="shared" si="0"/>
        <v>0</v>
      </c>
      <c r="T73" s="234">
        <f t="shared" si="1"/>
        <v>0</v>
      </c>
      <c r="U73" s="185">
        <v>46023</v>
      </c>
      <c r="V73" s="185">
        <v>46142</v>
      </c>
      <c r="W73" s="114">
        <f t="shared" si="3"/>
        <v>119</v>
      </c>
      <c r="X73" s="114">
        <v>49681</v>
      </c>
      <c r="Y73" s="114" t="s">
        <v>650</v>
      </c>
      <c r="Z73" s="199"/>
      <c r="AA73" s="181"/>
      <c r="AB73" s="181"/>
      <c r="AC73" s="181"/>
      <c r="AD73" s="199"/>
      <c r="AE73" s="188"/>
      <c r="AF73" s="199"/>
      <c r="AG73" s="199"/>
      <c r="AH73" s="187"/>
      <c r="AI73" s="188"/>
      <c r="AJ73" s="188"/>
      <c r="AK73" s="188"/>
      <c r="AL73" s="188"/>
      <c r="AM73" s="188"/>
      <c r="AN73" s="199"/>
      <c r="AO73" s="199"/>
      <c r="AP73" s="188"/>
      <c r="AQ73" s="188"/>
      <c r="AR73" s="199"/>
      <c r="AS73" s="199"/>
      <c r="AT73" s="199"/>
      <c r="AU73" s="199"/>
      <c r="AV73" s="199"/>
      <c r="AW73" s="199"/>
      <c r="AX73" s="222"/>
      <c r="AY73" s="114"/>
      <c r="AZ73" s="114"/>
      <c r="BA73" s="190"/>
      <c r="BB73" s="114"/>
      <c r="BC73" s="114"/>
      <c r="BD73" s="114"/>
      <c r="BE73" s="114"/>
    </row>
    <row r="74" spans="1:57" s="189" customFormat="1" ht="165" x14ac:dyDescent="0.25">
      <c r="A74" s="181"/>
      <c r="B74" s="232"/>
      <c r="C74" s="182"/>
      <c r="D74" s="181"/>
      <c r="E74" s="181"/>
      <c r="F74" s="183"/>
      <c r="G74" s="181"/>
      <c r="H74" s="181"/>
      <c r="I74" s="181"/>
      <c r="J74" s="184"/>
      <c r="K74" s="192"/>
      <c r="L74" s="181"/>
      <c r="M74" s="113" t="s">
        <v>694</v>
      </c>
      <c r="N74" s="114">
        <v>44</v>
      </c>
      <c r="O74" s="114">
        <v>0</v>
      </c>
      <c r="P74" s="114"/>
      <c r="Q74" s="114"/>
      <c r="R74" s="114"/>
      <c r="S74" s="114">
        <f t="shared" ref="S74:S137" si="4">SUM(O74:R74)</f>
        <v>0</v>
      </c>
      <c r="T74" s="234">
        <f t="shared" ref="T74:T137" si="5">+S74/N74</f>
        <v>0</v>
      </c>
      <c r="U74" s="185">
        <v>46023</v>
      </c>
      <c r="V74" s="185">
        <v>46142</v>
      </c>
      <c r="W74" s="114">
        <f t="shared" si="3"/>
        <v>119</v>
      </c>
      <c r="X74" s="114">
        <v>49681</v>
      </c>
      <c r="Y74" s="114" t="s">
        <v>650</v>
      </c>
      <c r="Z74" s="199"/>
      <c r="AA74" s="181"/>
      <c r="AB74" s="181"/>
      <c r="AC74" s="181"/>
      <c r="AD74" s="199"/>
      <c r="AE74" s="188"/>
      <c r="AF74" s="199"/>
      <c r="AG74" s="199"/>
      <c r="AH74" s="187"/>
      <c r="AI74" s="188"/>
      <c r="AJ74" s="188"/>
      <c r="AK74" s="188"/>
      <c r="AL74" s="188"/>
      <c r="AM74" s="188"/>
      <c r="AN74" s="199"/>
      <c r="AO74" s="199"/>
      <c r="AP74" s="188"/>
      <c r="AQ74" s="188"/>
      <c r="AR74" s="199"/>
      <c r="AS74" s="199"/>
      <c r="AT74" s="199"/>
      <c r="AU74" s="199"/>
      <c r="AV74" s="199"/>
      <c r="AW74" s="199"/>
      <c r="AX74" s="222"/>
      <c r="AY74" s="114"/>
      <c r="AZ74" s="114"/>
      <c r="BA74" s="190"/>
      <c r="BB74" s="114"/>
      <c r="BC74" s="114"/>
      <c r="BD74" s="114"/>
      <c r="BE74" s="114"/>
    </row>
    <row r="75" spans="1:57" s="189" customFormat="1" ht="105" x14ac:dyDescent="0.25">
      <c r="A75" s="181"/>
      <c r="B75" s="232"/>
      <c r="C75" s="182"/>
      <c r="D75" s="181"/>
      <c r="E75" s="181"/>
      <c r="F75" s="183"/>
      <c r="G75" s="181"/>
      <c r="H75" s="181"/>
      <c r="I75" s="181"/>
      <c r="J75" s="184"/>
      <c r="K75" s="193" t="s">
        <v>695</v>
      </c>
      <c r="L75" s="181"/>
      <c r="M75" s="113" t="s">
        <v>696</v>
      </c>
      <c r="N75" s="114">
        <v>12.399999999999999</v>
      </c>
      <c r="O75" s="114">
        <v>0</v>
      </c>
      <c r="P75" s="114"/>
      <c r="Q75" s="114"/>
      <c r="R75" s="114"/>
      <c r="S75" s="114">
        <f t="shared" si="4"/>
        <v>0</v>
      </c>
      <c r="T75" s="234">
        <f t="shared" si="5"/>
        <v>0</v>
      </c>
      <c r="U75" s="185">
        <v>46023</v>
      </c>
      <c r="V75" s="185">
        <v>46142</v>
      </c>
      <c r="W75" s="114">
        <f t="shared" si="3"/>
        <v>119</v>
      </c>
      <c r="X75" s="114">
        <v>49681</v>
      </c>
      <c r="Y75" s="114" t="s">
        <v>650</v>
      </c>
      <c r="Z75" s="199"/>
      <c r="AA75" s="181"/>
      <c r="AB75" s="181"/>
      <c r="AC75" s="181"/>
      <c r="AD75" s="199"/>
      <c r="AE75" s="188"/>
      <c r="AF75" s="199"/>
      <c r="AG75" s="199"/>
      <c r="AH75" s="187"/>
      <c r="AI75" s="188"/>
      <c r="AJ75" s="188"/>
      <c r="AK75" s="188"/>
      <c r="AL75" s="188"/>
      <c r="AM75" s="188"/>
      <c r="AN75" s="199"/>
      <c r="AO75" s="199"/>
      <c r="AP75" s="188"/>
      <c r="AQ75" s="188"/>
      <c r="AR75" s="199"/>
      <c r="AS75" s="199"/>
      <c r="AT75" s="199"/>
      <c r="AU75" s="199"/>
      <c r="AV75" s="199"/>
      <c r="AW75" s="199"/>
      <c r="AX75" s="222"/>
      <c r="AY75" s="114"/>
      <c r="AZ75" s="114"/>
      <c r="BA75" s="190"/>
      <c r="BB75" s="114"/>
      <c r="BC75" s="114"/>
      <c r="BD75" s="114"/>
      <c r="BE75" s="114"/>
    </row>
    <row r="76" spans="1:57" s="189" customFormat="1" ht="74.25" customHeight="1" x14ac:dyDescent="0.25">
      <c r="A76" s="200"/>
      <c r="B76" s="200"/>
      <c r="C76" s="201"/>
      <c r="D76" s="200"/>
      <c r="E76" s="200"/>
      <c r="F76" s="202"/>
      <c r="G76" s="200"/>
      <c r="H76" s="200"/>
      <c r="I76" s="200"/>
      <c r="J76" s="203"/>
      <c r="K76" s="204"/>
      <c r="L76" s="200"/>
      <c r="M76" s="200"/>
      <c r="N76" s="240" t="s">
        <v>805</v>
      </c>
      <c r="O76" s="241"/>
      <c r="P76" s="241"/>
      <c r="Q76" s="241"/>
      <c r="R76" s="241"/>
      <c r="S76" s="242"/>
      <c r="T76" s="239">
        <f>AVERAGE(T42:T75)</f>
        <v>0</v>
      </c>
      <c r="U76" s="220"/>
      <c r="V76" s="220"/>
      <c r="W76" s="220"/>
      <c r="X76" s="220"/>
      <c r="Y76" s="220"/>
      <c r="Z76" s="220"/>
      <c r="AA76" s="220"/>
      <c r="AB76" s="220"/>
      <c r="AC76" s="220"/>
      <c r="AD76" s="220"/>
      <c r="AE76" s="220"/>
      <c r="AF76" s="220"/>
      <c r="AG76" s="220"/>
      <c r="AH76" s="220"/>
      <c r="AI76" s="220"/>
      <c r="AJ76" s="195"/>
      <c r="AK76" s="195"/>
      <c r="AL76" s="205"/>
      <c r="AM76" s="195"/>
      <c r="AN76" s="195"/>
      <c r="AO76" s="206"/>
      <c r="AP76" s="195"/>
      <c r="AQ76" s="195"/>
      <c r="AR76" s="195"/>
      <c r="AS76" s="195"/>
      <c r="AT76" s="195"/>
      <c r="AU76" s="195"/>
      <c r="AV76" s="195"/>
      <c r="AW76" s="207"/>
      <c r="AX76" s="223"/>
      <c r="AY76" s="114"/>
      <c r="AZ76" s="194"/>
      <c r="BA76" s="198"/>
      <c r="BB76" s="194"/>
      <c r="BC76" s="114"/>
      <c r="BD76" s="114"/>
      <c r="BE76" s="114"/>
    </row>
    <row r="77" spans="1:57" s="189" customFormat="1" ht="30" customHeight="1" x14ac:dyDescent="0.25">
      <c r="A77" s="181" t="s">
        <v>697</v>
      </c>
      <c r="B77" s="229" t="s">
        <v>439</v>
      </c>
      <c r="C77" s="182" t="s">
        <v>587</v>
      </c>
      <c r="D77" s="181" t="s">
        <v>698</v>
      </c>
      <c r="E77" s="181" t="s">
        <v>699</v>
      </c>
      <c r="F77" s="183" t="s">
        <v>700</v>
      </c>
      <c r="G77" s="181" t="s">
        <v>701</v>
      </c>
      <c r="H77" s="181" t="s">
        <v>702</v>
      </c>
      <c r="I77" s="181" t="s">
        <v>703</v>
      </c>
      <c r="J77" s="184">
        <v>1</v>
      </c>
      <c r="K77" s="209" t="s">
        <v>648</v>
      </c>
      <c r="L77" s="181" t="s">
        <v>595</v>
      </c>
      <c r="M77" s="114" t="s">
        <v>649</v>
      </c>
      <c r="N77" s="114" t="s">
        <v>264</v>
      </c>
      <c r="O77" s="114" t="s">
        <v>254</v>
      </c>
      <c r="P77" s="114"/>
      <c r="Q77" s="210"/>
      <c r="R77" s="210"/>
      <c r="S77" s="114" t="s">
        <v>254</v>
      </c>
      <c r="T77" s="234" t="s">
        <v>254</v>
      </c>
      <c r="U77" s="185">
        <v>46023</v>
      </c>
      <c r="V77" s="185">
        <v>46142</v>
      </c>
      <c r="W77" s="114">
        <f>V77-U77</f>
        <v>119</v>
      </c>
      <c r="X77" s="114">
        <v>9379</v>
      </c>
      <c r="Y77" s="113" t="s">
        <v>704</v>
      </c>
      <c r="Z77" s="199" t="s">
        <v>598</v>
      </c>
      <c r="AA77" s="181" t="s">
        <v>705</v>
      </c>
      <c r="AB77" s="181" t="s">
        <v>706</v>
      </c>
      <c r="AC77" s="211" t="s">
        <v>601</v>
      </c>
      <c r="AD77" s="211" t="s">
        <v>707</v>
      </c>
      <c r="AE77" s="211">
        <v>1790000000</v>
      </c>
      <c r="AF77" s="211" t="s">
        <v>656</v>
      </c>
      <c r="AG77" s="211" t="s">
        <v>604</v>
      </c>
      <c r="AH77" s="212">
        <v>45884</v>
      </c>
      <c r="AI77" s="213">
        <v>1700000000</v>
      </c>
      <c r="AJ77" s="213">
        <v>1700000000</v>
      </c>
      <c r="AK77" s="213"/>
      <c r="AL77" s="213"/>
      <c r="AM77" s="213"/>
      <c r="AN77" s="211" t="s">
        <v>604</v>
      </c>
      <c r="AO77" s="211" t="s">
        <v>605</v>
      </c>
      <c r="AP77" s="213">
        <v>1700000000</v>
      </c>
      <c r="AQ77" s="213">
        <v>1700000000</v>
      </c>
      <c r="AR77" s="211"/>
      <c r="AS77" s="211"/>
      <c r="AT77" s="211"/>
      <c r="AU77" s="211"/>
      <c r="AV77" s="211"/>
      <c r="AW77" s="211"/>
      <c r="AX77" s="224" t="s">
        <v>708</v>
      </c>
      <c r="AY77" s="114"/>
      <c r="AZ77" s="114"/>
      <c r="BA77" s="190"/>
      <c r="BB77" s="114"/>
      <c r="BC77" s="114"/>
      <c r="BD77" s="114"/>
      <c r="BE77" s="114"/>
    </row>
    <row r="78" spans="1:57" s="189" customFormat="1" ht="30" x14ac:dyDescent="0.25">
      <c r="A78" s="181"/>
      <c r="B78" s="230"/>
      <c r="C78" s="182"/>
      <c r="D78" s="181"/>
      <c r="E78" s="181"/>
      <c r="F78" s="183"/>
      <c r="G78" s="181"/>
      <c r="H78" s="181"/>
      <c r="I78" s="181"/>
      <c r="J78" s="184"/>
      <c r="K78" s="209" t="s">
        <v>594</v>
      </c>
      <c r="L78" s="181"/>
      <c r="M78" s="114" t="s">
        <v>709</v>
      </c>
      <c r="N78" s="114" t="s">
        <v>264</v>
      </c>
      <c r="O78" s="114" t="s">
        <v>254</v>
      </c>
      <c r="P78" s="114"/>
      <c r="Q78" s="210"/>
      <c r="R78" s="210"/>
      <c r="S78" s="114" t="s">
        <v>254</v>
      </c>
      <c r="T78" s="234" t="s">
        <v>254</v>
      </c>
      <c r="U78" s="185">
        <v>46023</v>
      </c>
      <c r="V78" s="185">
        <v>46142</v>
      </c>
      <c r="W78" s="114">
        <f t="shared" ref="W78:W102" si="6">V78-U78</f>
        <v>119</v>
      </c>
      <c r="X78" s="114">
        <v>9379</v>
      </c>
      <c r="Y78" s="113" t="s">
        <v>704</v>
      </c>
      <c r="Z78" s="199"/>
      <c r="AA78" s="181"/>
      <c r="AB78" s="181"/>
      <c r="AC78" s="214"/>
      <c r="AD78" s="214"/>
      <c r="AE78" s="214"/>
      <c r="AF78" s="214"/>
      <c r="AG78" s="214"/>
      <c r="AH78" s="215"/>
      <c r="AI78" s="213"/>
      <c r="AJ78" s="213"/>
      <c r="AK78" s="213"/>
      <c r="AL78" s="213"/>
      <c r="AM78" s="213"/>
      <c r="AN78" s="214"/>
      <c r="AO78" s="214"/>
      <c r="AP78" s="213"/>
      <c r="AQ78" s="213"/>
      <c r="AR78" s="214"/>
      <c r="AS78" s="214"/>
      <c r="AT78" s="214"/>
      <c r="AU78" s="214"/>
      <c r="AV78" s="214"/>
      <c r="AW78" s="214"/>
      <c r="AX78" s="225"/>
      <c r="AY78" s="114"/>
      <c r="AZ78" s="114"/>
      <c r="BA78" s="190"/>
      <c r="BB78" s="114"/>
      <c r="BC78" s="114"/>
      <c r="BD78" s="114"/>
      <c r="BE78" s="114"/>
    </row>
    <row r="79" spans="1:57" s="189" customFormat="1" ht="180" x14ac:dyDescent="0.25">
      <c r="A79" s="181"/>
      <c r="B79" s="230"/>
      <c r="C79" s="182"/>
      <c r="D79" s="181"/>
      <c r="E79" s="181"/>
      <c r="F79" s="183"/>
      <c r="G79" s="181"/>
      <c r="H79" s="181"/>
      <c r="I79" s="181"/>
      <c r="J79" s="184"/>
      <c r="K79" s="191" t="s">
        <v>710</v>
      </c>
      <c r="L79" s="181"/>
      <c r="M79" s="113" t="s">
        <v>711</v>
      </c>
      <c r="N79" s="114">
        <v>136.04</v>
      </c>
      <c r="O79" s="114">
        <v>0</v>
      </c>
      <c r="P79" s="114"/>
      <c r="Q79" s="210"/>
      <c r="R79" s="210"/>
      <c r="S79" s="114">
        <f t="shared" si="4"/>
        <v>0</v>
      </c>
      <c r="T79" s="234">
        <f t="shared" si="5"/>
        <v>0</v>
      </c>
      <c r="U79" s="185">
        <v>46023</v>
      </c>
      <c r="V79" s="185">
        <v>46142</v>
      </c>
      <c r="W79" s="114">
        <f t="shared" si="6"/>
        <v>119</v>
      </c>
      <c r="X79" s="114">
        <v>9379</v>
      </c>
      <c r="Y79" s="113" t="s">
        <v>704</v>
      </c>
      <c r="Z79" s="199"/>
      <c r="AA79" s="181"/>
      <c r="AB79" s="181"/>
      <c r="AC79" s="214"/>
      <c r="AD79" s="214"/>
      <c r="AE79" s="214"/>
      <c r="AF79" s="214"/>
      <c r="AG79" s="214"/>
      <c r="AH79" s="215"/>
      <c r="AI79" s="213"/>
      <c r="AJ79" s="213"/>
      <c r="AK79" s="213"/>
      <c r="AL79" s="213"/>
      <c r="AM79" s="213"/>
      <c r="AN79" s="214"/>
      <c r="AO79" s="214"/>
      <c r="AP79" s="213"/>
      <c r="AQ79" s="213"/>
      <c r="AR79" s="214"/>
      <c r="AS79" s="214"/>
      <c r="AT79" s="214"/>
      <c r="AU79" s="214"/>
      <c r="AV79" s="214"/>
      <c r="AW79" s="214"/>
      <c r="AX79" s="225"/>
      <c r="AY79" s="114"/>
      <c r="AZ79" s="114"/>
      <c r="BA79" s="190"/>
      <c r="BB79" s="114"/>
      <c r="BC79" s="114"/>
      <c r="BD79" s="114"/>
      <c r="BE79" s="114"/>
    </row>
    <row r="80" spans="1:57" s="189" customFormat="1" ht="195" x14ac:dyDescent="0.25">
      <c r="A80" s="181"/>
      <c r="B80" s="230"/>
      <c r="C80" s="182"/>
      <c r="D80" s="181"/>
      <c r="E80" s="181"/>
      <c r="F80" s="183"/>
      <c r="G80" s="181"/>
      <c r="H80" s="181"/>
      <c r="I80" s="181"/>
      <c r="J80" s="184"/>
      <c r="K80" s="191"/>
      <c r="L80" s="181"/>
      <c r="M80" s="113" t="s">
        <v>712</v>
      </c>
      <c r="N80" s="114">
        <v>136.04</v>
      </c>
      <c r="O80" s="114">
        <v>0</v>
      </c>
      <c r="P80" s="114"/>
      <c r="Q80" s="210"/>
      <c r="R80" s="210"/>
      <c r="S80" s="114">
        <f t="shared" si="4"/>
        <v>0</v>
      </c>
      <c r="T80" s="234">
        <f t="shared" si="5"/>
        <v>0</v>
      </c>
      <c r="U80" s="185">
        <v>46023</v>
      </c>
      <c r="V80" s="185">
        <v>46142</v>
      </c>
      <c r="W80" s="114">
        <f t="shared" si="6"/>
        <v>119</v>
      </c>
      <c r="X80" s="114">
        <v>9379</v>
      </c>
      <c r="Y80" s="113" t="s">
        <v>704</v>
      </c>
      <c r="Z80" s="199"/>
      <c r="AA80" s="181"/>
      <c r="AB80" s="181"/>
      <c r="AC80" s="214"/>
      <c r="AD80" s="214"/>
      <c r="AE80" s="214"/>
      <c r="AF80" s="214"/>
      <c r="AG80" s="214"/>
      <c r="AH80" s="215"/>
      <c r="AI80" s="213"/>
      <c r="AJ80" s="213"/>
      <c r="AK80" s="213"/>
      <c r="AL80" s="213"/>
      <c r="AM80" s="213"/>
      <c r="AN80" s="214"/>
      <c r="AO80" s="214"/>
      <c r="AP80" s="213"/>
      <c r="AQ80" s="213"/>
      <c r="AR80" s="214"/>
      <c r="AS80" s="214"/>
      <c r="AT80" s="214"/>
      <c r="AU80" s="214"/>
      <c r="AV80" s="214"/>
      <c r="AW80" s="214"/>
      <c r="AX80" s="225"/>
      <c r="AY80" s="114"/>
      <c r="AZ80" s="114"/>
      <c r="BA80" s="190"/>
      <c r="BB80" s="114"/>
      <c r="BC80" s="114"/>
      <c r="BD80" s="114"/>
      <c r="BE80" s="114"/>
    </row>
    <row r="81" spans="1:57" s="189" customFormat="1" ht="195" x14ac:dyDescent="0.25">
      <c r="A81" s="181"/>
      <c r="B81" s="230"/>
      <c r="C81" s="182"/>
      <c r="D81" s="181"/>
      <c r="E81" s="181"/>
      <c r="F81" s="183"/>
      <c r="G81" s="181"/>
      <c r="H81" s="181"/>
      <c r="I81" s="181"/>
      <c r="J81" s="184"/>
      <c r="K81" s="191"/>
      <c r="L81" s="181"/>
      <c r="M81" s="113" t="s">
        <v>713</v>
      </c>
      <c r="N81" s="114">
        <v>136.04</v>
      </c>
      <c r="O81" s="114">
        <v>0</v>
      </c>
      <c r="P81" s="114"/>
      <c r="Q81" s="210"/>
      <c r="R81" s="210"/>
      <c r="S81" s="114">
        <f t="shared" si="4"/>
        <v>0</v>
      </c>
      <c r="T81" s="234">
        <f t="shared" si="5"/>
        <v>0</v>
      </c>
      <c r="U81" s="185">
        <v>46023</v>
      </c>
      <c r="V81" s="185">
        <v>46142</v>
      </c>
      <c r="W81" s="114">
        <f t="shared" si="6"/>
        <v>119</v>
      </c>
      <c r="X81" s="114">
        <v>9379</v>
      </c>
      <c r="Y81" s="113" t="s">
        <v>704</v>
      </c>
      <c r="Z81" s="199"/>
      <c r="AA81" s="181"/>
      <c r="AB81" s="181"/>
      <c r="AC81" s="214"/>
      <c r="AD81" s="214"/>
      <c r="AE81" s="214"/>
      <c r="AF81" s="214"/>
      <c r="AG81" s="214"/>
      <c r="AH81" s="215"/>
      <c r="AI81" s="213"/>
      <c r="AJ81" s="213"/>
      <c r="AK81" s="213"/>
      <c r="AL81" s="213"/>
      <c r="AM81" s="213"/>
      <c r="AN81" s="214"/>
      <c r="AO81" s="214"/>
      <c r="AP81" s="213"/>
      <c r="AQ81" s="213"/>
      <c r="AR81" s="214"/>
      <c r="AS81" s="214"/>
      <c r="AT81" s="214"/>
      <c r="AU81" s="214"/>
      <c r="AV81" s="214"/>
      <c r="AW81" s="214"/>
      <c r="AX81" s="225"/>
      <c r="AY81" s="114"/>
      <c r="AZ81" s="114"/>
      <c r="BA81" s="190"/>
      <c r="BB81" s="114"/>
      <c r="BC81" s="114"/>
      <c r="BD81" s="114"/>
      <c r="BE81" s="114"/>
    </row>
    <row r="82" spans="1:57" s="189" customFormat="1" ht="210" x14ac:dyDescent="0.25">
      <c r="A82" s="181"/>
      <c r="B82" s="230"/>
      <c r="C82" s="182"/>
      <c r="D82" s="181"/>
      <c r="E82" s="181"/>
      <c r="F82" s="183"/>
      <c r="G82" s="181"/>
      <c r="H82" s="181"/>
      <c r="I82" s="181"/>
      <c r="J82" s="184"/>
      <c r="K82" s="191"/>
      <c r="L82" s="181"/>
      <c r="M82" s="113" t="s">
        <v>714</v>
      </c>
      <c r="N82" s="114">
        <v>64.278899999999993</v>
      </c>
      <c r="O82" s="114">
        <v>0</v>
      </c>
      <c r="P82" s="114"/>
      <c r="Q82" s="210"/>
      <c r="R82" s="210"/>
      <c r="S82" s="114">
        <f t="shared" si="4"/>
        <v>0</v>
      </c>
      <c r="T82" s="234">
        <f t="shared" si="5"/>
        <v>0</v>
      </c>
      <c r="U82" s="185">
        <v>46023</v>
      </c>
      <c r="V82" s="185">
        <v>46142</v>
      </c>
      <c r="W82" s="114">
        <f t="shared" si="6"/>
        <v>119</v>
      </c>
      <c r="X82" s="114">
        <v>9379</v>
      </c>
      <c r="Y82" s="113" t="s">
        <v>704</v>
      </c>
      <c r="Z82" s="199"/>
      <c r="AA82" s="181"/>
      <c r="AB82" s="181"/>
      <c r="AC82" s="214"/>
      <c r="AD82" s="214"/>
      <c r="AE82" s="214"/>
      <c r="AF82" s="214"/>
      <c r="AG82" s="214"/>
      <c r="AH82" s="215"/>
      <c r="AI82" s="213"/>
      <c r="AJ82" s="213"/>
      <c r="AK82" s="213"/>
      <c r="AL82" s="213"/>
      <c r="AM82" s="213"/>
      <c r="AN82" s="214"/>
      <c r="AO82" s="214"/>
      <c r="AP82" s="213"/>
      <c r="AQ82" s="213"/>
      <c r="AR82" s="214"/>
      <c r="AS82" s="214"/>
      <c r="AT82" s="214"/>
      <c r="AU82" s="214"/>
      <c r="AV82" s="214"/>
      <c r="AW82" s="214"/>
      <c r="AX82" s="225"/>
      <c r="AY82" s="114"/>
      <c r="AZ82" s="114"/>
      <c r="BA82" s="190"/>
      <c r="BB82" s="114"/>
      <c r="BC82" s="114"/>
      <c r="BD82" s="114"/>
      <c r="BE82" s="114"/>
    </row>
    <row r="83" spans="1:57" s="189" customFormat="1" ht="60" x14ac:dyDescent="0.25">
      <c r="A83" s="181"/>
      <c r="B83" s="230"/>
      <c r="C83" s="182"/>
      <c r="D83" s="181"/>
      <c r="E83" s="181"/>
      <c r="F83" s="183"/>
      <c r="G83" s="181"/>
      <c r="H83" s="181"/>
      <c r="I83" s="181"/>
      <c r="J83" s="184"/>
      <c r="K83" s="191" t="s">
        <v>715</v>
      </c>
      <c r="L83" s="181"/>
      <c r="M83" s="113" t="s">
        <v>716</v>
      </c>
      <c r="N83" s="114">
        <v>2267.1066000000001</v>
      </c>
      <c r="O83" s="114">
        <v>0</v>
      </c>
      <c r="P83" s="114"/>
      <c r="Q83" s="210"/>
      <c r="R83" s="210"/>
      <c r="S83" s="114">
        <f t="shared" si="4"/>
        <v>0</v>
      </c>
      <c r="T83" s="234">
        <f t="shared" si="5"/>
        <v>0</v>
      </c>
      <c r="U83" s="185">
        <v>46023</v>
      </c>
      <c r="V83" s="185">
        <v>46142</v>
      </c>
      <c r="W83" s="114">
        <f t="shared" si="6"/>
        <v>119</v>
      </c>
      <c r="X83" s="114">
        <v>9379</v>
      </c>
      <c r="Y83" s="113" t="s">
        <v>704</v>
      </c>
      <c r="Z83" s="199"/>
      <c r="AA83" s="181"/>
      <c r="AB83" s="181"/>
      <c r="AC83" s="214"/>
      <c r="AD83" s="214"/>
      <c r="AE83" s="214"/>
      <c r="AF83" s="214"/>
      <c r="AG83" s="214"/>
      <c r="AH83" s="215"/>
      <c r="AI83" s="213"/>
      <c r="AJ83" s="213"/>
      <c r="AK83" s="213"/>
      <c r="AL83" s="213"/>
      <c r="AM83" s="213"/>
      <c r="AN83" s="214"/>
      <c r="AO83" s="214"/>
      <c r="AP83" s="213"/>
      <c r="AQ83" s="213"/>
      <c r="AR83" s="214"/>
      <c r="AS83" s="214"/>
      <c r="AT83" s="214"/>
      <c r="AU83" s="214"/>
      <c r="AV83" s="214"/>
      <c r="AW83" s="214"/>
      <c r="AX83" s="225"/>
      <c r="AY83" s="114"/>
      <c r="AZ83" s="114"/>
      <c r="BA83" s="190"/>
      <c r="BB83" s="114"/>
      <c r="BC83" s="114"/>
      <c r="BD83" s="114"/>
      <c r="BE83" s="114"/>
    </row>
    <row r="84" spans="1:57" s="189" customFormat="1" ht="82.9" customHeight="1" x14ac:dyDescent="0.25">
      <c r="A84" s="181"/>
      <c r="B84" s="230"/>
      <c r="C84" s="182"/>
      <c r="D84" s="181"/>
      <c r="E84" s="181"/>
      <c r="F84" s="183"/>
      <c r="G84" s="181"/>
      <c r="H84" s="181"/>
      <c r="I84" s="181"/>
      <c r="J84" s="184"/>
      <c r="K84" s="191"/>
      <c r="L84" s="181"/>
      <c r="M84" s="113" t="s">
        <v>717</v>
      </c>
      <c r="N84" s="114">
        <v>515.76165000000003</v>
      </c>
      <c r="O84" s="114">
        <v>0</v>
      </c>
      <c r="P84" s="114"/>
      <c r="Q84" s="210"/>
      <c r="R84" s="210"/>
      <c r="S84" s="114">
        <f t="shared" si="4"/>
        <v>0</v>
      </c>
      <c r="T84" s="234">
        <f t="shared" si="5"/>
        <v>0</v>
      </c>
      <c r="U84" s="185">
        <v>46023</v>
      </c>
      <c r="V84" s="185">
        <v>46142</v>
      </c>
      <c r="W84" s="114">
        <f t="shared" si="6"/>
        <v>119</v>
      </c>
      <c r="X84" s="114">
        <v>9379</v>
      </c>
      <c r="Y84" s="113" t="s">
        <v>704</v>
      </c>
      <c r="Z84" s="199"/>
      <c r="AA84" s="181"/>
      <c r="AB84" s="181"/>
      <c r="AC84" s="214"/>
      <c r="AD84" s="214"/>
      <c r="AE84" s="214"/>
      <c r="AF84" s="214"/>
      <c r="AG84" s="214"/>
      <c r="AH84" s="215"/>
      <c r="AI84" s="213"/>
      <c r="AJ84" s="213"/>
      <c r="AK84" s="213"/>
      <c r="AL84" s="213"/>
      <c r="AM84" s="213"/>
      <c r="AN84" s="214"/>
      <c r="AO84" s="214"/>
      <c r="AP84" s="213"/>
      <c r="AQ84" s="213"/>
      <c r="AR84" s="214"/>
      <c r="AS84" s="214"/>
      <c r="AT84" s="214"/>
      <c r="AU84" s="214"/>
      <c r="AV84" s="214"/>
      <c r="AW84" s="214"/>
      <c r="AX84" s="225"/>
      <c r="AY84" s="114"/>
      <c r="AZ84" s="114"/>
      <c r="BA84" s="190"/>
      <c r="BB84" s="114"/>
      <c r="BC84" s="114"/>
      <c r="BD84" s="114"/>
      <c r="BE84" s="114"/>
    </row>
    <row r="85" spans="1:57" s="189" customFormat="1" ht="195" x14ac:dyDescent="0.25">
      <c r="A85" s="181"/>
      <c r="B85" s="230"/>
      <c r="C85" s="182"/>
      <c r="D85" s="181"/>
      <c r="E85" s="181"/>
      <c r="F85" s="183"/>
      <c r="G85" s="181"/>
      <c r="H85" s="181"/>
      <c r="I85" s="181"/>
      <c r="J85" s="184"/>
      <c r="K85" s="191" t="s">
        <v>718</v>
      </c>
      <c r="L85" s="181"/>
      <c r="M85" s="113" t="s">
        <v>719</v>
      </c>
      <c r="N85" s="114">
        <v>1163.1419999999998</v>
      </c>
      <c r="O85" s="114">
        <v>0</v>
      </c>
      <c r="P85" s="114"/>
      <c r="Q85" s="114"/>
      <c r="R85" s="210"/>
      <c r="S85" s="114">
        <f t="shared" si="4"/>
        <v>0</v>
      </c>
      <c r="T85" s="234">
        <f t="shared" si="5"/>
        <v>0</v>
      </c>
      <c r="U85" s="185">
        <v>46023</v>
      </c>
      <c r="V85" s="185">
        <v>46142</v>
      </c>
      <c r="W85" s="114">
        <f t="shared" si="6"/>
        <v>119</v>
      </c>
      <c r="X85" s="114">
        <v>9379</v>
      </c>
      <c r="Y85" s="113" t="s">
        <v>704</v>
      </c>
      <c r="Z85" s="199"/>
      <c r="AA85" s="181"/>
      <c r="AB85" s="181"/>
      <c r="AC85" s="214"/>
      <c r="AD85" s="214"/>
      <c r="AE85" s="214"/>
      <c r="AF85" s="214"/>
      <c r="AG85" s="214"/>
      <c r="AH85" s="215"/>
      <c r="AI85" s="213"/>
      <c r="AJ85" s="213"/>
      <c r="AK85" s="213"/>
      <c r="AL85" s="213"/>
      <c r="AM85" s="213"/>
      <c r="AN85" s="214"/>
      <c r="AO85" s="214"/>
      <c r="AP85" s="213"/>
      <c r="AQ85" s="213"/>
      <c r="AR85" s="214"/>
      <c r="AS85" s="214"/>
      <c r="AT85" s="214"/>
      <c r="AU85" s="214"/>
      <c r="AV85" s="214"/>
      <c r="AW85" s="214"/>
      <c r="AX85" s="225"/>
      <c r="AY85" s="114"/>
      <c r="AZ85" s="114"/>
      <c r="BA85" s="190"/>
      <c r="BB85" s="114"/>
      <c r="BC85" s="114"/>
      <c r="BD85" s="114"/>
      <c r="BE85" s="114"/>
    </row>
    <row r="86" spans="1:57" s="189" customFormat="1" ht="120" x14ac:dyDescent="0.25">
      <c r="A86" s="181"/>
      <c r="B86" s="230"/>
      <c r="C86" s="182"/>
      <c r="D86" s="181"/>
      <c r="E86" s="181"/>
      <c r="F86" s="183"/>
      <c r="G86" s="181"/>
      <c r="H86" s="181"/>
      <c r="I86" s="181"/>
      <c r="J86" s="184"/>
      <c r="K86" s="191"/>
      <c r="L86" s="181"/>
      <c r="M86" s="113" t="s">
        <v>720</v>
      </c>
      <c r="N86" s="114">
        <v>1163.1419999999998</v>
      </c>
      <c r="O86" s="114">
        <v>0</v>
      </c>
      <c r="P86" s="114"/>
      <c r="Q86" s="210"/>
      <c r="R86" s="210"/>
      <c r="S86" s="114">
        <f t="shared" si="4"/>
        <v>0</v>
      </c>
      <c r="T86" s="234">
        <f t="shared" si="5"/>
        <v>0</v>
      </c>
      <c r="U86" s="185">
        <v>46023</v>
      </c>
      <c r="V86" s="185">
        <v>46142</v>
      </c>
      <c r="W86" s="114">
        <f t="shared" si="6"/>
        <v>119</v>
      </c>
      <c r="X86" s="114">
        <v>9379</v>
      </c>
      <c r="Y86" s="113" t="s">
        <v>704</v>
      </c>
      <c r="Z86" s="199"/>
      <c r="AA86" s="181"/>
      <c r="AB86" s="181"/>
      <c r="AC86" s="214"/>
      <c r="AD86" s="214"/>
      <c r="AE86" s="214"/>
      <c r="AF86" s="214"/>
      <c r="AG86" s="214"/>
      <c r="AH86" s="215"/>
      <c r="AI86" s="213"/>
      <c r="AJ86" s="213"/>
      <c r="AK86" s="213"/>
      <c r="AL86" s="213"/>
      <c r="AM86" s="213"/>
      <c r="AN86" s="214"/>
      <c r="AO86" s="214"/>
      <c r="AP86" s="213"/>
      <c r="AQ86" s="213"/>
      <c r="AR86" s="214"/>
      <c r="AS86" s="214"/>
      <c r="AT86" s="214"/>
      <c r="AU86" s="214"/>
      <c r="AV86" s="214"/>
      <c r="AW86" s="214"/>
      <c r="AX86" s="225"/>
      <c r="AY86" s="114"/>
      <c r="AZ86" s="114"/>
      <c r="BA86" s="190"/>
      <c r="BB86" s="114"/>
      <c r="BC86" s="114"/>
      <c r="BD86" s="114"/>
      <c r="BE86" s="114"/>
    </row>
    <row r="87" spans="1:57" s="189" customFormat="1" ht="135" x14ac:dyDescent="0.25">
      <c r="A87" s="181"/>
      <c r="B87" s="230"/>
      <c r="C87" s="182"/>
      <c r="D87" s="181"/>
      <c r="E87" s="181"/>
      <c r="F87" s="183"/>
      <c r="G87" s="181"/>
      <c r="H87" s="181"/>
      <c r="I87" s="181"/>
      <c r="J87" s="184"/>
      <c r="K87" s="191"/>
      <c r="L87" s="181"/>
      <c r="M87" s="113" t="s">
        <v>721</v>
      </c>
      <c r="N87" s="114">
        <v>1066.5536</v>
      </c>
      <c r="O87" s="114">
        <v>0</v>
      </c>
      <c r="P87" s="114"/>
      <c r="Q87" s="210"/>
      <c r="R87" s="210"/>
      <c r="S87" s="114">
        <f t="shared" si="4"/>
        <v>0</v>
      </c>
      <c r="T87" s="234">
        <f t="shared" si="5"/>
        <v>0</v>
      </c>
      <c r="U87" s="185">
        <v>46023</v>
      </c>
      <c r="V87" s="185">
        <v>46142</v>
      </c>
      <c r="W87" s="114">
        <f t="shared" si="6"/>
        <v>119</v>
      </c>
      <c r="X87" s="114">
        <v>9379</v>
      </c>
      <c r="Y87" s="113" t="s">
        <v>704</v>
      </c>
      <c r="Z87" s="199"/>
      <c r="AA87" s="181"/>
      <c r="AB87" s="181"/>
      <c r="AC87" s="214"/>
      <c r="AD87" s="214"/>
      <c r="AE87" s="214"/>
      <c r="AF87" s="214"/>
      <c r="AG87" s="214"/>
      <c r="AH87" s="215"/>
      <c r="AI87" s="213"/>
      <c r="AJ87" s="213"/>
      <c r="AK87" s="213"/>
      <c r="AL87" s="213"/>
      <c r="AM87" s="213"/>
      <c r="AN87" s="214"/>
      <c r="AO87" s="214"/>
      <c r="AP87" s="213"/>
      <c r="AQ87" s="213"/>
      <c r="AR87" s="214"/>
      <c r="AS87" s="214"/>
      <c r="AT87" s="214"/>
      <c r="AU87" s="214"/>
      <c r="AV87" s="214"/>
      <c r="AW87" s="214"/>
      <c r="AX87" s="225"/>
      <c r="AY87" s="114"/>
      <c r="AZ87" s="114"/>
      <c r="BA87" s="190"/>
      <c r="BB87" s="114"/>
      <c r="BC87" s="114"/>
      <c r="BD87" s="114"/>
      <c r="BE87" s="114"/>
    </row>
    <row r="88" spans="1:57" s="189" customFormat="1" ht="75" x14ac:dyDescent="0.25">
      <c r="A88" s="181"/>
      <c r="B88" s="230"/>
      <c r="C88" s="182"/>
      <c r="D88" s="181"/>
      <c r="E88" s="181"/>
      <c r="F88" s="183"/>
      <c r="G88" s="181"/>
      <c r="H88" s="181"/>
      <c r="I88" s="181"/>
      <c r="J88" s="184"/>
      <c r="K88" s="191"/>
      <c r="L88" s="181"/>
      <c r="M88" s="113" t="s">
        <v>722</v>
      </c>
      <c r="N88" s="114">
        <v>6.8019999999999996</v>
      </c>
      <c r="O88" s="114">
        <v>0</v>
      </c>
      <c r="P88" s="114"/>
      <c r="Q88" s="210"/>
      <c r="R88" s="210"/>
      <c r="S88" s="114">
        <f t="shared" si="4"/>
        <v>0</v>
      </c>
      <c r="T88" s="234">
        <f t="shared" si="5"/>
        <v>0</v>
      </c>
      <c r="U88" s="185">
        <v>46023</v>
      </c>
      <c r="V88" s="185">
        <v>46142</v>
      </c>
      <c r="W88" s="114">
        <f t="shared" si="6"/>
        <v>119</v>
      </c>
      <c r="X88" s="114">
        <v>9379</v>
      </c>
      <c r="Y88" s="113" t="s">
        <v>704</v>
      </c>
      <c r="Z88" s="199"/>
      <c r="AA88" s="181"/>
      <c r="AB88" s="181"/>
      <c r="AC88" s="214"/>
      <c r="AD88" s="214"/>
      <c r="AE88" s="214"/>
      <c r="AF88" s="214"/>
      <c r="AG88" s="214"/>
      <c r="AH88" s="215"/>
      <c r="AI88" s="213"/>
      <c r="AJ88" s="213"/>
      <c r="AK88" s="213"/>
      <c r="AL88" s="213"/>
      <c r="AM88" s="213"/>
      <c r="AN88" s="214"/>
      <c r="AO88" s="214"/>
      <c r="AP88" s="213"/>
      <c r="AQ88" s="213"/>
      <c r="AR88" s="214"/>
      <c r="AS88" s="214"/>
      <c r="AT88" s="214"/>
      <c r="AU88" s="214"/>
      <c r="AV88" s="214"/>
      <c r="AW88" s="214"/>
      <c r="AX88" s="225"/>
      <c r="AY88" s="114"/>
      <c r="AZ88" s="114"/>
      <c r="BA88" s="190"/>
      <c r="BB88" s="114"/>
      <c r="BC88" s="114"/>
      <c r="BD88" s="114"/>
      <c r="BE88" s="114"/>
    </row>
    <row r="89" spans="1:57" s="189" customFormat="1" ht="165" x14ac:dyDescent="0.25">
      <c r="A89" s="181"/>
      <c r="B89" s="230"/>
      <c r="C89" s="182"/>
      <c r="D89" s="181"/>
      <c r="E89" s="181"/>
      <c r="F89" s="183"/>
      <c r="G89" s="181"/>
      <c r="H89" s="181"/>
      <c r="I89" s="181"/>
      <c r="J89" s="184"/>
      <c r="K89" s="191" t="s">
        <v>723</v>
      </c>
      <c r="L89" s="181"/>
      <c r="M89" s="113" t="s">
        <v>724</v>
      </c>
      <c r="N89" s="114">
        <v>146.41305</v>
      </c>
      <c r="O89" s="114">
        <v>0</v>
      </c>
      <c r="P89" s="114"/>
      <c r="Q89" s="210"/>
      <c r="R89" s="210"/>
      <c r="S89" s="114">
        <f t="shared" si="4"/>
        <v>0</v>
      </c>
      <c r="T89" s="234">
        <f t="shared" si="5"/>
        <v>0</v>
      </c>
      <c r="U89" s="185">
        <v>46023</v>
      </c>
      <c r="V89" s="185">
        <v>46142</v>
      </c>
      <c r="W89" s="114">
        <f t="shared" si="6"/>
        <v>119</v>
      </c>
      <c r="X89" s="114">
        <v>9379</v>
      </c>
      <c r="Y89" s="113" t="s">
        <v>704</v>
      </c>
      <c r="Z89" s="199"/>
      <c r="AA89" s="181"/>
      <c r="AB89" s="181"/>
      <c r="AC89" s="214"/>
      <c r="AD89" s="214"/>
      <c r="AE89" s="214"/>
      <c r="AF89" s="214"/>
      <c r="AG89" s="214"/>
      <c r="AH89" s="215"/>
      <c r="AI89" s="213"/>
      <c r="AJ89" s="213"/>
      <c r="AK89" s="213"/>
      <c r="AL89" s="213"/>
      <c r="AM89" s="213"/>
      <c r="AN89" s="214"/>
      <c r="AO89" s="214"/>
      <c r="AP89" s="213"/>
      <c r="AQ89" s="213"/>
      <c r="AR89" s="214"/>
      <c r="AS89" s="214"/>
      <c r="AT89" s="214"/>
      <c r="AU89" s="214"/>
      <c r="AV89" s="214"/>
      <c r="AW89" s="214"/>
      <c r="AX89" s="225"/>
      <c r="AY89" s="114"/>
      <c r="AZ89" s="114"/>
      <c r="BA89" s="190"/>
      <c r="BB89" s="114"/>
      <c r="BC89" s="114"/>
      <c r="BD89" s="114"/>
      <c r="BE89" s="114"/>
    </row>
    <row r="90" spans="1:57" s="189" customFormat="1" ht="45" x14ac:dyDescent="0.25">
      <c r="A90" s="181"/>
      <c r="B90" s="230"/>
      <c r="C90" s="182"/>
      <c r="D90" s="181"/>
      <c r="E90" s="181"/>
      <c r="F90" s="183"/>
      <c r="G90" s="181"/>
      <c r="H90" s="181"/>
      <c r="I90" s="181"/>
      <c r="J90" s="184"/>
      <c r="K90" s="191"/>
      <c r="L90" s="181"/>
      <c r="M90" s="113" t="s">
        <v>725</v>
      </c>
      <c r="N90" s="114">
        <v>81.623999999999995</v>
      </c>
      <c r="O90" s="114">
        <v>0</v>
      </c>
      <c r="P90" s="114"/>
      <c r="Q90" s="210"/>
      <c r="R90" s="210"/>
      <c r="S90" s="114">
        <f t="shared" si="4"/>
        <v>0</v>
      </c>
      <c r="T90" s="234">
        <f t="shared" si="5"/>
        <v>0</v>
      </c>
      <c r="U90" s="185">
        <v>46023</v>
      </c>
      <c r="V90" s="185">
        <v>46142</v>
      </c>
      <c r="W90" s="114">
        <f t="shared" si="6"/>
        <v>119</v>
      </c>
      <c r="X90" s="114">
        <v>9379</v>
      </c>
      <c r="Y90" s="113" t="s">
        <v>704</v>
      </c>
      <c r="Z90" s="199"/>
      <c r="AA90" s="181"/>
      <c r="AB90" s="181"/>
      <c r="AC90" s="214"/>
      <c r="AD90" s="214"/>
      <c r="AE90" s="214"/>
      <c r="AF90" s="214"/>
      <c r="AG90" s="214"/>
      <c r="AH90" s="215"/>
      <c r="AI90" s="213"/>
      <c r="AJ90" s="213"/>
      <c r="AK90" s="213"/>
      <c r="AL90" s="213"/>
      <c r="AM90" s="213"/>
      <c r="AN90" s="214"/>
      <c r="AO90" s="214"/>
      <c r="AP90" s="213"/>
      <c r="AQ90" s="213"/>
      <c r="AR90" s="214"/>
      <c r="AS90" s="214"/>
      <c r="AT90" s="214"/>
      <c r="AU90" s="214"/>
      <c r="AV90" s="214"/>
      <c r="AW90" s="214"/>
      <c r="AX90" s="225"/>
      <c r="AY90" s="114"/>
      <c r="AZ90" s="114"/>
      <c r="BA90" s="190"/>
      <c r="BB90" s="114"/>
      <c r="BC90" s="114"/>
      <c r="BD90" s="114"/>
      <c r="BE90" s="114"/>
    </row>
    <row r="91" spans="1:57" s="189" customFormat="1" ht="45" x14ac:dyDescent="0.25">
      <c r="A91" s="181"/>
      <c r="B91" s="230"/>
      <c r="C91" s="182"/>
      <c r="D91" s="181"/>
      <c r="E91" s="181"/>
      <c r="F91" s="183"/>
      <c r="G91" s="181"/>
      <c r="H91" s="181"/>
      <c r="I91" s="181"/>
      <c r="J91" s="184"/>
      <c r="K91" s="191"/>
      <c r="L91" s="181"/>
      <c r="M91" s="113" t="s">
        <v>726</v>
      </c>
      <c r="N91" s="114">
        <v>151.20846</v>
      </c>
      <c r="O91" s="114">
        <v>0</v>
      </c>
      <c r="P91" s="114"/>
      <c r="Q91" s="210"/>
      <c r="R91" s="210"/>
      <c r="S91" s="114">
        <f t="shared" si="4"/>
        <v>0</v>
      </c>
      <c r="T91" s="234">
        <f t="shared" si="5"/>
        <v>0</v>
      </c>
      <c r="U91" s="185">
        <v>46023</v>
      </c>
      <c r="V91" s="185">
        <v>46142</v>
      </c>
      <c r="W91" s="114">
        <f t="shared" si="6"/>
        <v>119</v>
      </c>
      <c r="X91" s="114">
        <v>9379</v>
      </c>
      <c r="Y91" s="113" t="s">
        <v>704</v>
      </c>
      <c r="Z91" s="199"/>
      <c r="AA91" s="181"/>
      <c r="AB91" s="181"/>
      <c r="AC91" s="214"/>
      <c r="AD91" s="214"/>
      <c r="AE91" s="214"/>
      <c r="AF91" s="214"/>
      <c r="AG91" s="214"/>
      <c r="AH91" s="215"/>
      <c r="AI91" s="213"/>
      <c r="AJ91" s="213"/>
      <c r="AK91" s="213"/>
      <c r="AL91" s="213"/>
      <c r="AM91" s="213"/>
      <c r="AN91" s="214"/>
      <c r="AO91" s="214"/>
      <c r="AP91" s="213"/>
      <c r="AQ91" s="213"/>
      <c r="AR91" s="214"/>
      <c r="AS91" s="214"/>
      <c r="AT91" s="214"/>
      <c r="AU91" s="214"/>
      <c r="AV91" s="214"/>
      <c r="AW91" s="214"/>
      <c r="AX91" s="225"/>
      <c r="AY91" s="114"/>
      <c r="AZ91" s="114"/>
      <c r="BA91" s="190"/>
      <c r="BB91" s="114"/>
      <c r="BC91" s="114"/>
      <c r="BD91" s="114"/>
      <c r="BE91" s="114"/>
    </row>
    <row r="92" spans="1:57" s="189" customFormat="1" ht="135" x14ac:dyDescent="0.25">
      <c r="A92" s="181"/>
      <c r="B92" s="230"/>
      <c r="C92" s="182"/>
      <c r="D92" s="181"/>
      <c r="E92" s="181"/>
      <c r="F92" s="183"/>
      <c r="G92" s="181"/>
      <c r="H92" s="181"/>
      <c r="I92" s="181"/>
      <c r="J92" s="184"/>
      <c r="K92" s="191"/>
      <c r="L92" s="181"/>
      <c r="M92" s="113" t="s">
        <v>727</v>
      </c>
      <c r="N92" s="114">
        <v>146.41305</v>
      </c>
      <c r="O92" s="114">
        <v>0</v>
      </c>
      <c r="P92" s="114"/>
      <c r="Q92" s="210"/>
      <c r="R92" s="210"/>
      <c r="S92" s="114">
        <f t="shared" si="4"/>
        <v>0</v>
      </c>
      <c r="T92" s="234">
        <f t="shared" si="5"/>
        <v>0</v>
      </c>
      <c r="U92" s="185">
        <v>46023</v>
      </c>
      <c r="V92" s="185">
        <v>46142</v>
      </c>
      <c r="W92" s="114">
        <f t="shared" si="6"/>
        <v>119</v>
      </c>
      <c r="X92" s="114">
        <v>9379</v>
      </c>
      <c r="Y92" s="113" t="s">
        <v>704</v>
      </c>
      <c r="Z92" s="199"/>
      <c r="AA92" s="181"/>
      <c r="AB92" s="181"/>
      <c r="AC92" s="214"/>
      <c r="AD92" s="214"/>
      <c r="AE92" s="214"/>
      <c r="AF92" s="214"/>
      <c r="AG92" s="214"/>
      <c r="AH92" s="215"/>
      <c r="AI92" s="213"/>
      <c r="AJ92" s="213"/>
      <c r="AK92" s="213"/>
      <c r="AL92" s="213"/>
      <c r="AM92" s="213"/>
      <c r="AN92" s="214"/>
      <c r="AO92" s="214"/>
      <c r="AP92" s="213"/>
      <c r="AQ92" s="213"/>
      <c r="AR92" s="214"/>
      <c r="AS92" s="214"/>
      <c r="AT92" s="214"/>
      <c r="AU92" s="214"/>
      <c r="AV92" s="214"/>
      <c r="AW92" s="214"/>
      <c r="AX92" s="225"/>
      <c r="AY92" s="114"/>
      <c r="AZ92" s="114"/>
      <c r="BA92" s="190"/>
      <c r="BB92" s="114"/>
      <c r="BC92" s="114"/>
      <c r="BD92" s="114"/>
      <c r="BE92" s="114"/>
    </row>
    <row r="93" spans="1:57" s="189" customFormat="1" ht="270" x14ac:dyDescent="0.25">
      <c r="A93" s="181"/>
      <c r="B93" s="230"/>
      <c r="C93" s="182"/>
      <c r="D93" s="181"/>
      <c r="E93" s="181"/>
      <c r="F93" s="183"/>
      <c r="G93" s="181"/>
      <c r="H93" s="181"/>
      <c r="I93" s="181"/>
      <c r="J93" s="184"/>
      <c r="K93" s="191" t="s">
        <v>728</v>
      </c>
      <c r="L93" s="181"/>
      <c r="M93" s="113" t="s">
        <v>729</v>
      </c>
      <c r="N93" s="114">
        <v>234.32889999999998</v>
      </c>
      <c r="O93" s="114">
        <v>0</v>
      </c>
      <c r="P93" s="114"/>
      <c r="Q93" s="210"/>
      <c r="R93" s="210"/>
      <c r="S93" s="114">
        <f t="shared" si="4"/>
        <v>0</v>
      </c>
      <c r="T93" s="234">
        <f t="shared" si="5"/>
        <v>0</v>
      </c>
      <c r="U93" s="185">
        <v>46023</v>
      </c>
      <c r="V93" s="185">
        <v>46142</v>
      </c>
      <c r="W93" s="114">
        <f t="shared" si="6"/>
        <v>119</v>
      </c>
      <c r="X93" s="114">
        <v>9379</v>
      </c>
      <c r="Y93" s="113" t="s">
        <v>704</v>
      </c>
      <c r="Z93" s="199"/>
      <c r="AA93" s="181"/>
      <c r="AB93" s="181"/>
      <c r="AC93" s="214"/>
      <c r="AD93" s="214"/>
      <c r="AE93" s="214"/>
      <c r="AF93" s="214"/>
      <c r="AG93" s="214"/>
      <c r="AH93" s="215"/>
      <c r="AI93" s="213"/>
      <c r="AJ93" s="213"/>
      <c r="AK93" s="213"/>
      <c r="AL93" s="213"/>
      <c r="AM93" s="213"/>
      <c r="AN93" s="214"/>
      <c r="AO93" s="214"/>
      <c r="AP93" s="213"/>
      <c r="AQ93" s="213"/>
      <c r="AR93" s="214"/>
      <c r="AS93" s="214"/>
      <c r="AT93" s="214"/>
      <c r="AU93" s="214"/>
      <c r="AV93" s="214"/>
      <c r="AW93" s="214"/>
      <c r="AX93" s="225"/>
      <c r="AY93" s="114"/>
      <c r="AZ93" s="114"/>
      <c r="BA93" s="190"/>
      <c r="BB93" s="114"/>
      <c r="BC93" s="114"/>
      <c r="BD93" s="114"/>
      <c r="BE93" s="114"/>
    </row>
    <row r="94" spans="1:57" s="189" customFormat="1" ht="27.6" customHeight="1" x14ac:dyDescent="0.25">
      <c r="A94" s="181"/>
      <c r="B94" s="230"/>
      <c r="C94" s="182"/>
      <c r="D94" s="181"/>
      <c r="E94" s="181"/>
      <c r="F94" s="183"/>
      <c r="G94" s="181"/>
      <c r="H94" s="181"/>
      <c r="I94" s="181"/>
      <c r="J94" s="184"/>
      <c r="K94" s="191"/>
      <c r="L94" s="181"/>
      <c r="M94" s="113" t="s">
        <v>730</v>
      </c>
      <c r="N94" s="114">
        <v>234.32889999999998</v>
      </c>
      <c r="O94" s="114">
        <v>0</v>
      </c>
      <c r="P94" s="114"/>
      <c r="Q94" s="210"/>
      <c r="R94" s="210"/>
      <c r="S94" s="114">
        <f t="shared" si="4"/>
        <v>0</v>
      </c>
      <c r="T94" s="234">
        <f t="shared" si="5"/>
        <v>0</v>
      </c>
      <c r="U94" s="185">
        <v>46023</v>
      </c>
      <c r="V94" s="185">
        <v>46142</v>
      </c>
      <c r="W94" s="114">
        <f t="shared" si="6"/>
        <v>119</v>
      </c>
      <c r="X94" s="114">
        <v>9379</v>
      </c>
      <c r="Y94" s="113" t="s">
        <v>704</v>
      </c>
      <c r="Z94" s="199"/>
      <c r="AA94" s="181"/>
      <c r="AB94" s="181"/>
      <c r="AC94" s="214"/>
      <c r="AD94" s="214"/>
      <c r="AE94" s="214"/>
      <c r="AF94" s="214"/>
      <c r="AG94" s="214"/>
      <c r="AH94" s="215"/>
      <c r="AI94" s="213"/>
      <c r="AJ94" s="213"/>
      <c r="AK94" s="213"/>
      <c r="AL94" s="213"/>
      <c r="AM94" s="213"/>
      <c r="AN94" s="214"/>
      <c r="AO94" s="214"/>
      <c r="AP94" s="213"/>
      <c r="AQ94" s="213"/>
      <c r="AR94" s="214"/>
      <c r="AS94" s="214"/>
      <c r="AT94" s="214"/>
      <c r="AU94" s="214"/>
      <c r="AV94" s="214"/>
      <c r="AW94" s="214"/>
      <c r="AX94" s="225"/>
      <c r="AY94" s="114"/>
      <c r="AZ94" s="114"/>
      <c r="BA94" s="190"/>
      <c r="BB94" s="114"/>
      <c r="BC94" s="114"/>
      <c r="BD94" s="114"/>
      <c r="BE94" s="114"/>
    </row>
    <row r="95" spans="1:57" s="189" customFormat="1" ht="60" x14ac:dyDescent="0.25">
      <c r="A95" s="181"/>
      <c r="B95" s="230"/>
      <c r="C95" s="182"/>
      <c r="D95" s="181"/>
      <c r="E95" s="181"/>
      <c r="F95" s="183"/>
      <c r="G95" s="181"/>
      <c r="H95" s="181"/>
      <c r="I95" s="181"/>
      <c r="J95" s="184"/>
      <c r="K95" s="191"/>
      <c r="L95" s="181"/>
      <c r="M95" s="113" t="s">
        <v>731</v>
      </c>
      <c r="N95" s="114">
        <v>285.68399999999997</v>
      </c>
      <c r="O95" s="114">
        <v>0</v>
      </c>
      <c r="P95" s="114"/>
      <c r="Q95" s="210"/>
      <c r="R95" s="210"/>
      <c r="S95" s="114">
        <f t="shared" si="4"/>
        <v>0</v>
      </c>
      <c r="T95" s="234">
        <f t="shared" si="5"/>
        <v>0</v>
      </c>
      <c r="U95" s="185">
        <v>46023</v>
      </c>
      <c r="V95" s="185">
        <v>46142</v>
      </c>
      <c r="W95" s="114">
        <f t="shared" si="6"/>
        <v>119</v>
      </c>
      <c r="X95" s="114">
        <v>9379</v>
      </c>
      <c r="Y95" s="113" t="s">
        <v>704</v>
      </c>
      <c r="Z95" s="199"/>
      <c r="AA95" s="181"/>
      <c r="AB95" s="181"/>
      <c r="AC95" s="214"/>
      <c r="AD95" s="214"/>
      <c r="AE95" s="214"/>
      <c r="AF95" s="214"/>
      <c r="AG95" s="214"/>
      <c r="AH95" s="215"/>
      <c r="AI95" s="213"/>
      <c r="AJ95" s="213"/>
      <c r="AK95" s="213"/>
      <c r="AL95" s="213"/>
      <c r="AM95" s="213"/>
      <c r="AN95" s="214"/>
      <c r="AO95" s="214"/>
      <c r="AP95" s="213"/>
      <c r="AQ95" s="213"/>
      <c r="AR95" s="214"/>
      <c r="AS95" s="214"/>
      <c r="AT95" s="214"/>
      <c r="AU95" s="214"/>
      <c r="AV95" s="214"/>
      <c r="AW95" s="214"/>
      <c r="AX95" s="225"/>
      <c r="AY95" s="114"/>
      <c r="AZ95" s="114"/>
      <c r="BA95" s="190"/>
      <c r="BB95" s="114"/>
      <c r="BC95" s="114"/>
      <c r="BD95" s="114"/>
      <c r="BE95" s="114"/>
    </row>
    <row r="96" spans="1:57" s="189" customFormat="1" ht="120" x14ac:dyDescent="0.25">
      <c r="A96" s="181"/>
      <c r="B96" s="230"/>
      <c r="C96" s="182"/>
      <c r="D96" s="181"/>
      <c r="E96" s="181"/>
      <c r="F96" s="183"/>
      <c r="G96" s="181"/>
      <c r="H96" s="181"/>
      <c r="I96" s="181"/>
      <c r="J96" s="184"/>
      <c r="K96" s="191" t="s">
        <v>732</v>
      </c>
      <c r="L96" s="181"/>
      <c r="M96" s="113" t="s">
        <v>733</v>
      </c>
      <c r="N96" s="114">
        <v>21.018180000000001</v>
      </c>
      <c r="O96" s="114">
        <v>0</v>
      </c>
      <c r="P96" s="114"/>
      <c r="Q96" s="210"/>
      <c r="R96" s="210"/>
      <c r="S96" s="114">
        <f t="shared" si="4"/>
        <v>0</v>
      </c>
      <c r="T96" s="234">
        <f t="shared" si="5"/>
        <v>0</v>
      </c>
      <c r="U96" s="185">
        <v>46023</v>
      </c>
      <c r="V96" s="185">
        <v>46142</v>
      </c>
      <c r="W96" s="114">
        <f t="shared" si="6"/>
        <v>119</v>
      </c>
      <c r="X96" s="114">
        <v>9379</v>
      </c>
      <c r="Y96" s="113" t="s">
        <v>704</v>
      </c>
      <c r="Z96" s="199"/>
      <c r="AA96" s="181"/>
      <c r="AB96" s="181"/>
      <c r="AC96" s="214"/>
      <c r="AD96" s="214"/>
      <c r="AE96" s="214"/>
      <c r="AF96" s="214"/>
      <c r="AG96" s="214"/>
      <c r="AH96" s="215"/>
      <c r="AI96" s="213"/>
      <c r="AJ96" s="213"/>
      <c r="AK96" s="213"/>
      <c r="AL96" s="213"/>
      <c r="AM96" s="213"/>
      <c r="AN96" s="214"/>
      <c r="AO96" s="214"/>
      <c r="AP96" s="213"/>
      <c r="AQ96" s="213"/>
      <c r="AR96" s="214"/>
      <c r="AS96" s="214"/>
      <c r="AT96" s="214"/>
      <c r="AU96" s="214"/>
      <c r="AV96" s="214"/>
      <c r="AW96" s="214"/>
      <c r="AX96" s="225"/>
      <c r="AY96" s="114"/>
      <c r="AZ96" s="114"/>
      <c r="BA96" s="190"/>
      <c r="BB96" s="114"/>
      <c r="BC96" s="114"/>
      <c r="BD96" s="114"/>
      <c r="BE96" s="114"/>
    </row>
    <row r="97" spans="1:57" s="189" customFormat="1" ht="60" x14ac:dyDescent="0.25">
      <c r="A97" s="181"/>
      <c r="B97" s="230"/>
      <c r="C97" s="182"/>
      <c r="D97" s="181"/>
      <c r="E97" s="181"/>
      <c r="F97" s="183"/>
      <c r="G97" s="181"/>
      <c r="H97" s="181"/>
      <c r="I97" s="181"/>
      <c r="J97" s="184"/>
      <c r="K97" s="191"/>
      <c r="L97" s="181"/>
      <c r="M97" s="113" t="s">
        <v>734</v>
      </c>
      <c r="N97" s="114">
        <v>6.5299199999999997</v>
      </c>
      <c r="O97" s="114">
        <v>0</v>
      </c>
      <c r="P97" s="114"/>
      <c r="Q97" s="210"/>
      <c r="R97" s="210"/>
      <c r="S97" s="114">
        <f t="shared" si="4"/>
        <v>0</v>
      </c>
      <c r="T97" s="234">
        <f t="shared" si="5"/>
        <v>0</v>
      </c>
      <c r="U97" s="185">
        <v>46023</v>
      </c>
      <c r="V97" s="185">
        <v>46142</v>
      </c>
      <c r="W97" s="114">
        <f t="shared" si="6"/>
        <v>119</v>
      </c>
      <c r="X97" s="114">
        <v>9379</v>
      </c>
      <c r="Y97" s="113" t="s">
        <v>704</v>
      </c>
      <c r="Z97" s="199"/>
      <c r="AA97" s="181"/>
      <c r="AB97" s="181"/>
      <c r="AC97" s="214"/>
      <c r="AD97" s="214"/>
      <c r="AE97" s="214"/>
      <c r="AF97" s="214"/>
      <c r="AG97" s="214"/>
      <c r="AH97" s="215"/>
      <c r="AI97" s="213"/>
      <c r="AJ97" s="213"/>
      <c r="AK97" s="213"/>
      <c r="AL97" s="213"/>
      <c r="AM97" s="213"/>
      <c r="AN97" s="214"/>
      <c r="AO97" s="214"/>
      <c r="AP97" s="213"/>
      <c r="AQ97" s="213"/>
      <c r="AR97" s="214"/>
      <c r="AS97" s="214"/>
      <c r="AT97" s="214"/>
      <c r="AU97" s="214"/>
      <c r="AV97" s="214"/>
      <c r="AW97" s="214"/>
      <c r="AX97" s="225"/>
      <c r="AY97" s="114"/>
      <c r="AZ97" s="114"/>
      <c r="BA97" s="190"/>
      <c r="BB97" s="114"/>
      <c r="BC97" s="114"/>
      <c r="BD97" s="114"/>
      <c r="BE97" s="114"/>
    </row>
    <row r="98" spans="1:57" s="189" customFormat="1" ht="30" x14ac:dyDescent="0.25">
      <c r="A98" s="181"/>
      <c r="B98" s="230"/>
      <c r="C98" s="182"/>
      <c r="D98" s="181"/>
      <c r="E98" s="181"/>
      <c r="F98" s="183"/>
      <c r="G98" s="181"/>
      <c r="H98" s="181"/>
      <c r="I98" s="181"/>
      <c r="J98" s="184"/>
      <c r="K98" s="191"/>
      <c r="L98" s="181"/>
      <c r="M98" s="113" t="s">
        <v>735</v>
      </c>
      <c r="N98" s="114">
        <v>4.8974399999999996</v>
      </c>
      <c r="O98" s="114">
        <v>0</v>
      </c>
      <c r="P98" s="114"/>
      <c r="Q98" s="210"/>
      <c r="R98" s="210"/>
      <c r="S98" s="114">
        <f t="shared" si="4"/>
        <v>0</v>
      </c>
      <c r="T98" s="234">
        <f t="shared" si="5"/>
        <v>0</v>
      </c>
      <c r="U98" s="185">
        <v>46023</v>
      </c>
      <c r="V98" s="185">
        <v>46142</v>
      </c>
      <c r="W98" s="114">
        <f t="shared" si="6"/>
        <v>119</v>
      </c>
      <c r="X98" s="114">
        <v>9379</v>
      </c>
      <c r="Y98" s="113" t="s">
        <v>704</v>
      </c>
      <c r="Z98" s="199"/>
      <c r="AA98" s="181"/>
      <c r="AB98" s="181"/>
      <c r="AC98" s="214"/>
      <c r="AD98" s="214"/>
      <c r="AE98" s="214"/>
      <c r="AF98" s="214"/>
      <c r="AG98" s="214"/>
      <c r="AH98" s="215"/>
      <c r="AI98" s="213"/>
      <c r="AJ98" s="213"/>
      <c r="AK98" s="213"/>
      <c r="AL98" s="213"/>
      <c r="AM98" s="213"/>
      <c r="AN98" s="214"/>
      <c r="AO98" s="214"/>
      <c r="AP98" s="213"/>
      <c r="AQ98" s="213"/>
      <c r="AR98" s="214"/>
      <c r="AS98" s="214"/>
      <c r="AT98" s="214"/>
      <c r="AU98" s="214"/>
      <c r="AV98" s="214"/>
      <c r="AW98" s="214"/>
      <c r="AX98" s="225"/>
      <c r="AY98" s="114"/>
      <c r="AZ98" s="114"/>
      <c r="BA98" s="190"/>
      <c r="BB98" s="114"/>
      <c r="BC98" s="114"/>
      <c r="BD98" s="114"/>
      <c r="BE98" s="114"/>
    </row>
    <row r="99" spans="1:57" s="189" customFormat="1" ht="60" x14ac:dyDescent="0.25">
      <c r="A99" s="181"/>
      <c r="B99" s="230"/>
      <c r="C99" s="182"/>
      <c r="D99" s="181"/>
      <c r="E99" s="181"/>
      <c r="F99" s="183"/>
      <c r="G99" s="181"/>
      <c r="H99" s="181"/>
      <c r="I99" s="181"/>
      <c r="J99" s="184"/>
      <c r="K99" s="191"/>
      <c r="L99" s="181"/>
      <c r="M99" s="113" t="s">
        <v>736</v>
      </c>
      <c r="N99" s="114">
        <v>1.3603999999999998</v>
      </c>
      <c r="O99" s="114">
        <v>0</v>
      </c>
      <c r="P99" s="114"/>
      <c r="Q99" s="210"/>
      <c r="R99" s="210"/>
      <c r="S99" s="114">
        <f t="shared" si="4"/>
        <v>0</v>
      </c>
      <c r="T99" s="234">
        <f t="shared" si="5"/>
        <v>0</v>
      </c>
      <c r="U99" s="185">
        <v>46023</v>
      </c>
      <c r="V99" s="185">
        <v>46142</v>
      </c>
      <c r="W99" s="114">
        <f t="shared" si="6"/>
        <v>119</v>
      </c>
      <c r="X99" s="114">
        <v>9379</v>
      </c>
      <c r="Y99" s="113" t="s">
        <v>704</v>
      </c>
      <c r="Z99" s="199"/>
      <c r="AA99" s="181"/>
      <c r="AB99" s="181"/>
      <c r="AC99" s="214"/>
      <c r="AD99" s="214"/>
      <c r="AE99" s="214"/>
      <c r="AF99" s="214"/>
      <c r="AG99" s="214"/>
      <c r="AH99" s="215"/>
      <c r="AI99" s="213"/>
      <c r="AJ99" s="213"/>
      <c r="AK99" s="213"/>
      <c r="AL99" s="213"/>
      <c r="AM99" s="213"/>
      <c r="AN99" s="214"/>
      <c r="AO99" s="214"/>
      <c r="AP99" s="213"/>
      <c r="AQ99" s="213"/>
      <c r="AR99" s="214"/>
      <c r="AS99" s="214"/>
      <c r="AT99" s="214"/>
      <c r="AU99" s="214"/>
      <c r="AV99" s="214"/>
      <c r="AW99" s="214"/>
      <c r="AX99" s="225"/>
      <c r="AY99" s="114"/>
      <c r="AZ99" s="114"/>
      <c r="BA99" s="190"/>
      <c r="BB99" s="114"/>
      <c r="BC99" s="114"/>
      <c r="BD99" s="114"/>
      <c r="BE99" s="114"/>
    </row>
    <row r="100" spans="1:57" s="189" customFormat="1" ht="105" x14ac:dyDescent="0.25">
      <c r="A100" s="181"/>
      <c r="B100" s="230"/>
      <c r="C100" s="182"/>
      <c r="D100" s="181"/>
      <c r="E100" s="181"/>
      <c r="F100" s="183"/>
      <c r="G100" s="181"/>
      <c r="H100" s="181"/>
      <c r="I100" s="181"/>
      <c r="J100" s="184"/>
      <c r="K100" s="191" t="s">
        <v>737</v>
      </c>
      <c r="L100" s="181"/>
      <c r="M100" s="113" t="s">
        <v>738</v>
      </c>
      <c r="N100" s="114">
        <v>651.97170000000006</v>
      </c>
      <c r="O100" s="114">
        <v>0</v>
      </c>
      <c r="P100" s="114"/>
      <c r="Q100" s="210"/>
      <c r="R100" s="210"/>
      <c r="S100" s="114">
        <f t="shared" si="4"/>
        <v>0</v>
      </c>
      <c r="T100" s="234">
        <f t="shared" si="5"/>
        <v>0</v>
      </c>
      <c r="U100" s="185">
        <v>46023</v>
      </c>
      <c r="V100" s="185">
        <v>46142</v>
      </c>
      <c r="W100" s="114">
        <f t="shared" si="6"/>
        <v>119</v>
      </c>
      <c r="X100" s="114">
        <v>9379</v>
      </c>
      <c r="Y100" s="113" t="s">
        <v>704</v>
      </c>
      <c r="Z100" s="199"/>
      <c r="AA100" s="181"/>
      <c r="AB100" s="181"/>
      <c r="AC100" s="214"/>
      <c r="AD100" s="214"/>
      <c r="AE100" s="214"/>
      <c r="AF100" s="214"/>
      <c r="AG100" s="214"/>
      <c r="AH100" s="215"/>
      <c r="AI100" s="213"/>
      <c r="AJ100" s="213"/>
      <c r="AK100" s="213"/>
      <c r="AL100" s="213"/>
      <c r="AM100" s="213"/>
      <c r="AN100" s="214"/>
      <c r="AO100" s="214"/>
      <c r="AP100" s="213"/>
      <c r="AQ100" s="213"/>
      <c r="AR100" s="214"/>
      <c r="AS100" s="214"/>
      <c r="AT100" s="214"/>
      <c r="AU100" s="214"/>
      <c r="AV100" s="214"/>
      <c r="AW100" s="214"/>
      <c r="AX100" s="225"/>
      <c r="AY100" s="114"/>
      <c r="AZ100" s="114"/>
      <c r="BA100" s="190"/>
      <c r="BB100" s="114"/>
      <c r="BC100" s="114"/>
      <c r="BD100" s="114"/>
      <c r="BE100" s="114"/>
    </row>
    <row r="101" spans="1:57" s="189" customFormat="1" ht="90" x14ac:dyDescent="0.25">
      <c r="A101" s="181"/>
      <c r="B101" s="230"/>
      <c r="C101" s="182"/>
      <c r="D101" s="181"/>
      <c r="E101" s="181"/>
      <c r="F101" s="183"/>
      <c r="G101" s="181"/>
      <c r="H101" s="181"/>
      <c r="I101" s="181"/>
      <c r="J101" s="184"/>
      <c r="K101" s="191"/>
      <c r="L101" s="181"/>
      <c r="M101" s="113" t="s">
        <v>739</v>
      </c>
      <c r="N101" s="114">
        <v>651.97170000000006</v>
      </c>
      <c r="O101" s="114">
        <v>0</v>
      </c>
      <c r="P101" s="114"/>
      <c r="Q101" s="210"/>
      <c r="R101" s="210"/>
      <c r="S101" s="114">
        <f t="shared" si="4"/>
        <v>0</v>
      </c>
      <c r="T101" s="234">
        <f t="shared" si="5"/>
        <v>0</v>
      </c>
      <c r="U101" s="185">
        <v>46023</v>
      </c>
      <c r="V101" s="185">
        <v>46142</v>
      </c>
      <c r="W101" s="114">
        <f t="shared" si="6"/>
        <v>119</v>
      </c>
      <c r="X101" s="114">
        <v>9379</v>
      </c>
      <c r="Y101" s="113" t="s">
        <v>704</v>
      </c>
      <c r="Z101" s="199"/>
      <c r="AA101" s="181"/>
      <c r="AB101" s="181"/>
      <c r="AC101" s="214"/>
      <c r="AD101" s="214"/>
      <c r="AE101" s="214"/>
      <c r="AF101" s="214"/>
      <c r="AG101" s="214"/>
      <c r="AH101" s="215"/>
      <c r="AI101" s="213"/>
      <c r="AJ101" s="213"/>
      <c r="AK101" s="213"/>
      <c r="AL101" s="213"/>
      <c r="AM101" s="213"/>
      <c r="AN101" s="214"/>
      <c r="AO101" s="214"/>
      <c r="AP101" s="213"/>
      <c r="AQ101" s="213"/>
      <c r="AR101" s="214"/>
      <c r="AS101" s="214"/>
      <c r="AT101" s="214"/>
      <c r="AU101" s="214"/>
      <c r="AV101" s="214"/>
      <c r="AW101" s="214"/>
      <c r="AX101" s="225"/>
      <c r="AY101" s="114"/>
      <c r="AZ101" s="114"/>
      <c r="BA101" s="190"/>
      <c r="BB101" s="114"/>
      <c r="BC101" s="114"/>
      <c r="BD101" s="114"/>
      <c r="BE101" s="114"/>
    </row>
    <row r="102" spans="1:57" s="189" customFormat="1" ht="60" x14ac:dyDescent="0.25">
      <c r="A102" s="181"/>
      <c r="B102" s="231"/>
      <c r="C102" s="182"/>
      <c r="D102" s="181"/>
      <c r="E102" s="181"/>
      <c r="F102" s="183"/>
      <c r="G102" s="181"/>
      <c r="H102" s="181"/>
      <c r="I102" s="181"/>
      <c r="J102" s="184"/>
      <c r="K102" s="209" t="s">
        <v>740</v>
      </c>
      <c r="L102" s="181"/>
      <c r="M102" s="113" t="s">
        <v>741</v>
      </c>
      <c r="N102" s="114">
        <v>0.68019999999999992</v>
      </c>
      <c r="O102" s="114">
        <v>0</v>
      </c>
      <c r="P102" s="114"/>
      <c r="Q102" s="210"/>
      <c r="R102" s="114"/>
      <c r="S102" s="114">
        <f t="shared" si="4"/>
        <v>0</v>
      </c>
      <c r="T102" s="234">
        <f t="shared" si="5"/>
        <v>0</v>
      </c>
      <c r="U102" s="185">
        <v>46023</v>
      </c>
      <c r="V102" s="185">
        <v>46142</v>
      </c>
      <c r="W102" s="114">
        <f t="shared" si="6"/>
        <v>119</v>
      </c>
      <c r="X102" s="114">
        <v>9379</v>
      </c>
      <c r="Y102" s="113" t="s">
        <v>704</v>
      </c>
      <c r="Z102" s="199"/>
      <c r="AA102" s="181"/>
      <c r="AB102" s="181"/>
      <c r="AC102" s="216"/>
      <c r="AD102" s="216"/>
      <c r="AE102" s="216"/>
      <c r="AF102" s="216"/>
      <c r="AG102" s="216"/>
      <c r="AH102" s="217"/>
      <c r="AI102" s="213"/>
      <c r="AJ102" s="213"/>
      <c r="AK102" s="213"/>
      <c r="AL102" s="213"/>
      <c r="AM102" s="213"/>
      <c r="AN102" s="216"/>
      <c r="AO102" s="216"/>
      <c r="AP102" s="213"/>
      <c r="AQ102" s="213"/>
      <c r="AR102" s="216"/>
      <c r="AS102" s="216"/>
      <c r="AT102" s="216"/>
      <c r="AU102" s="216"/>
      <c r="AV102" s="216"/>
      <c r="AW102" s="216"/>
      <c r="AX102" s="226"/>
      <c r="AY102" s="114"/>
      <c r="AZ102" s="114"/>
      <c r="BA102" s="190"/>
      <c r="BB102" s="114"/>
      <c r="BC102" s="114"/>
      <c r="BD102" s="114"/>
      <c r="BE102" s="114"/>
    </row>
    <row r="103" spans="1:57" s="189" customFormat="1" ht="57" customHeight="1" x14ac:dyDescent="0.25">
      <c r="A103" s="194"/>
      <c r="B103" s="194"/>
      <c r="C103" s="194"/>
      <c r="D103" s="194"/>
      <c r="E103" s="194"/>
      <c r="F103" s="194"/>
      <c r="G103" s="194"/>
      <c r="H103" s="194"/>
      <c r="I103" s="194"/>
      <c r="J103" s="194"/>
      <c r="K103" s="194"/>
      <c r="L103" s="194"/>
      <c r="M103" s="194"/>
      <c r="N103" s="240" t="s">
        <v>806</v>
      </c>
      <c r="O103" s="241"/>
      <c r="P103" s="241"/>
      <c r="Q103" s="241"/>
      <c r="R103" s="241"/>
      <c r="S103" s="242"/>
      <c r="T103" s="238">
        <f>AVERAGE(T78:T102)</f>
        <v>0</v>
      </c>
      <c r="U103" s="220"/>
      <c r="V103" s="220"/>
      <c r="W103" s="220"/>
      <c r="X103" s="220"/>
      <c r="Y103" s="220"/>
      <c r="Z103" s="220"/>
      <c r="AA103" s="220"/>
      <c r="AB103" s="220"/>
      <c r="AC103" s="220"/>
      <c r="AD103" s="220"/>
      <c r="AE103" s="220"/>
      <c r="AF103" s="220"/>
      <c r="AG103" s="220"/>
      <c r="AH103" s="220"/>
      <c r="AI103" s="220"/>
      <c r="AJ103" s="195"/>
      <c r="AK103" s="195"/>
      <c r="AL103" s="195"/>
      <c r="AM103" s="195"/>
      <c r="AN103" s="195"/>
      <c r="AO103" s="206"/>
      <c r="AP103" s="195"/>
      <c r="AQ103" s="195"/>
      <c r="AR103" s="195"/>
      <c r="AS103" s="195"/>
      <c r="AT103" s="195"/>
      <c r="AU103" s="195"/>
      <c r="AV103" s="195"/>
      <c r="AW103" s="207"/>
      <c r="AX103" s="207"/>
      <c r="AY103" s="114"/>
      <c r="AZ103" s="194"/>
      <c r="BA103" s="198"/>
      <c r="BB103" s="194"/>
      <c r="BC103" s="114"/>
      <c r="BD103" s="114"/>
      <c r="BE103" s="114"/>
    </row>
    <row r="104" spans="1:57" s="189" customFormat="1" x14ac:dyDescent="0.25">
      <c r="A104" s="199" t="s">
        <v>742</v>
      </c>
      <c r="B104" s="232" t="s">
        <v>507</v>
      </c>
      <c r="C104" s="182" t="s">
        <v>587</v>
      </c>
      <c r="D104" s="181" t="s">
        <v>743</v>
      </c>
      <c r="E104" s="181" t="s">
        <v>744</v>
      </c>
      <c r="F104" s="183" t="s">
        <v>745</v>
      </c>
      <c r="G104" s="181" t="s">
        <v>746</v>
      </c>
      <c r="H104" s="181" t="s">
        <v>747</v>
      </c>
      <c r="I104" s="181" t="s">
        <v>748</v>
      </c>
      <c r="J104" s="184">
        <v>1</v>
      </c>
      <c r="K104" s="114" t="s">
        <v>648</v>
      </c>
      <c r="L104" s="181" t="s">
        <v>595</v>
      </c>
      <c r="M104" s="114" t="s">
        <v>649</v>
      </c>
      <c r="N104" s="114">
        <v>1</v>
      </c>
      <c r="O104" s="114">
        <v>0</v>
      </c>
      <c r="P104" s="114"/>
      <c r="Q104" s="114"/>
      <c r="R104" s="114"/>
      <c r="S104" s="114">
        <f t="shared" si="4"/>
        <v>0</v>
      </c>
      <c r="T104" s="234">
        <f t="shared" si="5"/>
        <v>0</v>
      </c>
      <c r="U104" s="185">
        <v>46023</v>
      </c>
      <c r="V104" s="185">
        <v>46203</v>
      </c>
      <c r="W104" s="114">
        <f>V104-U104</f>
        <v>180</v>
      </c>
      <c r="X104" s="115">
        <v>9779</v>
      </c>
      <c r="Y104" s="114" t="s">
        <v>749</v>
      </c>
      <c r="Z104" s="181" t="s">
        <v>598</v>
      </c>
      <c r="AA104" s="181" t="s">
        <v>750</v>
      </c>
      <c r="AB104" s="181" t="s">
        <v>751</v>
      </c>
      <c r="AC104" s="181" t="s">
        <v>601</v>
      </c>
      <c r="AD104" s="181" t="s">
        <v>752</v>
      </c>
      <c r="AE104" s="186">
        <v>1200000000</v>
      </c>
      <c r="AF104" s="181" t="s">
        <v>753</v>
      </c>
      <c r="AG104" s="181" t="s">
        <v>604</v>
      </c>
      <c r="AH104" s="218">
        <v>45992</v>
      </c>
      <c r="AI104" s="186">
        <v>1200000000</v>
      </c>
      <c r="AJ104" s="186">
        <v>1200000000</v>
      </c>
      <c r="AK104" s="186"/>
      <c r="AL104" s="186"/>
      <c r="AM104" s="186"/>
      <c r="AN104" s="181" t="s">
        <v>604</v>
      </c>
      <c r="AO104" s="181" t="s">
        <v>605</v>
      </c>
      <c r="AP104" s="186">
        <v>1999497277</v>
      </c>
      <c r="AQ104" s="186">
        <v>365846669.62</v>
      </c>
      <c r="AR104" s="181"/>
      <c r="AS104" s="181"/>
      <c r="AT104" s="181"/>
      <c r="AU104" s="181"/>
      <c r="AV104" s="181"/>
      <c r="AW104" s="181"/>
      <c r="AX104" s="227" t="s">
        <v>754</v>
      </c>
      <c r="AY104" s="114"/>
      <c r="AZ104" s="114"/>
      <c r="BA104" s="190"/>
      <c r="BB104" s="114"/>
      <c r="BC104" s="114"/>
      <c r="BD104" s="114"/>
      <c r="BE104" s="114"/>
    </row>
    <row r="105" spans="1:57" s="189" customFormat="1" ht="30" x14ac:dyDescent="0.25">
      <c r="A105" s="199"/>
      <c r="B105" s="232"/>
      <c r="C105" s="182"/>
      <c r="D105" s="181"/>
      <c r="E105" s="181"/>
      <c r="F105" s="183"/>
      <c r="G105" s="181"/>
      <c r="H105" s="181"/>
      <c r="I105" s="181"/>
      <c r="J105" s="184"/>
      <c r="K105" s="199" t="s">
        <v>594</v>
      </c>
      <c r="L105" s="181"/>
      <c r="M105" s="113" t="s">
        <v>755</v>
      </c>
      <c r="N105" s="114">
        <v>866.1</v>
      </c>
      <c r="O105" s="114">
        <v>0</v>
      </c>
      <c r="P105" s="114"/>
      <c r="Q105" s="114"/>
      <c r="R105" s="114"/>
      <c r="S105" s="114">
        <f t="shared" si="4"/>
        <v>0</v>
      </c>
      <c r="T105" s="234">
        <f t="shared" si="5"/>
        <v>0</v>
      </c>
      <c r="U105" s="185">
        <v>46023</v>
      </c>
      <c r="V105" s="185">
        <v>46203</v>
      </c>
      <c r="W105" s="114">
        <f t="shared" ref="W105:W142" si="7">V105-U105</f>
        <v>180</v>
      </c>
      <c r="X105" s="115">
        <v>9779</v>
      </c>
      <c r="Y105" s="114" t="s">
        <v>749</v>
      </c>
      <c r="Z105" s="181"/>
      <c r="AA105" s="181"/>
      <c r="AB105" s="181"/>
      <c r="AC105" s="181"/>
      <c r="AD105" s="181"/>
      <c r="AE105" s="186"/>
      <c r="AF105" s="181"/>
      <c r="AG105" s="181"/>
      <c r="AH105" s="181"/>
      <c r="AI105" s="186"/>
      <c r="AJ105" s="186"/>
      <c r="AK105" s="186"/>
      <c r="AL105" s="186"/>
      <c r="AM105" s="186"/>
      <c r="AN105" s="181"/>
      <c r="AO105" s="181"/>
      <c r="AP105" s="186"/>
      <c r="AQ105" s="186"/>
      <c r="AR105" s="181"/>
      <c r="AS105" s="181"/>
      <c r="AT105" s="181"/>
      <c r="AU105" s="181"/>
      <c r="AV105" s="181"/>
      <c r="AW105" s="181"/>
      <c r="AX105" s="222"/>
      <c r="AY105" s="114"/>
      <c r="AZ105" s="114"/>
      <c r="BA105" s="190"/>
      <c r="BB105" s="114"/>
      <c r="BC105" s="114"/>
      <c r="BD105" s="114"/>
      <c r="BE105" s="114"/>
    </row>
    <row r="106" spans="1:57" s="189" customFormat="1" ht="45" x14ac:dyDescent="0.25">
      <c r="A106" s="199"/>
      <c r="B106" s="232"/>
      <c r="C106" s="182"/>
      <c r="D106" s="181"/>
      <c r="E106" s="181"/>
      <c r="F106" s="183"/>
      <c r="G106" s="181"/>
      <c r="H106" s="181"/>
      <c r="I106" s="181"/>
      <c r="J106" s="184"/>
      <c r="K106" s="199"/>
      <c r="L106" s="181"/>
      <c r="M106" s="113" t="s">
        <v>756</v>
      </c>
      <c r="N106" s="114">
        <v>8.4</v>
      </c>
      <c r="O106" s="114">
        <v>0</v>
      </c>
      <c r="P106" s="114"/>
      <c r="Q106" s="114"/>
      <c r="R106" s="114"/>
      <c r="S106" s="114">
        <f t="shared" si="4"/>
        <v>0</v>
      </c>
      <c r="T106" s="234">
        <f t="shared" si="5"/>
        <v>0</v>
      </c>
      <c r="U106" s="185">
        <v>46023</v>
      </c>
      <c r="V106" s="185">
        <v>46203</v>
      </c>
      <c r="W106" s="114">
        <f t="shared" si="7"/>
        <v>180</v>
      </c>
      <c r="X106" s="115">
        <v>9779</v>
      </c>
      <c r="Y106" s="114" t="s">
        <v>749</v>
      </c>
      <c r="Z106" s="181"/>
      <c r="AA106" s="181"/>
      <c r="AB106" s="181"/>
      <c r="AC106" s="181"/>
      <c r="AD106" s="181"/>
      <c r="AE106" s="186"/>
      <c r="AF106" s="181"/>
      <c r="AG106" s="181"/>
      <c r="AH106" s="181"/>
      <c r="AI106" s="186"/>
      <c r="AJ106" s="186"/>
      <c r="AK106" s="186"/>
      <c r="AL106" s="186"/>
      <c r="AM106" s="186"/>
      <c r="AN106" s="181"/>
      <c r="AO106" s="181"/>
      <c r="AP106" s="186"/>
      <c r="AQ106" s="186"/>
      <c r="AR106" s="181"/>
      <c r="AS106" s="181"/>
      <c r="AT106" s="181"/>
      <c r="AU106" s="181"/>
      <c r="AV106" s="181"/>
      <c r="AW106" s="181"/>
      <c r="AX106" s="222"/>
      <c r="AY106" s="114"/>
      <c r="AZ106" s="114"/>
      <c r="BA106" s="190"/>
      <c r="BB106" s="114"/>
      <c r="BC106" s="114"/>
      <c r="BD106" s="114"/>
      <c r="BE106" s="114"/>
    </row>
    <row r="107" spans="1:57" s="189" customFormat="1" ht="30" x14ac:dyDescent="0.25">
      <c r="A107" s="199"/>
      <c r="B107" s="232"/>
      <c r="C107" s="182"/>
      <c r="D107" s="181"/>
      <c r="E107" s="181"/>
      <c r="F107" s="183"/>
      <c r="G107" s="181"/>
      <c r="H107" s="181"/>
      <c r="I107" s="181"/>
      <c r="J107" s="184"/>
      <c r="K107" s="199"/>
      <c r="L107" s="181"/>
      <c r="M107" s="113" t="s">
        <v>757</v>
      </c>
      <c r="N107" s="114">
        <v>1</v>
      </c>
      <c r="O107" s="114">
        <v>0</v>
      </c>
      <c r="P107" s="219"/>
      <c r="Q107" s="219"/>
      <c r="R107" s="219"/>
      <c r="S107" s="114">
        <f t="shared" si="4"/>
        <v>0</v>
      </c>
      <c r="T107" s="234">
        <f t="shared" si="5"/>
        <v>0</v>
      </c>
      <c r="U107" s="185">
        <v>46023</v>
      </c>
      <c r="V107" s="185">
        <v>46203</v>
      </c>
      <c r="W107" s="114">
        <f t="shared" si="7"/>
        <v>180</v>
      </c>
      <c r="X107" s="115">
        <v>9779</v>
      </c>
      <c r="Y107" s="114" t="s">
        <v>749</v>
      </c>
      <c r="Z107" s="181"/>
      <c r="AA107" s="181"/>
      <c r="AB107" s="181"/>
      <c r="AC107" s="181"/>
      <c r="AD107" s="181"/>
      <c r="AE107" s="186"/>
      <c r="AF107" s="181"/>
      <c r="AG107" s="181"/>
      <c r="AH107" s="181"/>
      <c r="AI107" s="186"/>
      <c r="AJ107" s="186"/>
      <c r="AK107" s="186"/>
      <c r="AL107" s="186"/>
      <c r="AM107" s="186"/>
      <c r="AN107" s="181"/>
      <c r="AO107" s="181"/>
      <c r="AP107" s="186"/>
      <c r="AQ107" s="186"/>
      <c r="AR107" s="181"/>
      <c r="AS107" s="181"/>
      <c r="AT107" s="181"/>
      <c r="AU107" s="181"/>
      <c r="AV107" s="181"/>
      <c r="AW107" s="181"/>
      <c r="AX107" s="222"/>
      <c r="AY107" s="114"/>
      <c r="AZ107" s="114"/>
      <c r="BA107" s="190"/>
      <c r="BB107" s="114"/>
      <c r="BC107" s="114"/>
      <c r="BD107" s="114"/>
      <c r="BE107" s="114"/>
    </row>
    <row r="108" spans="1:57" s="189" customFormat="1" ht="60" x14ac:dyDescent="0.25">
      <c r="A108" s="199"/>
      <c r="B108" s="232"/>
      <c r="C108" s="182"/>
      <c r="D108" s="181"/>
      <c r="E108" s="181"/>
      <c r="F108" s="183"/>
      <c r="G108" s="181"/>
      <c r="H108" s="181"/>
      <c r="I108" s="181"/>
      <c r="J108" s="184"/>
      <c r="K108" s="199"/>
      <c r="L108" s="181"/>
      <c r="M108" s="208" t="s">
        <v>758</v>
      </c>
      <c r="N108" s="114">
        <v>100</v>
      </c>
      <c r="O108" s="114">
        <v>0</v>
      </c>
      <c r="P108" s="219"/>
      <c r="Q108" s="219"/>
      <c r="R108" s="219"/>
      <c r="S108" s="114">
        <f t="shared" si="4"/>
        <v>0</v>
      </c>
      <c r="T108" s="234">
        <f t="shared" si="5"/>
        <v>0</v>
      </c>
      <c r="U108" s="185">
        <v>46023</v>
      </c>
      <c r="V108" s="185">
        <v>46203</v>
      </c>
      <c r="W108" s="114">
        <f t="shared" si="7"/>
        <v>180</v>
      </c>
      <c r="X108" s="115">
        <v>9779</v>
      </c>
      <c r="Y108" s="114" t="s">
        <v>749</v>
      </c>
      <c r="Z108" s="181"/>
      <c r="AA108" s="181"/>
      <c r="AB108" s="181"/>
      <c r="AC108" s="181"/>
      <c r="AD108" s="181"/>
      <c r="AE108" s="186"/>
      <c r="AF108" s="181"/>
      <c r="AG108" s="181"/>
      <c r="AH108" s="181"/>
      <c r="AI108" s="186"/>
      <c r="AJ108" s="186"/>
      <c r="AK108" s="186"/>
      <c r="AL108" s="186"/>
      <c r="AM108" s="186"/>
      <c r="AN108" s="181"/>
      <c r="AO108" s="181"/>
      <c r="AP108" s="186"/>
      <c r="AQ108" s="186"/>
      <c r="AR108" s="181"/>
      <c r="AS108" s="181"/>
      <c r="AT108" s="181"/>
      <c r="AU108" s="181"/>
      <c r="AV108" s="181"/>
      <c r="AW108" s="181"/>
      <c r="AX108" s="222"/>
      <c r="AY108" s="114"/>
      <c r="AZ108" s="114"/>
      <c r="BA108" s="190"/>
      <c r="BB108" s="114"/>
      <c r="BC108" s="114"/>
      <c r="BD108" s="114"/>
      <c r="BE108" s="114"/>
    </row>
    <row r="109" spans="1:57" s="189" customFormat="1" ht="120" x14ac:dyDescent="0.25">
      <c r="A109" s="199"/>
      <c r="B109" s="232"/>
      <c r="C109" s="182"/>
      <c r="D109" s="181"/>
      <c r="E109" s="181"/>
      <c r="F109" s="183"/>
      <c r="G109" s="181"/>
      <c r="H109" s="181"/>
      <c r="I109" s="181"/>
      <c r="J109" s="184"/>
      <c r="K109" s="191" t="s">
        <v>759</v>
      </c>
      <c r="L109" s="181"/>
      <c r="M109" s="113" t="s">
        <v>760</v>
      </c>
      <c r="N109" s="114">
        <v>335.93</v>
      </c>
      <c r="O109" s="114">
        <v>0</v>
      </c>
      <c r="P109" s="114"/>
      <c r="Q109" s="114"/>
      <c r="R109" s="114"/>
      <c r="S109" s="114">
        <f t="shared" si="4"/>
        <v>0</v>
      </c>
      <c r="T109" s="234">
        <f t="shared" si="5"/>
        <v>0</v>
      </c>
      <c r="U109" s="185">
        <v>46023</v>
      </c>
      <c r="V109" s="185">
        <v>46203</v>
      </c>
      <c r="W109" s="114">
        <f t="shared" si="7"/>
        <v>180</v>
      </c>
      <c r="X109" s="115">
        <v>9779</v>
      </c>
      <c r="Y109" s="114" t="s">
        <v>749</v>
      </c>
      <c r="Z109" s="181"/>
      <c r="AA109" s="181"/>
      <c r="AB109" s="181"/>
      <c r="AC109" s="181"/>
      <c r="AD109" s="181"/>
      <c r="AE109" s="186"/>
      <c r="AF109" s="181"/>
      <c r="AG109" s="181"/>
      <c r="AH109" s="181"/>
      <c r="AI109" s="186"/>
      <c r="AJ109" s="186"/>
      <c r="AK109" s="186"/>
      <c r="AL109" s="186"/>
      <c r="AM109" s="186"/>
      <c r="AN109" s="181"/>
      <c r="AO109" s="181"/>
      <c r="AP109" s="186"/>
      <c r="AQ109" s="186"/>
      <c r="AR109" s="181"/>
      <c r="AS109" s="181"/>
      <c r="AT109" s="181"/>
      <c r="AU109" s="181"/>
      <c r="AV109" s="181"/>
      <c r="AW109" s="181"/>
      <c r="AX109" s="222"/>
      <c r="AY109" s="114"/>
      <c r="AZ109" s="114"/>
      <c r="BA109" s="190"/>
      <c r="BB109" s="114"/>
      <c r="BC109" s="114"/>
      <c r="BD109" s="114"/>
      <c r="BE109" s="114"/>
    </row>
    <row r="110" spans="1:57" s="189" customFormat="1" ht="60" x14ac:dyDescent="0.25">
      <c r="A110" s="199"/>
      <c r="B110" s="232"/>
      <c r="C110" s="182"/>
      <c r="D110" s="181"/>
      <c r="E110" s="181"/>
      <c r="F110" s="183"/>
      <c r="G110" s="181"/>
      <c r="H110" s="181"/>
      <c r="I110" s="181"/>
      <c r="J110" s="184"/>
      <c r="K110" s="191"/>
      <c r="L110" s="181"/>
      <c r="M110" s="113" t="s">
        <v>761</v>
      </c>
      <c r="N110" s="114">
        <v>195.46</v>
      </c>
      <c r="O110" s="114">
        <v>0</v>
      </c>
      <c r="P110" s="114"/>
      <c r="Q110" s="114"/>
      <c r="R110" s="114"/>
      <c r="S110" s="114">
        <f t="shared" si="4"/>
        <v>0</v>
      </c>
      <c r="T110" s="234">
        <f t="shared" si="5"/>
        <v>0</v>
      </c>
      <c r="U110" s="185">
        <v>46023</v>
      </c>
      <c r="V110" s="185">
        <v>46203</v>
      </c>
      <c r="W110" s="114">
        <f t="shared" si="7"/>
        <v>180</v>
      </c>
      <c r="X110" s="115">
        <v>9779</v>
      </c>
      <c r="Y110" s="114" t="s">
        <v>749</v>
      </c>
      <c r="Z110" s="181"/>
      <c r="AA110" s="181"/>
      <c r="AB110" s="181"/>
      <c r="AC110" s="181"/>
      <c r="AD110" s="181"/>
      <c r="AE110" s="186"/>
      <c r="AF110" s="181"/>
      <c r="AG110" s="181"/>
      <c r="AH110" s="181"/>
      <c r="AI110" s="186"/>
      <c r="AJ110" s="186"/>
      <c r="AK110" s="186"/>
      <c r="AL110" s="186"/>
      <c r="AM110" s="186"/>
      <c r="AN110" s="181"/>
      <c r="AO110" s="181"/>
      <c r="AP110" s="186"/>
      <c r="AQ110" s="186"/>
      <c r="AR110" s="181"/>
      <c r="AS110" s="181"/>
      <c r="AT110" s="181"/>
      <c r="AU110" s="181"/>
      <c r="AV110" s="181"/>
      <c r="AW110" s="181"/>
      <c r="AX110" s="222"/>
      <c r="AY110" s="114"/>
      <c r="AZ110" s="114"/>
      <c r="BA110" s="190"/>
      <c r="BB110" s="114"/>
      <c r="BC110" s="114"/>
      <c r="BD110" s="114"/>
      <c r="BE110" s="114"/>
    </row>
    <row r="111" spans="1:57" s="189" customFormat="1" ht="45" x14ac:dyDescent="0.25">
      <c r="A111" s="199"/>
      <c r="B111" s="232"/>
      <c r="C111" s="182"/>
      <c r="D111" s="181"/>
      <c r="E111" s="181"/>
      <c r="F111" s="183"/>
      <c r="G111" s="181"/>
      <c r="H111" s="181"/>
      <c r="I111" s="181"/>
      <c r="J111" s="184"/>
      <c r="K111" s="191" t="s">
        <v>762</v>
      </c>
      <c r="L111" s="181"/>
      <c r="M111" s="113" t="s">
        <v>763</v>
      </c>
      <c r="N111" s="114">
        <v>668.48</v>
      </c>
      <c r="O111" s="114">
        <v>0</v>
      </c>
      <c r="P111" s="114"/>
      <c r="Q111" s="114"/>
      <c r="R111" s="114"/>
      <c r="S111" s="114">
        <f t="shared" si="4"/>
        <v>0</v>
      </c>
      <c r="T111" s="234">
        <f t="shared" si="5"/>
        <v>0</v>
      </c>
      <c r="U111" s="185">
        <v>46023</v>
      </c>
      <c r="V111" s="185">
        <v>46203</v>
      </c>
      <c r="W111" s="114">
        <f t="shared" si="7"/>
        <v>180</v>
      </c>
      <c r="X111" s="115">
        <v>9779</v>
      </c>
      <c r="Y111" s="114" t="s">
        <v>749</v>
      </c>
      <c r="Z111" s="181"/>
      <c r="AA111" s="181"/>
      <c r="AB111" s="181"/>
      <c r="AC111" s="181"/>
      <c r="AD111" s="181"/>
      <c r="AE111" s="186"/>
      <c r="AF111" s="181"/>
      <c r="AG111" s="181"/>
      <c r="AH111" s="181"/>
      <c r="AI111" s="186"/>
      <c r="AJ111" s="186"/>
      <c r="AK111" s="186"/>
      <c r="AL111" s="186"/>
      <c r="AM111" s="186"/>
      <c r="AN111" s="181"/>
      <c r="AO111" s="181"/>
      <c r="AP111" s="186"/>
      <c r="AQ111" s="186"/>
      <c r="AR111" s="181"/>
      <c r="AS111" s="181"/>
      <c r="AT111" s="181"/>
      <c r="AU111" s="181"/>
      <c r="AV111" s="181"/>
      <c r="AW111" s="181"/>
      <c r="AX111" s="222"/>
      <c r="AY111" s="114"/>
      <c r="AZ111" s="114"/>
      <c r="BA111" s="190"/>
      <c r="BB111" s="114"/>
      <c r="BC111" s="114"/>
      <c r="BD111" s="114"/>
      <c r="BE111" s="114"/>
    </row>
    <row r="112" spans="1:57" s="189" customFormat="1" ht="45" x14ac:dyDescent="0.25">
      <c r="A112" s="199"/>
      <c r="B112" s="232"/>
      <c r="C112" s="182"/>
      <c r="D112" s="181"/>
      <c r="E112" s="181"/>
      <c r="F112" s="183"/>
      <c r="G112" s="181"/>
      <c r="H112" s="181"/>
      <c r="I112" s="181"/>
      <c r="J112" s="184"/>
      <c r="K112" s="191"/>
      <c r="L112" s="181"/>
      <c r="M112" s="113" t="s">
        <v>764</v>
      </c>
      <c r="N112" s="114">
        <v>560</v>
      </c>
      <c r="O112" s="114">
        <v>0</v>
      </c>
      <c r="P112" s="114"/>
      <c r="Q112" s="114"/>
      <c r="R112" s="114"/>
      <c r="S112" s="114">
        <f t="shared" si="4"/>
        <v>0</v>
      </c>
      <c r="T112" s="234">
        <f t="shared" si="5"/>
        <v>0</v>
      </c>
      <c r="U112" s="185">
        <v>46023</v>
      </c>
      <c r="V112" s="185">
        <v>46203</v>
      </c>
      <c r="W112" s="114">
        <f t="shared" si="7"/>
        <v>180</v>
      </c>
      <c r="X112" s="115">
        <v>9779</v>
      </c>
      <c r="Y112" s="114" t="s">
        <v>749</v>
      </c>
      <c r="Z112" s="181"/>
      <c r="AA112" s="181"/>
      <c r="AB112" s="181"/>
      <c r="AC112" s="181"/>
      <c r="AD112" s="181"/>
      <c r="AE112" s="186"/>
      <c r="AF112" s="181"/>
      <c r="AG112" s="181"/>
      <c r="AH112" s="181"/>
      <c r="AI112" s="186"/>
      <c r="AJ112" s="186"/>
      <c r="AK112" s="186"/>
      <c r="AL112" s="186"/>
      <c r="AM112" s="186"/>
      <c r="AN112" s="181"/>
      <c r="AO112" s="181"/>
      <c r="AP112" s="186"/>
      <c r="AQ112" s="186"/>
      <c r="AR112" s="181"/>
      <c r="AS112" s="181"/>
      <c r="AT112" s="181"/>
      <c r="AU112" s="181"/>
      <c r="AV112" s="181"/>
      <c r="AW112" s="181"/>
      <c r="AX112" s="222"/>
      <c r="AY112" s="114"/>
      <c r="AZ112" s="114"/>
      <c r="BA112" s="190"/>
      <c r="BB112" s="114"/>
      <c r="BC112" s="114"/>
      <c r="BD112" s="114"/>
      <c r="BE112" s="114"/>
    </row>
    <row r="113" spans="1:57" s="189" customFormat="1" ht="90" x14ac:dyDescent="0.25">
      <c r="A113" s="199"/>
      <c r="B113" s="232"/>
      <c r="C113" s="182"/>
      <c r="D113" s="181"/>
      <c r="E113" s="181"/>
      <c r="F113" s="183"/>
      <c r="G113" s="181"/>
      <c r="H113" s="181"/>
      <c r="I113" s="181"/>
      <c r="J113" s="184"/>
      <c r="K113" s="191" t="s">
        <v>765</v>
      </c>
      <c r="L113" s="181"/>
      <c r="M113" s="113" t="s">
        <v>766</v>
      </c>
      <c r="N113" s="114">
        <v>350</v>
      </c>
      <c r="O113" s="114">
        <v>0</v>
      </c>
      <c r="P113" s="114"/>
      <c r="Q113" s="114"/>
      <c r="R113" s="114"/>
      <c r="S113" s="114">
        <f t="shared" si="4"/>
        <v>0</v>
      </c>
      <c r="T113" s="234">
        <f t="shared" si="5"/>
        <v>0</v>
      </c>
      <c r="U113" s="185">
        <v>46023</v>
      </c>
      <c r="V113" s="185">
        <v>46203</v>
      </c>
      <c r="W113" s="114">
        <f t="shared" si="7"/>
        <v>180</v>
      </c>
      <c r="X113" s="115">
        <v>9779</v>
      </c>
      <c r="Y113" s="114" t="s">
        <v>749</v>
      </c>
      <c r="Z113" s="181"/>
      <c r="AA113" s="181"/>
      <c r="AB113" s="181"/>
      <c r="AC113" s="181"/>
      <c r="AD113" s="181"/>
      <c r="AE113" s="186"/>
      <c r="AF113" s="181"/>
      <c r="AG113" s="181"/>
      <c r="AH113" s="181"/>
      <c r="AI113" s="186"/>
      <c r="AJ113" s="186"/>
      <c r="AK113" s="186"/>
      <c r="AL113" s="186"/>
      <c r="AM113" s="186"/>
      <c r="AN113" s="181"/>
      <c r="AO113" s="181"/>
      <c r="AP113" s="186"/>
      <c r="AQ113" s="186"/>
      <c r="AR113" s="181"/>
      <c r="AS113" s="181"/>
      <c r="AT113" s="181"/>
      <c r="AU113" s="181"/>
      <c r="AV113" s="181"/>
      <c r="AW113" s="181"/>
      <c r="AX113" s="222"/>
      <c r="AY113" s="114"/>
      <c r="AZ113" s="114"/>
      <c r="BA113" s="190"/>
      <c r="BB113" s="114"/>
      <c r="BC113" s="114"/>
      <c r="BD113" s="114"/>
      <c r="BE113" s="114"/>
    </row>
    <row r="114" spans="1:57" s="189" customFormat="1" ht="17.45" customHeight="1" x14ac:dyDescent="0.25">
      <c r="A114" s="199"/>
      <c r="B114" s="232"/>
      <c r="C114" s="182"/>
      <c r="D114" s="181"/>
      <c r="E114" s="181"/>
      <c r="F114" s="183"/>
      <c r="G114" s="181"/>
      <c r="H114" s="181"/>
      <c r="I114" s="181"/>
      <c r="J114" s="184"/>
      <c r="K114" s="191"/>
      <c r="L114" s="181"/>
      <c r="M114" s="113" t="s">
        <v>767</v>
      </c>
      <c r="N114" s="114">
        <v>17.8</v>
      </c>
      <c r="O114" s="114">
        <v>0</v>
      </c>
      <c r="P114" s="114"/>
      <c r="Q114" s="114"/>
      <c r="R114" s="114"/>
      <c r="S114" s="114">
        <f t="shared" si="4"/>
        <v>0</v>
      </c>
      <c r="T114" s="234">
        <f t="shared" si="5"/>
        <v>0</v>
      </c>
      <c r="U114" s="185">
        <v>46023</v>
      </c>
      <c r="V114" s="185">
        <v>46203</v>
      </c>
      <c r="W114" s="114">
        <f t="shared" si="7"/>
        <v>180</v>
      </c>
      <c r="X114" s="115">
        <v>9779</v>
      </c>
      <c r="Y114" s="114" t="s">
        <v>749</v>
      </c>
      <c r="Z114" s="181"/>
      <c r="AA114" s="181"/>
      <c r="AB114" s="181"/>
      <c r="AC114" s="181"/>
      <c r="AD114" s="181"/>
      <c r="AE114" s="186"/>
      <c r="AF114" s="181"/>
      <c r="AG114" s="181"/>
      <c r="AH114" s="181"/>
      <c r="AI114" s="186"/>
      <c r="AJ114" s="186"/>
      <c r="AK114" s="186"/>
      <c r="AL114" s="186"/>
      <c r="AM114" s="186"/>
      <c r="AN114" s="181"/>
      <c r="AO114" s="181"/>
      <c r="AP114" s="186"/>
      <c r="AQ114" s="186"/>
      <c r="AR114" s="181"/>
      <c r="AS114" s="181"/>
      <c r="AT114" s="181"/>
      <c r="AU114" s="181"/>
      <c r="AV114" s="181"/>
      <c r="AW114" s="181"/>
      <c r="AX114" s="222"/>
      <c r="AY114" s="114"/>
      <c r="AZ114" s="114"/>
      <c r="BA114" s="190"/>
      <c r="BB114" s="114"/>
      <c r="BC114" s="114"/>
      <c r="BD114" s="114"/>
      <c r="BE114" s="114"/>
    </row>
    <row r="115" spans="1:57" s="189" customFormat="1" ht="60" x14ac:dyDescent="0.25">
      <c r="A115" s="199"/>
      <c r="B115" s="232"/>
      <c r="C115" s="182"/>
      <c r="D115" s="181"/>
      <c r="E115" s="181"/>
      <c r="F115" s="183"/>
      <c r="G115" s="181"/>
      <c r="H115" s="181"/>
      <c r="I115" s="181"/>
      <c r="J115" s="184"/>
      <c r="K115" s="191" t="s">
        <v>768</v>
      </c>
      <c r="L115" s="181"/>
      <c r="M115" s="113" t="s">
        <v>769</v>
      </c>
      <c r="N115" s="114">
        <v>4926.84</v>
      </c>
      <c r="O115" s="114">
        <v>0</v>
      </c>
      <c r="P115" s="114"/>
      <c r="Q115" s="114"/>
      <c r="R115" s="114"/>
      <c r="S115" s="114">
        <f t="shared" si="4"/>
        <v>0</v>
      </c>
      <c r="T115" s="234">
        <f t="shared" si="5"/>
        <v>0</v>
      </c>
      <c r="U115" s="185">
        <v>46023</v>
      </c>
      <c r="V115" s="185">
        <v>46203</v>
      </c>
      <c r="W115" s="114">
        <f t="shared" si="7"/>
        <v>180</v>
      </c>
      <c r="X115" s="115">
        <v>9779</v>
      </c>
      <c r="Y115" s="114" t="s">
        <v>749</v>
      </c>
      <c r="Z115" s="181"/>
      <c r="AA115" s="181"/>
      <c r="AB115" s="181"/>
      <c r="AC115" s="181"/>
      <c r="AD115" s="181"/>
      <c r="AE115" s="186"/>
      <c r="AF115" s="181"/>
      <c r="AG115" s="181"/>
      <c r="AH115" s="181"/>
      <c r="AI115" s="186"/>
      <c r="AJ115" s="186"/>
      <c r="AK115" s="186"/>
      <c r="AL115" s="186"/>
      <c r="AM115" s="186"/>
      <c r="AN115" s="181"/>
      <c r="AO115" s="181"/>
      <c r="AP115" s="186"/>
      <c r="AQ115" s="186"/>
      <c r="AR115" s="181"/>
      <c r="AS115" s="181"/>
      <c r="AT115" s="181"/>
      <c r="AU115" s="181"/>
      <c r="AV115" s="181"/>
      <c r="AW115" s="181"/>
      <c r="AX115" s="222"/>
      <c r="AY115" s="114"/>
      <c r="AZ115" s="114"/>
      <c r="BA115" s="190"/>
      <c r="BB115" s="114"/>
      <c r="BC115" s="114"/>
      <c r="BD115" s="114"/>
      <c r="BE115" s="114"/>
    </row>
    <row r="116" spans="1:57" s="189" customFormat="1" ht="45" x14ac:dyDescent="0.25">
      <c r="A116" s="199"/>
      <c r="B116" s="232"/>
      <c r="C116" s="182"/>
      <c r="D116" s="181"/>
      <c r="E116" s="181"/>
      <c r="F116" s="183"/>
      <c r="G116" s="181"/>
      <c r="H116" s="181"/>
      <c r="I116" s="181"/>
      <c r="J116" s="184"/>
      <c r="K116" s="191"/>
      <c r="L116" s="181"/>
      <c r="M116" s="113" t="s">
        <v>770</v>
      </c>
      <c r="N116" s="114">
        <v>979.89</v>
      </c>
      <c r="O116" s="114">
        <v>0</v>
      </c>
      <c r="P116" s="114"/>
      <c r="Q116" s="114"/>
      <c r="R116" s="114"/>
      <c r="S116" s="114">
        <f t="shared" si="4"/>
        <v>0</v>
      </c>
      <c r="T116" s="234">
        <f t="shared" si="5"/>
        <v>0</v>
      </c>
      <c r="U116" s="185">
        <v>46023</v>
      </c>
      <c r="V116" s="185">
        <v>46203</v>
      </c>
      <c r="W116" s="114">
        <f t="shared" si="7"/>
        <v>180</v>
      </c>
      <c r="X116" s="115">
        <v>9779</v>
      </c>
      <c r="Y116" s="114" t="s">
        <v>749</v>
      </c>
      <c r="Z116" s="181"/>
      <c r="AA116" s="181"/>
      <c r="AB116" s="181"/>
      <c r="AC116" s="181"/>
      <c r="AD116" s="181"/>
      <c r="AE116" s="186"/>
      <c r="AF116" s="181"/>
      <c r="AG116" s="181"/>
      <c r="AH116" s="181"/>
      <c r="AI116" s="186"/>
      <c r="AJ116" s="186"/>
      <c r="AK116" s="186"/>
      <c r="AL116" s="186"/>
      <c r="AM116" s="186"/>
      <c r="AN116" s="181"/>
      <c r="AO116" s="181"/>
      <c r="AP116" s="186"/>
      <c r="AQ116" s="186"/>
      <c r="AR116" s="181"/>
      <c r="AS116" s="181"/>
      <c r="AT116" s="181"/>
      <c r="AU116" s="181"/>
      <c r="AV116" s="181"/>
      <c r="AW116" s="181"/>
      <c r="AX116" s="222"/>
      <c r="AY116" s="114"/>
      <c r="AZ116" s="114"/>
      <c r="BA116" s="190"/>
      <c r="BB116" s="114"/>
      <c r="BC116" s="114"/>
      <c r="BD116" s="114"/>
      <c r="BE116" s="114"/>
    </row>
    <row r="117" spans="1:57" s="189" customFormat="1" ht="17.45" customHeight="1" x14ac:dyDescent="0.25">
      <c r="A117" s="199"/>
      <c r="B117" s="232"/>
      <c r="C117" s="182"/>
      <c r="D117" s="181"/>
      <c r="E117" s="181"/>
      <c r="F117" s="183"/>
      <c r="G117" s="181"/>
      <c r="H117" s="181"/>
      <c r="I117" s="181"/>
      <c r="J117" s="184"/>
      <c r="K117" s="192" t="s">
        <v>771</v>
      </c>
      <c r="L117" s="181"/>
      <c r="M117" s="113" t="s">
        <v>772</v>
      </c>
      <c r="N117" s="114">
        <v>124.5</v>
      </c>
      <c r="O117" s="114">
        <v>0</v>
      </c>
      <c r="P117" s="114"/>
      <c r="Q117" s="114"/>
      <c r="R117" s="114"/>
      <c r="S117" s="114">
        <f t="shared" si="4"/>
        <v>0</v>
      </c>
      <c r="T117" s="234">
        <f t="shared" si="5"/>
        <v>0</v>
      </c>
      <c r="U117" s="185">
        <v>46023</v>
      </c>
      <c r="V117" s="185">
        <v>46203</v>
      </c>
      <c r="W117" s="114">
        <f t="shared" si="7"/>
        <v>180</v>
      </c>
      <c r="X117" s="115">
        <v>9779</v>
      </c>
      <c r="Y117" s="114" t="s">
        <v>749</v>
      </c>
      <c r="Z117" s="181"/>
      <c r="AA117" s="181"/>
      <c r="AB117" s="181"/>
      <c r="AC117" s="181"/>
      <c r="AD117" s="181"/>
      <c r="AE117" s="186"/>
      <c r="AF117" s="181"/>
      <c r="AG117" s="181"/>
      <c r="AH117" s="181"/>
      <c r="AI117" s="186"/>
      <c r="AJ117" s="186"/>
      <c r="AK117" s="186"/>
      <c r="AL117" s="186"/>
      <c r="AM117" s="186"/>
      <c r="AN117" s="181"/>
      <c r="AO117" s="181"/>
      <c r="AP117" s="186"/>
      <c r="AQ117" s="186"/>
      <c r="AR117" s="181"/>
      <c r="AS117" s="181"/>
      <c r="AT117" s="181"/>
      <c r="AU117" s="181"/>
      <c r="AV117" s="181"/>
      <c r="AW117" s="181"/>
      <c r="AX117" s="222"/>
      <c r="AY117" s="114"/>
      <c r="AZ117" s="114"/>
      <c r="BA117" s="190"/>
      <c r="BB117" s="114"/>
      <c r="BC117" s="114"/>
      <c r="BD117" s="114"/>
      <c r="BE117" s="114"/>
    </row>
    <row r="118" spans="1:57" s="189" customFormat="1" ht="17.45" customHeight="1" x14ac:dyDescent="0.25">
      <c r="A118" s="199"/>
      <c r="B118" s="232"/>
      <c r="C118" s="182"/>
      <c r="D118" s="181"/>
      <c r="E118" s="181"/>
      <c r="F118" s="183"/>
      <c r="G118" s="181"/>
      <c r="H118" s="181"/>
      <c r="I118" s="181"/>
      <c r="J118" s="184"/>
      <c r="K118" s="192"/>
      <c r="L118" s="181"/>
      <c r="M118" s="113" t="s">
        <v>773</v>
      </c>
      <c r="N118" s="114">
        <v>55.04</v>
      </c>
      <c r="O118" s="114">
        <v>0</v>
      </c>
      <c r="P118" s="114"/>
      <c r="Q118" s="114"/>
      <c r="R118" s="114"/>
      <c r="S118" s="114">
        <f t="shared" si="4"/>
        <v>0</v>
      </c>
      <c r="T118" s="234">
        <f t="shared" si="5"/>
        <v>0</v>
      </c>
      <c r="U118" s="185">
        <v>46023</v>
      </c>
      <c r="V118" s="185">
        <v>46203</v>
      </c>
      <c r="W118" s="114">
        <f t="shared" si="7"/>
        <v>180</v>
      </c>
      <c r="X118" s="115">
        <v>9779</v>
      </c>
      <c r="Y118" s="114" t="s">
        <v>749</v>
      </c>
      <c r="Z118" s="181"/>
      <c r="AA118" s="181"/>
      <c r="AB118" s="181"/>
      <c r="AC118" s="181"/>
      <c r="AD118" s="181"/>
      <c r="AE118" s="186"/>
      <c r="AF118" s="181"/>
      <c r="AG118" s="181"/>
      <c r="AH118" s="181"/>
      <c r="AI118" s="186"/>
      <c r="AJ118" s="186"/>
      <c r="AK118" s="186"/>
      <c r="AL118" s="186"/>
      <c r="AM118" s="186"/>
      <c r="AN118" s="181"/>
      <c r="AO118" s="181"/>
      <c r="AP118" s="186"/>
      <c r="AQ118" s="186"/>
      <c r="AR118" s="181"/>
      <c r="AS118" s="181"/>
      <c r="AT118" s="181"/>
      <c r="AU118" s="181"/>
      <c r="AV118" s="181"/>
      <c r="AW118" s="181"/>
      <c r="AX118" s="222"/>
      <c r="AY118" s="114"/>
      <c r="AZ118" s="114"/>
      <c r="BA118" s="190"/>
      <c r="BB118" s="114"/>
      <c r="BC118" s="114"/>
      <c r="BD118" s="114"/>
      <c r="BE118" s="114"/>
    </row>
    <row r="119" spans="1:57" s="189" customFormat="1" ht="17.45" customHeight="1" x14ac:dyDescent="0.25">
      <c r="A119" s="199"/>
      <c r="B119" s="232"/>
      <c r="C119" s="182"/>
      <c r="D119" s="181"/>
      <c r="E119" s="181"/>
      <c r="F119" s="183"/>
      <c r="G119" s="181"/>
      <c r="H119" s="181"/>
      <c r="I119" s="181"/>
      <c r="J119" s="184"/>
      <c r="K119" s="192" t="s">
        <v>774</v>
      </c>
      <c r="L119" s="181"/>
      <c r="M119" s="113" t="s">
        <v>775</v>
      </c>
      <c r="N119" s="114">
        <v>5.74</v>
      </c>
      <c r="O119" s="114">
        <v>0</v>
      </c>
      <c r="P119" s="114"/>
      <c r="Q119" s="114"/>
      <c r="R119" s="114"/>
      <c r="S119" s="114">
        <f t="shared" si="4"/>
        <v>0</v>
      </c>
      <c r="T119" s="234">
        <f t="shared" si="5"/>
        <v>0</v>
      </c>
      <c r="U119" s="185">
        <v>46023</v>
      </c>
      <c r="V119" s="185">
        <v>46203</v>
      </c>
      <c r="W119" s="114">
        <f t="shared" si="7"/>
        <v>180</v>
      </c>
      <c r="X119" s="115">
        <v>9779</v>
      </c>
      <c r="Y119" s="114" t="s">
        <v>749</v>
      </c>
      <c r="Z119" s="181"/>
      <c r="AA119" s="181"/>
      <c r="AB119" s="181"/>
      <c r="AC119" s="181"/>
      <c r="AD119" s="181"/>
      <c r="AE119" s="186"/>
      <c r="AF119" s="181"/>
      <c r="AG119" s="181"/>
      <c r="AH119" s="181"/>
      <c r="AI119" s="186"/>
      <c r="AJ119" s="186"/>
      <c r="AK119" s="186"/>
      <c r="AL119" s="186"/>
      <c r="AM119" s="186"/>
      <c r="AN119" s="181"/>
      <c r="AO119" s="181"/>
      <c r="AP119" s="186"/>
      <c r="AQ119" s="186"/>
      <c r="AR119" s="181"/>
      <c r="AS119" s="181"/>
      <c r="AT119" s="181"/>
      <c r="AU119" s="181"/>
      <c r="AV119" s="181"/>
      <c r="AW119" s="181"/>
      <c r="AX119" s="222"/>
      <c r="AY119" s="114"/>
      <c r="AZ119" s="114"/>
      <c r="BA119" s="190"/>
      <c r="BB119" s="114"/>
      <c r="BC119" s="114"/>
      <c r="BD119" s="114"/>
      <c r="BE119" s="114"/>
    </row>
    <row r="120" spans="1:57" s="189" customFormat="1" ht="105" x14ac:dyDescent="0.25">
      <c r="A120" s="199"/>
      <c r="B120" s="232"/>
      <c r="C120" s="182"/>
      <c r="D120" s="181"/>
      <c r="E120" s="181"/>
      <c r="F120" s="183"/>
      <c r="G120" s="181"/>
      <c r="H120" s="181"/>
      <c r="I120" s="181"/>
      <c r="J120" s="184"/>
      <c r="K120" s="192"/>
      <c r="L120" s="181"/>
      <c r="M120" s="113" t="s">
        <v>776</v>
      </c>
      <c r="N120" s="114">
        <v>96</v>
      </c>
      <c r="O120" s="114">
        <v>0</v>
      </c>
      <c r="P120" s="114"/>
      <c r="Q120" s="114"/>
      <c r="R120" s="114"/>
      <c r="S120" s="114">
        <f t="shared" si="4"/>
        <v>0</v>
      </c>
      <c r="T120" s="234">
        <f t="shared" si="5"/>
        <v>0</v>
      </c>
      <c r="U120" s="185">
        <v>46023</v>
      </c>
      <c r="V120" s="185">
        <v>46203</v>
      </c>
      <c r="W120" s="114">
        <f t="shared" si="7"/>
        <v>180</v>
      </c>
      <c r="X120" s="115">
        <v>9779</v>
      </c>
      <c r="Y120" s="114" t="s">
        <v>749</v>
      </c>
      <c r="Z120" s="181"/>
      <c r="AA120" s="181"/>
      <c r="AB120" s="181"/>
      <c r="AC120" s="181"/>
      <c r="AD120" s="181"/>
      <c r="AE120" s="186"/>
      <c r="AF120" s="181"/>
      <c r="AG120" s="181"/>
      <c r="AH120" s="181"/>
      <c r="AI120" s="186"/>
      <c r="AJ120" s="186"/>
      <c r="AK120" s="186"/>
      <c r="AL120" s="186"/>
      <c r="AM120" s="186"/>
      <c r="AN120" s="181"/>
      <c r="AO120" s="181"/>
      <c r="AP120" s="186"/>
      <c r="AQ120" s="186"/>
      <c r="AR120" s="181"/>
      <c r="AS120" s="181"/>
      <c r="AT120" s="181"/>
      <c r="AU120" s="181"/>
      <c r="AV120" s="181"/>
      <c r="AW120" s="181"/>
      <c r="AX120" s="222"/>
      <c r="AY120" s="114"/>
      <c r="AZ120" s="114"/>
      <c r="BA120" s="190"/>
      <c r="BB120" s="114"/>
      <c r="BC120" s="114"/>
      <c r="BD120" s="114"/>
      <c r="BE120" s="114"/>
    </row>
    <row r="121" spans="1:57" s="189" customFormat="1" ht="17.45" customHeight="1" x14ac:dyDescent="0.25">
      <c r="A121" s="199"/>
      <c r="B121" s="232"/>
      <c r="C121" s="182"/>
      <c r="D121" s="181"/>
      <c r="E121" s="181"/>
      <c r="F121" s="183"/>
      <c r="G121" s="181"/>
      <c r="H121" s="181"/>
      <c r="I121" s="181"/>
      <c r="J121" s="184"/>
      <c r="K121" s="192" t="s">
        <v>777</v>
      </c>
      <c r="L121" s="181"/>
      <c r="M121" s="113" t="s">
        <v>778</v>
      </c>
      <c r="N121" s="114">
        <v>540</v>
      </c>
      <c r="O121" s="114">
        <v>0</v>
      </c>
      <c r="P121" s="114"/>
      <c r="Q121" s="114"/>
      <c r="R121" s="114"/>
      <c r="S121" s="114">
        <f t="shared" si="4"/>
        <v>0</v>
      </c>
      <c r="T121" s="234">
        <f t="shared" si="5"/>
        <v>0</v>
      </c>
      <c r="U121" s="185">
        <v>46023</v>
      </c>
      <c r="V121" s="185">
        <v>46203</v>
      </c>
      <c r="W121" s="114">
        <f t="shared" si="7"/>
        <v>180</v>
      </c>
      <c r="X121" s="115">
        <v>9779</v>
      </c>
      <c r="Y121" s="114" t="s">
        <v>749</v>
      </c>
      <c r="Z121" s="181"/>
      <c r="AA121" s="181"/>
      <c r="AB121" s="181"/>
      <c r="AC121" s="181"/>
      <c r="AD121" s="181"/>
      <c r="AE121" s="186"/>
      <c r="AF121" s="181"/>
      <c r="AG121" s="181"/>
      <c r="AH121" s="181"/>
      <c r="AI121" s="186"/>
      <c r="AJ121" s="186"/>
      <c r="AK121" s="186"/>
      <c r="AL121" s="186"/>
      <c r="AM121" s="186"/>
      <c r="AN121" s="181"/>
      <c r="AO121" s="181"/>
      <c r="AP121" s="186"/>
      <c r="AQ121" s="186"/>
      <c r="AR121" s="181"/>
      <c r="AS121" s="181"/>
      <c r="AT121" s="181"/>
      <c r="AU121" s="181"/>
      <c r="AV121" s="181"/>
      <c r="AW121" s="181"/>
      <c r="AX121" s="222"/>
      <c r="AY121" s="114"/>
      <c r="AZ121" s="114"/>
      <c r="BA121" s="190"/>
      <c r="BB121" s="114"/>
      <c r="BC121" s="114"/>
      <c r="BD121" s="114"/>
      <c r="BE121" s="114"/>
    </row>
    <row r="122" spans="1:57" s="189" customFormat="1" ht="17.45" customHeight="1" x14ac:dyDescent="0.25">
      <c r="A122" s="199"/>
      <c r="B122" s="232"/>
      <c r="C122" s="182"/>
      <c r="D122" s="181"/>
      <c r="E122" s="181"/>
      <c r="F122" s="183"/>
      <c r="G122" s="181"/>
      <c r="H122" s="181"/>
      <c r="I122" s="181"/>
      <c r="J122" s="184"/>
      <c r="K122" s="192"/>
      <c r="L122" s="181"/>
      <c r="M122" s="114" t="s">
        <v>779</v>
      </c>
      <c r="N122" s="114">
        <v>21</v>
      </c>
      <c r="O122" s="114">
        <v>0</v>
      </c>
      <c r="P122" s="114"/>
      <c r="Q122" s="114"/>
      <c r="R122" s="114"/>
      <c r="S122" s="114">
        <f t="shared" si="4"/>
        <v>0</v>
      </c>
      <c r="T122" s="234">
        <f t="shared" si="5"/>
        <v>0</v>
      </c>
      <c r="U122" s="185">
        <v>46023</v>
      </c>
      <c r="V122" s="185">
        <v>46203</v>
      </c>
      <c r="W122" s="114">
        <f t="shared" si="7"/>
        <v>180</v>
      </c>
      <c r="X122" s="115">
        <v>9779</v>
      </c>
      <c r="Y122" s="114" t="s">
        <v>749</v>
      </c>
      <c r="Z122" s="181"/>
      <c r="AA122" s="181"/>
      <c r="AB122" s="181"/>
      <c r="AC122" s="181"/>
      <c r="AD122" s="181"/>
      <c r="AE122" s="186"/>
      <c r="AF122" s="181"/>
      <c r="AG122" s="181"/>
      <c r="AH122" s="181"/>
      <c r="AI122" s="186"/>
      <c r="AJ122" s="186"/>
      <c r="AK122" s="186"/>
      <c r="AL122" s="186"/>
      <c r="AM122" s="186"/>
      <c r="AN122" s="181"/>
      <c r="AO122" s="181"/>
      <c r="AP122" s="186"/>
      <c r="AQ122" s="186"/>
      <c r="AR122" s="181"/>
      <c r="AS122" s="181"/>
      <c r="AT122" s="181"/>
      <c r="AU122" s="181"/>
      <c r="AV122" s="181"/>
      <c r="AW122" s="181"/>
      <c r="AX122" s="222"/>
      <c r="AY122" s="114"/>
      <c r="AZ122" s="114"/>
      <c r="BA122" s="190"/>
      <c r="BB122" s="114"/>
      <c r="BC122" s="114"/>
      <c r="BD122" s="114"/>
      <c r="BE122" s="114"/>
    </row>
    <row r="123" spans="1:57" s="189" customFormat="1" ht="409.5" x14ac:dyDescent="0.25">
      <c r="A123" s="199"/>
      <c r="B123" s="232"/>
      <c r="C123" s="182"/>
      <c r="D123" s="181"/>
      <c r="E123" s="181"/>
      <c r="F123" s="183"/>
      <c r="G123" s="181"/>
      <c r="H123" s="181"/>
      <c r="I123" s="181"/>
      <c r="J123" s="184"/>
      <c r="K123" s="192"/>
      <c r="L123" s="181"/>
      <c r="M123" s="113" t="s">
        <v>780</v>
      </c>
      <c r="N123" s="114">
        <v>1</v>
      </c>
      <c r="O123" s="114">
        <v>0</v>
      </c>
      <c r="P123" s="114"/>
      <c r="Q123" s="114"/>
      <c r="R123" s="114"/>
      <c r="S123" s="114">
        <f t="shared" si="4"/>
        <v>0</v>
      </c>
      <c r="T123" s="234">
        <f t="shared" si="5"/>
        <v>0</v>
      </c>
      <c r="U123" s="185">
        <v>46023</v>
      </c>
      <c r="V123" s="185">
        <v>46203</v>
      </c>
      <c r="W123" s="114">
        <f t="shared" si="7"/>
        <v>180</v>
      </c>
      <c r="X123" s="115">
        <v>9779</v>
      </c>
      <c r="Y123" s="114" t="s">
        <v>749</v>
      </c>
      <c r="Z123" s="181"/>
      <c r="AA123" s="181"/>
      <c r="AB123" s="181"/>
      <c r="AC123" s="181"/>
      <c r="AD123" s="181"/>
      <c r="AE123" s="186"/>
      <c r="AF123" s="181"/>
      <c r="AG123" s="181"/>
      <c r="AH123" s="181"/>
      <c r="AI123" s="186"/>
      <c r="AJ123" s="186"/>
      <c r="AK123" s="186"/>
      <c r="AL123" s="186"/>
      <c r="AM123" s="186"/>
      <c r="AN123" s="181"/>
      <c r="AO123" s="181"/>
      <c r="AP123" s="186"/>
      <c r="AQ123" s="186"/>
      <c r="AR123" s="181"/>
      <c r="AS123" s="181"/>
      <c r="AT123" s="181"/>
      <c r="AU123" s="181"/>
      <c r="AV123" s="181"/>
      <c r="AW123" s="181"/>
      <c r="AX123" s="222"/>
      <c r="AY123" s="114"/>
      <c r="AZ123" s="114"/>
      <c r="BA123" s="190"/>
      <c r="BB123" s="114"/>
      <c r="BC123" s="114"/>
      <c r="BD123" s="114"/>
      <c r="BE123" s="114"/>
    </row>
    <row r="124" spans="1:57" s="189" customFormat="1" ht="45" x14ac:dyDescent="0.25">
      <c r="A124" s="199"/>
      <c r="B124" s="232"/>
      <c r="C124" s="182"/>
      <c r="D124" s="181"/>
      <c r="E124" s="181"/>
      <c r="F124" s="183"/>
      <c r="G124" s="181"/>
      <c r="H124" s="181"/>
      <c r="I124" s="181"/>
      <c r="J124" s="184"/>
      <c r="K124" s="192"/>
      <c r="L124" s="181"/>
      <c r="M124" s="113" t="s">
        <v>781</v>
      </c>
      <c r="N124" s="114">
        <v>540</v>
      </c>
      <c r="O124" s="114">
        <v>0</v>
      </c>
      <c r="P124" s="114"/>
      <c r="Q124" s="114"/>
      <c r="R124" s="114"/>
      <c r="S124" s="114">
        <f t="shared" si="4"/>
        <v>0</v>
      </c>
      <c r="T124" s="234">
        <f t="shared" si="5"/>
        <v>0</v>
      </c>
      <c r="U124" s="185">
        <v>46023</v>
      </c>
      <c r="V124" s="185">
        <v>46203</v>
      </c>
      <c r="W124" s="114">
        <f t="shared" si="7"/>
        <v>180</v>
      </c>
      <c r="X124" s="115">
        <v>9779</v>
      </c>
      <c r="Y124" s="114" t="s">
        <v>749</v>
      </c>
      <c r="Z124" s="181"/>
      <c r="AA124" s="181"/>
      <c r="AB124" s="181"/>
      <c r="AC124" s="181"/>
      <c r="AD124" s="181"/>
      <c r="AE124" s="186"/>
      <c r="AF124" s="181"/>
      <c r="AG124" s="181"/>
      <c r="AH124" s="181"/>
      <c r="AI124" s="186"/>
      <c r="AJ124" s="186"/>
      <c r="AK124" s="186"/>
      <c r="AL124" s="186"/>
      <c r="AM124" s="186"/>
      <c r="AN124" s="181"/>
      <c r="AO124" s="181"/>
      <c r="AP124" s="186"/>
      <c r="AQ124" s="186"/>
      <c r="AR124" s="181"/>
      <c r="AS124" s="181"/>
      <c r="AT124" s="181"/>
      <c r="AU124" s="181"/>
      <c r="AV124" s="181"/>
      <c r="AW124" s="181"/>
      <c r="AX124" s="222"/>
      <c r="AY124" s="114"/>
      <c r="AZ124" s="114"/>
      <c r="BA124" s="190"/>
      <c r="BB124" s="114"/>
      <c r="BC124" s="114"/>
      <c r="BD124" s="114"/>
      <c r="BE124" s="114"/>
    </row>
    <row r="125" spans="1:57" s="189" customFormat="1" ht="409.5" x14ac:dyDescent="0.25">
      <c r="A125" s="199"/>
      <c r="B125" s="232"/>
      <c r="C125" s="182"/>
      <c r="D125" s="181"/>
      <c r="E125" s="181"/>
      <c r="F125" s="183"/>
      <c r="G125" s="181"/>
      <c r="H125" s="181"/>
      <c r="I125" s="181"/>
      <c r="J125" s="184"/>
      <c r="K125" s="192" t="s">
        <v>782</v>
      </c>
      <c r="L125" s="181"/>
      <c r="M125" s="113" t="s">
        <v>783</v>
      </c>
      <c r="N125" s="114">
        <v>358.4</v>
      </c>
      <c r="O125" s="114">
        <v>0</v>
      </c>
      <c r="P125" s="114"/>
      <c r="Q125" s="114"/>
      <c r="R125" s="114"/>
      <c r="S125" s="114">
        <f t="shared" si="4"/>
        <v>0</v>
      </c>
      <c r="T125" s="234">
        <f t="shared" si="5"/>
        <v>0</v>
      </c>
      <c r="U125" s="185">
        <v>46023</v>
      </c>
      <c r="V125" s="185">
        <v>46203</v>
      </c>
      <c r="W125" s="114">
        <f t="shared" si="7"/>
        <v>180</v>
      </c>
      <c r="X125" s="115">
        <v>9779</v>
      </c>
      <c r="Y125" s="114" t="s">
        <v>749</v>
      </c>
      <c r="Z125" s="181"/>
      <c r="AA125" s="181"/>
      <c r="AB125" s="181"/>
      <c r="AC125" s="181"/>
      <c r="AD125" s="181"/>
      <c r="AE125" s="186"/>
      <c r="AF125" s="181"/>
      <c r="AG125" s="181"/>
      <c r="AH125" s="181"/>
      <c r="AI125" s="186"/>
      <c r="AJ125" s="186"/>
      <c r="AK125" s="186"/>
      <c r="AL125" s="186"/>
      <c r="AM125" s="186"/>
      <c r="AN125" s="181"/>
      <c r="AO125" s="181"/>
      <c r="AP125" s="186"/>
      <c r="AQ125" s="186"/>
      <c r="AR125" s="181"/>
      <c r="AS125" s="181"/>
      <c r="AT125" s="181"/>
      <c r="AU125" s="181"/>
      <c r="AV125" s="181"/>
      <c r="AW125" s="181"/>
      <c r="AX125" s="222"/>
      <c r="AY125" s="114"/>
      <c r="AZ125" s="114"/>
      <c r="BA125" s="190"/>
      <c r="BB125" s="114"/>
      <c r="BC125" s="114"/>
      <c r="BD125" s="114"/>
      <c r="BE125" s="114"/>
    </row>
    <row r="126" spans="1:57" s="189" customFormat="1" ht="409.5" x14ac:dyDescent="0.25">
      <c r="A126" s="199"/>
      <c r="B126" s="232"/>
      <c r="C126" s="182"/>
      <c r="D126" s="181"/>
      <c r="E126" s="181"/>
      <c r="F126" s="183"/>
      <c r="G126" s="181"/>
      <c r="H126" s="181"/>
      <c r="I126" s="181"/>
      <c r="J126" s="184"/>
      <c r="K126" s="192"/>
      <c r="L126" s="181"/>
      <c r="M126" s="113" t="s">
        <v>784</v>
      </c>
      <c r="N126" s="114">
        <v>2</v>
      </c>
      <c r="O126" s="114">
        <v>0</v>
      </c>
      <c r="P126" s="114"/>
      <c r="Q126" s="114"/>
      <c r="R126" s="114"/>
      <c r="S126" s="114">
        <f t="shared" si="4"/>
        <v>0</v>
      </c>
      <c r="T126" s="234">
        <f t="shared" si="5"/>
        <v>0</v>
      </c>
      <c r="U126" s="185">
        <v>46023</v>
      </c>
      <c r="V126" s="185">
        <v>46203</v>
      </c>
      <c r="W126" s="114">
        <f t="shared" si="7"/>
        <v>180</v>
      </c>
      <c r="X126" s="115">
        <v>9779</v>
      </c>
      <c r="Y126" s="114" t="s">
        <v>749</v>
      </c>
      <c r="Z126" s="181"/>
      <c r="AA126" s="181"/>
      <c r="AB126" s="181"/>
      <c r="AC126" s="181"/>
      <c r="AD126" s="181"/>
      <c r="AE126" s="186"/>
      <c r="AF126" s="181"/>
      <c r="AG126" s="181"/>
      <c r="AH126" s="181"/>
      <c r="AI126" s="186"/>
      <c r="AJ126" s="186"/>
      <c r="AK126" s="186"/>
      <c r="AL126" s="186"/>
      <c r="AM126" s="186"/>
      <c r="AN126" s="181"/>
      <c r="AO126" s="181"/>
      <c r="AP126" s="186"/>
      <c r="AQ126" s="186"/>
      <c r="AR126" s="181"/>
      <c r="AS126" s="181"/>
      <c r="AT126" s="181"/>
      <c r="AU126" s="181"/>
      <c r="AV126" s="181"/>
      <c r="AW126" s="181"/>
      <c r="AX126" s="222"/>
      <c r="AY126" s="114"/>
      <c r="AZ126" s="114"/>
      <c r="BA126" s="190"/>
      <c r="BB126" s="114"/>
      <c r="BC126" s="114"/>
      <c r="BD126" s="114"/>
      <c r="BE126" s="114"/>
    </row>
    <row r="127" spans="1:57" s="189" customFormat="1" ht="17.45" customHeight="1" x14ac:dyDescent="0.25">
      <c r="A127" s="199"/>
      <c r="B127" s="232"/>
      <c r="C127" s="182"/>
      <c r="D127" s="181"/>
      <c r="E127" s="181"/>
      <c r="F127" s="183"/>
      <c r="G127" s="181"/>
      <c r="H127" s="181"/>
      <c r="I127" s="181"/>
      <c r="J127" s="184"/>
      <c r="K127" s="192" t="s">
        <v>785</v>
      </c>
      <c r="L127" s="181"/>
      <c r="M127" s="113" t="s">
        <v>786</v>
      </c>
      <c r="N127" s="114">
        <v>40</v>
      </c>
      <c r="O127" s="114">
        <v>0</v>
      </c>
      <c r="P127" s="114"/>
      <c r="Q127" s="114"/>
      <c r="R127" s="114"/>
      <c r="S127" s="114">
        <f t="shared" si="4"/>
        <v>0</v>
      </c>
      <c r="T127" s="234">
        <f t="shared" si="5"/>
        <v>0</v>
      </c>
      <c r="U127" s="185">
        <v>46023</v>
      </c>
      <c r="V127" s="185">
        <v>46203</v>
      </c>
      <c r="W127" s="114">
        <f t="shared" si="7"/>
        <v>180</v>
      </c>
      <c r="X127" s="115">
        <v>9779</v>
      </c>
      <c r="Y127" s="114" t="s">
        <v>749</v>
      </c>
      <c r="Z127" s="181"/>
      <c r="AA127" s="181"/>
      <c r="AB127" s="181"/>
      <c r="AC127" s="181"/>
      <c r="AD127" s="181"/>
      <c r="AE127" s="186"/>
      <c r="AF127" s="181"/>
      <c r="AG127" s="181"/>
      <c r="AH127" s="181"/>
      <c r="AI127" s="186"/>
      <c r="AJ127" s="186"/>
      <c r="AK127" s="186"/>
      <c r="AL127" s="186"/>
      <c r="AM127" s="186"/>
      <c r="AN127" s="181"/>
      <c r="AO127" s="181"/>
      <c r="AP127" s="186"/>
      <c r="AQ127" s="186"/>
      <c r="AR127" s="181"/>
      <c r="AS127" s="181"/>
      <c r="AT127" s="181"/>
      <c r="AU127" s="181"/>
      <c r="AV127" s="181"/>
      <c r="AW127" s="181"/>
      <c r="AX127" s="222"/>
      <c r="AY127" s="114"/>
      <c r="AZ127" s="114"/>
      <c r="BA127" s="190"/>
      <c r="BB127" s="114"/>
      <c r="BC127" s="114"/>
      <c r="BD127" s="114"/>
      <c r="BE127" s="114"/>
    </row>
    <row r="128" spans="1:57" s="189" customFormat="1" ht="17.45" customHeight="1" x14ac:dyDescent="0.25">
      <c r="A128" s="199"/>
      <c r="B128" s="232"/>
      <c r="C128" s="182"/>
      <c r="D128" s="181"/>
      <c r="E128" s="181"/>
      <c r="F128" s="183"/>
      <c r="G128" s="181"/>
      <c r="H128" s="181"/>
      <c r="I128" s="181"/>
      <c r="J128" s="184"/>
      <c r="K128" s="192"/>
      <c r="L128" s="181"/>
      <c r="M128" s="113" t="s">
        <v>787</v>
      </c>
      <c r="N128" s="114">
        <v>147.94</v>
      </c>
      <c r="O128" s="114">
        <v>0</v>
      </c>
      <c r="P128" s="114"/>
      <c r="Q128" s="114"/>
      <c r="R128" s="114"/>
      <c r="S128" s="114">
        <f t="shared" si="4"/>
        <v>0</v>
      </c>
      <c r="T128" s="234">
        <f t="shared" si="5"/>
        <v>0</v>
      </c>
      <c r="U128" s="185">
        <v>46023</v>
      </c>
      <c r="V128" s="185">
        <v>46203</v>
      </c>
      <c r="W128" s="114">
        <f t="shared" si="7"/>
        <v>180</v>
      </c>
      <c r="X128" s="115">
        <v>9779</v>
      </c>
      <c r="Y128" s="114" t="s">
        <v>749</v>
      </c>
      <c r="Z128" s="181"/>
      <c r="AA128" s="181"/>
      <c r="AB128" s="181"/>
      <c r="AC128" s="181"/>
      <c r="AD128" s="181"/>
      <c r="AE128" s="186"/>
      <c r="AF128" s="181"/>
      <c r="AG128" s="181"/>
      <c r="AH128" s="181"/>
      <c r="AI128" s="186"/>
      <c r="AJ128" s="186"/>
      <c r="AK128" s="186"/>
      <c r="AL128" s="186"/>
      <c r="AM128" s="186"/>
      <c r="AN128" s="181"/>
      <c r="AO128" s="181"/>
      <c r="AP128" s="186"/>
      <c r="AQ128" s="186"/>
      <c r="AR128" s="181"/>
      <c r="AS128" s="181"/>
      <c r="AT128" s="181"/>
      <c r="AU128" s="181"/>
      <c r="AV128" s="181"/>
      <c r="AW128" s="181"/>
      <c r="AX128" s="222"/>
      <c r="AY128" s="114"/>
      <c r="AZ128" s="114"/>
      <c r="BA128" s="190"/>
      <c r="BB128" s="114"/>
      <c r="BC128" s="114"/>
      <c r="BD128" s="114"/>
      <c r="BE128" s="114"/>
    </row>
    <row r="129" spans="1:57" s="189" customFormat="1" ht="17.45" customHeight="1" x14ac:dyDescent="0.25">
      <c r="A129" s="199"/>
      <c r="B129" s="232"/>
      <c r="C129" s="182"/>
      <c r="D129" s="181"/>
      <c r="E129" s="181"/>
      <c r="F129" s="183"/>
      <c r="G129" s="181"/>
      <c r="H129" s="181"/>
      <c r="I129" s="181"/>
      <c r="J129" s="184"/>
      <c r="K129" s="192"/>
      <c r="L129" s="181"/>
      <c r="M129" s="113" t="s">
        <v>788</v>
      </c>
      <c r="N129" s="114">
        <v>191.65</v>
      </c>
      <c r="O129" s="114">
        <v>0</v>
      </c>
      <c r="P129" s="114"/>
      <c r="Q129" s="114"/>
      <c r="R129" s="114"/>
      <c r="S129" s="114">
        <f t="shared" si="4"/>
        <v>0</v>
      </c>
      <c r="T129" s="234">
        <f t="shared" si="5"/>
        <v>0</v>
      </c>
      <c r="U129" s="185">
        <v>46023</v>
      </c>
      <c r="V129" s="185">
        <v>46203</v>
      </c>
      <c r="W129" s="114">
        <f t="shared" si="7"/>
        <v>180</v>
      </c>
      <c r="X129" s="115">
        <v>9779</v>
      </c>
      <c r="Y129" s="114" t="s">
        <v>749</v>
      </c>
      <c r="Z129" s="181"/>
      <c r="AA129" s="181"/>
      <c r="AB129" s="181"/>
      <c r="AC129" s="181"/>
      <c r="AD129" s="181"/>
      <c r="AE129" s="186"/>
      <c r="AF129" s="181"/>
      <c r="AG129" s="181"/>
      <c r="AH129" s="181"/>
      <c r="AI129" s="186"/>
      <c r="AJ129" s="186"/>
      <c r="AK129" s="186"/>
      <c r="AL129" s="186"/>
      <c r="AM129" s="186"/>
      <c r="AN129" s="181"/>
      <c r="AO129" s="181"/>
      <c r="AP129" s="186"/>
      <c r="AQ129" s="186"/>
      <c r="AR129" s="181"/>
      <c r="AS129" s="181"/>
      <c r="AT129" s="181"/>
      <c r="AU129" s="181"/>
      <c r="AV129" s="181"/>
      <c r="AW129" s="181"/>
      <c r="AX129" s="222"/>
      <c r="AY129" s="114"/>
      <c r="AZ129" s="114"/>
      <c r="BA129" s="190"/>
      <c r="BB129" s="114"/>
      <c r="BC129" s="114"/>
      <c r="BD129" s="114"/>
      <c r="BE129" s="114"/>
    </row>
    <row r="130" spans="1:57" s="189" customFormat="1" ht="165" x14ac:dyDescent="0.25">
      <c r="A130" s="199"/>
      <c r="B130" s="232"/>
      <c r="C130" s="182"/>
      <c r="D130" s="181"/>
      <c r="E130" s="181"/>
      <c r="F130" s="183"/>
      <c r="G130" s="181"/>
      <c r="H130" s="181"/>
      <c r="I130" s="181"/>
      <c r="J130" s="184"/>
      <c r="K130" s="192"/>
      <c r="L130" s="181"/>
      <c r="M130" s="113" t="s">
        <v>789</v>
      </c>
      <c r="N130" s="114">
        <v>249.6</v>
      </c>
      <c r="O130" s="114">
        <v>0</v>
      </c>
      <c r="P130" s="114"/>
      <c r="Q130" s="114"/>
      <c r="R130" s="114"/>
      <c r="S130" s="114">
        <f t="shared" si="4"/>
        <v>0</v>
      </c>
      <c r="T130" s="234">
        <f t="shared" si="5"/>
        <v>0</v>
      </c>
      <c r="U130" s="185">
        <v>46023</v>
      </c>
      <c r="V130" s="185">
        <v>46203</v>
      </c>
      <c r="W130" s="114">
        <f t="shared" si="7"/>
        <v>180</v>
      </c>
      <c r="X130" s="115">
        <v>9779</v>
      </c>
      <c r="Y130" s="114" t="s">
        <v>749</v>
      </c>
      <c r="Z130" s="181"/>
      <c r="AA130" s="181"/>
      <c r="AB130" s="181"/>
      <c r="AC130" s="181"/>
      <c r="AD130" s="181"/>
      <c r="AE130" s="186"/>
      <c r="AF130" s="181"/>
      <c r="AG130" s="181"/>
      <c r="AH130" s="181"/>
      <c r="AI130" s="186"/>
      <c r="AJ130" s="186"/>
      <c r="AK130" s="186"/>
      <c r="AL130" s="186"/>
      <c r="AM130" s="186"/>
      <c r="AN130" s="181"/>
      <c r="AO130" s="181"/>
      <c r="AP130" s="186"/>
      <c r="AQ130" s="186"/>
      <c r="AR130" s="181"/>
      <c r="AS130" s="181"/>
      <c r="AT130" s="181"/>
      <c r="AU130" s="181"/>
      <c r="AV130" s="181"/>
      <c r="AW130" s="181"/>
      <c r="AX130" s="222"/>
      <c r="AY130" s="114"/>
      <c r="AZ130" s="114"/>
      <c r="BA130" s="190"/>
      <c r="BB130" s="114"/>
      <c r="BC130" s="114"/>
      <c r="BD130" s="114"/>
      <c r="BE130" s="114"/>
    </row>
    <row r="131" spans="1:57" s="189" customFormat="1" ht="360" x14ac:dyDescent="0.25">
      <c r="A131" s="199"/>
      <c r="B131" s="232"/>
      <c r="C131" s="182"/>
      <c r="D131" s="181"/>
      <c r="E131" s="181"/>
      <c r="F131" s="183"/>
      <c r="G131" s="181"/>
      <c r="H131" s="181"/>
      <c r="I131" s="181"/>
      <c r="J131" s="184"/>
      <c r="K131" s="192" t="s">
        <v>790</v>
      </c>
      <c r="L131" s="181"/>
      <c r="M131" s="113" t="s">
        <v>791</v>
      </c>
      <c r="N131" s="114">
        <v>5781.98</v>
      </c>
      <c r="O131" s="114">
        <v>0</v>
      </c>
      <c r="P131" s="114"/>
      <c r="Q131" s="114"/>
      <c r="R131" s="114"/>
      <c r="S131" s="114">
        <f t="shared" si="4"/>
        <v>0</v>
      </c>
      <c r="T131" s="234">
        <f t="shared" si="5"/>
        <v>0</v>
      </c>
      <c r="U131" s="185">
        <v>46023</v>
      </c>
      <c r="V131" s="185">
        <v>46203</v>
      </c>
      <c r="W131" s="114">
        <f t="shared" si="7"/>
        <v>180</v>
      </c>
      <c r="X131" s="115">
        <v>9779</v>
      </c>
      <c r="Y131" s="114" t="s">
        <v>749</v>
      </c>
      <c r="Z131" s="181"/>
      <c r="AA131" s="181"/>
      <c r="AB131" s="181"/>
      <c r="AC131" s="181"/>
      <c r="AD131" s="181"/>
      <c r="AE131" s="186"/>
      <c r="AF131" s="181"/>
      <c r="AG131" s="181"/>
      <c r="AH131" s="181"/>
      <c r="AI131" s="186"/>
      <c r="AJ131" s="186"/>
      <c r="AK131" s="186"/>
      <c r="AL131" s="186"/>
      <c r="AM131" s="186"/>
      <c r="AN131" s="181"/>
      <c r="AO131" s="181"/>
      <c r="AP131" s="186"/>
      <c r="AQ131" s="186"/>
      <c r="AR131" s="181"/>
      <c r="AS131" s="181"/>
      <c r="AT131" s="181"/>
      <c r="AU131" s="181"/>
      <c r="AV131" s="181"/>
      <c r="AW131" s="181"/>
      <c r="AX131" s="222"/>
      <c r="AY131" s="114"/>
      <c r="AZ131" s="114"/>
      <c r="BA131" s="190"/>
      <c r="BB131" s="114"/>
      <c r="BC131" s="114"/>
      <c r="BD131" s="114"/>
      <c r="BE131" s="114"/>
    </row>
    <row r="132" spans="1:57" s="189" customFormat="1" ht="75" x14ac:dyDescent="0.25">
      <c r="A132" s="199"/>
      <c r="B132" s="232"/>
      <c r="C132" s="182"/>
      <c r="D132" s="181"/>
      <c r="E132" s="181"/>
      <c r="F132" s="183"/>
      <c r="G132" s="181"/>
      <c r="H132" s="181"/>
      <c r="I132" s="181"/>
      <c r="J132" s="184"/>
      <c r="K132" s="192"/>
      <c r="L132" s="181"/>
      <c r="M132" s="113" t="s">
        <v>792</v>
      </c>
      <c r="N132" s="114">
        <v>91</v>
      </c>
      <c r="O132" s="114">
        <v>0</v>
      </c>
      <c r="P132" s="114"/>
      <c r="Q132" s="114"/>
      <c r="R132" s="114"/>
      <c r="S132" s="114">
        <f t="shared" si="4"/>
        <v>0</v>
      </c>
      <c r="T132" s="234">
        <f t="shared" si="5"/>
        <v>0</v>
      </c>
      <c r="U132" s="185">
        <v>46023</v>
      </c>
      <c r="V132" s="185">
        <v>46203</v>
      </c>
      <c r="W132" s="114">
        <f t="shared" si="7"/>
        <v>180</v>
      </c>
      <c r="X132" s="115">
        <v>9779</v>
      </c>
      <c r="Y132" s="114" t="s">
        <v>749</v>
      </c>
      <c r="Z132" s="181"/>
      <c r="AA132" s="181"/>
      <c r="AB132" s="181"/>
      <c r="AC132" s="181"/>
      <c r="AD132" s="181"/>
      <c r="AE132" s="186"/>
      <c r="AF132" s="181"/>
      <c r="AG132" s="181"/>
      <c r="AH132" s="181"/>
      <c r="AI132" s="186"/>
      <c r="AJ132" s="186"/>
      <c r="AK132" s="186"/>
      <c r="AL132" s="186"/>
      <c r="AM132" s="186"/>
      <c r="AN132" s="181"/>
      <c r="AO132" s="181"/>
      <c r="AP132" s="186"/>
      <c r="AQ132" s="186"/>
      <c r="AR132" s="181"/>
      <c r="AS132" s="181"/>
      <c r="AT132" s="181"/>
      <c r="AU132" s="181"/>
      <c r="AV132" s="181"/>
      <c r="AW132" s="181"/>
      <c r="AX132" s="222"/>
      <c r="AY132" s="114"/>
      <c r="AZ132" s="114"/>
      <c r="BA132" s="190"/>
      <c r="BB132" s="114"/>
      <c r="BC132" s="114"/>
      <c r="BD132" s="114"/>
      <c r="BE132" s="114"/>
    </row>
    <row r="133" spans="1:57" s="189" customFormat="1" ht="285" x14ac:dyDescent="0.25">
      <c r="A133" s="199"/>
      <c r="B133" s="232"/>
      <c r="C133" s="182"/>
      <c r="D133" s="181"/>
      <c r="E133" s="181"/>
      <c r="F133" s="183"/>
      <c r="G133" s="181"/>
      <c r="H133" s="181"/>
      <c r="I133" s="181"/>
      <c r="J133" s="184"/>
      <c r="K133" s="192" t="s">
        <v>793</v>
      </c>
      <c r="L133" s="181"/>
      <c r="M133" s="113" t="s">
        <v>794</v>
      </c>
      <c r="N133" s="114">
        <v>380</v>
      </c>
      <c r="O133" s="114">
        <v>0</v>
      </c>
      <c r="P133" s="114"/>
      <c r="Q133" s="114"/>
      <c r="R133" s="114"/>
      <c r="S133" s="114">
        <f t="shared" si="4"/>
        <v>0</v>
      </c>
      <c r="T133" s="234">
        <f t="shared" si="5"/>
        <v>0</v>
      </c>
      <c r="U133" s="185">
        <v>46023</v>
      </c>
      <c r="V133" s="185">
        <v>46203</v>
      </c>
      <c r="W133" s="114">
        <f t="shared" si="7"/>
        <v>180</v>
      </c>
      <c r="X133" s="115">
        <v>9779</v>
      </c>
      <c r="Y133" s="114" t="s">
        <v>749</v>
      </c>
      <c r="Z133" s="181"/>
      <c r="AA133" s="181"/>
      <c r="AB133" s="181"/>
      <c r="AC133" s="181"/>
      <c r="AD133" s="181"/>
      <c r="AE133" s="186"/>
      <c r="AF133" s="181"/>
      <c r="AG133" s="181"/>
      <c r="AH133" s="181"/>
      <c r="AI133" s="186"/>
      <c r="AJ133" s="186"/>
      <c r="AK133" s="186"/>
      <c r="AL133" s="186"/>
      <c r="AM133" s="186"/>
      <c r="AN133" s="181"/>
      <c r="AO133" s="181"/>
      <c r="AP133" s="186"/>
      <c r="AQ133" s="186"/>
      <c r="AR133" s="181"/>
      <c r="AS133" s="181"/>
      <c r="AT133" s="181"/>
      <c r="AU133" s="181"/>
      <c r="AV133" s="181"/>
      <c r="AW133" s="181"/>
      <c r="AX133" s="222"/>
      <c r="AY133" s="114"/>
      <c r="AZ133" s="114"/>
      <c r="BA133" s="190"/>
      <c r="BB133" s="114"/>
      <c r="BC133" s="114"/>
      <c r="BD133" s="114"/>
      <c r="BE133" s="114"/>
    </row>
    <row r="134" spans="1:57" s="189" customFormat="1" ht="17.45" customHeight="1" x14ac:dyDescent="0.25">
      <c r="A134" s="199"/>
      <c r="B134" s="232"/>
      <c r="C134" s="182"/>
      <c r="D134" s="181"/>
      <c r="E134" s="181"/>
      <c r="F134" s="183"/>
      <c r="G134" s="181"/>
      <c r="H134" s="181"/>
      <c r="I134" s="181"/>
      <c r="J134" s="184"/>
      <c r="K134" s="192"/>
      <c r="L134" s="181"/>
      <c r="M134" s="113" t="s">
        <v>795</v>
      </c>
      <c r="N134" s="114">
        <v>1</v>
      </c>
      <c r="O134" s="114">
        <v>0</v>
      </c>
      <c r="P134" s="114"/>
      <c r="Q134" s="114"/>
      <c r="R134" s="114"/>
      <c r="S134" s="114">
        <f t="shared" si="4"/>
        <v>0</v>
      </c>
      <c r="T134" s="234">
        <f t="shared" si="5"/>
        <v>0</v>
      </c>
      <c r="U134" s="185">
        <v>46023</v>
      </c>
      <c r="V134" s="185">
        <v>46203</v>
      </c>
      <c r="W134" s="114">
        <f t="shared" si="7"/>
        <v>180</v>
      </c>
      <c r="X134" s="115">
        <v>9779</v>
      </c>
      <c r="Y134" s="114" t="s">
        <v>749</v>
      </c>
      <c r="Z134" s="181"/>
      <c r="AA134" s="181"/>
      <c r="AB134" s="181"/>
      <c r="AC134" s="181"/>
      <c r="AD134" s="181"/>
      <c r="AE134" s="186"/>
      <c r="AF134" s="181"/>
      <c r="AG134" s="181"/>
      <c r="AH134" s="181"/>
      <c r="AI134" s="186"/>
      <c r="AJ134" s="186"/>
      <c r="AK134" s="186"/>
      <c r="AL134" s="186"/>
      <c r="AM134" s="186"/>
      <c r="AN134" s="181"/>
      <c r="AO134" s="181"/>
      <c r="AP134" s="186"/>
      <c r="AQ134" s="186"/>
      <c r="AR134" s="181"/>
      <c r="AS134" s="181"/>
      <c r="AT134" s="181"/>
      <c r="AU134" s="181"/>
      <c r="AV134" s="181"/>
      <c r="AW134" s="181"/>
      <c r="AX134" s="222"/>
      <c r="AY134" s="114"/>
      <c r="AZ134" s="114"/>
      <c r="BA134" s="190"/>
      <c r="BB134" s="114"/>
      <c r="BC134" s="114"/>
      <c r="BD134" s="114"/>
      <c r="BE134" s="114"/>
    </row>
    <row r="135" spans="1:57" s="189" customFormat="1" ht="17.45" customHeight="1" x14ac:dyDescent="0.25">
      <c r="A135" s="199"/>
      <c r="B135" s="232"/>
      <c r="C135" s="182"/>
      <c r="D135" s="181"/>
      <c r="E135" s="181"/>
      <c r="F135" s="183"/>
      <c r="G135" s="181"/>
      <c r="H135" s="181"/>
      <c r="I135" s="181"/>
      <c r="J135" s="184"/>
      <c r="K135" s="192"/>
      <c r="L135" s="181"/>
      <c r="M135" s="113" t="s">
        <v>796</v>
      </c>
      <c r="N135" s="114">
        <v>2</v>
      </c>
      <c r="O135" s="114">
        <v>0</v>
      </c>
      <c r="P135" s="114"/>
      <c r="Q135" s="114"/>
      <c r="R135" s="114"/>
      <c r="S135" s="114">
        <f t="shared" si="4"/>
        <v>0</v>
      </c>
      <c r="T135" s="234">
        <f t="shared" si="5"/>
        <v>0</v>
      </c>
      <c r="U135" s="185">
        <v>46023</v>
      </c>
      <c r="V135" s="185">
        <v>46203</v>
      </c>
      <c r="W135" s="114">
        <f t="shared" si="7"/>
        <v>180</v>
      </c>
      <c r="X135" s="115">
        <v>9779</v>
      </c>
      <c r="Y135" s="114" t="s">
        <v>749</v>
      </c>
      <c r="Z135" s="181"/>
      <c r="AA135" s="181"/>
      <c r="AB135" s="181"/>
      <c r="AC135" s="181"/>
      <c r="AD135" s="181"/>
      <c r="AE135" s="186"/>
      <c r="AF135" s="181"/>
      <c r="AG135" s="181"/>
      <c r="AH135" s="181"/>
      <c r="AI135" s="186"/>
      <c r="AJ135" s="186"/>
      <c r="AK135" s="186"/>
      <c r="AL135" s="186"/>
      <c r="AM135" s="186"/>
      <c r="AN135" s="181"/>
      <c r="AO135" s="181"/>
      <c r="AP135" s="186"/>
      <c r="AQ135" s="186"/>
      <c r="AR135" s="181"/>
      <c r="AS135" s="181"/>
      <c r="AT135" s="181"/>
      <c r="AU135" s="181"/>
      <c r="AV135" s="181"/>
      <c r="AW135" s="181"/>
      <c r="AX135" s="222"/>
      <c r="AY135" s="114"/>
      <c r="AZ135" s="114"/>
      <c r="BA135" s="190"/>
      <c r="BB135" s="114"/>
      <c r="BC135" s="114"/>
      <c r="BD135" s="114"/>
      <c r="BE135" s="114"/>
    </row>
    <row r="136" spans="1:57" s="189" customFormat="1" ht="105" x14ac:dyDescent="0.25">
      <c r="A136" s="199"/>
      <c r="B136" s="232"/>
      <c r="C136" s="182"/>
      <c r="D136" s="181"/>
      <c r="E136" s="181"/>
      <c r="F136" s="183"/>
      <c r="G136" s="181"/>
      <c r="H136" s="181"/>
      <c r="I136" s="181"/>
      <c r="J136" s="184"/>
      <c r="K136" s="192"/>
      <c r="L136" s="181"/>
      <c r="M136" s="113" t="s">
        <v>682</v>
      </c>
      <c r="N136" s="114">
        <v>1</v>
      </c>
      <c r="O136" s="114">
        <v>0</v>
      </c>
      <c r="P136" s="114"/>
      <c r="Q136" s="114"/>
      <c r="R136" s="114"/>
      <c r="S136" s="114">
        <f t="shared" si="4"/>
        <v>0</v>
      </c>
      <c r="T136" s="234">
        <f t="shared" si="5"/>
        <v>0</v>
      </c>
      <c r="U136" s="185">
        <v>46023</v>
      </c>
      <c r="V136" s="185">
        <v>46203</v>
      </c>
      <c r="W136" s="114">
        <f t="shared" si="7"/>
        <v>180</v>
      </c>
      <c r="X136" s="115">
        <v>9779</v>
      </c>
      <c r="Y136" s="114" t="s">
        <v>749</v>
      </c>
      <c r="Z136" s="181"/>
      <c r="AA136" s="181"/>
      <c r="AB136" s="181"/>
      <c r="AC136" s="181"/>
      <c r="AD136" s="181"/>
      <c r="AE136" s="186"/>
      <c r="AF136" s="181"/>
      <c r="AG136" s="181"/>
      <c r="AH136" s="181"/>
      <c r="AI136" s="186"/>
      <c r="AJ136" s="186"/>
      <c r="AK136" s="186"/>
      <c r="AL136" s="186"/>
      <c r="AM136" s="186"/>
      <c r="AN136" s="181"/>
      <c r="AO136" s="181"/>
      <c r="AP136" s="186"/>
      <c r="AQ136" s="186"/>
      <c r="AR136" s="181"/>
      <c r="AS136" s="181"/>
      <c r="AT136" s="181"/>
      <c r="AU136" s="181"/>
      <c r="AV136" s="181"/>
      <c r="AW136" s="181"/>
      <c r="AX136" s="222"/>
      <c r="AY136" s="114"/>
      <c r="AZ136" s="114"/>
      <c r="BA136" s="190"/>
      <c r="BB136" s="114"/>
      <c r="BC136" s="114"/>
      <c r="BD136" s="114"/>
      <c r="BE136" s="114"/>
    </row>
    <row r="137" spans="1:57" s="189" customFormat="1" ht="120" x14ac:dyDescent="0.25">
      <c r="A137" s="199"/>
      <c r="B137" s="232"/>
      <c r="C137" s="182"/>
      <c r="D137" s="181"/>
      <c r="E137" s="181"/>
      <c r="F137" s="183"/>
      <c r="G137" s="181"/>
      <c r="H137" s="181"/>
      <c r="I137" s="181"/>
      <c r="J137" s="184"/>
      <c r="K137" s="192"/>
      <c r="L137" s="181"/>
      <c r="M137" s="113" t="s">
        <v>683</v>
      </c>
      <c r="N137" s="114">
        <v>1</v>
      </c>
      <c r="O137" s="114">
        <v>0</v>
      </c>
      <c r="P137" s="114"/>
      <c r="Q137" s="114"/>
      <c r="R137" s="114"/>
      <c r="S137" s="114">
        <f t="shared" si="4"/>
        <v>0</v>
      </c>
      <c r="T137" s="234">
        <f t="shared" si="5"/>
        <v>0</v>
      </c>
      <c r="U137" s="185">
        <v>46023</v>
      </c>
      <c r="V137" s="185">
        <v>46203</v>
      </c>
      <c r="W137" s="114">
        <f t="shared" si="7"/>
        <v>180</v>
      </c>
      <c r="X137" s="115">
        <v>9779</v>
      </c>
      <c r="Y137" s="114" t="s">
        <v>749</v>
      </c>
      <c r="Z137" s="181"/>
      <c r="AA137" s="181"/>
      <c r="AB137" s="181"/>
      <c r="AC137" s="181"/>
      <c r="AD137" s="181"/>
      <c r="AE137" s="186"/>
      <c r="AF137" s="181"/>
      <c r="AG137" s="181"/>
      <c r="AH137" s="181"/>
      <c r="AI137" s="186"/>
      <c r="AJ137" s="186"/>
      <c r="AK137" s="186"/>
      <c r="AL137" s="186"/>
      <c r="AM137" s="186"/>
      <c r="AN137" s="181"/>
      <c r="AO137" s="181"/>
      <c r="AP137" s="186"/>
      <c r="AQ137" s="186"/>
      <c r="AR137" s="181"/>
      <c r="AS137" s="181"/>
      <c r="AT137" s="181"/>
      <c r="AU137" s="181"/>
      <c r="AV137" s="181"/>
      <c r="AW137" s="181"/>
      <c r="AX137" s="222"/>
      <c r="AY137" s="114"/>
      <c r="AZ137" s="114"/>
      <c r="BA137" s="190"/>
      <c r="BB137" s="114"/>
      <c r="BC137" s="114"/>
      <c r="BD137" s="114"/>
      <c r="BE137" s="114"/>
    </row>
    <row r="138" spans="1:57" s="189" customFormat="1" ht="105" x14ac:dyDescent="0.25">
      <c r="A138" s="199"/>
      <c r="B138" s="232"/>
      <c r="C138" s="182"/>
      <c r="D138" s="181"/>
      <c r="E138" s="181"/>
      <c r="F138" s="183"/>
      <c r="G138" s="181"/>
      <c r="H138" s="181"/>
      <c r="I138" s="181"/>
      <c r="J138" s="184"/>
      <c r="K138" s="192"/>
      <c r="L138" s="181"/>
      <c r="M138" s="113" t="s">
        <v>797</v>
      </c>
      <c r="N138" s="114">
        <v>1</v>
      </c>
      <c r="O138" s="114">
        <v>0</v>
      </c>
      <c r="P138" s="114"/>
      <c r="Q138" s="114"/>
      <c r="R138" s="114"/>
      <c r="S138" s="114">
        <f t="shared" ref="S138:S142" si="8">SUM(O138:R138)</f>
        <v>0</v>
      </c>
      <c r="T138" s="234">
        <f t="shared" ref="T138:T142" si="9">+S138/N138</f>
        <v>0</v>
      </c>
      <c r="U138" s="185">
        <v>46023</v>
      </c>
      <c r="V138" s="185">
        <v>46203</v>
      </c>
      <c r="W138" s="114">
        <f t="shared" si="7"/>
        <v>180</v>
      </c>
      <c r="X138" s="115">
        <v>9779</v>
      </c>
      <c r="Y138" s="114" t="s">
        <v>749</v>
      </c>
      <c r="Z138" s="181"/>
      <c r="AA138" s="181"/>
      <c r="AB138" s="181"/>
      <c r="AC138" s="181"/>
      <c r="AD138" s="181"/>
      <c r="AE138" s="186"/>
      <c r="AF138" s="181"/>
      <c r="AG138" s="181"/>
      <c r="AH138" s="181"/>
      <c r="AI138" s="186"/>
      <c r="AJ138" s="186"/>
      <c r="AK138" s="186"/>
      <c r="AL138" s="186"/>
      <c r="AM138" s="186"/>
      <c r="AN138" s="181"/>
      <c r="AO138" s="181"/>
      <c r="AP138" s="186"/>
      <c r="AQ138" s="186"/>
      <c r="AR138" s="181"/>
      <c r="AS138" s="181"/>
      <c r="AT138" s="181"/>
      <c r="AU138" s="181"/>
      <c r="AV138" s="181"/>
      <c r="AW138" s="181"/>
      <c r="AX138" s="222"/>
      <c r="AY138" s="114"/>
      <c r="AZ138" s="114"/>
      <c r="BA138" s="190"/>
      <c r="BB138" s="114"/>
      <c r="BC138" s="114"/>
      <c r="BD138" s="114"/>
      <c r="BE138" s="114"/>
    </row>
    <row r="139" spans="1:57" s="189" customFormat="1" ht="75" x14ac:dyDescent="0.25">
      <c r="A139" s="199"/>
      <c r="B139" s="232"/>
      <c r="C139" s="182"/>
      <c r="D139" s="181"/>
      <c r="E139" s="181"/>
      <c r="F139" s="183"/>
      <c r="G139" s="181"/>
      <c r="H139" s="181"/>
      <c r="I139" s="181"/>
      <c r="J139" s="184"/>
      <c r="K139" s="192" t="s">
        <v>798</v>
      </c>
      <c r="L139" s="181"/>
      <c r="M139" s="113" t="s">
        <v>799</v>
      </c>
      <c r="N139" s="114">
        <v>5</v>
      </c>
      <c r="O139" s="114">
        <v>0</v>
      </c>
      <c r="P139" s="114"/>
      <c r="Q139" s="114"/>
      <c r="R139" s="114"/>
      <c r="S139" s="114">
        <f t="shared" si="8"/>
        <v>0</v>
      </c>
      <c r="T139" s="234">
        <f t="shared" si="9"/>
        <v>0</v>
      </c>
      <c r="U139" s="185">
        <v>46023</v>
      </c>
      <c r="V139" s="185">
        <v>46203</v>
      </c>
      <c r="W139" s="114">
        <f t="shared" si="7"/>
        <v>180</v>
      </c>
      <c r="X139" s="115">
        <v>9779</v>
      </c>
      <c r="Y139" s="114" t="s">
        <v>749</v>
      </c>
      <c r="Z139" s="181"/>
      <c r="AA139" s="181"/>
      <c r="AB139" s="181"/>
      <c r="AC139" s="181"/>
      <c r="AD139" s="181"/>
      <c r="AE139" s="186"/>
      <c r="AF139" s="181"/>
      <c r="AG139" s="181"/>
      <c r="AH139" s="181"/>
      <c r="AI139" s="186"/>
      <c r="AJ139" s="186"/>
      <c r="AK139" s="186"/>
      <c r="AL139" s="186"/>
      <c r="AM139" s="186"/>
      <c r="AN139" s="181"/>
      <c r="AO139" s="181"/>
      <c r="AP139" s="186"/>
      <c r="AQ139" s="186"/>
      <c r="AR139" s="181"/>
      <c r="AS139" s="181"/>
      <c r="AT139" s="181"/>
      <c r="AU139" s="181"/>
      <c r="AV139" s="181"/>
      <c r="AW139" s="181"/>
      <c r="AX139" s="222"/>
      <c r="AY139" s="114"/>
      <c r="AZ139" s="114"/>
      <c r="BA139" s="190"/>
      <c r="BB139" s="114"/>
      <c r="BC139" s="114"/>
      <c r="BD139" s="114"/>
      <c r="BE139" s="114"/>
    </row>
    <row r="140" spans="1:57" s="189" customFormat="1" ht="240" x14ac:dyDescent="0.25">
      <c r="A140" s="199"/>
      <c r="B140" s="232"/>
      <c r="C140" s="182"/>
      <c r="D140" s="181"/>
      <c r="E140" s="181"/>
      <c r="F140" s="183"/>
      <c r="G140" s="181"/>
      <c r="H140" s="181"/>
      <c r="I140" s="181"/>
      <c r="J140" s="184"/>
      <c r="K140" s="192"/>
      <c r="L140" s="181"/>
      <c r="M140" s="113" t="s">
        <v>800</v>
      </c>
      <c r="N140" s="114">
        <v>16</v>
      </c>
      <c r="O140" s="114">
        <v>0</v>
      </c>
      <c r="P140" s="114"/>
      <c r="Q140" s="114"/>
      <c r="R140" s="114"/>
      <c r="S140" s="114">
        <f t="shared" si="8"/>
        <v>0</v>
      </c>
      <c r="T140" s="234">
        <f t="shared" si="9"/>
        <v>0</v>
      </c>
      <c r="U140" s="185">
        <v>46023</v>
      </c>
      <c r="V140" s="185">
        <v>46203</v>
      </c>
      <c r="W140" s="114">
        <f t="shared" si="7"/>
        <v>180</v>
      </c>
      <c r="X140" s="115">
        <v>9779</v>
      </c>
      <c r="Y140" s="114" t="s">
        <v>749</v>
      </c>
      <c r="Z140" s="181"/>
      <c r="AA140" s="181"/>
      <c r="AB140" s="181"/>
      <c r="AC140" s="181"/>
      <c r="AD140" s="181"/>
      <c r="AE140" s="186"/>
      <c r="AF140" s="181"/>
      <c r="AG140" s="181"/>
      <c r="AH140" s="181"/>
      <c r="AI140" s="186"/>
      <c r="AJ140" s="186"/>
      <c r="AK140" s="186"/>
      <c r="AL140" s="186"/>
      <c r="AM140" s="186"/>
      <c r="AN140" s="181"/>
      <c r="AO140" s="181"/>
      <c r="AP140" s="186"/>
      <c r="AQ140" s="186"/>
      <c r="AR140" s="181"/>
      <c r="AS140" s="181"/>
      <c r="AT140" s="181"/>
      <c r="AU140" s="181"/>
      <c r="AV140" s="181"/>
      <c r="AW140" s="181"/>
      <c r="AX140" s="222"/>
      <c r="AY140" s="114"/>
      <c r="AZ140" s="114"/>
      <c r="BA140" s="190"/>
      <c r="BB140" s="114"/>
      <c r="BC140" s="114"/>
      <c r="BD140" s="114"/>
      <c r="BE140" s="114"/>
    </row>
    <row r="141" spans="1:57" s="189" customFormat="1" ht="60" x14ac:dyDescent="0.25">
      <c r="A141" s="199"/>
      <c r="B141" s="232"/>
      <c r="C141" s="182"/>
      <c r="D141" s="181"/>
      <c r="E141" s="181"/>
      <c r="F141" s="183"/>
      <c r="G141" s="181"/>
      <c r="H141" s="181"/>
      <c r="I141" s="181"/>
      <c r="J141" s="184"/>
      <c r="K141" s="192"/>
      <c r="L141" s="181"/>
      <c r="M141" s="113" t="s">
        <v>801</v>
      </c>
      <c r="N141" s="114">
        <v>1</v>
      </c>
      <c r="O141" s="114">
        <v>0</v>
      </c>
      <c r="P141" s="114"/>
      <c r="Q141" s="114"/>
      <c r="R141" s="114"/>
      <c r="S141" s="114">
        <f t="shared" si="8"/>
        <v>0</v>
      </c>
      <c r="T141" s="234">
        <f t="shared" si="9"/>
        <v>0</v>
      </c>
      <c r="U141" s="185">
        <v>46023</v>
      </c>
      <c r="V141" s="185">
        <v>46203</v>
      </c>
      <c r="W141" s="114">
        <f t="shared" si="7"/>
        <v>180</v>
      </c>
      <c r="X141" s="115">
        <v>9779</v>
      </c>
      <c r="Y141" s="114" t="s">
        <v>749</v>
      </c>
      <c r="Z141" s="181"/>
      <c r="AA141" s="181"/>
      <c r="AB141" s="181"/>
      <c r="AC141" s="181"/>
      <c r="AD141" s="181"/>
      <c r="AE141" s="186"/>
      <c r="AF141" s="181"/>
      <c r="AG141" s="181"/>
      <c r="AH141" s="181"/>
      <c r="AI141" s="186"/>
      <c r="AJ141" s="186"/>
      <c r="AK141" s="186"/>
      <c r="AL141" s="186"/>
      <c r="AM141" s="186"/>
      <c r="AN141" s="181"/>
      <c r="AO141" s="181"/>
      <c r="AP141" s="186"/>
      <c r="AQ141" s="186"/>
      <c r="AR141" s="181"/>
      <c r="AS141" s="181"/>
      <c r="AT141" s="181"/>
      <c r="AU141" s="181"/>
      <c r="AV141" s="181"/>
      <c r="AW141" s="181"/>
      <c r="AX141" s="222"/>
      <c r="AY141" s="114"/>
      <c r="AZ141" s="114"/>
      <c r="BA141" s="190"/>
      <c r="BB141" s="114"/>
      <c r="BC141" s="114"/>
      <c r="BD141" s="114"/>
      <c r="BE141" s="114"/>
    </row>
    <row r="142" spans="1:57" s="189" customFormat="1" ht="45" x14ac:dyDescent="0.25">
      <c r="A142" s="199"/>
      <c r="B142" s="232"/>
      <c r="C142" s="182"/>
      <c r="D142" s="181"/>
      <c r="E142" s="181"/>
      <c r="F142" s="183"/>
      <c r="G142" s="181"/>
      <c r="H142" s="181"/>
      <c r="I142" s="181"/>
      <c r="J142" s="184"/>
      <c r="K142" s="192"/>
      <c r="L142" s="181"/>
      <c r="M142" s="113" t="s">
        <v>802</v>
      </c>
      <c r="N142" s="114">
        <v>4</v>
      </c>
      <c r="O142" s="114">
        <v>0</v>
      </c>
      <c r="P142" s="114"/>
      <c r="Q142" s="114"/>
      <c r="R142" s="114"/>
      <c r="S142" s="114">
        <f t="shared" si="8"/>
        <v>0</v>
      </c>
      <c r="T142" s="234">
        <f t="shared" si="9"/>
        <v>0</v>
      </c>
      <c r="U142" s="185">
        <v>46023</v>
      </c>
      <c r="V142" s="185">
        <v>46203</v>
      </c>
      <c r="W142" s="114">
        <f t="shared" si="7"/>
        <v>180</v>
      </c>
      <c r="X142" s="115">
        <v>9779</v>
      </c>
      <c r="Y142" s="114" t="s">
        <v>749</v>
      </c>
      <c r="Z142" s="181"/>
      <c r="AA142" s="181"/>
      <c r="AB142" s="181"/>
      <c r="AC142" s="181"/>
      <c r="AD142" s="181"/>
      <c r="AE142" s="186"/>
      <c r="AF142" s="181"/>
      <c r="AG142" s="181"/>
      <c r="AH142" s="181"/>
      <c r="AI142" s="186"/>
      <c r="AJ142" s="186"/>
      <c r="AK142" s="186"/>
      <c r="AL142" s="186"/>
      <c r="AM142" s="186"/>
      <c r="AN142" s="181"/>
      <c r="AO142" s="181"/>
      <c r="AP142" s="186"/>
      <c r="AQ142" s="186"/>
      <c r="AR142" s="181"/>
      <c r="AS142" s="181"/>
      <c r="AT142" s="181"/>
      <c r="AU142" s="181"/>
      <c r="AV142" s="181"/>
      <c r="AW142" s="181"/>
      <c r="AX142" s="222"/>
      <c r="AY142" s="114"/>
      <c r="AZ142" s="114"/>
      <c r="BA142" s="114"/>
      <c r="BB142" s="114"/>
      <c r="BC142" s="114"/>
      <c r="BD142" s="114"/>
      <c r="BE142" s="114"/>
    </row>
    <row r="143" spans="1:57" ht="76.5" customHeight="1" x14ac:dyDescent="0.25">
      <c r="N143" s="240" t="s">
        <v>807</v>
      </c>
      <c r="O143" s="241"/>
      <c r="P143" s="241"/>
      <c r="Q143" s="241"/>
      <c r="R143" s="241"/>
      <c r="S143" s="242"/>
      <c r="T143" s="243">
        <f>AVERAGE(T104:T142)</f>
        <v>0</v>
      </c>
      <c r="AY143" s="228"/>
      <c r="AZ143" s="228"/>
    </row>
    <row r="146" spans="14:20" ht="93.75" customHeight="1" x14ac:dyDescent="0.25">
      <c r="N146" s="240" t="s">
        <v>808</v>
      </c>
      <c r="O146" s="241"/>
      <c r="P146" s="241"/>
      <c r="Q146" s="241"/>
      <c r="R146" s="241"/>
      <c r="S146" s="242"/>
      <c r="T146" s="243">
        <f>AVERAGE(T41,T76,T103,T143)</f>
        <v>0</v>
      </c>
    </row>
  </sheetData>
  <mergeCells count="190">
    <mergeCell ref="N146:S146"/>
    <mergeCell ref="B77:B102"/>
    <mergeCell ref="N41:S41"/>
    <mergeCell ref="N76:S76"/>
    <mergeCell ref="N103:S103"/>
    <mergeCell ref="N143:S143"/>
    <mergeCell ref="AV104:AV142"/>
    <mergeCell ref="AW104:AW142"/>
    <mergeCell ref="AX104:AX142"/>
    <mergeCell ref="K105:K108"/>
    <mergeCell ref="K109:K110"/>
    <mergeCell ref="K111:K112"/>
    <mergeCell ref="K113:K114"/>
    <mergeCell ref="K115:K116"/>
    <mergeCell ref="K117:K118"/>
    <mergeCell ref="K119:K120"/>
    <mergeCell ref="K121:K124"/>
    <mergeCell ref="K125:K126"/>
    <mergeCell ref="K127:K130"/>
    <mergeCell ref="K131:K132"/>
    <mergeCell ref="K133:K138"/>
    <mergeCell ref="K139:K142"/>
    <mergeCell ref="AQ104:AQ142"/>
    <mergeCell ref="AR104:AR142"/>
    <mergeCell ref="AS104:AS142"/>
    <mergeCell ref="AT104:AT142"/>
    <mergeCell ref="AU104:AU142"/>
    <mergeCell ref="AL104:AL142"/>
    <mergeCell ref="AM104:AM142"/>
    <mergeCell ref="AN104:AN142"/>
    <mergeCell ref="AO104:AO142"/>
    <mergeCell ref="AP104:AP142"/>
    <mergeCell ref="AG104:AG142"/>
    <mergeCell ref="AH104:AH142"/>
    <mergeCell ref="AI104:AI142"/>
    <mergeCell ref="AJ104:AJ142"/>
    <mergeCell ref="AK104:AK142"/>
    <mergeCell ref="AB104:AB142"/>
    <mergeCell ref="AC104:AC142"/>
    <mergeCell ref="AD104:AD142"/>
    <mergeCell ref="AE104:AE142"/>
    <mergeCell ref="AF104:AF142"/>
    <mergeCell ref="K96:K99"/>
    <mergeCell ref="K100:K101"/>
    <mergeCell ref="A104:A142"/>
    <mergeCell ref="B104:B142"/>
    <mergeCell ref="C104:C142"/>
    <mergeCell ref="D104:D142"/>
    <mergeCell ref="E104:E142"/>
    <mergeCell ref="F104:F142"/>
    <mergeCell ref="G104:G142"/>
    <mergeCell ref="H104:H142"/>
    <mergeCell ref="I104:I142"/>
    <mergeCell ref="J104:J142"/>
    <mergeCell ref="L104:L142"/>
    <mergeCell ref="Z104:Z142"/>
    <mergeCell ref="AA104:AA142"/>
    <mergeCell ref="K79:K82"/>
    <mergeCell ref="K83:K84"/>
    <mergeCell ref="K85:K88"/>
    <mergeCell ref="K89:K92"/>
    <mergeCell ref="K93:K95"/>
    <mergeCell ref="AT77:AT102"/>
    <mergeCell ref="AU77:AU102"/>
    <mergeCell ref="AV77:AV102"/>
    <mergeCell ref="AW77:AW102"/>
    <mergeCell ref="AX77:AX102"/>
    <mergeCell ref="AO77:AO102"/>
    <mergeCell ref="AP77:AP102"/>
    <mergeCell ref="AQ77:AQ102"/>
    <mergeCell ref="AR77:AR102"/>
    <mergeCell ref="AS77:AS102"/>
    <mergeCell ref="AJ77:AJ102"/>
    <mergeCell ref="AK77:AK102"/>
    <mergeCell ref="AL77:AL102"/>
    <mergeCell ref="AM77:AM102"/>
    <mergeCell ref="AN77:AN102"/>
    <mergeCell ref="AE77:AE102"/>
    <mergeCell ref="AF77:AF102"/>
    <mergeCell ref="AG77:AG102"/>
    <mergeCell ref="AH77:AH102"/>
    <mergeCell ref="AI77:AI102"/>
    <mergeCell ref="A77:A102"/>
    <mergeCell ref="C77:C102"/>
    <mergeCell ref="D77:D102"/>
    <mergeCell ref="E77:E102"/>
    <mergeCell ref="F77:F102"/>
    <mergeCell ref="G77:G102"/>
    <mergeCell ref="H77:H102"/>
    <mergeCell ref="I77:I102"/>
    <mergeCell ref="J77:J102"/>
    <mergeCell ref="L77:L102"/>
    <mergeCell ref="Z77:Z102"/>
    <mergeCell ref="AA77:AA102"/>
    <mergeCell ref="AB77:AB102"/>
    <mergeCell ref="AC77:AC102"/>
    <mergeCell ref="AD77:AD102"/>
    <mergeCell ref="AX42:AX75"/>
    <mergeCell ref="K43:K51"/>
    <mergeCell ref="K52:K53"/>
    <mergeCell ref="K54:K63"/>
    <mergeCell ref="K64:K71"/>
    <mergeCell ref="K73:K74"/>
    <mergeCell ref="AS42:AS75"/>
    <mergeCell ref="AT42:AT75"/>
    <mergeCell ref="AU42:AU75"/>
    <mergeCell ref="AV42:AV75"/>
    <mergeCell ref="AW42:AW75"/>
    <mergeCell ref="AN42:AN75"/>
    <mergeCell ref="AO42:AO75"/>
    <mergeCell ref="AP42:AP75"/>
    <mergeCell ref="AQ42:AQ75"/>
    <mergeCell ref="AR42:AR75"/>
    <mergeCell ref="AI42:AI75"/>
    <mergeCell ref="AJ42:AJ75"/>
    <mergeCell ref="AK42:AK75"/>
    <mergeCell ref="AL42:AL75"/>
    <mergeCell ref="AM42:AM75"/>
    <mergeCell ref="AD42:AD75"/>
    <mergeCell ref="AE42:AE75"/>
    <mergeCell ref="AF42:AF75"/>
    <mergeCell ref="AG42:AG75"/>
    <mergeCell ref="AH42:AH75"/>
    <mergeCell ref="L42:L75"/>
    <mergeCell ref="Z42:Z75"/>
    <mergeCell ref="AA42:AA75"/>
    <mergeCell ref="AB42:AB75"/>
    <mergeCell ref="AC42:AC75"/>
    <mergeCell ref="F42:F75"/>
    <mergeCell ref="G42:G75"/>
    <mergeCell ref="H42:H75"/>
    <mergeCell ref="I42:I75"/>
    <mergeCell ref="J42:J75"/>
    <mergeCell ref="A42:A75"/>
    <mergeCell ref="B42:B75"/>
    <mergeCell ref="C42:C75"/>
    <mergeCell ref="D42:D75"/>
    <mergeCell ref="E42:E75"/>
    <mergeCell ref="AX9:AX40"/>
    <mergeCell ref="K10:K20"/>
    <mergeCell ref="K21:K22"/>
    <mergeCell ref="K23:K26"/>
    <mergeCell ref="K27:K34"/>
    <mergeCell ref="K35:K36"/>
    <mergeCell ref="K38:K40"/>
    <mergeCell ref="AS9:AS40"/>
    <mergeCell ref="AT9:AT40"/>
    <mergeCell ref="AU9:AU40"/>
    <mergeCell ref="AV9:AV40"/>
    <mergeCell ref="AW9:AW40"/>
    <mergeCell ref="AN9:AN40"/>
    <mergeCell ref="AO9:AO40"/>
    <mergeCell ref="AP9:AP40"/>
    <mergeCell ref="AQ9:AQ40"/>
    <mergeCell ref="AR9:AR40"/>
    <mergeCell ref="AI9:AI40"/>
    <mergeCell ref="AJ9:AJ40"/>
    <mergeCell ref="AK9:AK40"/>
    <mergeCell ref="AL9:AL40"/>
    <mergeCell ref="AM9:AM40"/>
    <mergeCell ref="AD9:AD40"/>
    <mergeCell ref="AE9:AE40"/>
    <mergeCell ref="AF9:AF40"/>
    <mergeCell ref="AG9:AG40"/>
    <mergeCell ref="AH9:AH40"/>
    <mergeCell ref="L9:L40"/>
    <mergeCell ref="Z9:Z40"/>
    <mergeCell ref="AA9:AA40"/>
    <mergeCell ref="AB9:AB40"/>
    <mergeCell ref="AC9:AC40"/>
    <mergeCell ref="F9:F40"/>
    <mergeCell ref="G9:G40"/>
    <mergeCell ref="H9:H40"/>
    <mergeCell ref="I9:I40"/>
    <mergeCell ref="J9:J40"/>
    <mergeCell ref="A9:A40"/>
    <mergeCell ref="B9:B40"/>
    <mergeCell ref="C9:C40"/>
    <mergeCell ref="D9:D40"/>
    <mergeCell ref="E9:E40"/>
    <mergeCell ref="A1:B4"/>
    <mergeCell ref="AC6:AH7"/>
    <mergeCell ref="AI6:BE7"/>
    <mergeCell ref="A6:AB7"/>
    <mergeCell ref="A5:B5"/>
    <mergeCell ref="C1:BD1"/>
    <mergeCell ref="C2:BD2"/>
    <mergeCell ref="C3:BD3"/>
    <mergeCell ref="C4:BD4"/>
    <mergeCell ref="C5:BE5"/>
  </mergeCells>
  <dataValidations count="1">
    <dataValidation type="list" allowBlank="1" showInputMessage="1" showErrorMessage="1" sqref="L9:L78" xr:uid="{C0512DD9-A240-4028-9E7A-64CEEDD90E2B}">
      <formula1>#REF!</formula1>
    </dataValidation>
  </dataValidations>
  <pageMargins left="0.7" right="0.7" top="0.75" bottom="0.75" header="0.3" footer="0.3"/>
  <pageSetup paperSize="9" orientation="portrait" r:id="rId1"/>
  <ignoredErrors>
    <ignoredError sqref="S9" formulaRange="1"/>
    <ignoredError sqref="T41 T103"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14" sqref="F14"/>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104" t="s">
        <v>35</v>
      </c>
      <c r="B2" s="105"/>
      <c r="C2" s="105"/>
      <c r="D2" s="105"/>
      <c r="E2" s="105"/>
      <c r="F2" s="105"/>
      <c r="G2" s="106"/>
    </row>
    <row r="3" spans="1:7" s="4" customFormat="1" x14ac:dyDescent="0.25">
      <c r="A3" s="24" t="s">
        <v>36</v>
      </c>
      <c r="B3" s="107" t="s">
        <v>37</v>
      </c>
      <c r="C3" s="107"/>
      <c r="D3" s="107"/>
      <c r="E3" s="107"/>
      <c r="F3" s="107"/>
      <c r="G3" s="26" t="s">
        <v>38</v>
      </c>
    </row>
    <row r="4" spans="1:7" ht="12.75" customHeight="1" x14ac:dyDescent="0.25">
      <c r="A4" s="27">
        <v>45915</v>
      </c>
      <c r="B4" s="108" t="s">
        <v>204</v>
      </c>
      <c r="C4" s="108"/>
      <c r="D4" s="108"/>
      <c r="E4" s="108"/>
      <c r="F4" s="108"/>
      <c r="G4" s="28" t="s">
        <v>205</v>
      </c>
    </row>
    <row r="5" spans="1:7" ht="12.75" customHeight="1" x14ac:dyDescent="0.25">
      <c r="A5" s="29"/>
      <c r="B5" s="108"/>
      <c r="C5" s="108"/>
      <c r="D5" s="108"/>
      <c r="E5" s="108"/>
      <c r="F5" s="108"/>
      <c r="G5" s="28"/>
    </row>
    <row r="6" spans="1:7" x14ac:dyDescent="0.25">
      <c r="A6" s="29"/>
      <c r="B6" s="103"/>
      <c r="C6" s="103"/>
      <c r="D6" s="103"/>
      <c r="E6" s="103"/>
      <c r="F6" s="103"/>
      <c r="G6" s="31"/>
    </row>
    <row r="7" spans="1:7" x14ac:dyDescent="0.25">
      <c r="A7" s="29"/>
      <c r="B7" s="103"/>
      <c r="C7" s="103"/>
      <c r="D7" s="103"/>
      <c r="E7" s="103"/>
      <c r="F7" s="103"/>
      <c r="G7" s="31"/>
    </row>
    <row r="8" spans="1:7" x14ac:dyDescent="0.25">
      <c r="A8" s="29"/>
      <c r="B8" s="30"/>
      <c r="C8" s="30"/>
      <c r="D8" s="30"/>
      <c r="E8" s="30"/>
      <c r="F8" s="30"/>
      <c r="G8" s="31"/>
    </row>
    <row r="9" spans="1:7" x14ac:dyDescent="0.25">
      <c r="A9" s="109" t="s">
        <v>206</v>
      </c>
      <c r="B9" s="110"/>
      <c r="C9" s="110"/>
      <c r="D9" s="110"/>
      <c r="E9" s="110"/>
      <c r="F9" s="110"/>
      <c r="G9" s="111"/>
    </row>
    <row r="10" spans="1:7" s="4" customFormat="1" x14ac:dyDescent="0.25">
      <c r="A10" s="25"/>
      <c r="B10" s="107" t="s">
        <v>39</v>
      </c>
      <c r="C10" s="107"/>
      <c r="D10" s="107" t="s">
        <v>40</v>
      </c>
      <c r="E10" s="107"/>
      <c r="F10" s="25" t="s">
        <v>36</v>
      </c>
      <c r="G10" s="25" t="s">
        <v>41</v>
      </c>
    </row>
    <row r="11" spans="1:7" x14ac:dyDescent="0.25">
      <c r="A11" s="32" t="s">
        <v>42</v>
      </c>
      <c r="B11" s="108" t="s">
        <v>43</v>
      </c>
      <c r="C11" s="108"/>
      <c r="D11" s="112" t="s">
        <v>44</v>
      </c>
      <c r="E11" s="112"/>
      <c r="F11" s="29">
        <v>45915</v>
      </c>
      <c r="G11" s="31"/>
    </row>
    <row r="12" spans="1:7" x14ac:dyDescent="0.25">
      <c r="A12" s="32" t="s">
        <v>45</v>
      </c>
      <c r="B12" s="112" t="s">
        <v>46</v>
      </c>
      <c r="C12" s="112"/>
      <c r="D12" s="112" t="s">
        <v>77</v>
      </c>
      <c r="E12" s="112"/>
      <c r="F12" s="29">
        <v>45915</v>
      </c>
      <c r="G12" s="31"/>
    </row>
    <row r="13" spans="1:7" x14ac:dyDescent="0.25">
      <c r="A13" s="32" t="s">
        <v>47</v>
      </c>
      <c r="B13" s="112" t="s">
        <v>46</v>
      </c>
      <c r="C13" s="112"/>
      <c r="D13" s="112" t="s">
        <v>77</v>
      </c>
      <c r="E13" s="112"/>
      <c r="F13" s="29">
        <v>45915</v>
      </c>
      <c r="G13" s="31"/>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2" t="s">
        <v>48</v>
      </c>
      <c r="E1" s="5" t="s">
        <v>49</v>
      </c>
      <c r="F1" s="5" t="s">
        <v>50</v>
      </c>
    </row>
    <row r="2" spans="1:6" ht="25.5" customHeight="1" x14ac:dyDescent="0.25">
      <c r="A2" s="21" t="s">
        <v>51</v>
      </c>
      <c r="E2" s="6">
        <v>0</v>
      </c>
      <c r="F2" s="7" t="s">
        <v>52</v>
      </c>
    </row>
    <row r="3" spans="1:6" ht="45" customHeight="1" x14ac:dyDescent="0.25">
      <c r="A3" s="21" t="s">
        <v>53</v>
      </c>
      <c r="E3" s="6">
        <v>1</v>
      </c>
      <c r="F3" s="7" t="s">
        <v>54</v>
      </c>
    </row>
    <row r="4" spans="1:6" ht="45" customHeight="1" x14ac:dyDescent="0.25">
      <c r="A4" s="21" t="s">
        <v>55</v>
      </c>
      <c r="E4" s="6">
        <v>2</v>
      </c>
      <c r="F4" s="7" t="s">
        <v>56</v>
      </c>
    </row>
    <row r="5" spans="1:6" ht="45" customHeight="1" x14ac:dyDescent="0.25">
      <c r="A5" s="21" t="s">
        <v>57</v>
      </c>
      <c r="E5" s="6">
        <v>3</v>
      </c>
      <c r="F5" s="7" t="s">
        <v>58</v>
      </c>
    </row>
    <row r="6" spans="1:6" ht="45" customHeight="1" x14ac:dyDescent="0.25">
      <c r="A6" s="21" t="s">
        <v>59</v>
      </c>
      <c r="E6" s="6">
        <v>4</v>
      </c>
      <c r="F6" s="7" t="s">
        <v>60</v>
      </c>
    </row>
    <row r="7" spans="1:6" ht="45" customHeight="1" x14ac:dyDescent="0.25">
      <c r="A7" s="21" t="s">
        <v>61</v>
      </c>
      <c r="E7" s="6">
        <v>5</v>
      </c>
      <c r="F7" s="7" t="s">
        <v>62</v>
      </c>
    </row>
    <row r="8" spans="1:6" ht="45" customHeight="1" x14ac:dyDescent="0.25">
      <c r="A8" s="21" t="s">
        <v>63</v>
      </c>
    </row>
    <row r="9" spans="1:6" ht="45" customHeight="1" x14ac:dyDescent="0.25">
      <c r="A9" s="21" t="s">
        <v>64</v>
      </c>
    </row>
    <row r="10" spans="1:6" ht="45" customHeight="1" x14ac:dyDescent="0.25">
      <c r="A10" s="21" t="s">
        <v>65</v>
      </c>
    </row>
    <row r="11" spans="1:6" ht="45" customHeight="1" x14ac:dyDescent="0.25">
      <c r="A11" s="21" t="s">
        <v>66</v>
      </c>
    </row>
    <row r="12" spans="1:6" ht="45" customHeight="1" x14ac:dyDescent="0.25">
      <c r="A12" s="21" t="s">
        <v>67</v>
      </c>
    </row>
    <row r="13" spans="1:6" ht="45" customHeight="1" x14ac:dyDescent="0.25">
      <c r="A13" s="21" t="s">
        <v>68</v>
      </c>
    </row>
    <row r="14" spans="1:6" ht="45" customHeight="1" x14ac:dyDescent="0.25">
      <c r="A14" s="21" t="s">
        <v>69</v>
      </c>
    </row>
    <row r="15" spans="1:6" ht="45" customHeight="1" x14ac:dyDescent="0.25">
      <c r="A15" s="21" t="s">
        <v>70</v>
      </c>
    </row>
    <row r="16" spans="1:6" ht="45" customHeight="1" x14ac:dyDescent="0.25">
      <c r="A16" s="21" t="s">
        <v>71</v>
      </c>
    </row>
    <row r="17" spans="1:1" ht="45" customHeight="1" x14ac:dyDescent="0.25">
      <c r="A17" s="21" t="s">
        <v>72</v>
      </c>
    </row>
    <row r="18" spans="1:1" ht="45" customHeight="1" x14ac:dyDescent="0.25">
      <c r="A18" s="21" t="s">
        <v>73</v>
      </c>
    </row>
    <row r="19" spans="1:1" ht="45" customHeight="1" x14ac:dyDescent="0.25">
      <c r="A19" s="21" t="s">
        <v>74</v>
      </c>
    </row>
    <row r="20" spans="1:1" ht="45" customHeight="1" x14ac:dyDescent="0.25">
      <c r="A20" s="21" t="s">
        <v>75</v>
      </c>
    </row>
    <row r="21" spans="1:1" ht="45" customHeight="1" x14ac:dyDescent="0.25">
      <c r="A21" s="21" t="s">
        <v>76</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228</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PTDGI02-F002</Codigo>
    <NombredelDocumento xmlns="e63c261e-576a-4464-8e1a-3e600ab9cd37">FORMATO SALIDA DE INFORMACION RESULTADOS DE SEGUIMIENTO Y EVALUACIÓN DE PLAN DE ACCIÓN INSTITUCIONAL V1</NombredelDocument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91367D-A004-4730-9F29-D49ED3408820}">
  <ds:schemaRefs>
    <ds:schemaRef ds:uri="http://purl.org/dc/terms/"/>
    <ds:schemaRef ds:uri="e63c261e-576a-4464-8e1a-3e600ab9cd37"/>
    <ds:schemaRef ds:uri="http://schemas.openxmlformats.org/package/2006/metadata/core-properties"/>
    <ds:schemaRef ds:uri="http://www.w3.org/XML/1998/namespace"/>
    <ds:schemaRef ds:uri="52fe8d8c-7713-4de2-94fa-5088926a82f0"/>
    <ds:schemaRef ds:uri="http://schemas.microsoft.com/office/2006/metadata/properties"/>
    <ds:schemaRef ds:uri="http://purl.org/dc/elements/1.1/"/>
    <ds:schemaRef ds:uri="http://schemas.microsoft.com/office/2006/documentManagement/types"/>
    <ds:schemaRef ds:uri="http://schemas.microsoft.com/office/infopath/2007/PartnerControls"/>
    <ds:schemaRef ds:uri="47fca8cc-6480-428c-987f-00df926da507"/>
    <ds:schemaRef ds:uri="http://purl.org/dc/dcmitype/"/>
  </ds:schemaRefs>
</ds:datastoreItem>
</file>

<file path=customXml/itemProps2.xml><?xml version="1.0" encoding="utf-8"?>
<ds:datastoreItem xmlns:ds="http://schemas.openxmlformats.org/officeDocument/2006/customXml" ds:itemID="{FC7F0626-6498-44A1-9541-8CFECD360340}">
  <ds:schemaRefs>
    <ds:schemaRef ds:uri="http://schemas.microsoft.com/sharepoint/v3/contenttype/forms"/>
  </ds:schemaRefs>
</ds:datastoreItem>
</file>

<file path=customXml/itemProps3.xml><?xml version="1.0" encoding="utf-8"?>
<ds:datastoreItem xmlns:ds="http://schemas.openxmlformats.org/officeDocument/2006/customXml" ds:itemID="{31A7ABB3-35DE-4E8B-ACEA-F8C166FF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mathias David</dc:creator>
  <cp:lastModifiedBy>Luz Marlene Andrade Hong</cp:lastModifiedBy>
  <dcterms:created xsi:type="dcterms:W3CDTF">2024-07-04T17:50:33Z</dcterms:created>
  <dcterms:modified xsi:type="dcterms:W3CDTF">2026-04-23T19:42:38Z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22600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SALIDA DE INFORMACION RESULTADOS DE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PTDGI02-F002</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