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EDUCACIÓN\PLANES DE ACCIÓN INSTITUCIONAL 2026\SECRETARÍA DE PLANEACIÓN\"/>
    </mc:Choice>
  </mc:AlternateContent>
  <xr:revisionPtr revIDLastSave="0" documentId="13_ncr:1_{2EA30191-988C-4709-BC69-8E71CC2CFD6C}" xr6:coauthVersionLast="47" xr6:coauthVersionMax="47" xr10:uidLastSave="{00000000-0000-0000-0000-000000000000}"/>
  <bookViews>
    <workbookView xWindow="-120" yWindow="-120" windowWidth="20730" windowHeight="11160" tabRatio="735" firstSheet="1" activeTab="1" xr2:uid="{00000000-000D-0000-FFFF-FFFF00000000}"/>
  </bookViews>
  <sheets>
    <sheet name="INSTRUCTIVO" sheetId="1" r:id="rId1"/>
    <sheet name="1. ESTRATÉGICO" sheetId="2" r:id="rId2"/>
    <sheet name="2. GESTIÓN-MIPG" sheetId="3" r:id="rId3"/>
    <sheet name="3. INVERSIÓN" sheetId="7" r:id="rId4"/>
    <sheet name="CONTROL DE CAMBIOS " sheetId="5" r:id="rId5"/>
    <sheet name="ANEXO1" sheetId="6" r:id="rId6"/>
  </sheets>
  <externalReferences>
    <externalReference r:id="rId7"/>
  </externalReferences>
  <definedNames>
    <definedName name="_xlnm._FilterDatabase" localSheetId="1" hidden="1">'1. ESTRATÉGICO'!$A$7:$T$75</definedName>
    <definedName name="_xlnm._FilterDatabase" localSheetId="3" hidden="1">'3. INVERSIÓN'!$A$8:$AE$163</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8" i="2" l="1"/>
  <c r="Y179" i="7"/>
  <c r="N150" i="7"/>
  <c r="S63" i="2"/>
  <c r="Q124" i="7"/>
  <c r="Q33" i="7"/>
  <c r="Q32" i="7"/>
  <c r="Q77" i="7"/>
  <c r="Q73" i="7"/>
  <c r="Q12" i="7"/>
  <c r="Q11" i="7"/>
  <c r="Q10" i="7"/>
  <c r="Q9" i="7"/>
  <c r="Q30" i="7"/>
  <c r="AC19" i="7"/>
  <c r="AC18" i="7"/>
  <c r="AC12" i="7"/>
  <c r="AC11" i="7"/>
  <c r="AC9" i="7"/>
  <c r="T8" i="2"/>
  <c r="Q115" i="7"/>
  <c r="Q114" i="7"/>
  <c r="Q113" i="7"/>
  <c r="Q112" i="7"/>
  <c r="Q111" i="7"/>
  <c r="Q110" i="7"/>
  <c r="Q108" i="7"/>
  <c r="Q107" i="7"/>
  <c r="Q106" i="7"/>
  <c r="Q105" i="7"/>
  <c r="Q104" i="7"/>
  <c r="Q98" i="7"/>
  <c r="Q55" i="2"/>
  <c r="P55" i="2" l="1"/>
  <c r="Q53" i="2" l="1"/>
  <c r="Q11" i="2" l="1"/>
  <c r="O6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USUARIO:
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tc={CD91CB24-9089-4522-8119-62680B57BAAE}</author>
    <author>tc={7AF9137C-1CED-46ED-A223-D54F67CB34DC}</author>
    <author>tc={124E52B7-6294-4DE2-BF97-BAC3BDEB1368}</author>
    <author>tc={E2225C6D-5FEC-452E-9870-7178851634A8}</author>
    <author>tc={73DD30C8-79BF-462C-95B0-B0A5380C3427}</author>
  </authors>
  <commentList>
    <comment ref="M7" authorId="0" shapeId="0" xr:uid="{00000000-0006-0000-0100-000001000000}">
      <text>
        <r>
          <rPr>
            <sz val="11"/>
            <color theme="1"/>
            <rFont val="Aptos Narrow"/>
            <family val="2"/>
            <scheme val="minor"/>
          </rPr>
          <t xml:space="preserve">USUARIO:
1. BIEN
2. SERVICIO
</t>
        </r>
      </text>
    </comment>
    <comment ref="R8" authorId="1" shapeId="0" xr:uid="{CD91CB24-9089-4522-8119-62680B57BAA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esta columna se coloca el valor final en que quedó el producto a 31 de diciembre de 2025
</t>
      </text>
    </comment>
    <comment ref="S8" authorId="2" shapeId="0" xr:uid="{7AF9137C-1CED-46ED-A223-D54F67CB34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Aquí se programa teniendo en cuenta la ejecución de la vigencia anterior, sea que se haya excedido o que faltó para completar la meta
</t>
      </text>
    </comment>
    <comment ref="K18" authorId="3" shapeId="0" xr:uid="{124E52B7-6294-4DE2-BF97-BAC3BDEB136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programación de acuerdo con proyecto</t>
      </text>
    </comment>
    <comment ref="O19" authorId="4" shapeId="0" xr:uid="{E2225C6D-5FEC-452E-9870-7178851634A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Cambiar de 2 a 1</t>
      </text>
    </comment>
    <comment ref="K51" authorId="5" shapeId="0" xr:uid="{73DD30C8-79BF-462C-95B0-B0A5380C3427}">
      <text>
        <t>[Comentario encadenado]
Su versión de Excel le permite leer este comentario encadenado; sin embargo, las ediciones que se apliquen se quitarán si el archivo se abre en una versión más reciente de Excel. Más información: https://go.microsoft.com/fwlink/?linkid=870924
Comentario:
    Aumentar información documentada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Luz Marlene</author>
  </authors>
  <commentList>
    <comment ref="M8" authorId="0" shapeId="0" xr:uid="{F836E74E-68CA-478F-925E-65E71356EB8D}">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Z8" authorId="1" shapeId="0" xr:uid="{0B80E502-4E33-44A4-8545-D4B77E64D77B}">
      <text>
        <r>
          <rPr>
            <sz val="9"/>
            <color indexed="81"/>
            <rFont val="Tahoma"/>
            <family val="2"/>
          </rPr>
          <t xml:space="preserve">VER ANEXO 1
</t>
        </r>
      </text>
    </comment>
    <comment ref="AA8" authorId="1" shapeId="0" xr:uid="{28ED4DCB-DBAD-4FFD-B395-F14373FDE1E0}">
      <text>
        <r>
          <rPr>
            <b/>
            <sz val="9"/>
            <color indexed="81"/>
            <rFont val="Tahoma"/>
            <family val="2"/>
          </rPr>
          <t>VER ANEXO 1</t>
        </r>
        <r>
          <rPr>
            <sz val="9"/>
            <color indexed="81"/>
            <rFont val="Tahoma"/>
            <family val="2"/>
          </rPr>
          <t xml:space="preserve">
</t>
        </r>
      </text>
    </comment>
    <comment ref="K102" authorId="2" shapeId="0" xr:uid="{8F87686C-85E6-4899-82AB-53C94428E87D}">
      <text>
        <r>
          <rPr>
            <b/>
            <sz val="24"/>
            <color indexed="81"/>
            <rFont val="Tahoma"/>
            <family val="2"/>
          </rPr>
          <t>Luz Marlene:</t>
        </r>
        <r>
          <rPr>
            <sz val="24"/>
            <color indexed="81"/>
            <rFont val="Tahoma"/>
            <family val="2"/>
          </rPr>
          <t xml:space="preserve">
DESARROLLAR  10 ACTIVIDADES CIENTIFICAS</t>
        </r>
      </text>
    </comment>
  </commentList>
</comments>
</file>

<file path=xl/sharedStrings.xml><?xml version="1.0" encoding="utf-8"?>
<sst xmlns="http://schemas.openxmlformats.org/spreadsheetml/2006/main" count="3471" uniqueCount="1199">
  <si>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</si>
  <si>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</si>
  <si>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</si>
  <si>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</si>
  <si>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</si>
  <si>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</si>
  <si>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</si>
  <si>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</si>
  <si>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</si>
  <si>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</si>
  <si>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</si>
  <si>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</si>
  <si>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</si>
  <si>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</si>
  <si>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</si>
  <si>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</si>
  <si>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</si>
  <si>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</si>
  <si>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</si>
  <si>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</si>
  <si>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</si>
  <si>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</si>
  <si>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</si>
  <si>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</si>
  <si>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</si>
  <si>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</si>
  <si>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</si>
  <si>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</si>
  <si>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</si>
  <si>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</si>
  <si>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</si>
  <si>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</si>
  <si>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</si>
  <si>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</si>
  <si>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</si>
  <si>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</si>
  <si>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</si>
  <si>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</si>
  <si>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</si>
  <si>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</si>
  <si>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</si>
  <si>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</si>
  <si>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</si>
  <si>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</si>
  <si>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</si>
  <si>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</si>
  <si>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</si>
  <si>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</si>
  <si>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</si>
  <si>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</si>
  <si>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</si>
  <si>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</si>
  <si>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</si>
  <si>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</si>
  <si>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</si>
  <si>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</si>
  <si>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</si>
  <si>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</si>
  <si>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</si>
  <si>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</si>
  <si>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</si>
  <si>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</si>
  <si>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</si>
  <si>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</si>
  <si>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</si>
  <si>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</si>
  <si>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</si>
  <si>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</si>
  <si>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</si>
  <si>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</si>
  <si>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</si>
  <si>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</si>
  <si>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</si>
  <si>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</si>
  <si>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</si>
  <si>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</si>
  <si>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</si>
  <si>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</si>
  <si>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</si>
  <si>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</si>
  <si>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</si>
  <si>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</si>
  <si>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</si>
  <si>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</si>
  <si>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</si>
  <si>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</si>
  <si>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</si>
  <si>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</si>
  <si>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</si>
  <si>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</si>
  <si>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</si>
  <si>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</si>
  <si>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</si>
  <si>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</si>
  <si>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</si>
  <si>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</si>
  <si>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</si>
  <si>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</si>
  <si>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</si>
  <si>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</si>
  <si>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</si>
  <si>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</si>
  <si>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</si>
  <si>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</si>
  <si>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</si>
  <si>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</si>
  <si>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</si>
  <si>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</si>
  <si>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</si>
  <si>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</si>
  <si>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</si>
  <si>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</si>
  <si>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</si>
  <si>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</si>
  <si>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</si>
  <si>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</si>
  <si>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</si>
  <si>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</si>
  <si>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</si>
  <si>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</si>
  <si>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</si>
  <si>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</si>
  <si>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</si>
  <si>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</si>
  <si>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</si>
  <si>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</si>
  <si>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</si>
  <si>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</si>
  <si>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</si>
  <si>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</si>
  <si>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</si>
  <si>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</si>
  <si>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</si>
  <si>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</si>
  <si>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</si>
  <si>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</si>
  <si>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</si>
  <si>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</si>
  <si>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</si>
  <si>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</si>
  <si>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</si>
  <si>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</si>
  <si>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</si>
  <si>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ACUMULADO META PRODUCTO AL AÑO 2024</t>
  </si>
  <si>
    <t>PROGRAMACIÓN META PRODUCTO 2025</t>
  </si>
  <si>
    <t>PROGRAMACIÓN META PRODUCTO 2026</t>
  </si>
  <si>
    <t>PROGRAMACIÓN META PRODUCTO 2027</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</si>
  <si>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</si>
  <si>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</si>
  <si>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</si>
  <si>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</si>
  <si>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</si>
  <si>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</si>
  <si>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</si>
  <si>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</si>
  <si>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</si>
  <si>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</si>
  <si>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</si>
  <si>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</si>
  <si>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</si>
  <si>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</si>
  <si>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</si>
  <si>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</si>
  <si>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</si>
  <si>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</si>
  <si>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</si>
  <si>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</si>
  <si>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</si>
  <si>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</si>
  <si>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</si>
  <si>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</si>
  <si>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NA</t>
  </si>
  <si>
    <t>Número de estudios sobre mercado laboral y pertinencia educativas elaborados</t>
  </si>
  <si>
    <t>Elaborar (1) estudio sobre mercado laboral y pertinencia educativa</t>
  </si>
  <si>
    <t>Documentos de investigación sobre el mercado laboral elaborados</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</si>
  <si>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</si>
  <si>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</si>
  <si>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</si>
  <si>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</si>
  <si>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</si>
  <si>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</si>
  <si>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</si>
  <si>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</si>
  <si>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</si>
  <si>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</si>
  <si>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</si>
  <si>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</si>
  <si>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</si>
  <si>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</si>
  <si>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</si>
  <si>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</si>
  <si>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</si>
  <si>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</si>
  <si>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</si>
  <si>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</si>
  <si>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</si>
  <si>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</si>
  <si>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</si>
  <si>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</si>
  <si>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</si>
  <si>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</si>
  <si>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</si>
  <si>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</si>
  <si>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</si>
  <si>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</si>
  <si>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</si>
  <si>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</si>
  <si>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</si>
  <si>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</si>
  <si>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</si>
  <si>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</si>
  <si>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</si>
  <si>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</si>
  <si>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</si>
  <si>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</si>
  <si>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</si>
  <si>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</si>
  <si>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</si>
  <si>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</si>
  <si>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</si>
  <si>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</si>
  <si>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</si>
  <si>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</si>
  <si>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</si>
  <si>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</si>
  <si>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</si>
  <si>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</si>
  <si>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</si>
  <si>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</si>
  <si>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</si>
  <si>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</si>
  <si>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</si>
  <si>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</si>
  <si>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</si>
  <si>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</si>
  <si>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</si>
  <si>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</si>
  <si>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</si>
  <si>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</si>
  <si>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</si>
  <si>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</si>
  <si>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</si>
  <si>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</si>
  <si>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</si>
  <si>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</si>
  <si>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</si>
  <si>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</si>
  <si>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</si>
  <si>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</si>
  <si>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</si>
  <si>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</si>
  <si>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</si>
  <si>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</si>
  <si>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</si>
  <si>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</si>
  <si>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</si>
  <si>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</si>
  <si>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</si>
  <si>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</si>
  <si>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</si>
  <si>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</si>
  <si>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</si>
  <si>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</si>
  <si>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</si>
  <si>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</si>
  <si>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</si>
  <si>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</si>
  <si>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</si>
  <si>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</si>
  <si>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</si>
  <si>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</si>
  <si>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</si>
  <si>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</si>
  <si>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</si>
  <si>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</si>
  <si>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</si>
  <si>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</si>
  <si>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</si>
  <si>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</si>
  <si>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</si>
  <si>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</si>
  <si>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</si>
  <si>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</si>
  <si>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</si>
  <si>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</si>
  <si>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</si>
  <si>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</si>
  <si>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</si>
  <si>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</si>
  <si>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</si>
  <si>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</si>
  <si>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</si>
  <si>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</si>
  <si>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</si>
  <si>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</si>
  <si>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</si>
  <si>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</si>
  <si>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</si>
  <si>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</si>
  <si>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</si>
  <si>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</si>
  <si>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</si>
  <si>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</si>
  <si>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</si>
  <si>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</si>
  <si>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</si>
  <si>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</si>
  <si>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</si>
  <si>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</si>
  <si>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</si>
  <si>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</si>
  <si>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</si>
  <si>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</si>
  <si>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</si>
  <si>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</si>
  <si>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</si>
  <si>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</si>
  <si>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</si>
  <si>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</si>
  <si>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</si>
  <si>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</si>
  <si>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</si>
  <si>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</si>
  <si>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</si>
  <si>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</si>
  <si>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</si>
  <si>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</si>
  <si>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</si>
  <si>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</si>
  <si>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</si>
  <si>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</si>
  <si>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</si>
  <si>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</si>
  <si>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</si>
  <si>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</si>
  <si>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Servicio de estratificación socioeconómica</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</si>
  <si>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</si>
  <si>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</si>
  <si>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</si>
  <si>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</si>
  <si>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</si>
  <si>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</si>
  <si>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</si>
  <si>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</si>
  <si>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</si>
  <si>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</si>
  <si>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</si>
  <si>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</si>
  <si>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</si>
  <si>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</si>
  <si>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</si>
  <si>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</si>
  <si>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</si>
  <si>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</si>
  <si>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</si>
  <si>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</si>
  <si>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</si>
  <si>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</si>
  <si>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</si>
  <si>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</si>
  <si>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</si>
  <si>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</si>
  <si>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</si>
  <si>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</si>
  <si>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</si>
  <si>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</si>
  <si>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</si>
  <si>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</si>
  <si>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</si>
  <si>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</si>
  <si>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</si>
  <si>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</si>
  <si>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</si>
  <si>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</si>
  <si>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</si>
  <si>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</si>
  <si>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</si>
  <si>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</si>
  <si>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</si>
  <si>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</si>
  <si>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</si>
  <si>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</si>
  <si>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</si>
  <si>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</si>
  <si>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</si>
  <si>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</si>
  <si>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</si>
  <si>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</si>
  <si>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</si>
  <si>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</si>
  <si>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</si>
  <si>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</si>
  <si>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GESTIÓN CATASTRAL CON ENFOQUE MULTIPROPÓSITO</t>
  </si>
  <si>
    <t>5.6.6</t>
  </si>
  <si>
    <t>Operación del servicio público de catastro multipropósito implementada</t>
  </si>
  <si>
    <t>Implementar una (1) operación del servicio público de catastro multipropósito</t>
  </si>
  <si>
    <t xml:space="preserve">Documento de estudios técnicos sobre geografía, caracterización territorial y dinámica inmobiliaria </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</si>
  <si>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</si>
  <si>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</si>
  <si>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</si>
  <si>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</si>
  <si>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</si>
  <si>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</si>
  <si>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</si>
  <si>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</si>
  <si>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</si>
  <si>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</si>
  <si>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</si>
  <si>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</si>
  <si>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</si>
  <si>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</si>
  <si>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</si>
  <si>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</si>
  <si>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</si>
  <si>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</si>
  <si>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</si>
  <si>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</si>
  <si>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</si>
  <si>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</si>
  <si>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</si>
  <si>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</si>
  <si>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</si>
  <si>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</si>
  <si>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</si>
  <si>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</si>
  <si>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</si>
  <si>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</si>
  <si>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</si>
  <si>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</si>
  <si>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</si>
  <si>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</si>
  <si>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</si>
  <si>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</si>
  <si>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</si>
  <si>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</si>
  <si>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ENTIDADES</t>
  </si>
  <si>
    <t>Número de conceptos emitidos</t>
  </si>
  <si>
    <t>Evaluar el número de conceptos emitidos en función de numero de conceptos solicitados en el subproceso de función publicas institucionales</t>
  </si>
  <si>
    <t>SERVIDORES</t>
  </si>
  <si>
    <t>Número de informes de seguimiento emitidos</t>
  </si>
  <si>
    <t>Verificar el número de informes de seguimientos emitidos desde el subproceso de gestión de políticas públicas e institucionales</t>
  </si>
  <si>
    <t>CIUDADANÍA</t>
  </si>
  <si>
    <t>Organizar y poner en funcionamiento el 100% del Sistema Distrital de
Planeación</t>
  </si>
  <si>
    <t>Numero de evaluaciones publicadas</t>
  </si>
  <si>
    <t>Evaluar si el equipo de políticas públicas está monitoreando al Distrito.</t>
  </si>
  <si>
    <t>Semestral</t>
  </si>
  <si>
    <t>INTERNO</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</si>
  <si>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</si>
  <si>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</si>
  <si>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</si>
  <si>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</si>
  <si>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</si>
  <si>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</si>
  <si>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</si>
  <si>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</si>
  <si>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</si>
  <si>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</si>
  <si>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</si>
  <si>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</si>
  <si>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</si>
  <si>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</si>
  <si>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</si>
  <si>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</si>
  <si>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</si>
  <si>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</si>
  <si>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</si>
  <si>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</si>
  <si>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</si>
  <si>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</si>
  <si>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</si>
  <si>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</si>
  <si>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</si>
  <si>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</si>
  <si>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</si>
  <si>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</si>
  <si>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</si>
  <si>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</si>
  <si>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</si>
  <si>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</si>
  <si>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</si>
  <si>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</si>
  <si>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</si>
  <si>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</si>
  <si>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</si>
  <si>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</si>
  <si>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</si>
  <si>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</si>
  <si>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</si>
  <si>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</si>
  <si>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</si>
  <si>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</si>
  <si>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</si>
  <si>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</si>
  <si>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</si>
  <si>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</si>
  <si>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</si>
  <si>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</si>
  <si>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</si>
  <si>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</si>
  <si>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</si>
  <si>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</si>
  <si>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</si>
  <si>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</si>
  <si>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</si>
  <si>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</si>
  <si>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</si>
  <si>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</si>
  <si>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</si>
  <si>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</si>
  <si>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</si>
  <si>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</si>
  <si>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</si>
  <si>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</si>
  <si>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</si>
  <si>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</si>
  <si>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</si>
  <si>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</si>
  <si>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</si>
  <si>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</si>
  <si>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</si>
  <si>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</si>
  <si>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</si>
  <si>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</si>
  <si>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</si>
  <si>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</si>
  <si>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</si>
  <si>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</si>
  <si>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</si>
  <si>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</si>
  <si>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</si>
  <si>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</si>
  <si>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</si>
  <si>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</si>
  <si>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</si>
  <si>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</si>
  <si>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</si>
  <si>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</si>
  <si>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</si>
  <si>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</si>
  <si>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</si>
  <si>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</si>
  <si>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</si>
  <si>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</si>
  <si>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</si>
  <si>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</si>
  <si>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</si>
  <si>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</si>
  <si>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</si>
  <si>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</si>
  <si>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</si>
  <si>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</si>
  <si>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</si>
  <si>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</si>
  <si>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</si>
  <si>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</si>
  <si>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</si>
  <si>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</si>
  <si>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</si>
  <si>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</si>
  <si>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</si>
  <si>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</si>
  <si>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</si>
  <si>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</si>
  <si>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</si>
  <si>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</si>
  <si>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</si>
  <si>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</si>
  <si>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</si>
  <si>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</si>
  <si>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PLAN ANUAL DE ADQUISICIONES</t>
  </si>
  <si>
    <t>PROGRAMACIÓN PRESUPUESTAL</t>
  </si>
  <si>
    <t>OBJETIVO ESPECIFICO DEL PROYECTO</t>
  </si>
  <si>
    <t>FECHA DE INICIO DE LA ACTIVIDAD</t>
  </si>
  <si>
    <t>FECHA DE TERMINACIÓN DE LA ACTIVIDAD</t>
  </si>
  <si>
    <t>DESCRIPCIÓN DE LA ADQUISICIÓN ASOCIADA AL PROYECTO</t>
  </si>
  <si>
    <t>OBSERVACIONES</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</si>
  <si>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</si>
  <si>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</si>
  <si>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</si>
  <si>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</si>
  <si>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</si>
  <si>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</si>
  <si>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</si>
  <si>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</si>
  <si>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</si>
  <si>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Asociados a fenómenos de origen humano no intencionales:  aglomeración de público</t>
  </si>
  <si>
    <t>Interrupción de la ejecución de los proyectos y afectación
a la seguridad del personal.</t>
  </si>
  <si>
    <t>Contratación directa.</t>
  </si>
  <si>
    <t xml:space="preserve">Recursos propios </t>
  </si>
  <si>
    <t>ICLD</t>
  </si>
  <si>
    <t>202400000003934 ELABORACIÓN DE DOCUMENTOS PRELIMINARES, RECONOCIMIENTO DE EDIFICACIONES Y TRÁMITE DE LEGALIZACIÓN URBANÍSTICA</t>
  </si>
  <si>
    <t>Documento preliminar</t>
  </si>
  <si>
    <t>Presentación síntesis  del Documento preliminar</t>
  </si>
  <si>
    <t>Documento de planeación validado</t>
  </si>
  <si>
    <t>Documentos validados, Formatos, oficios de respuesta / Acto Administrativo -Resolución/ Presentación-síntesis/Informes de seguimiento</t>
  </si>
  <si>
    <t>Divulgación</t>
  </si>
  <si>
    <t>Convocatorias, Actas de Divulgación, registros fotográficos</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</si>
  <si>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</si>
  <si>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</si>
  <si>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</si>
  <si>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</si>
  <si>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</si>
  <si>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</si>
  <si>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Camilo Rey Sabogal</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</si>
  <si>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</si>
  <si>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</si>
  <si>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2024130010263 DESARROLLO DE INVESTIGACIONES PARA LA TRANSFORMACION PRODUCTIVA EN EL DISTRITO DE  CARTAGENA DE INDIAS</t>
  </si>
  <si>
    <t>Diseño del proyecto de investigación</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</si>
  <si>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</si>
  <si>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</si>
  <si>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</si>
  <si>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</si>
  <si>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</si>
  <si>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</si>
  <si>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</si>
  <si>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</si>
  <si>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</si>
  <si>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</si>
  <si>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</si>
  <si>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Recursos propios</t>
  </si>
  <si>
    <t>2. Desarrollar la Etapa de Diagnóstico de un instrumento de planificación territorial (Actualización)</t>
  </si>
  <si>
    <t>DTS Diagnóstico</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</si>
  <si>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</si>
  <si>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</si>
  <si>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</si>
  <si>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</si>
  <si>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</si>
  <si>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</si>
  <si>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</si>
  <si>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</si>
  <si>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2024130010205 ACTUALIZACION Y SEGUIMIENTO AL PLAN DE ORDENAMIENTO TERRITORIAL EN EL DISTRITO DE   CARTAGENA DE INDIAS</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</si>
  <si>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</si>
  <si>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</si>
  <si>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</si>
  <si>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</si>
  <si>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</si>
  <si>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</si>
  <si>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</si>
  <si>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</si>
  <si>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</si>
  <si>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El proyecto no cuenta con los suficientes recursos financieros.</t>
  </si>
  <si>
    <t>Incorporar recursos al proyecto</t>
  </si>
  <si>
    <t xml:space="preserve">8. Realizar seguimiento adopcion del Plan de Ordenamiento Territorial (a partir de su aprobación) </t>
  </si>
  <si>
    <t>Seguimiento y Evaluación Nuevo POT</t>
  </si>
  <si>
    <t>Reprogramar actividad de entrega del Documento de seguimiento y evaluación</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</si>
  <si>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</si>
  <si>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</si>
  <si>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</si>
  <si>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</si>
  <si>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</si>
  <si>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N/A</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</si>
  <si>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</si>
  <si>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</si>
  <si>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</si>
  <si>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</si>
  <si>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</si>
  <si>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</si>
  <si>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</si>
  <si>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</si>
  <si>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</si>
  <si>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</si>
  <si>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</si>
  <si>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</si>
  <si>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</si>
  <si>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</si>
  <si>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</si>
  <si>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</si>
  <si>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</si>
  <si>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</si>
  <si>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</si>
  <si>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</si>
  <si>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1. Elaborar plan de trabajo para la gestión de los instrumentos de planificación territorial</t>
  </si>
  <si>
    <t>Plan de trabajo (cronograma de actividades)</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</si>
  <si>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</si>
  <si>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SGP</t>
  </si>
  <si>
    <t>SGP LIBRE INVERSION</t>
  </si>
  <si>
    <t>2024130010214
FORMULACIÓN DE INSTRUMENTOS DE PLANIFICACIÓN TERRITORIAL INTERMEDIA EN EL DISTRITO DE CARTAGENA</t>
  </si>
  <si>
    <t>2. Realizar la etapa de diagnóstico de los instrumentos de planificación territorial</t>
  </si>
  <si>
    <t xml:space="preserve">Documento técnico de soporte (DTS) </t>
  </si>
  <si>
    <t>3. Elaborar documentos de planeación preliminar de los instrumentos de planificación territorial</t>
  </si>
  <si>
    <t>Documentos preliminares (DP)</t>
  </si>
  <si>
    <t>4. Elaborar documentos de planeación validado de los instrumentos de planificación territorial</t>
  </si>
  <si>
    <t>Documentos validados (DV)</t>
  </si>
  <si>
    <t>5. Realizar la divulgación de los instrumentos de planificación territorial</t>
  </si>
  <si>
    <t>Plan de divulgación ejecutado (PDE)</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</si>
  <si>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</si>
  <si>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</si>
  <si>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</si>
  <si>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</si>
  <si>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</si>
  <si>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</si>
  <si>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SI</t>
  </si>
  <si>
    <t xml:space="preserve">Contratación directa (con ofertas) </t>
  </si>
  <si>
    <t xml:space="preserve">202400000005234 Formulación del Plan Estratégico Prospectivo 2050 para el Distrito de  Cartagena de Indias </t>
  </si>
  <si>
    <t>DIVULGACIÓN</t>
  </si>
  <si>
    <t xml:space="preserve">Estrategia de divulgación </t>
  </si>
  <si>
    <t>Documento de Consultas y Talleres Participativos</t>
  </si>
  <si>
    <t>Desarrollo de Modelos Prospectivos</t>
  </si>
  <si>
    <t>PLAN DE TRABAJO: Elaboración del Informe Final</t>
  </si>
  <si>
    <t xml:space="preserve">202400000003799
</t>
  </si>
  <si>
    <t>Aumentar la disponibilidad de barrios con procesos de legalización_x000D_urbanística en el Distrito Turístico y Cultural de Cartagena de Indias.</t>
  </si>
  <si>
    <t xml:space="preserve">Documentos de política </t>
  </si>
  <si>
    <t xml:space="preserve">Documento de politica final	</t>
  </si>
  <si>
    <t>Documento de Politica Publica formulada</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</si>
  <si>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</si>
  <si>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</si>
  <si>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Plan de trabajo</t>
  </si>
  <si>
    <t>Documento</t>
  </si>
  <si>
    <t xml:space="preserve">Documento de planeación validado	</t>
  </si>
  <si>
    <t>Documento de Curadurías elaborados</t>
  </si>
  <si>
    <t>Estudios de preinversión</t>
  </si>
  <si>
    <t>2. REALIZAR ESTUDIO PARA DAR VIABILIDAD A NUEVAS CURADURIAS URBANAS</t>
  </si>
  <si>
    <t xml:space="preserve">3. REALIZAR LA ESTRUCTURACION DE LOS PROCESOS CONTRACTUALES Y TECNICOS EN EL MARCO DEL PROYECTO </t>
  </si>
  <si>
    <t>Informes tecnicos y jurídicos</t>
  </si>
  <si>
    <t>1. REALIZAR ACTIVIDADES DE APOYO A LA GESTION Y EN CAMPO PARA LA REDUCCION, INTERVENCION Y CONTROL DE INVASIONES ILEGALES EN CARTAGENA</t>
  </si>
  <si>
    <t>Informes de Operativos-recorridos-visitas realizados</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</si>
  <si>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</si>
  <si>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</si>
  <si>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</si>
  <si>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</si>
  <si>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</si>
  <si>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</si>
  <si>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</si>
  <si>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</si>
  <si>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</si>
  <si>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Certificaciones de asistencias de las capacitaciones en Defensores Urbanos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</si>
  <si>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</si>
  <si>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</si>
  <si>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</si>
  <si>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</si>
  <si>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</si>
  <si>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</si>
  <si>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</si>
  <si>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</si>
  <si>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</si>
  <si>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</si>
  <si>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</si>
  <si>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</si>
  <si>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</si>
  <si>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</si>
  <si>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</si>
  <si>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</si>
  <si>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Insuficiencia de fondos para completar el proyecto.</t>
  </si>
  <si>
    <t>Implementar un control financiero riguroso para gestionar el presupuesto asignado.</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</si>
  <si>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</si>
  <si>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</si>
  <si>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</si>
  <si>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</si>
  <si>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</si>
  <si>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Informes técnicos, Autos, resoluciones y amc oficios</t>
  </si>
  <si>
    <t>12.4.1</t>
  </si>
  <si>
    <t>ACTUALIZACIÓN E IMPLEMENTACIÓN DEL PLAN 4C: CARTAGENA COMPETITIVA Y COMPATIBLE CON EL CLIMA</t>
  </si>
  <si>
    <t>1.2.1.0.00-001 - ICLD</t>
  </si>
  <si>
    <t>Formulación y Seguimiento de instrumentos de Planificación Territorial para la zona Chambacú, Torices y La Unión en el distrito de Cartagena de Indias</t>
  </si>
  <si>
    <t>Formular y hacer seguimiento al plan parcial de Chambacu, Torices, La unión en Cartagena de Indias</t>
  </si>
  <si>
    <t>Elaborar plan de trabajo para la gestión de un instrumento de planificación territorial</t>
  </si>
  <si>
    <t>Los proyectos pueden enfrentar retrasos en su ejecución debido a problemas logísticos, administrativos o técnicos.</t>
  </si>
  <si>
    <t>Establecer un sistema de seguimiento y control riguroso de los cronogramas; definir claramente las responsabilidades.</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</si>
  <si>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</si>
  <si>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</si>
  <si>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</si>
  <si>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</si>
  <si>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</si>
  <si>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</si>
  <si>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</si>
  <si>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</si>
  <si>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</si>
  <si>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</si>
  <si>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</si>
  <si>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</si>
  <si>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</si>
  <si>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</si>
  <si>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</si>
  <si>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</si>
  <si>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</si>
  <si>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</si>
  <si>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</si>
  <si>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</si>
  <si>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</si>
  <si>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</si>
  <si>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</si>
  <si>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</si>
  <si>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Formular y adoptar tres (3) Planes Parciales de Renovación Urbana: R4, R7 y R8</t>
  </si>
  <si>
    <t>Documento de diagnóstico</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</si>
  <si>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</si>
  <si>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</si>
  <si>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</si>
  <si>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</si>
  <si>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</si>
  <si>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</si>
  <si>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Asinergia entre equipo técnico de profesionales especializados y la coordinación / supervisión del proyecto</t>
  </si>
  <si>
    <t>Establecer un sistema de seguimiento y control riguroso de los cronogramas.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</si>
  <si>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</si>
  <si>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</si>
  <si>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</si>
  <si>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</si>
  <si>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</si>
  <si>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</si>
  <si>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Documentos de estudios técnicos </t>
  </si>
  <si>
    <t>1. Elaborar documentos con la consolidación de la información recopilada</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</si>
  <si>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</si>
  <si>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</si>
  <si>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</si>
  <si>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</si>
  <si>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</si>
  <si>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Documentos de lineamientos técnicos</t>
  </si>
  <si>
    <t>Documentos de investigación</t>
  </si>
  <si>
    <t>1. Socializar el documento con los actores involucrados</t>
  </si>
  <si>
    <t>Aumentar información documentada en estudios socioeconómica, focalización y multipropósito territorial</t>
  </si>
  <si>
    <t>Socialización de los resultados de los procesos investigativos</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</si>
  <si>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</si>
  <si>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</si>
  <si>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</si>
  <si>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</si>
  <si>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</si>
  <si>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</si>
  <si>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</si>
  <si>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</si>
  <si>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</si>
  <si>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</si>
  <si>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</si>
  <si>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</si>
  <si>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</si>
  <si>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</si>
  <si>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</si>
  <si>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</si>
  <si>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</si>
  <si>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</si>
  <si>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</si>
  <si>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</si>
  <si>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</si>
  <si>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</si>
  <si>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</si>
  <si>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</si>
  <si>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</si>
  <si>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</si>
  <si>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</si>
  <si>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</si>
  <si>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</si>
  <si>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</si>
  <si>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</si>
  <si>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</si>
  <si>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</si>
  <si>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</si>
  <si>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</si>
  <si>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</si>
  <si>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</si>
  <si>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Actualización de la Estratificación Socioeconómica del Distrito de Cartagena de Indias</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</si>
  <si>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</si>
  <si>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</si>
  <si>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1. Tramitar y responder oportunamente las solicitudes de los usuarios en cuanto a certificación y revisión de estrato</t>
  </si>
  <si>
    <t>2024130010203 ACTUALIZACION DE  LA ESTRATIFICACION SOCIOECONOMICA DEL DISTRITO DE  CARTAGENA DE INDIAS</t>
  </si>
  <si>
    <t>2. Actualizar la estratrificación de los predios urbanos conforme a la metodología vigente</t>
  </si>
  <si>
    <t>Solicitudes atendidas</t>
  </si>
  <si>
    <t>3. Apoyar técnicamente al CPE</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</si>
  <si>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</si>
  <si>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</si>
  <si>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</si>
  <si>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</si>
  <si>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</si>
  <si>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</si>
  <si>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</si>
  <si>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</si>
  <si>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2. Responder los pqr presentados por los usuarios sisben (encuestas nuevas, inconformidades de categorías, retiro de personas entre otros)</t>
  </si>
  <si>
    <t>3. Actualizacion y mantenimiento del archivo general del Sisbén. (metros lineales)</t>
  </si>
  <si>
    <t>Metros lineales ejecutados</t>
  </si>
  <si>
    <t>4. Realización diaria de copias de Seguridad a la plataforma Sisbénapp y envió diario de los trámites procesados y sincronizados al DNP para su validación (*)</t>
  </si>
  <si>
    <t>5. Propagación de los procesos y actividades realizadas en la metodología IV del Sisbén, en nuestros canales de comunicación local y nacional (*)</t>
  </si>
  <si>
    <t>Procesos de socialización realizados</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</si>
  <si>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</si>
  <si>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</si>
  <si>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</si>
  <si>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</si>
  <si>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2. Realizar el diagnóstico de la infraestructura física de los diferentes puntos del SISBEN</t>
  </si>
  <si>
    <t>Documento elaborado</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</si>
  <si>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</si>
  <si>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</si>
  <si>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</si>
  <si>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</si>
  <si>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</si>
  <si>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</si>
  <si>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</si>
  <si>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</si>
  <si>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</si>
  <si>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</si>
  <si>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</si>
  <si>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</si>
  <si>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</si>
  <si>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</si>
  <si>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</si>
  <si>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</si>
  <si>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</si>
  <si>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</si>
  <si>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</si>
  <si>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</si>
  <si>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</si>
  <si>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</si>
  <si>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</si>
  <si>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</si>
  <si>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</si>
  <si>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</si>
  <si>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</si>
  <si>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</si>
  <si>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</si>
  <si>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</si>
  <si>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</si>
  <si>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</si>
  <si>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</si>
  <si>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</si>
  <si>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</si>
  <si>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</si>
  <si>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</si>
  <si>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</si>
  <si>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</si>
  <si>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</si>
  <si>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</si>
  <si>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</si>
  <si>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</si>
  <si>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</si>
  <si>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</si>
  <si>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</si>
  <si>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María Bernarda Pérez Carmona</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</si>
  <si>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</si>
  <si>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</si>
  <si>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</si>
  <si>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</si>
  <si>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</si>
  <si>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</si>
  <si>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</si>
  <si>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</si>
  <si>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</si>
  <si>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</si>
  <si>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</si>
  <si>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</si>
  <si>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</si>
  <si>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</si>
  <si>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Realizar los reportes de avance de Plan de Desarrollo de acuerdo con los requerimientos de entidades de control distrital y nacional en las diferentes plataformas y procesos de gestión (FURAG-DNP-PROCURADURIA-CONTRALORIA)</t>
  </si>
  <si>
    <t>Reportes realizados</t>
  </si>
  <si>
    <t>Diseñar plataforma interactiva para seguimiento y evaluación del Plan de Desarrollo y Planes Institucionales</t>
  </si>
  <si>
    <t>Actas de trabajo
Cronograma de diseño
Compra de equipos y adquisicion de software</t>
  </si>
  <si>
    <t>04-ORDEN DE COMPRA</t>
  </si>
  <si>
    <t>Realizar asistencia técnica a las localidades del Distrito para la formulación y proceso de seguimiento y evaluación de los planes locales de desarrollo</t>
  </si>
  <si>
    <t>Actas de trabajo de asistencias técnicas realizadas en las localidades</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</si>
  <si>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</si>
  <si>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</si>
  <si>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Realizar asistencias técnicas para la formulación de planes estratégicos comunitarios.</t>
  </si>
  <si>
    <t>Asistencias técnicas realizadas</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</si>
  <si>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</si>
  <si>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</si>
  <si>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</si>
  <si>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</si>
  <si>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</si>
  <si>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 xml:space="preserve">Elaborar los informes y boletines de seguimiento, evaluación y evolución de las Finanzas Públicas del Distrito en el marco de la ejecución del Plan de Desarrollo    </t>
  </si>
  <si>
    <t>Informes elaborados y presentados</t>
  </si>
  <si>
    <t>Revisar y verificar las solicitudes de disponibilidad presupuestal y los trámites de traslados presupuestales que cumpla con lo exigido para la aprobación</t>
  </si>
  <si>
    <t>Elaborar el Plan Operativo Anual de Inversiones teniendo en cuenta los avances de Plan de Desarrollo</t>
  </si>
  <si>
    <t>Plan Operativo Anual de Inversiones elaborados</t>
  </si>
  <si>
    <t xml:space="preserve">Atender las solicitudes de PQRSFD recibidas a través de SIGOB y dar respuesta al requerimiento solicitado mediante oficio.          </t>
  </si>
  <si>
    <t xml:space="preserve">Manejar y mantener actualizado el archivo físico y digital de la documentación relacionada con Plan de Desarrollo de la Secretaría de Planeación.    </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</si>
  <si>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</si>
  <si>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</si>
  <si>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</si>
  <si>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</si>
  <si>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</si>
  <si>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</si>
  <si>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</si>
  <si>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</si>
  <si>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2024130010261 FORTALECIMIENTO DE LA FORMULACION, IMPLEMENTACION Y SEGUIMIENTO A LAS POLITICAS PUBLICAS INTERSECTORIALES Y CON VISION INTEGRAL EN EL DISTRITO DE   CARTAGENA DE INDIAS</t>
  </si>
  <si>
    <t>2. Desarrollar procesos de formación en metodologías modernas y sistemáticas de formulación de políticas públicas</t>
  </si>
  <si>
    <t>Procesos realizados</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</si>
  <si>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</si>
  <si>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</si>
  <si>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</si>
  <si>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</si>
  <si>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</si>
  <si>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Brindar apoyo técnico, tecnológico y logístico que garantice el cumplimiento de las actividades previstas en la ley para el consejo de participación ciudadana</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</si>
  <si>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</si>
  <si>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</si>
  <si>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contratacion directa</t>
  </si>
  <si>
    <t>2024130010260 FORTALECIMIENTO AL CONSEJO TERRITORIAL DE PLANEACION, CONSEJO CONSULTIVO DE ORDENAMIENTO TERRITORIAL Y EL CONSEJO DE PARTICIPACION CIUDADANA EN EL DISTRITO   CARTAGENA DE INDIAS</t>
  </si>
  <si>
    <t>Realizar Jornadas de participación ciudadana para la identificación de necesidades y la realización de propuestas a partir de los informes de avances del Plan de Desarrollo</t>
  </si>
  <si>
    <t>Acompañar al CTP en la construcción de evaluación de plan de desarrollo y concepto sobre POT</t>
  </si>
  <si>
    <t>Brindar apoyo técnico, tecnológico y logístico que garantice el cumplimiento de las actividades previstas en la ley para el consejo consultivo de ordenamiento territorial</t>
  </si>
  <si>
    <t>Desarrollar formación especializada en temas de Plan de Desarrollo, POT, PEMP, Estratégicos y Comunales.</t>
  </si>
  <si>
    <t>Gestionar la Participación de Consejeros en espacios nacionales y regionales del Sistema Nacional de Planeación</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</si>
  <si>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</si>
  <si>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</si>
  <si>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</si>
  <si>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Servicio de actualización catastral con enfoque multipropósito</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</si>
  <si>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</si>
  <si>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</si>
  <si>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</si>
  <si>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</si>
  <si>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</si>
  <si>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</si>
  <si>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</si>
  <si>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Estructurar un documento técnico para solicitar ante el IGAC, la habilitación del distrito de Cartagena como gestor catastral</t>
  </si>
  <si>
    <t>PRESTAR LOS SERVICIOS DE GESTOR PARA LA EJECUCIÓN DE LA FASE DE OPERACIÓN DE LOS COMPONENTES CONSERVACIÓN Y DIFUSIÓN DEL SERVICIO PUBLICO CATASTRAL MULTIPROPÓSITO EN EL DISTRITO TURISTICO Y CULTURAL DE CARTAGENA DE INDIAS</t>
  </si>
  <si>
    <t>Servicio de conservación catastral (Producto
principal del proyecto)</t>
  </si>
  <si>
    <t>Elaborar documento diagnóstico y plan de intervención</t>
  </si>
  <si>
    <t>CONTRATAR LA PRESTACIÓN DE SERVICIOS PROFESIONALES DE ARQUITECTOS Y AFINES PARA REALIZAR  ACTIVIDADES  EN El PROYECTO DE INVERSIÓN   IMPLEMENTACIÓN DE LA GESTIÓN CATASTRAL CON ENFOQUE MULTIPROPÓSITO EN DISTRITO CARTAGENA DE INDIAS</t>
  </si>
  <si>
    <t>Elaborar documento de estudios técnicos sobre geografía, caracterización territorial y dinámica inmobiliaria.</t>
  </si>
  <si>
    <t>Realizar la difusión de información
del servicio público catastral</t>
  </si>
  <si>
    <t>Realizar la recolección de información física, jurídica y económica de los predios intervenidos con la actualización o conservación catastral.</t>
  </si>
  <si>
    <t>Procesar y analizar la información predial y territorial recolectada.</t>
  </si>
  <si>
    <t>Seguimento al proyecto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</si>
  <si>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</si>
  <si>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</si>
  <si>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</si>
  <si>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</si>
  <si>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</si>
  <si>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</si>
  <si>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</si>
  <si>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</si>
  <si>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</si>
  <si>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</si>
  <si>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</si>
  <si>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</si>
  <si>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Julio 16-2024</t>
  </si>
  <si>
    <t>REVISÓ</t>
  </si>
  <si>
    <t>Secretario de Planeación Distrital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</si>
  <si>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</si>
  <si>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</si>
  <si>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</si>
  <si>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</si>
  <si>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</si>
  <si>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</si>
  <si>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</si>
  <si>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</si>
  <si>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</si>
  <si>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</si>
  <si>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</si>
  <si>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</si>
  <si>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</si>
  <si>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</si>
  <si>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</si>
  <si>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</si>
  <si>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</si>
  <si>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</si>
  <si>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</si>
  <si>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</si>
  <si>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</si>
  <si>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</si>
  <si>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</si>
  <si>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</si>
  <si>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</si>
  <si>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</si>
  <si>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 xml:space="preserve">202400000003799 - RECUPERACIÓN DE LA GOBERNANZA URBANISTICA EN EL DISTRITO DE CARTAGENA DE INDIAS
	</t>
  </si>
  <si>
    <t>2021130010271 FORTALECIMIENTO DEL PLAN DE NORMALIZACION URBANISTICA,  EN EL DISTRITO DE  CARTAGENA DE INDIAS</t>
  </si>
  <si>
    <t>Ingresos corrientes de Libre Destinación</t>
  </si>
  <si>
    <t>ACTUALIZACIÓN DE LA METODOLOGIA SISBEN IV EN CARTAGENA DE INDIAS</t>
  </si>
  <si>
    <t xml:space="preserve">Realizar adecuada socialización del proyecto, de manera que los propietarios identifiquen las ventajas de la implementación del catastro multipropósito en su municipio </t>
  </si>
  <si>
    <t>Los propietarios, poseedores u ocupantes se oponen a la actualización catastral y no permiten el acceso a los predios para la recolección de información primaria, debido al temor al aumento de las bases gravables.</t>
  </si>
  <si>
    <t>No hay disponibilidad en la región de recurso humano con los perfiles requeridos para la actualización catastral</t>
  </si>
  <si>
    <t>Identificar la disponibilidad del recurso humano requerido en la región, sino proveer recursos de viáticos dentro del proyecto</t>
  </si>
  <si>
    <t>Documento Técnico</t>
  </si>
  <si>
    <t>6, Operaciones estadísticas</t>
  </si>
  <si>
    <t xml:space="preserve">Diagnostico del Sistema de información-infraestructura de datos </t>
  </si>
  <si>
    <t>2. Fortalecimiento de un punto de atención al ciudadano donde se orientará a los interesados sobre los diversos procedimientos que en materia urbanística se desarrollan o pueden desarrollarse en el Distrito de Cartagena (PUNTO UNIFICADO DE INFORMACIÓN)</t>
  </si>
  <si>
    <t>9. Verficar y revisar proyectos arquitectonicos para ejecutar obras de intervención ajustadas al POT y a los instrumentos de gestión de Patrimonio para Bienes de Interes Cultural en el marco del decreto  0404 DE 2024</t>
  </si>
  <si>
    <t>10. Inscribir y certificar la existencia y representación legal de las personas jurídicas de propiedad horizontal, de conformidad con lo dispuesto en la Ley 675 de 2021</t>
  </si>
  <si>
    <t>Certificados de Propiedad Horizontal, resoluciones, autos y AMC oficios</t>
  </si>
  <si>
    <t>Listado de Asistencia 
(Reporte del número de ciudadanos atendidos en punto unificado - página web y what´s app a final de año)</t>
  </si>
  <si>
    <t>Realizar los procesos contractuales y /o interadministrativo para la capacitacion a defensores urbanos barriales en normas urbanísticas vigentes</t>
  </si>
  <si>
    <t>Apoyar en la formación de los defensores urbanos barriales</t>
  </si>
  <si>
    <t>Contratación de servicios de transporte terrestre especial con conductor para el desplazamiento de los funcionarios de la secretaria de planeación, en desarrollo del proyecto de inversión normalización urbanística de cartagena de indias</t>
  </si>
  <si>
    <t>Implementar estrategias que promuevan la legalización urbanística de asentamientos irregulares en el Distrito de Cartagena de acuerdo con la normatividad vigente.</t>
  </si>
  <si>
    <t>Número de informes de gestión</t>
  </si>
  <si>
    <t>Actas en Primera Instancia</t>
  </si>
  <si>
    <t>Actas CPE - Segunda Instancia</t>
  </si>
  <si>
    <t>Número de informes de avance</t>
  </si>
  <si>
    <t>Número de bases de datos</t>
  </si>
  <si>
    <t>ACUMULADO META PRODUCTO AL CUATRIENIO</t>
  </si>
  <si>
    <t xml:space="preserve"> META PRODUCTO PDD 2026</t>
  </si>
  <si>
    <t xml:space="preserve">
</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</si>
  <si>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</si>
  <si>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</si>
  <si>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</si>
  <si>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</si>
  <si>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Página: 3 de 3</t>
  </si>
  <si>
    <t>PROYECTOS DE INVERSIÓN</t>
  </si>
  <si>
    <t>PONDERACIÓN DE  PRODUCTO</t>
  </si>
  <si>
    <t>ACTIVIDADES DE PROYECTO DE INVERSIÓN 
( HITOS )</t>
  </si>
  <si>
    <t>PROGRAMACIÓN NUMÉRICA DE LA ACTIVIDAD PROYECTO (VIGENCIA)</t>
  </si>
  <si>
    <t>Población general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</si>
  <si>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</si>
  <si>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</si>
  <si>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Todas</t>
  </si>
  <si>
    <t>1 y 2</t>
  </si>
  <si>
    <t>Director de Control Urbano</t>
  </si>
  <si>
    <t>TODAS</t>
  </si>
  <si>
    <t>4, 5, 6</t>
  </si>
  <si>
    <t>Formular un (1) Plan de Mejoramiento Integral de La Boquilla</t>
  </si>
  <si>
    <t xml:space="preserve">1. Elaborar documentos con la consolidación de la información recopilada
</t>
  </si>
  <si>
    <t>Documentos de estudios técnicos 
(Generación de nuevo conocimiento 6 - Documentos POT y Artículos y Plataforma CET)</t>
  </si>
  <si>
    <t>Documentos de investigación
(Anuario Estadístico 1)</t>
  </si>
  <si>
    <t>Documentos de investigación
(Boletín CET 3)</t>
  </si>
  <si>
    <t>Socialización de los resultados de los procesos investigativos
(Desarrollar diez (10) actividades científicas de apropiación social del conocimiento)</t>
  </si>
  <si>
    <t>Documentos de investigación
(Socialización de documentos POT 3)</t>
  </si>
  <si>
    <t>Clarena García Montes</t>
  </si>
  <si>
    <t>6. Correlacionar la dirección cartográfica DANE con la referencia catastral predial como eje de articulación de la Estratificación del Distrito de Cartagena</t>
  </si>
  <si>
    <t>7. Ejecutar la nueva estratificación para el Distrito de Cartagena</t>
  </si>
  <si>
    <t>2026-02</t>
  </si>
  <si>
    <t>Camilo Torres Catalan</t>
  </si>
  <si>
    <t>Carmen Adriana Charry Sampayo</t>
  </si>
  <si>
    <t>Apoyo Brindados</t>
  </si>
  <si>
    <t>Informes elaborados</t>
  </si>
  <si>
    <t>Informes de informes presentados</t>
  </si>
  <si>
    <t>Capacitaciones realizadas</t>
  </si>
  <si>
    <t>Convenios realizdos</t>
  </si>
  <si>
    <t>SECRETARIA DE PLANEACIÓN DISTRITAL 2026</t>
  </si>
  <si>
    <t>2026-12</t>
  </si>
  <si>
    <t>2026-07</t>
  </si>
  <si>
    <t>2026-01</t>
  </si>
  <si>
    <t>2026-06</t>
  </si>
  <si>
    <t>2026-2</t>
  </si>
  <si>
    <t xml:space="preserve"> Se contrataron los estudios "ELABORACIÓN DEL LEVANTAMIENTO TOPOGRÁFICO Y PREDIAL, COMO INSUMO TÉCNICO PREVIO AL PROCESO DE LEGALIZACIÓN URBANÍSTICA DE LOS ASENTAMIENTOS VILLA ANDREA Y 18 DE ENERO EN EL DISTRITO DE CARTAGENA DE INDIAS" $352.367.097,95  para la viabilizacion de 2 asentamientos.</t>
  </si>
  <si>
    <t>Desarrollar una (0,55) investigación para evaluar y redefinir las apuestas productivas de la ciudad en el marco de las tendencias futuras de la economía mundial</t>
  </si>
  <si>
    <t>Elaborar (0,55) estudio sobre mercado laboral y pertinencia educativa</t>
  </si>
  <si>
    <t>Se finalizará la estructuración de los documentos entregados por el convenio realizado con la Universidad de Cartagena en la vigencia 2025, para realizar la socialización a la comunidad</t>
  </si>
  <si>
    <t>Reformular, adoptar y dar seguimiento a 7 instrumentos de planificación territorial</t>
  </si>
  <si>
    <t>Tramitar otras actuaciones urbanísticas</t>
  </si>
  <si>
    <t>Apoyar en la consolidación del expediente</t>
  </si>
  <si>
    <t>Claudia Velasquez</t>
  </si>
  <si>
    <t>9, 10, 11, Marlinda, Pasacaballos</t>
  </si>
  <si>
    <t>NO</t>
  </si>
  <si>
    <t xml:space="preserve">SGP - Propósito General Libre Inversión </t>
  </si>
  <si>
    <t>ICLD - Recursos propios</t>
  </si>
  <si>
    <t xml:space="preserve">POBLACION GENERAL </t>
  </si>
  <si>
    <t>TODOS</t>
  </si>
  <si>
    <r>
      <t xml:space="preserve">Documentos de planeación elaborados
</t>
    </r>
    <r>
      <rPr>
        <b/>
        <sz val="36"/>
        <rFont val="Aptos"/>
        <family val="2"/>
      </rPr>
      <t>(PIGCC)</t>
    </r>
  </si>
  <si>
    <t>Fortalecer la planeación de la gestión del cambio climático en el distrito de Cartagena de Indias
Indicadores para medir el objetivo general
Indicador</t>
  </si>
  <si>
    <t>Formular un Plan Integral de Gestión de Cambio Climático Territorial (PIGCCT) como instrumento de planificación para la gestión del cambio climático en el distrito de Cartagena de Indias.</t>
  </si>
  <si>
    <t>Diagnóstico  (Analizar la situación actual y futura )</t>
  </si>
  <si>
    <t>Documento de planeación preliminar ( Elaborar documento estratégico )</t>
  </si>
  <si>
    <t>Documento de planeación  validado 
(Elaborar el documento de plan de acción )</t>
  </si>
  <si>
    <t>Divulgación  (Documento fase:  Implementación )</t>
  </si>
  <si>
    <t>1.1  Documento fase:  Alistamiento (Diagnóstico )
1.2 Documento fase: Perfil territorial (Diagnóstico )</t>
  </si>
  <si>
    <t>2. Documento fase:  Análisis estratégico  (Documento de planeación preliminar)</t>
  </si>
  <si>
    <t>3.1  Documento fase:  Elaborar plan de acción
3.2 Documento fase:  Documento de monitoreo seguimiento y evaluación</t>
  </si>
  <si>
    <t>4. Documento fase:  Implementación (Divulgación)</t>
  </si>
  <si>
    <t>Retrasos en su ejecución debido a problemas logísticos, administrativos o técnicos.</t>
  </si>
  <si>
    <t>La comunidad local podría mostrar resistencia a involucrarse en las estrategias de participación debido a la falta de información o a percepciones negativas sobre la institucionalidad.</t>
  </si>
  <si>
    <t>Atraso debido a las condiciones meteorológicas impredecibles que puedan causar retrasos logísticos para la implementación de las estrategias de participación.</t>
  </si>
  <si>
    <t xml:space="preserve">Establecer un sistema de seguimiento y control riguroso de los cronogramas. </t>
  </si>
  <si>
    <t xml:space="preserve">Realizar acercamiento de socialización y sensibilización previos a implementar las estrategias de participación. </t>
  </si>
  <si>
    <t xml:space="preserve">Implementar un plan de contingencia que incluya una reprogramación de actividades de participación. </t>
  </si>
  <si>
    <t>Prestación de servicios profesionales para realizar las actividades del proyecto de inversión formulación del plan integral de gestión del cambio climático de Cartagena de Indias / Contratar operador logístico para adelantar las acciones enmarcadas dentro del proyecto de inversión formulación del plan integral de gestión del cambio climático de Cartagena de Indias / Orden de compra de papelería para adelantar las acciones enmarcadas dentro del proyecto de inversión</t>
  </si>
  <si>
    <t>Contratación directa</t>
  </si>
  <si>
    <t>1.2.4.3.03-070 - SGP LIBRE INVERSION</t>
  </si>
  <si>
    <t>Recursos Propios</t>
  </si>
  <si>
    <t>2.3.3206.0900.202500000041269
ACTUALIZACIÓN E IMPLEMENTACIÓN DEL PLAN 4C: CARTAGENA COMPETITIVA Y COMPATIBLE CON EL CLIMA</t>
  </si>
  <si>
    <t xml:space="preserve">Camilo Rey Sabogal
</t>
  </si>
  <si>
    <t xml:space="preserve">Claudia Velasquez
</t>
  </si>
  <si>
    <t>Formular y adoptar Actuaciones Urbanas Integrales (AUI) para las Unidades de Actuación</t>
  </si>
  <si>
    <t>Formulación de Actuaciones Urbanas Integrales (AUI) para la Gestión Territorial del Distrito de Cartagena de Indias</t>
  </si>
  <si>
    <t>Formular y adoptar Actuaciones Urbanas Integrales (AUI) para las Unidades de Actuación Cerro de la Popa, Cerro de Albornoz y Cospique, Nelson Mandela y Villa Hermosa, con el fin de intervenir de manera planificada, articulada y sostenible</t>
  </si>
  <si>
    <t xml:space="preserve">Formular Actuaciones urbanas integrales (AUI) para la gestión territorial del Distrito de Cartagena </t>
  </si>
  <si>
    <t>población general</t>
  </si>
  <si>
    <t>1, 15, 11</t>
  </si>
  <si>
    <t>2.3.4002.1400.202500000042303</t>
  </si>
  <si>
    <t>proyecto nuevo</t>
  </si>
  <si>
    <t>Formulación de instrumentos de gestión del territorio costero para su mejoramiento integral en Cartagena de Indias</t>
  </si>
  <si>
    <t xml:space="preserve">Generar instrumentos de gestión del territorio costero en los Centros Poblados de Bocachica, Caño del Oro, Punta Arena, Tierra Bomba, Barú, Isla Grande, Santa Cruz del Islote, e Isla Fuerte, en el Distrito de Cartagena de Indias. </t>
  </si>
  <si>
    <t xml:space="preserve">Formular acciones orientadas a la mejora de las condiciones de vida en el territorio costero en Cartagena de Indias. </t>
  </si>
  <si>
    <t>Definir el cronograma de entrega del documento /Definir el alcance del documento (Plan de trabajo)</t>
  </si>
  <si>
    <t>Acuerdo No. 006 de 2003
las UCG de Tierra Bomba, la Caño del Oro, la de Bocachica, la de Barú, la de Islas del Rosario, la de Isla Fuerte y la UGC del Archipiélago de San Bernardo.</t>
  </si>
  <si>
    <t>Los proyectos pueden enfrentar retrasos en su ejecución debido a problemas logísticos, administrativos o técnicos. (Operacionales)
La comunidad local podría mostrar resistencia debido a la falta de información o a percepciones negativas sobre los proyectos. (Administrativo)
Atraso debido a las condiciones meteorológicas impredecibles que puedan causar un estado de emergencia por inundaciones. (Asociados a fenómenos de origen natural)</t>
  </si>
  <si>
    <t>Establecer un sistema de seguimiento y control riguroso de los cronogramas. (Operacionales)
Implementar un plan de contingencia que incluya procedimientos específicos para la gestión de emergencias climáticas, la identificación de áreas de alto riesgo de inundación, y la programación flexible de actividades. (Asociados a fenómenos de origen natural)
Contar con las mesas de participación comunitaria dentro de la construcción de los instrumentos. (Administrativo)</t>
  </si>
  <si>
    <t>Prestación de servicios profesionales para realizar las actividades del proyecto de inversión formulación de instrumentos de gestión del territorio costero para su mejoramiento integral en Cartagena de Indias</t>
  </si>
  <si>
    <t>SGP LIBRE INVERSIÓN</t>
  </si>
  <si>
    <t>202500000042535
FORMULACIÓN DE INSTRUMENTOS DE GESTIÓN DEL TERRITORIO COSTERO PARA SU MEJORAMIENTO INTEGRAL EN CARTAGENA DE INDIAS</t>
  </si>
  <si>
    <t>Ejecución 2026</t>
  </si>
  <si>
    <t>Diagnóstico</t>
  </si>
  <si>
    <t>Analizar la situación actual y futura /Realizar mesas de trabajo con los actores involucrados (Diagnóstico)</t>
  </si>
  <si>
    <t>Documento de planeación preliminar</t>
  </si>
  <si>
    <t>Elaborar documento estratégico / Elaborar el documento de plan de acción (Documento de planeación preliminar)</t>
  </si>
  <si>
    <t>Ejecución 2027</t>
  </si>
  <si>
    <t>Consolidar el documento final / Realizar consultas del documento de planeación a los grupos de interés (Documento de planeación validado)</t>
  </si>
  <si>
    <t>Publicar el documento / Socializar el documento con los actores involucrados (Divulgación)</t>
  </si>
  <si>
    <t>CAMBIO CLIMATICO</t>
  </si>
  <si>
    <t>ORDEN DE COMPRA</t>
  </si>
  <si>
    <t>2026-04</t>
  </si>
  <si>
    <t>NUEVA ESTRATIFICACION</t>
  </si>
  <si>
    <t>Informe de envíos de bases de datos Sisben a DNP</t>
  </si>
  <si>
    <t>2026 -12</t>
  </si>
  <si>
    <t>2026 -2</t>
  </si>
  <si>
    <t>2026-1</t>
  </si>
  <si>
    <t>2026 2</t>
  </si>
  <si>
    <t>2026 - 2</t>
  </si>
  <si>
    <t>12-CONTRATO DE PRESTACION DE SERVICIOS
19-CONTRATO DE SUMINISTRO</t>
  </si>
  <si>
    <t>Matriz de solicitudes revisadas - Informes de reporte</t>
  </si>
  <si>
    <t>SGP - Libre Inversión</t>
  </si>
  <si>
    <t>Bertha Cecilia Pérez Ortiz</t>
  </si>
  <si>
    <t>Diego Bareño Campos</t>
  </si>
  <si>
    <t>Cronograma de Socializaciones
Convocatorias
Reuniones realizadas</t>
  </si>
  <si>
    <t>Población de La Boquilla</t>
  </si>
  <si>
    <t>Centro Poblado de La Boquilla</t>
  </si>
  <si>
    <t>SECRETARÍA DE PLANEACIÓN DISTRITAL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</si>
</sst>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0_);[Red]\(&quot;$&quot;#,##0\)"/>
    <numFmt numFmtId="165" formatCode="&quot;$&quot;#,##0.00_);[Red]\(&quot;$&quot;#,##0.00\)"/>
    <numFmt numFmtId="166" formatCode="0.0%"/>
    <numFmt numFmtId="167" formatCode="0.0"/>
    <numFmt numFmtId="168" formatCode="&quot;$&quot;#,##0.00"/>
    <numFmt numFmtId="169" formatCode="&quot;$&quot;\ #,##0"/>
    <numFmt numFmtId="170" formatCode="&quot;$&quot;\ #,##0.00"/>
    <numFmt numFmtId="171" formatCode="_(&quot;$&quot;\ * #,##0.00_);_(&quot;$&quot;\ * \(#,##0.00\);_(&quot;$&quot;\ * &quot;-&quot;??_);_(@_)"/>
    <numFmt numFmtId="172" formatCode="&quot;$&quot;\ #,##0.00;[Red]&quot;$&quot;\ #,##0.00"/>
    <numFmt numFmtId="173" formatCode="0.0000"/>
    <numFmt numFmtId="174" formatCode="0.000"/>
    <numFmt numFmtId="175" formatCode="0.00000"/>
  </numFmts>
  <fonts count="51">
    <font>
      <sz val="11"/>
      <color theme="1"/>
      <name val="Aptos Narrow"/>
      <scheme val="minor"/>
    </font>
    <font>
      <sz val="11"/>
      <color theme="1"/>
      <name val="Aptos Narrow"/>
      <family val="2"/>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b/>
      <sz val="11"/>
      <color theme="1"/>
      <name val="Arial"/>
      <family val="2"/>
    </font>
    <font>
      <sz val="11"/>
      <color rgb="FF000000"/>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11"/>
      <color theme="1"/>
      <name val="Aptos Narrow"/>
      <family val="2"/>
    </font>
    <font>
      <sz val="11"/>
      <color theme="1"/>
      <name val="Arial"/>
      <family val="2"/>
    </font>
    <font>
      <sz val="9"/>
      <color theme="1"/>
      <name val="Arial"/>
      <family val="2"/>
    </font>
    <font>
      <sz val="9"/>
      <color theme="1"/>
      <name val="&quot;Arial Narrow&quot;"/>
    </font>
    <font>
      <sz val="11"/>
      <color theme="1"/>
      <name val="Aptos Narrow"/>
      <family val="2"/>
      <scheme val="minor"/>
    </font>
    <font>
      <sz val="8"/>
      <color rgb="FF000000"/>
      <name val="Arial"/>
      <family val="2"/>
    </font>
    <font>
      <sz val="9"/>
      <color rgb="FF000000"/>
      <name val="Arial"/>
      <family val="2"/>
    </font>
    <font>
      <sz val="8"/>
      <color theme="1"/>
      <name val="Aptos Narrow"/>
      <family val="2"/>
    </font>
    <font>
      <b/>
      <sz val="10"/>
      <color theme="1"/>
      <name val="Verdana"/>
      <family val="2"/>
    </font>
    <font>
      <sz val="10"/>
      <color theme="1"/>
      <name val="Verdana"/>
      <family val="2"/>
    </font>
    <font>
      <sz val="10"/>
      <name val="Arial"/>
      <family val="2"/>
    </font>
    <font>
      <sz val="24"/>
      <name val="Arial"/>
      <family val="2"/>
    </font>
    <font>
      <sz val="8"/>
      <name val="Aptos Narrow"/>
      <scheme val="minor"/>
    </font>
    <font>
      <sz val="36"/>
      <name val="Aptos"/>
      <family val="2"/>
    </font>
    <font>
      <b/>
      <sz val="36"/>
      <name val="Aptos"/>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24"/>
      <color indexed="81"/>
      <name val="Tahoma"/>
      <family val="2"/>
    </font>
    <font>
      <sz val="24"/>
      <color indexed="81"/>
      <name val="Tahoma"/>
      <family val="2"/>
    </font>
    <font>
      <b/>
      <sz val="36"/>
      <color theme="1"/>
      <name val="Arial"/>
      <family val="2"/>
    </font>
    <font>
      <sz val="36"/>
      <color theme="1"/>
      <name val="Aptos Narrow"/>
      <family val="2"/>
      <scheme val="minor"/>
    </font>
    <font>
      <b/>
      <sz val="36"/>
      <color theme="1"/>
      <name val="Aptos Narrow"/>
      <family val="2"/>
      <scheme val="minor"/>
    </font>
    <font>
      <b/>
      <sz val="36"/>
      <name val="Arial"/>
      <family val="2"/>
    </font>
    <font>
      <b/>
      <sz val="36"/>
      <color theme="1" tint="4.9989318521683403E-2"/>
      <name val="Arial"/>
      <family val="2"/>
    </font>
    <font>
      <sz val="36"/>
      <color theme="1"/>
      <name val="Arial"/>
      <family val="2"/>
    </font>
    <font>
      <sz val="36"/>
      <name val="Arial"/>
      <family val="2"/>
    </font>
    <font>
      <sz val="36"/>
      <name val="Aptos Narrow"/>
      <family val="2"/>
      <scheme val="minor"/>
    </font>
    <font>
      <sz val="36"/>
      <color theme="1"/>
      <name val="Calibri"/>
      <family val="2"/>
    </font>
    <font>
      <sz val="36"/>
      <color theme="1"/>
      <name val="Aptos Narrow"/>
      <family val="2"/>
    </font>
    <font>
      <sz val="36"/>
      <color theme="1"/>
      <name val="Segoe UI"/>
      <family val="2"/>
    </font>
    <font>
      <b/>
      <sz val="36"/>
      <color theme="1"/>
      <name val="Aptos Narrow"/>
      <family val="2"/>
    </font>
    <font>
      <b/>
      <sz val="36"/>
      <name val="Aptos Narrow"/>
      <family val="2"/>
      <scheme val="minor"/>
    </font>
    <font>
      <sz val="36"/>
      <color rgb="FFFF0000"/>
      <name val="Aptos Narrow"/>
      <family val="2"/>
      <scheme val="minor"/>
    </font>
    <font>
      <sz val="36"/>
      <name val="Calibri"/>
      <family val="2"/>
    </font>
    <font>
      <b/>
      <sz val="24"/>
      <name val="Arial"/>
      <family val="2"/>
    </font>
  </fonts>
  <fills count="8">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DBE5F1"/>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s>
  <cellStyleXfs count="19">
    <xf numFmtId="0" fontId="0" fillId="0" borderId="0"/>
    <xf numFmtId="9" fontId="18" fillId="0" borderId="0" applyFont="0" applyFill="0" applyBorder="0" applyAlignment="0" applyProtection="0"/>
    <xf numFmtId="44" fontId="18" fillId="0" borderId="0" applyFont="0" applyFill="0" applyBorder="0" applyAlignment="0" applyProtection="0"/>
    <xf numFmtId="0" fontId="2" fillId="0" borderId="12"/>
    <xf numFmtId="49" fontId="23" fillId="0" borderId="12" applyFill="0" applyBorder="0" applyProtection="0">
      <alignment horizontal="left" vertical="center"/>
    </xf>
    <xf numFmtId="0" fontId="22" fillId="7" borderId="12" applyNumberFormat="0" applyBorder="0" applyProtection="0">
      <alignment horizontal="center" vertical="center"/>
    </xf>
    <xf numFmtId="43" fontId="2" fillId="0" borderId="12" applyFont="0" applyFill="0" applyBorder="0" applyAlignment="0" applyProtection="0"/>
    <xf numFmtId="43" fontId="2" fillId="0" borderId="12" applyFont="0" applyFill="0" applyBorder="0" applyAlignment="0" applyProtection="0"/>
    <xf numFmtId="171" fontId="2" fillId="0" borderId="12" applyFont="0" applyFill="0" applyBorder="0" applyAlignment="0" applyProtection="0"/>
    <xf numFmtId="0" fontId="24" fillId="0" borderId="12"/>
    <xf numFmtId="9" fontId="2" fillId="0" borderId="12" applyFont="0" applyFill="0" applyBorder="0" applyAlignment="0" applyProtection="0"/>
    <xf numFmtId="0" fontId="24" fillId="0" borderId="12"/>
    <xf numFmtId="44" fontId="2" fillId="0" borderId="12" applyFont="0" applyFill="0" applyBorder="0" applyAlignment="0" applyProtection="0"/>
    <xf numFmtId="0" fontId="1" fillId="0" borderId="12"/>
    <xf numFmtId="0" fontId="24" fillId="0" borderId="12"/>
    <xf numFmtId="9" fontId="1" fillId="0" borderId="12" applyFont="0" applyFill="0" applyBorder="0" applyAlignment="0" applyProtection="0"/>
    <xf numFmtId="44" fontId="1" fillId="0" borderId="12" applyFont="0" applyFill="0" applyBorder="0" applyAlignment="0" applyProtection="0"/>
    <xf numFmtId="42" fontId="1" fillId="0" borderId="12" applyFont="0" applyFill="0" applyBorder="0" applyAlignment="0" applyProtection="0"/>
    <xf numFmtId="43" fontId="1" fillId="0" borderId="12" applyFont="0" applyFill="0" applyBorder="0" applyAlignment="0" applyProtection="0"/>
  </cellStyleXfs>
  <cellXfs count="564">
    <xf numFmtId="0" fontId="0" fillId="0" borderId="0" xfId="0"/>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7" fillId="3" borderId="1"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14" fontId="21" fillId="0" borderId="1" xfId="0" applyNumberFormat="1"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xf numFmtId="0" fontId="10" fillId="0" borderId="1" xfId="0" applyFont="1" applyBorder="1" applyAlignment="1">
      <alignment horizontal="center" wrapText="1"/>
    </xf>
    <xf numFmtId="0" fontId="11" fillId="5" borderId="1" xfId="0" applyFont="1" applyFill="1" applyBorder="1" applyAlignment="1">
      <alignment horizontal="center" vertical="center"/>
    </xf>
    <xf numFmtId="0" fontId="11" fillId="5" borderId="1" xfId="0" applyFont="1" applyFill="1" applyBorder="1" applyAlignment="1">
      <alignment vertical="center"/>
    </xf>
    <xf numFmtId="0" fontId="22" fillId="6" borderId="1" xfId="0" applyFont="1" applyFill="1" applyBorder="1" applyAlignment="1">
      <alignment vertical="center"/>
    </xf>
    <xf numFmtId="0" fontId="22" fillId="6" borderId="1" xfId="0" applyFont="1" applyFill="1" applyBorder="1" applyAlignment="1">
      <alignment horizontal="center" vertical="center"/>
    </xf>
    <xf numFmtId="49" fontId="23" fillId="0" borderId="1" xfId="0" applyNumberFormat="1" applyFont="1" applyBorder="1" applyAlignment="1">
      <alignment vertical="center" wrapText="1"/>
    </xf>
    <xf numFmtId="3" fontId="23" fillId="0" borderId="1" xfId="0" applyNumberFormat="1" applyFont="1" applyBorder="1" applyAlignment="1">
      <alignment horizontal="center" vertical="center"/>
    </xf>
    <xf numFmtId="49" fontId="23" fillId="0" borderId="1" xfId="0" applyNumberFormat="1" applyFont="1" applyBorder="1" applyAlignment="1">
      <alignment horizontal="left" vertical="center"/>
    </xf>
    <xf numFmtId="0" fontId="11" fillId="0" borderId="20" xfId="0" applyFont="1" applyBorder="1" applyAlignment="1">
      <alignment horizontal="left" vertical="center"/>
    </xf>
    <xf numFmtId="0" fontId="12" fillId="0" borderId="20" xfId="0" applyFont="1" applyBorder="1"/>
    <xf numFmtId="0" fontId="0" fillId="0" borderId="20" xfId="0" applyBorder="1"/>
    <xf numFmtId="0" fontId="12" fillId="0" borderId="20" xfId="0" applyFont="1" applyBorder="1" applyAlignment="1">
      <alignment horizontal="center"/>
    </xf>
    <xf numFmtId="0" fontId="15"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2" fillId="0" borderId="20" xfId="0" applyFont="1" applyBorder="1"/>
    <xf numFmtId="0" fontId="2"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15" fillId="0" borderId="20" xfId="0" applyFont="1" applyBorder="1" applyAlignment="1">
      <alignment vertical="center" wrapText="1"/>
    </xf>
    <xf numFmtId="0" fontId="20" fillId="0" borderId="20" xfId="0" applyFont="1" applyBorder="1" applyAlignment="1">
      <alignment horizontal="center" vertical="center" wrapText="1"/>
    </xf>
    <xf numFmtId="0" fontId="0" fillId="0" borderId="20" xfId="0" applyBorder="1" applyAlignment="1">
      <alignment vertical="center"/>
    </xf>
    <xf numFmtId="0" fontId="15" fillId="0" borderId="20" xfId="0" applyFont="1" applyBorder="1" applyAlignment="1">
      <alignment horizontal="center" vertical="center"/>
    </xf>
    <xf numFmtId="0" fontId="0" fillId="0" borderId="20" xfId="0" applyBorder="1" applyAlignment="1">
      <alignment horizontal="center" vertical="center"/>
    </xf>
    <xf numFmtId="0" fontId="8" fillId="0" borderId="20" xfId="0" applyFont="1" applyBorder="1" applyAlignment="1">
      <alignment horizontal="center" vertical="center" wrapText="1"/>
    </xf>
    <xf numFmtId="166" fontId="27" fillId="0" borderId="11" xfId="1" applyNumberFormat="1" applyFont="1" applyFill="1" applyBorder="1" applyAlignment="1">
      <alignment horizontal="center" vertical="center" wrapText="1"/>
    </xf>
    <xf numFmtId="166" fontId="27" fillId="0" borderId="1" xfId="1" applyNumberFormat="1" applyFont="1" applyFill="1" applyBorder="1" applyAlignment="1">
      <alignment horizontal="center" vertical="center" wrapText="1"/>
    </xf>
    <xf numFmtId="166" fontId="27" fillId="0" borderId="14" xfId="1" applyNumberFormat="1" applyFont="1" applyFill="1" applyBorder="1" applyAlignment="1">
      <alignment horizontal="center" vertical="center" wrapText="1"/>
    </xf>
    <xf numFmtId="166" fontId="27" fillId="0" borderId="20" xfId="1" applyNumberFormat="1" applyFont="1" applyFill="1" applyBorder="1" applyAlignment="1">
      <alignment horizontal="center" vertical="center" wrapText="1"/>
    </xf>
    <xf numFmtId="174" fontId="27" fillId="0" borderId="20" xfId="1" applyNumberFormat="1" applyFont="1" applyFill="1" applyBorder="1" applyAlignment="1">
      <alignment horizontal="center" vertical="center"/>
    </xf>
    <xf numFmtId="44" fontId="40" fillId="0" borderId="20" xfId="16" applyFont="1" applyFill="1" applyBorder="1" applyAlignment="1">
      <alignment horizontal="center" vertical="center" wrapText="1"/>
    </xf>
    <xf numFmtId="44" fontId="36" fillId="0" borderId="20" xfId="16" applyFont="1" applyFill="1" applyBorder="1" applyAlignment="1">
      <alignment horizontal="center" vertical="center" wrapText="1"/>
    </xf>
    <xf numFmtId="44" fontId="40" fillId="0" borderId="20" xfId="16" applyFont="1" applyFill="1" applyBorder="1" applyAlignment="1">
      <alignment horizontal="center" vertical="center"/>
    </xf>
    <xf numFmtId="44" fontId="36" fillId="0" borderId="20" xfId="16" applyFont="1" applyFill="1" applyBorder="1" applyAlignment="1">
      <alignment horizontal="center" vertical="center"/>
    </xf>
    <xf numFmtId="169" fontId="41" fillId="0" borderId="37" xfId="16" applyNumberFormat="1" applyFont="1" applyFill="1" applyBorder="1" applyAlignment="1">
      <alignment horizontal="center" vertical="center" wrapText="1"/>
    </xf>
    <xf numFmtId="169" fontId="41" fillId="0" borderId="20" xfId="16" applyNumberFormat="1" applyFont="1" applyFill="1" applyBorder="1" applyAlignment="1">
      <alignment horizontal="center" vertical="center" wrapText="1"/>
    </xf>
    <xf numFmtId="173" fontId="27" fillId="0" borderId="20" xfId="1" applyNumberFormat="1" applyFont="1" applyFill="1" applyBorder="1" applyAlignment="1">
      <alignment horizontal="center" vertical="center"/>
    </xf>
    <xf numFmtId="44" fontId="40" fillId="0" borderId="23" xfId="16" applyFont="1" applyFill="1" applyBorder="1" applyAlignment="1">
      <alignment horizontal="center" vertical="center" wrapText="1"/>
    </xf>
    <xf numFmtId="44" fontId="36" fillId="0" borderId="37" xfId="16" applyFont="1" applyFill="1" applyBorder="1" applyAlignment="1">
      <alignment horizontal="center" vertical="center" wrapText="1"/>
    </xf>
    <xf numFmtId="44" fontId="36" fillId="0" borderId="54" xfId="16" applyFont="1" applyFill="1" applyBorder="1" applyAlignment="1">
      <alignment horizontal="center" vertical="center" wrapText="1"/>
    </xf>
    <xf numFmtId="44" fontId="40" fillId="0" borderId="37" xfId="16" applyFont="1" applyFill="1" applyBorder="1" applyAlignment="1">
      <alignment horizontal="center" vertical="center" wrapText="1"/>
    </xf>
    <xf numFmtId="0" fontId="40" fillId="0" borderId="20" xfId="13" applyFont="1" applyBorder="1" applyAlignment="1">
      <alignment horizontal="center" vertical="center" wrapText="1"/>
    </xf>
    <xf numFmtId="0" fontId="35" fillId="0" borderId="20" xfId="13" applyFont="1" applyBorder="1" applyAlignment="1">
      <alignment horizontal="center" vertical="center" wrapText="1"/>
    </xf>
    <xf numFmtId="9" fontId="40" fillId="0" borderId="20" xfId="15" applyFont="1" applyFill="1" applyBorder="1" applyAlignment="1">
      <alignment horizontal="center" vertical="center" wrapText="1"/>
    </xf>
    <xf numFmtId="0" fontId="36" fillId="0" borderId="20" xfId="13" applyFont="1" applyBorder="1" applyAlignment="1">
      <alignment horizontal="center" vertical="center" wrapText="1"/>
    </xf>
    <xf numFmtId="0" fontId="43" fillId="0" borderId="20" xfId="13" applyFont="1" applyBorder="1" applyAlignment="1">
      <alignment horizontal="center" vertical="center" wrapText="1"/>
    </xf>
    <xf numFmtId="6" fontId="40" fillId="0" borderId="20" xfId="13" applyNumberFormat="1" applyFont="1" applyBorder="1" applyAlignment="1">
      <alignment horizontal="center" vertical="center" wrapText="1"/>
    </xf>
    <xf numFmtId="0" fontId="36" fillId="0" borderId="20" xfId="13" applyFont="1" applyBorder="1" applyAlignment="1">
      <alignment horizontal="center" vertical="center"/>
    </xf>
    <xf numFmtId="0" fontId="42" fillId="0" borderId="12" xfId="13" applyFont="1"/>
    <xf numFmtId="0" fontId="42" fillId="0" borderId="20" xfId="0" applyFont="1" applyBorder="1" applyAlignment="1">
      <alignment horizontal="center" vertical="center" wrapText="1"/>
    </xf>
    <xf numFmtId="0" fontId="36" fillId="0" borderId="20" xfId="0" applyFont="1" applyBorder="1" applyAlignment="1">
      <alignment horizontal="center" vertical="center" wrapText="1"/>
    </xf>
    <xf numFmtId="0" fontId="41" fillId="0" borderId="20" xfId="0" applyFont="1" applyBorder="1" applyAlignment="1">
      <alignment horizontal="center" vertical="center" wrapText="1"/>
    </xf>
    <xf numFmtId="17" fontId="42" fillId="0" borderId="20" xfId="0" applyNumberFormat="1" applyFont="1" applyBorder="1" applyAlignment="1">
      <alignment horizontal="center" vertical="center" wrapText="1"/>
    </xf>
    <xf numFmtId="0" fontId="49" fillId="0" borderId="20" xfId="0" applyFont="1" applyBorder="1" applyAlignment="1">
      <alignment horizontal="center" vertical="center" wrapText="1"/>
    </xf>
    <xf numFmtId="3" fontId="35" fillId="0" borderId="20" xfId="0" applyNumberFormat="1" applyFont="1" applyBorder="1" applyAlignment="1">
      <alignment horizontal="center" vertical="center" wrapText="1"/>
    </xf>
    <xf numFmtId="44" fontId="42" fillId="0" borderId="20" xfId="2" applyFont="1" applyFill="1" applyBorder="1" applyAlignment="1">
      <alignment horizontal="center" vertical="center" wrapText="1"/>
    </xf>
    <xf numFmtId="14" fontId="42" fillId="0" borderId="20" xfId="0" applyNumberFormat="1" applyFont="1" applyBorder="1" applyAlignment="1">
      <alignment horizontal="center" vertical="center" wrapText="1"/>
    </xf>
    <xf numFmtId="0" fontId="42" fillId="0" borderId="56" xfId="0" applyFont="1" applyBorder="1" applyAlignment="1">
      <alignment horizontal="center" vertical="center"/>
    </xf>
    <xf numFmtId="0" fontId="42" fillId="0" borderId="25" xfId="0" applyFont="1" applyBorder="1" applyAlignment="1">
      <alignment horizontal="center" vertical="center" wrapText="1"/>
    </xf>
    <xf numFmtId="0" fontId="40" fillId="0" borderId="22" xfId="13" applyFont="1" applyBorder="1" applyAlignment="1">
      <alignment horizontal="center" vertical="center" wrapText="1"/>
    </xf>
    <xf numFmtId="0" fontId="35" fillId="0" borderId="22" xfId="13" applyFont="1" applyBorder="1" applyAlignment="1">
      <alignment horizontal="center" vertical="center" wrapText="1"/>
    </xf>
    <xf numFmtId="1" fontId="40" fillId="0" borderId="22" xfId="13" applyNumberFormat="1" applyFont="1" applyBorder="1" applyAlignment="1">
      <alignment horizontal="center" vertical="center" wrapText="1"/>
    </xf>
    <xf numFmtId="9" fontId="40" fillId="0" borderId="22" xfId="15" applyFont="1" applyFill="1" applyBorder="1" applyAlignment="1">
      <alignment horizontal="center" vertical="center" wrapText="1"/>
    </xf>
    <xf numFmtId="0" fontId="36" fillId="0" borderId="22" xfId="13" applyFont="1" applyBorder="1" applyAlignment="1">
      <alignment horizontal="center" vertical="center" wrapText="1"/>
    </xf>
    <xf numFmtId="0" fontId="43" fillId="0" borderId="22" xfId="13" applyFont="1" applyBorder="1" applyAlignment="1">
      <alignment horizontal="center" vertical="center" wrapText="1"/>
    </xf>
    <xf numFmtId="0" fontId="40" fillId="0" borderId="23" xfId="13" applyFont="1" applyBorder="1" applyAlignment="1">
      <alignment horizontal="center" vertical="center" wrapText="1"/>
    </xf>
    <xf numFmtId="1" fontId="40" fillId="0" borderId="23" xfId="13" applyNumberFormat="1" applyFont="1" applyBorder="1" applyAlignment="1">
      <alignment horizontal="center" vertical="center" wrapText="1"/>
    </xf>
    <xf numFmtId="0" fontId="36" fillId="0" borderId="23" xfId="13" applyFont="1" applyBorder="1" applyAlignment="1">
      <alignment horizontal="center" vertical="center" wrapText="1"/>
    </xf>
    <xf numFmtId="0" fontId="43" fillId="0" borderId="23" xfId="13" applyFont="1" applyBorder="1" applyAlignment="1">
      <alignment horizontal="center" vertical="center" wrapText="1"/>
    </xf>
    <xf numFmtId="0" fontId="42" fillId="0" borderId="43" xfId="0" applyFont="1" applyBorder="1" applyAlignment="1">
      <alignment horizontal="center" vertical="center" wrapText="1"/>
    </xf>
    <xf numFmtId="0" fontId="42" fillId="0" borderId="37" xfId="0" applyFont="1" applyBorder="1" applyAlignment="1">
      <alignment horizontal="center" vertical="center" wrapText="1"/>
    </xf>
    <xf numFmtId="0" fontId="36" fillId="0" borderId="37" xfId="0" applyFont="1" applyBorder="1" applyAlignment="1">
      <alignment horizontal="center" vertical="center" wrapText="1"/>
    </xf>
    <xf numFmtId="0" fontId="41" fillId="0" borderId="37" xfId="0" applyFont="1" applyBorder="1" applyAlignment="1">
      <alignment horizontal="center" vertical="center" wrapText="1"/>
    </xf>
    <xf numFmtId="17" fontId="42" fillId="0" borderId="37" xfId="0" applyNumberFormat="1" applyFont="1" applyBorder="1" applyAlignment="1">
      <alignment horizontal="center" vertical="center" wrapText="1"/>
    </xf>
    <xf numFmtId="0" fontId="49" fillId="0" borderId="37" xfId="0" applyFont="1" applyBorder="1" applyAlignment="1">
      <alignment horizontal="center" vertical="center" wrapText="1"/>
    </xf>
    <xf numFmtId="3" fontId="35" fillId="0" borderId="37" xfId="0" applyNumberFormat="1" applyFont="1" applyBorder="1" applyAlignment="1">
      <alignment horizontal="center" vertical="center" wrapText="1"/>
    </xf>
    <xf numFmtId="44" fontId="42" fillId="0" borderId="37" xfId="2" applyFont="1" applyFill="1" applyBorder="1" applyAlignment="1">
      <alignment horizontal="center" vertical="center" wrapText="1"/>
    </xf>
    <xf numFmtId="14" fontId="42" fillId="0" borderId="37" xfId="0" applyNumberFormat="1" applyFont="1" applyBorder="1" applyAlignment="1">
      <alignment horizontal="center" vertical="center" wrapText="1"/>
    </xf>
    <xf numFmtId="0" fontId="42" fillId="0" borderId="55" xfId="0" applyFont="1" applyBorder="1" applyAlignment="1">
      <alignment horizontal="center" vertical="center"/>
    </xf>
    <xf numFmtId="0" fontId="42" fillId="0" borderId="44" xfId="0" applyFont="1" applyBorder="1" applyAlignment="1">
      <alignment horizontal="center" vertical="center" wrapText="1"/>
    </xf>
    <xf numFmtId="0" fontId="42" fillId="0" borderId="54" xfId="0" applyFont="1" applyBorder="1" applyAlignment="1">
      <alignment horizontal="center" vertical="center" wrapText="1"/>
    </xf>
    <xf numFmtId="0" fontId="36" fillId="0" borderId="54" xfId="0" applyFont="1" applyBorder="1" applyAlignment="1">
      <alignment horizontal="center" vertical="center" wrapText="1"/>
    </xf>
    <xf numFmtId="0" fontId="41" fillId="0" borderId="54" xfId="0" applyFont="1" applyBorder="1" applyAlignment="1">
      <alignment horizontal="center" vertical="center" wrapText="1"/>
    </xf>
    <xf numFmtId="17" fontId="42" fillId="0" borderId="54" xfId="0" applyNumberFormat="1" applyFont="1" applyBorder="1" applyAlignment="1">
      <alignment horizontal="center" vertical="center" wrapText="1"/>
    </xf>
    <xf numFmtId="0" fontId="49" fillId="0" borderId="54" xfId="0" applyFont="1" applyBorder="1" applyAlignment="1">
      <alignment horizontal="center" vertical="center" wrapText="1"/>
    </xf>
    <xf numFmtId="3" fontId="35" fillId="0" borderId="54" xfId="0" applyNumberFormat="1" applyFont="1" applyBorder="1" applyAlignment="1">
      <alignment horizontal="center" vertical="center" wrapText="1"/>
    </xf>
    <xf numFmtId="44" fontId="42" fillId="0" borderId="54" xfId="2" applyFont="1" applyFill="1" applyBorder="1" applyAlignment="1">
      <alignment horizontal="center" vertical="center" wrapText="1"/>
    </xf>
    <xf numFmtId="14" fontId="42" fillId="0" borderId="54" xfId="0" applyNumberFormat="1" applyFont="1" applyBorder="1" applyAlignment="1">
      <alignment horizontal="center" vertical="center" wrapText="1"/>
    </xf>
    <xf numFmtId="0" fontId="42" fillId="0" borderId="57" xfId="0" applyFont="1" applyBorder="1" applyAlignment="1">
      <alignment horizontal="center" vertical="center"/>
    </xf>
    <xf numFmtId="44" fontId="40" fillId="0" borderId="20" xfId="2" applyFont="1" applyFill="1" applyBorder="1" applyAlignment="1">
      <alignment horizontal="center" vertical="center" wrapText="1"/>
    </xf>
    <xf numFmtId="44" fontId="40" fillId="0" borderId="54" xfId="2" applyFont="1" applyFill="1" applyBorder="1" applyAlignment="1">
      <alignment horizontal="center" vertical="center" wrapText="1"/>
    </xf>
    <xf numFmtId="44" fontId="45" fillId="0" borderId="20" xfId="2" applyFont="1" applyFill="1" applyBorder="1" applyAlignment="1">
      <alignment horizontal="center" vertical="center"/>
    </xf>
    <xf numFmtId="44" fontId="45" fillId="0" borderId="37" xfId="2" applyFont="1" applyFill="1" applyBorder="1" applyAlignment="1">
      <alignment horizontal="center" vertical="center"/>
    </xf>
    <xf numFmtId="44" fontId="40" fillId="0" borderId="37" xfId="16" applyFont="1" applyFill="1" applyBorder="1" applyAlignment="1">
      <alignment horizontal="center" vertical="center"/>
    </xf>
    <xf numFmtId="0" fontId="41" fillId="0" borderId="20" xfId="13" applyFont="1" applyBorder="1" applyAlignment="1">
      <alignment horizontal="center" vertical="center" wrapText="1"/>
    </xf>
    <xf numFmtId="0" fontId="49" fillId="0" borderId="20" xfId="13" applyFont="1" applyBorder="1" applyAlignment="1">
      <alignment horizontal="center" vertical="center" wrapText="1"/>
    </xf>
    <xf numFmtId="14" fontId="41" fillId="0" borderId="20" xfId="13" applyNumberFormat="1" applyFont="1" applyBorder="1" applyAlignment="1">
      <alignment horizontal="center" vertical="center" wrapText="1"/>
    </xf>
    <xf numFmtId="9" fontId="41" fillId="0" borderId="20" xfId="15" applyFont="1" applyFill="1" applyBorder="1" applyAlignment="1">
      <alignment horizontal="center" vertical="center" wrapText="1"/>
    </xf>
    <xf numFmtId="0" fontId="42" fillId="0" borderId="20" xfId="13" applyFont="1" applyBorder="1" applyAlignment="1">
      <alignment vertical="center" wrapText="1"/>
    </xf>
    <xf numFmtId="49" fontId="41" fillId="0" borderId="20" xfId="13" applyNumberFormat="1" applyFont="1" applyBorder="1" applyAlignment="1">
      <alignment horizontal="center" vertical="center" wrapText="1"/>
    </xf>
    <xf numFmtId="0" fontId="42" fillId="0" borderId="20" xfId="13" applyFont="1" applyBorder="1" applyAlignment="1">
      <alignment horizontal="center" vertical="center" wrapText="1"/>
    </xf>
    <xf numFmtId="0" fontId="41" fillId="0" borderId="37" xfId="13" applyFont="1" applyBorder="1" applyAlignment="1">
      <alignment horizontal="center" vertical="center" wrapText="1"/>
    </xf>
    <xf numFmtId="9" fontId="41" fillId="0" borderId="37" xfId="15" applyFont="1" applyFill="1" applyBorder="1" applyAlignment="1">
      <alignment horizontal="center" vertical="center" wrapText="1"/>
    </xf>
    <xf numFmtId="0" fontId="42" fillId="0" borderId="37" xfId="13" applyFont="1" applyBorder="1" applyAlignment="1">
      <alignment horizontal="center" vertical="center" wrapText="1"/>
    </xf>
    <xf numFmtId="0" fontId="49" fillId="0" borderId="37" xfId="13" applyFont="1" applyBorder="1" applyAlignment="1">
      <alignment horizontal="center" vertical="center" wrapText="1"/>
    </xf>
    <xf numFmtId="49" fontId="41" fillId="0" borderId="37" xfId="13" applyNumberFormat="1" applyFont="1" applyBorder="1" applyAlignment="1">
      <alignment horizontal="center" vertical="center" wrapText="1"/>
    </xf>
    <xf numFmtId="0" fontId="41" fillId="0" borderId="54" xfId="13" applyFont="1" applyBorder="1" applyAlignment="1">
      <alignment horizontal="center" vertical="center" wrapText="1"/>
    </xf>
    <xf numFmtId="9" fontId="41" fillId="0" borderId="54" xfId="15" applyFont="1" applyFill="1" applyBorder="1" applyAlignment="1">
      <alignment horizontal="center" vertical="center" wrapText="1"/>
    </xf>
    <xf numFmtId="0" fontId="42" fillId="0" borderId="54" xfId="13" applyFont="1" applyBorder="1" applyAlignment="1">
      <alignment horizontal="center" vertical="center" wrapText="1"/>
    </xf>
    <xf numFmtId="14" fontId="41" fillId="0" borderId="54" xfId="13" applyNumberFormat="1" applyFont="1" applyBorder="1" applyAlignment="1">
      <alignment horizontal="center" vertical="center" wrapText="1"/>
    </xf>
    <xf numFmtId="0" fontId="49" fillId="0" borderId="54" xfId="13" applyFont="1" applyBorder="1" applyAlignment="1">
      <alignment horizontal="center" vertical="center" wrapText="1"/>
    </xf>
    <xf numFmtId="49" fontId="41" fillId="0" borderId="54" xfId="13" applyNumberFormat="1" applyFont="1" applyBorder="1" applyAlignment="1">
      <alignment horizontal="center" vertical="center" wrapText="1"/>
    </xf>
    <xf numFmtId="0" fontId="35" fillId="0" borderId="20" xfId="14" applyFont="1" applyBorder="1" applyAlignment="1">
      <alignment horizontal="left" vertical="center"/>
    </xf>
    <xf numFmtId="0" fontId="36" fillId="0" borderId="12" xfId="13" applyFont="1" applyAlignment="1">
      <alignment horizontal="center" vertical="center"/>
    </xf>
    <xf numFmtId="0" fontId="37" fillId="0" borderId="20" xfId="13" applyFont="1" applyBorder="1" applyAlignment="1">
      <alignment horizontal="center" vertical="center" wrapText="1"/>
    </xf>
    <xf numFmtId="0" fontId="38" fillId="0" borderId="22" xfId="13" applyFont="1" applyBorder="1" applyAlignment="1">
      <alignment horizontal="center" vertical="center" wrapText="1"/>
    </xf>
    <xf numFmtId="9" fontId="35" fillId="0" borderId="22" xfId="15" applyFont="1" applyFill="1" applyBorder="1" applyAlignment="1">
      <alignment horizontal="center" vertical="center" wrapText="1"/>
    </xf>
    <xf numFmtId="0" fontId="39" fillId="0" borderId="22" xfId="13" applyFont="1" applyBorder="1" applyAlignment="1">
      <alignment horizontal="center" vertical="center" wrapText="1"/>
    </xf>
    <xf numFmtId="170" fontId="35" fillId="0" borderId="22" xfId="13" applyNumberFormat="1" applyFont="1" applyBorder="1" applyAlignment="1">
      <alignment horizontal="center" vertical="center" wrapText="1"/>
    </xf>
    <xf numFmtId="0" fontId="40" fillId="0" borderId="37" xfId="13" applyFont="1" applyBorder="1" applyAlignment="1">
      <alignment horizontal="center" vertical="center" wrapText="1"/>
    </xf>
    <xf numFmtId="1" fontId="40" fillId="0" borderId="37" xfId="13" applyNumberFormat="1" applyFont="1" applyBorder="1" applyAlignment="1">
      <alignment horizontal="center" vertical="center" wrapText="1"/>
    </xf>
    <xf numFmtId="9" fontId="40" fillId="0" borderId="37" xfId="15" applyFont="1" applyFill="1" applyBorder="1" applyAlignment="1">
      <alignment horizontal="center" vertical="center" wrapText="1"/>
    </xf>
    <xf numFmtId="174" fontId="40" fillId="0" borderId="37" xfId="13" applyNumberFormat="1" applyFont="1" applyBorder="1" applyAlignment="1">
      <alignment horizontal="center" vertical="center" wrapText="1"/>
    </xf>
    <xf numFmtId="17" fontId="41" fillId="0" borderId="20" xfId="0" applyNumberFormat="1" applyFont="1" applyBorder="1" applyAlignment="1">
      <alignment horizontal="center" vertical="center" wrapText="1"/>
    </xf>
    <xf numFmtId="17" fontId="41" fillId="0" borderId="37" xfId="0" applyNumberFormat="1" applyFont="1" applyBorder="1" applyAlignment="1">
      <alignment horizontal="center" vertical="center" wrapText="1"/>
    </xf>
    <xf numFmtId="0" fontId="43" fillId="0" borderId="43" xfId="13" applyFont="1" applyBorder="1" applyAlignment="1">
      <alignment horizontal="center" vertical="center" wrapText="1"/>
    </xf>
    <xf numFmtId="0" fontId="35" fillId="0" borderId="37" xfId="13" applyFont="1" applyBorder="1" applyAlignment="1">
      <alignment horizontal="center" vertical="center" wrapText="1"/>
    </xf>
    <xf numFmtId="0" fontId="36" fillId="0" borderId="37" xfId="13" applyFont="1" applyBorder="1" applyAlignment="1">
      <alignment horizontal="center" vertical="center" wrapText="1"/>
    </xf>
    <xf numFmtId="174" fontId="40" fillId="0" borderId="20" xfId="13" applyNumberFormat="1" applyFont="1" applyBorder="1" applyAlignment="1">
      <alignment horizontal="center" vertical="center" wrapText="1"/>
    </xf>
    <xf numFmtId="0" fontId="40" fillId="0" borderId="54" xfId="13" applyFont="1" applyBorder="1" applyAlignment="1">
      <alignment horizontal="center" vertical="center" wrapText="1"/>
    </xf>
    <xf numFmtId="1" fontId="40" fillId="0" borderId="54" xfId="13" applyNumberFormat="1" applyFont="1" applyBorder="1" applyAlignment="1">
      <alignment horizontal="center" vertical="center" wrapText="1"/>
    </xf>
    <xf numFmtId="17" fontId="41" fillId="0" borderId="54" xfId="0" applyNumberFormat="1" applyFont="1" applyBorder="1" applyAlignment="1">
      <alignment horizontal="center" vertical="center" wrapText="1"/>
    </xf>
    <xf numFmtId="0" fontId="36" fillId="0" borderId="54" xfId="13" applyFont="1" applyBorder="1" applyAlignment="1">
      <alignment horizontal="center" vertical="center" wrapText="1"/>
    </xf>
    <xf numFmtId="0" fontId="42" fillId="0" borderId="37" xfId="13" applyFont="1" applyBorder="1" applyAlignment="1" applyProtection="1">
      <alignment horizontal="center" vertical="center" wrapText="1"/>
      <protection locked="0"/>
    </xf>
    <xf numFmtId="175" fontId="40" fillId="0" borderId="37" xfId="13" applyNumberFormat="1" applyFont="1" applyBorder="1" applyAlignment="1">
      <alignment horizontal="center" vertical="center" wrapText="1"/>
    </xf>
    <xf numFmtId="0" fontId="43" fillId="0" borderId="37" xfId="13" applyFont="1" applyBorder="1" applyAlignment="1">
      <alignment horizontal="center" vertical="center" wrapText="1"/>
    </xf>
    <xf numFmtId="0" fontId="40" fillId="0" borderId="37" xfId="13" applyFont="1" applyBorder="1" applyAlignment="1">
      <alignment vertical="center" wrapText="1"/>
    </xf>
    <xf numFmtId="6" fontId="40" fillId="0" borderId="37" xfId="13" applyNumberFormat="1" applyFont="1" applyBorder="1" applyAlignment="1">
      <alignment horizontal="center" vertical="center" wrapText="1"/>
    </xf>
    <xf numFmtId="0" fontId="36" fillId="0" borderId="55" xfId="13" applyFont="1" applyBorder="1" applyAlignment="1">
      <alignment horizontal="center" vertical="center" wrapText="1"/>
    </xf>
    <xf numFmtId="175" fontId="40" fillId="0" borderId="23" xfId="13" applyNumberFormat="1" applyFont="1" applyBorder="1" applyAlignment="1">
      <alignment horizontal="center" vertical="center" wrapText="1"/>
    </xf>
    <xf numFmtId="0" fontId="40" fillId="0" borderId="20" xfId="13" applyFont="1" applyBorder="1" applyAlignment="1">
      <alignment vertical="center" wrapText="1"/>
    </xf>
    <xf numFmtId="6" fontId="44" fillId="0" borderId="20" xfId="13" applyNumberFormat="1" applyFont="1" applyBorder="1" applyAlignment="1">
      <alignment horizontal="center" vertical="center"/>
    </xf>
    <xf numFmtId="0" fontId="36" fillId="0" borderId="56" xfId="13" applyFont="1" applyBorder="1" applyAlignment="1">
      <alignment horizontal="center" vertical="center" wrapText="1"/>
    </xf>
    <xf numFmtId="9" fontId="40" fillId="0" borderId="54" xfId="15" applyFont="1" applyFill="1" applyBorder="1" applyAlignment="1">
      <alignment horizontal="center" vertical="center" wrapText="1"/>
    </xf>
    <xf numFmtId="0" fontId="36" fillId="0" borderId="57" xfId="13" applyFont="1" applyBorder="1" applyAlignment="1">
      <alignment horizontal="center" vertical="center" wrapText="1"/>
    </xf>
    <xf numFmtId="6" fontId="44" fillId="0" borderId="54" xfId="13" applyNumberFormat="1" applyFont="1" applyBorder="1" applyAlignment="1">
      <alignment horizontal="center" vertical="center"/>
    </xf>
    <xf numFmtId="1" fontId="40" fillId="0" borderId="44" xfId="13" applyNumberFormat="1" applyFont="1" applyBorder="1" applyAlignment="1">
      <alignment horizontal="center" vertical="center" wrapText="1"/>
    </xf>
    <xf numFmtId="1" fontId="43" fillId="0" borderId="37" xfId="13" applyNumberFormat="1" applyFont="1" applyBorder="1" applyAlignment="1">
      <alignment horizontal="center" vertical="center" wrapText="1"/>
    </xf>
    <xf numFmtId="44" fontId="40" fillId="0" borderId="37" xfId="2" applyFont="1" applyFill="1" applyBorder="1" applyAlignment="1">
      <alignment horizontal="center" vertical="center" wrapText="1"/>
    </xf>
    <xf numFmtId="14" fontId="40" fillId="0" borderId="37" xfId="13" applyNumberFormat="1" applyFont="1" applyBorder="1" applyAlignment="1">
      <alignment horizontal="center" vertical="center" wrapText="1"/>
    </xf>
    <xf numFmtId="165" fontId="40" fillId="0" borderId="37" xfId="13" applyNumberFormat="1" applyFont="1" applyBorder="1" applyAlignment="1">
      <alignment horizontal="center" vertical="center" wrapText="1"/>
    </xf>
    <xf numFmtId="1" fontId="43" fillId="0" borderId="20" xfId="13" applyNumberFormat="1" applyFont="1" applyBorder="1" applyAlignment="1">
      <alignment horizontal="center" vertical="center" wrapText="1"/>
    </xf>
    <xf numFmtId="165" fontId="40" fillId="0" borderId="20" xfId="13" applyNumberFormat="1" applyFont="1" applyBorder="1" applyAlignment="1">
      <alignment horizontal="center" vertical="center" wrapText="1"/>
    </xf>
    <xf numFmtId="1" fontId="43" fillId="0" borderId="54" xfId="13" applyNumberFormat="1" applyFont="1" applyBorder="1" applyAlignment="1">
      <alignment horizontal="center" vertical="center" wrapText="1"/>
    </xf>
    <xf numFmtId="165" fontId="40" fillId="0" borderId="54" xfId="13" applyNumberFormat="1" applyFont="1" applyBorder="1" applyAlignment="1">
      <alignment horizontal="center" vertical="center" wrapText="1"/>
    </xf>
    <xf numFmtId="0" fontId="36" fillId="0" borderId="37" xfId="13" applyFont="1" applyBorder="1" applyAlignment="1">
      <alignment horizontal="center" vertical="center"/>
    </xf>
    <xf numFmtId="14" fontId="40" fillId="0" borderId="20" xfId="13" applyNumberFormat="1" applyFont="1" applyBorder="1" applyAlignment="1">
      <alignment horizontal="center" vertical="center" wrapText="1"/>
    </xf>
    <xf numFmtId="0" fontId="36" fillId="0" borderId="20" xfId="13" applyFont="1" applyBorder="1" applyAlignment="1">
      <alignment vertical="center" wrapText="1"/>
    </xf>
    <xf numFmtId="0" fontId="36" fillId="0" borderId="54" xfId="13" applyFont="1" applyBorder="1" applyAlignment="1">
      <alignment horizontal="center" vertical="center"/>
    </xf>
    <xf numFmtId="14" fontId="40" fillId="0" borderId="54" xfId="13" applyNumberFormat="1" applyFont="1" applyBorder="1" applyAlignment="1">
      <alignment horizontal="center" vertical="center" wrapText="1"/>
    </xf>
    <xf numFmtId="9" fontId="36" fillId="0" borderId="37" xfId="15" applyFont="1" applyFill="1" applyBorder="1" applyAlignment="1">
      <alignment horizontal="center" vertical="center" wrapText="1"/>
    </xf>
    <xf numFmtId="168" fontId="36" fillId="0" borderId="37" xfId="13" applyNumberFormat="1" applyFont="1" applyBorder="1" applyAlignment="1">
      <alignment horizontal="center" vertical="center" wrapText="1"/>
    </xf>
    <xf numFmtId="164" fontId="36" fillId="0" borderId="37" xfId="13" applyNumberFormat="1" applyFont="1" applyBorder="1" applyAlignment="1">
      <alignment horizontal="center" vertical="center" wrapText="1"/>
    </xf>
    <xf numFmtId="9" fontId="36" fillId="0" borderId="20" xfId="15" applyFont="1" applyFill="1" applyBorder="1" applyAlignment="1">
      <alignment horizontal="center" vertical="center" wrapText="1"/>
    </xf>
    <xf numFmtId="0" fontId="43" fillId="0" borderId="20" xfId="13" applyFont="1" applyBorder="1" applyAlignment="1">
      <alignment wrapText="1"/>
    </xf>
    <xf numFmtId="164" fontId="36" fillId="0" borderId="20" xfId="13" applyNumberFormat="1" applyFont="1" applyBorder="1" applyAlignment="1">
      <alignment horizontal="center" vertical="center" wrapText="1"/>
    </xf>
    <xf numFmtId="168" fontId="36" fillId="0" borderId="20" xfId="13" applyNumberFormat="1" applyFont="1" applyBorder="1" applyAlignment="1">
      <alignment horizontal="center" vertical="center" wrapText="1"/>
    </xf>
    <xf numFmtId="9" fontId="36" fillId="0" borderId="54" xfId="15" applyFont="1" applyFill="1" applyBorder="1" applyAlignment="1">
      <alignment horizontal="center" vertical="center" wrapText="1"/>
    </xf>
    <xf numFmtId="0" fontId="36" fillId="0" borderId="55" xfId="13" applyFont="1" applyBorder="1" applyAlignment="1">
      <alignment vertical="center"/>
    </xf>
    <xf numFmtId="0" fontId="36" fillId="0" borderId="56" xfId="13" applyFont="1" applyBorder="1" applyAlignment="1">
      <alignment vertical="center"/>
    </xf>
    <xf numFmtId="0" fontId="44" fillId="0" borderId="20" xfId="13" applyFont="1" applyBorder="1" applyAlignment="1">
      <alignment horizontal="center" vertical="center" wrapText="1"/>
    </xf>
    <xf numFmtId="9" fontId="44" fillId="0" borderId="20" xfId="15" applyFont="1" applyFill="1" applyBorder="1" applyAlignment="1">
      <alignment horizontal="center" vertical="center" wrapText="1"/>
    </xf>
    <xf numFmtId="0" fontId="36" fillId="0" borderId="56" xfId="13" applyFont="1" applyBorder="1" applyAlignment="1">
      <alignment vertical="center" wrapText="1"/>
    </xf>
    <xf numFmtId="0" fontId="44" fillId="0" borderId="20" xfId="13" applyFont="1" applyBorder="1" applyAlignment="1">
      <alignment horizontal="center" vertical="center"/>
    </xf>
    <xf numFmtId="0" fontId="36" fillId="0" borderId="58" xfId="13" applyFont="1" applyBorder="1" applyAlignment="1">
      <alignment vertical="center"/>
    </xf>
    <xf numFmtId="9" fontId="41" fillId="0" borderId="37" xfId="0" applyNumberFormat="1" applyFont="1" applyBorder="1" applyAlignment="1">
      <alignment horizontal="center" vertical="center" wrapText="1"/>
    </xf>
    <xf numFmtId="3" fontId="40" fillId="0" borderId="37" xfId="0" applyNumberFormat="1" applyFont="1" applyBorder="1" applyAlignment="1">
      <alignment horizontal="center" vertical="center" wrapText="1"/>
    </xf>
    <xf numFmtId="44" fontId="36" fillId="0" borderId="37" xfId="2" applyFont="1" applyFill="1" applyBorder="1" applyAlignment="1">
      <alignment horizontal="center" vertical="center" wrapText="1"/>
    </xf>
    <xf numFmtId="9" fontId="41" fillId="0" borderId="20" xfId="0" applyNumberFormat="1" applyFont="1" applyBorder="1" applyAlignment="1">
      <alignment horizontal="center" vertical="center" wrapText="1"/>
    </xf>
    <xf numFmtId="3" fontId="40" fillId="0" borderId="20" xfId="0" applyNumberFormat="1" applyFont="1" applyBorder="1" applyAlignment="1">
      <alignment horizontal="center" vertical="center" wrapText="1"/>
    </xf>
    <xf numFmtId="44" fontId="36" fillId="0" borderId="20" xfId="2" applyFont="1" applyFill="1" applyBorder="1" applyAlignment="1">
      <alignment horizontal="center" vertical="center" wrapText="1"/>
    </xf>
    <xf numFmtId="9" fontId="41" fillId="0" borderId="54" xfId="0" applyNumberFormat="1" applyFont="1" applyBorder="1" applyAlignment="1">
      <alignment horizontal="center" vertical="center" wrapText="1"/>
    </xf>
    <xf numFmtId="0" fontId="36" fillId="0" borderId="54" xfId="13" applyFont="1" applyBorder="1" applyAlignment="1">
      <alignment vertical="center" wrapText="1"/>
    </xf>
    <xf numFmtId="0" fontId="44" fillId="0" borderId="54" xfId="13" applyFont="1" applyBorder="1" applyAlignment="1">
      <alignment vertical="center"/>
    </xf>
    <xf numFmtId="0" fontId="36" fillId="0" borderId="37" xfId="13" applyFont="1" applyBorder="1" applyAlignment="1">
      <alignment vertical="center" wrapText="1"/>
    </xf>
    <xf numFmtId="0" fontId="40" fillId="0" borderId="37" xfId="13" applyFont="1" applyBorder="1" applyAlignment="1">
      <alignment horizontal="center" vertical="center" wrapText="1" readingOrder="1"/>
    </xf>
    <xf numFmtId="0" fontId="44" fillId="0" borderId="37" xfId="13" applyFont="1" applyBorder="1" applyAlignment="1">
      <alignment horizontal="center" vertical="center" wrapText="1" readingOrder="1"/>
    </xf>
    <xf numFmtId="0" fontId="40" fillId="0" borderId="20" xfId="13" applyFont="1" applyBorder="1" applyAlignment="1">
      <alignment horizontal="center" vertical="center" wrapText="1" readingOrder="1"/>
    </xf>
    <xf numFmtId="0" fontId="44" fillId="0" borderId="20" xfId="13" applyFont="1" applyBorder="1" applyAlignment="1">
      <alignment horizontal="center" vertical="center" wrapText="1" readingOrder="1"/>
    </xf>
    <xf numFmtId="6" fontId="36" fillId="0" borderId="20" xfId="13" applyNumberFormat="1" applyFont="1" applyBorder="1" applyAlignment="1">
      <alignment horizontal="center" vertical="center"/>
    </xf>
    <xf numFmtId="0" fontId="40" fillId="0" borderId="54" xfId="13" applyFont="1" applyBorder="1" applyAlignment="1">
      <alignment horizontal="center" vertical="center" wrapText="1" readingOrder="1"/>
    </xf>
    <xf numFmtId="0" fontId="44" fillId="0" borderId="54" xfId="13" applyFont="1" applyBorder="1" applyAlignment="1">
      <alignment horizontal="center" vertical="center" wrapText="1" readingOrder="1"/>
    </xf>
    <xf numFmtId="0" fontId="43" fillId="0" borderId="54" xfId="13" applyFont="1" applyBorder="1" applyAlignment="1">
      <alignment horizontal="center" vertical="center" wrapText="1"/>
    </xf>
    <xf numFmtId="6" fontId="36" fillId="0" borderId="54" xfId="13" applyNumberFormat="1" applyFont="1" applyBorder="1" applyAlignment="1">
      <alignment horizontal="center" vertical="center"/>
    </xf>
    <xf numFmtId="0" fontId="48" fillId="0" borderId="56" xfId="13" applyFont="1" applyBorder="1" applyAlignment="1">
      <alignment horizontal="center" vertical="center"/>
    </xf>
    <xf numFmtId="0" fontId="41" fillId="0" borderId="22" xfId="13" applyFont="1" applyBorder="1" applyAlignment="1">
      <alignment horizontal="center" vertical="center" wrapText="1"/>
    </xf>
    <xf numFmtId="0" fontId="48" fillId="0" borderId="57" xfId="13" applyFont="1" applyBorder="1" applyAlignment="1">
      <alignment horizontal="center" vertical="center"/>
    </xf>
    <xf numFmtId="0" fontId="42" fillId="0" borderId="43" xfId="13" applyFont="1" applyBorder="1" applyAlignment="1">
      <alignment horizontal="center" vertical="center" wrapText="1"/>
    </xf>
    <xf numFmtId="0" fontId="40" fillId="0" borderId="21" xfId="13" applyFont="1" applyBorder="1" applyAlignment="1">
      <alignment horizontal="center" vertical="center" wrapText="1"/>
    </xf>
    <xf numFmtId="0" fontId="40" fillId="0" borderId="24" xfId="13" applyFont="1" applyBorder="1" applyAlignment="1">
      <alignment horizontal="center" vertical="center" wrapText="1"/>
    </xf>
    <xf numFmtId="0" fontId="42" fillId="0" borderId="25" xfId="13" applyFont="1" applyBorder="1" applyAlignment="1">
      <alignment horizontal="center" vertical="center" wrapText="1"/>
    </xf>
    <xf numFmtId="17" fontId="41" fillId="0" borderId="22" xfId="0" applyNumberFormat="1" applyFont="1" applyBorder="1" applyAlignment="1">
      <alignment horizontal="center" vertical="center" wrapText="1"/>
    </xf>
    <xf numFmtId="0" fontId="42" fillId="0" borderId="22" xfId="13" applyFont="1" applyBorder="1" applyAlignment="1">
      <alignment horizontal="center" vertical="center" wrapText="1"/>
    </xf>
    <xf numFmtId="44" fontId="40" fillId="0" borderId="20" xfId="2" applyFont="1" applyFill="1" applyBorder="1" applyAlignment="1">
      <alignment vertical="center" wrapText="1"/>
    </xf>
    <xf numFmtId="6" fontId="36" fillId="0" borderId="37" xfId="13" applyNumberFormat="1" applyFont="1" applyBorder="1" applyAlignment="1">
      <alignment horizontal="center" vertical="center" wrapText="1"/>
    </xf>
    <xf numFmtId="6" fontId="36" fillId="0" borderId="20" xfId="13" applyNumberFormat="1" applyFont="1" applyBorder="1" applyAlignment="1">
      <alignment horizontal="center" vertical="center" wrapText="1"/>
    </xf>
    <xf numFmtId="6" fontId="36" fillId="0" borderId="54" xfId="13" applyNumberFormat="1" applyFont="1" applyBorder="1" applyAlignment="1">
      <alignment horizontal="center" vertical="center" wrapText="1"/>
    </xf>
    <xf numFmtId="0" fontId="36" fillId="0" borderId="55" xfId="13" applyFont="1" applyBorder="1" applyAlignment="1">
      <alignment vertical="center" wrapText="1"/>
    </xf>
    <xf numFmtId="0" fontId="36" fillId="0" borderId="57" xfId="13" applyFont="1" applyBorder="1" applyAlignment="1">
      <alignment vertical="center"/>
    </xf>
    <xf numFmtId="44" fontId="36" fillId="0" borderId="23" xfId="2" applyFont="1" applyFill="1" applyBorder="1" applyAlignment="1">
      <alignment horizontal="center" vertical="center" wrapText="1"/>
    </xf>
    <xf numFmtId="6" fontId="36" fillId="0" borderId="23" xfId="13" applyNumberFormat="1" applyFont="1" applyBorder="1" applyAlignment="1">
      <alignment horizontal="center" vertical="center" wrapText="1"/>
    </xf>
    <xf numFmtId="0" fontId="36" fillId="0" borderId="23" xfId="13" applyFont="1" applyBorder="1" applyAlignment="1">
      <alignment vertical="center"/>
    </xf>
    <xf numFmtId="0" fontId="36" fillId="0" borderId="20" xfId="13" applyFont="1" applyBorder="1" applyAlignment="1">
      <alignment vertical="center"/>
    </xf>
    <xf numFmtId="44" fontId="36" fillId="0" borderId="22" xfId="2" applyFont="1" applyFill="1" applyBorder="1" applyAlignment="1">
      <alignment horizontal="center" vertical="center" wrapText="1"/>
    </xf>
    <xf numFmtId="6" fontId="36" fillId="0" borderId="22" xfId="13" applyNumberFormat="1" applyFont="1" applyBorder="1" applyAlignment="1">
      <alignment horizontal="center" vertical="center" wrapText="1"/>
    </xf>
    <xf numFmtId="0" fontId="36" fillId="0" borderId="22" xfId="13" applyFont="1" applyBorder="1" applyAlignment="1">
      <alignment vertical="center"/>
    </xf>
    <xf numFmtId="0" fontId="37" fillId="0" borderId="37" xfId="13" applyFont="1" applyBorder="1" applyAlignment="1">
      <alignment horizontal="center" vertical="center" wrapText="1"/>
    </xf>
    <xf numFmtId="17" fontId="40" fillId="0" borderId="37" xfId="13" applyNumberFormat="1" applyFont="1" applyBorder="1" applyAlignment="1">
      <alignment horizontal="center" vertical="center" wrapText="1"/>
    </xf>
    <xf numFmtId="17" fontId="40" fillId="0" borderId="20" xfId="13" applyNumberFormat="1" applyFont="1" applyBorder="1" applyAlignment="1">
      <alignment horizontal="center" vertical="center" wrapText="1"/>
    </xf>
    <xf numFmtId="0" fontId="42" fillId="0" borderId="20" xfId="13" applyFont="1" applyBorder="1"/>
    <xf numFmtId="0" fontId="40" fillId="0" borderId="22" xfId="13" applyFont="1" applyBorder="1" applyAlignment="1">
      <alignment vertical="center" wrapText="1"/>
    </xf>
    <xf numFmtId="17" fontId="40" fillId="0" borderId="22" xfId="13" applyNumberFormat="1" applyFont="1" applyBorder="1" applyAlignment="1">
      <alignment horizontal="center" vertical="center" wrapText="1"/>
    </xf>
    <xf numFmtId="14" fontId="36" fillId="0" borderId="37" xfId="13" applyNumberFormat="1" applyFont="1" applyBorder="1" applyAlignment="1">
      <alignment horizontal="center" vertical="center" wrapText="1"/>
    </xf>
    <xf numFmtId="0" fontId="36" fillId="0" borderId="55" xfId="13" applyFont="1" applyBorder="1" applyAlignment="1">
      <alignment horizontal="left" vertical="center" wrapText="1"/>
    </xf>
    <xf numFmtId="14" fontId="36" fillId="0" borderId="20" xfId="13" applyNumberFormat="1" applyFont="1" applyBorder="1" applyAlignment="1">
      <alignment horizontal="center" vertical="center" wrapText="1"/>
    </xf>
    <xf numFmtId="0" fontId="44" fillId="0" borderId="54" xfId="13" applyFont="1" applyBorder="1" applyAlignment="1">
      <alignment horizontal="center" vertical="center"/>
    </xf>
    <xf numFmtId="14" fontId="36" fillId="0" borderId="54" xfId="13" applyNumberFormat="1" applyFont="1" applyBorder="1" applyAlignment="1">
      <alignment horizontal="center" vertical="center" wrapText="1"/>
    </xf>
    <xf numFmtId="0" fontId="36" fillId="0" borderId="57" xfId="13" applyFont="1" applyBorder="1" applyAlignment="1">
      <alignment vertical="center" wrapText="1"/>
    </xf>
    <xf numFmtId="0" fontId="44" fillId="0" borderId="21" xfId="13" applyFont="1" applyBorder="1"/>
    <xf numFmtId="0" fontId="40" fillId="0" borderId="37" xfId="13" applyFont="1" applyBorder="1" applyAlignment="1">
      <alignment horizontal="center" vertical="center"/>
    </xf>
    <xf numFmtId="0" fontId="40" fillId="0" borderId="55" xfId="13" applyFont="1" applyBorder="1" applyAlignment="1">
      <alignment vertical="center" wrapText="1"/>
    </xf>
    <xf numFmtId="0" fontId="41" fillId="0" borderId="12" xfId="13" applyFont="1"/>
    <xf numFmtId="0" fontId="40" fillId="0" borderId="20" xfId="13" applyFont="1" applyBorder="1" applyAlignment="1">
      <alignment horizontal="center" vertical="center"/>
    </xf>
    <xf numFmtId="0" fontId="40" fillId="0" borderId="56" xfId="13" applyFont="1" applyBorder="1" applyAlignment="1">
      <alignment vertical="center" wrapText="1"/>
    </xf>
    <xf numFmtId="0" fontId="42" fillId="0" borderId="23" xfId="13" applyFont="1" applyBorder="1"/>
    <xf numFmtId="9" fontId="42" fillId="0" borderId="23" xfId="15" applyFont="1" applyFill="1" applyBorder="1"/>
    <xf numFmtId="9" fontId="42" fillId="0" borderId="20" xfId="15" applyFont="1" applyFill="1" applyBorder="1"/>
    <xf numFmtId="44" fontId="42" fillId="0" borderId="20" xfId="13" applyNumberFormat="1" applyFont="1" applyBorder="1" applyAlignment="1">
      <alignment vertical="center"/>
    </xf>
    <xf numFmtId="44" fontId="42" fillId="0" borderId="20" xfId="2" applyFont="1" applyFill="1" applyBorder="1"/>
    <xf numFmtId="44" fontId="42" fillId="0" borderId="20" xfId="13" applyNumberFormat="1" applyFont="1" applyBorder="1"/>
    <xf numFmtId="0" fontId="47" fillId="0" borderId="20" xfId="13" applyFont="1" applyBorder="1"/>
    <xf numFmtId="0" fontId="42" fillId="0" borderId="20" xfId="13" applyFont="1" applyBorder="1" applyAlignment="1">
      <alignment horizontal="center" vertical="center"/>
    </xf>
    <xf numFmtId="0" fontId="42" fillId="0" borderId="20" xfId="13" applyFont="1" applyBorder="1" applyAlignment="1">
      <alignment horizontal="center"/>
    </xf>
    <xf numFmtId="174" fontId="40" fillId="0" borderId="22" xfId="13" applyNumberFormat="1" applyFont="1" applyBorder="1" applyAlignment="1">
      <alignment horizontal="center" vertical="center" wrapText="1"/>
    </xf>
    <xf numFmtId="169" fontId="41" fillId="0" borderId="22" xfId="16" applyNumberFormat="1" applyFont="1" applyFill="1" applyBorder="1" applyAlignment="1">
      <alignment horizontal="center" vertical="center" wrapText="1"/>
    </xf>
    <xf numFmtId="0" fontId="5" fillId="0" borderId="2" xfId="0" applyFont="1" applyBorder="1" applyAlignment="1">
      <alignment horizontal="left" vertical="center"/>
    </xf>
    <xf numFmtId="0" fontId="4" fillId="0" borderId="3" xfId="0" applyFont="1" applyBorder="1"/>
    <xf numFmtId="0" fontId="4" fillId="0" borderId="4" xfId="0" applyFont="1" applyBorder="1"/>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5" fillId="0" borderId="2" xfId="0" applyFont="1" applyBorder="1" applyAlignment="1">
      <alignment horizontal="left"/>
    </xf>
    <xf numFmtId="0" fontId="5" fillId="0" borderId="3" xfId="0" applyFont="1" applyBorder="1" applyAlignment="1">
      <alignment horizontal="center"/>
    </xf>
    <xf numFmtId="0" fontId="6" fillId="2" borderId="2" xfId="0" applyFont="1" applyFill="1" applyBorder="1" applyAlignment="1">
      <alignment horizontal="left" vertical="center"/>
    </xf>
    <xf numFmtId="0" fontId="3"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xf>
    <xf numFmtId="0" fontId="5"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20" xfId="0" applyFont="1" applyBorder="1"/>
    <xf numFmtId="0" fontId="14" fillId="0" borderId="20" xfId="0" applyFont="1" applyBorder="1" applyAlignment="1">
      <alignment horizontal="center" vertical="center"/>
    </xf>
    <xf numFmtId="0" fontId="10" fillId="0" borderId="20" xfId="0" applyFont="1" applyBorder="1" applyAlignment="1">
      <alignment horizontal="center"/>
    </xf>
    <xf numFmtId="0" fontId="11"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40" fillId="0" borderId="43" xfId="13" applyFont="1" applyBorder="1" applyAlignment="1">
      <alignment horizontal="center" vertical="center" wrapText="1"/>
    </xf>
    <xf numFmtId="0" fontId="40" fillId="0" borderId="25" xfId="13" applyFont="1" applyBorder="1" applyAlignment="1">
      <alignment horizontal="center" vertical="center" wrapText="1"/>
    </xf>
    <xf numFmtId="0" fontId="40" fillId="0" borderId="44" xfId="13" applyFont="1" applyBorder="1" applyAlignment="1">
      <alignment horizontal="center" vertical="center" wrapText="1"/>
    </xf>
    <xf numFmtId="44" fontId="40" fillId="0" borderId="20" xfId="16" applyFont="1" applyFill="1" applyBorder="1" applyAlignment="1">
      <alignment horizontal="center" vertical="center" wrapText="1"/>
    </xf>
    <xf numFmtId="0" fontId="40" fillId="0" borderId="37" xfId="13" applyFont="1" applyBorder="1" applyAlignment="1">
      <alignment horizontal="center" vertical="center" wrapText="1"/>
    </xf>
    <xf numFmtId="0" fontId="40" fillId="0" borderId="20" xfId="13" applyFont="1" applyBorder="1" applyAlignment="1">
      <alignment horizontal="center" vertical="center" wrapText="1"/>
    </xf>
    <xf numFmtId="0" fontId="40" fillId="0" borderId="54" xfId="13" applyFont="1" applyBorder="1" applyAlignment="1">
      <alignment horizontal="center" vertical="center" wrapText="1"/>
    </xf>
    <xf numFmtId="0" fontId="41" fillId="0" borderId="43" xfId="13" applyFont="1" applyBorder="1" applyAlignment="1">
      <alignment horizontal="center" vertical="center" wrapText="1"/>
    </xf>
    <xf numFmtId="0" fontId="41" fillId="0" borderId="25" xfId="13" applyFont="1" applyBorder="1" applyAlignment="1">
      <alignment horizontal="center" vertical="center" wrapText="1"/>
    </xf>
    <xf numFmtId="0" fontId="41" fillId="0" borderId="44" xfId="13" applyFont="1" applyBorder="1" applyAlignment="1">
      <alignment horizontal="center" vertical="center" wrapText="1"/>
    </xf>
    <xf numFmtId="44" fontId="41" fillId="0" borderId="43" xfId="16" applyFont="1" applyFill="1" applyBorder="1" applyAlignment="1">
      <alignment horizontal="center" vertical="center" wrapText="1"/>
    </xf>
    <xf numFmtId="44" fontId="41" fillId="0" borderId="25" xfId="16" applyFont="1" applyFill="1" applyBorder="1" applyAlignment="1">
      <alignment horizontal="center" vertical="center" wrapText="1"/>
    </xf>
    <xf numFmtId="44" fontId="41" fillId="0" borderId="44" xfId="16" applyFont="1" applyFill="1" applyBorder="1" applyAlignment="1">
      <alignment horizontal="center" vertical="center" wrapText="1"/>
    </xf>
    <xf numFmtId="0" fontId="41" fillId="0" borderId="22" xfId="13" applyFont="1" applyBorder="1" applyAlignment="1">
      <alignment horizontal="center" vertical="center" wrapText="1"/>
    </xf>
    <xf numFmtId="44" fontId="41" fillId="0" borderId="37" xfId="2" applyFont="1" applyFill="1" applyBorder="1" applyAlignment="1">
      <alignment horizontal="center" vertical="center" wrapText="1"/>
    </xf>
    <xf numFmtId="44" fontId="41" fillId="0" borderId="20" xfId="2" applyFont="1" applyFill="1" applyBorder="1" applyAlignment="1">
      <alignment horizontal="center" vertical="center" wrapText="1"/>
    </xf>
    <xf numFmtId="44" fontId="41" fillId="0" borderId="22" xfId="2" applyFont="1" applyFill="1" applyBorder="1" applyAlignment="1">
      <alignment horizontal="center" vertical="center" wrapText="1"/>
    </xf>
    <xf numFmtId="44" fontId="41" fillId="0" borderId="25" xfId="2" applyFont="1" applyFill="1" applyBorder="1" applyAlignment="1">
      <alignment horizontal="center" vertical="center" wrapText="1"/>
    </xf>
    <xf numFmtId="44" fontId="41" fillId="0" borderId="44" xfId="2" applyFont="1" applyFill="1" applyBorder="1" applyAlignment="1">
      <alignment horizontal="center" vertical="center" wrapText="1"/>
    </xf>
    <xf numFmtId="0" fontId="42" fillId="0" borderId="55" xfId="13" applyFont="1" applyBorder="1" applyAlignment="1">
      <alignment horizontal="center" vertical="center" wrapText="1"/>
    </xf>
    <xf numFmtId="0" fontId="42" fillId="0" borderId="56" xfId="13" applyFont="1" applyBorder="1" applyAlignment="1">
      <alignment horizontal="center" vertical="center" wrapText="1"/>
    </xf>
    <xf numFmtId="0" fontId="42" fillId="0" borderId="58" xfId="13" applyFont="1" applyBorder="1" applyAlignment="1">
      <alignment horizontal="center" vertical="center" wrapText="1"/>
    </xf>
    <xf numFmtId="1" fontId="40" fillId="0" borderId="51" xfId="13" applyNumberFormat="1" applyFont="1" applyBorder="1" applyAlignment="1">
      <alignment horizontal="center" vertical="center" wrapText="1"/>
    </xf>
    <xf numFmtId="1" fontId="40" fillId="0" borderId="52" xfId="13" applyNumberFormat="1" applyFont="1" applyBorder="1" applyAlignment="1">
      <alignment horizontal="center" vertical="center" wrapText="1"/>
    </xf>
    <xf numFmtId="1" fontId="40" fillId="0" borderId="43" xfId="13" applyNumberFormat="1" applyFont="1" applyBorder="1" applyAlignment="1">
      <alignment horizontal="center" vertical="center" wrapText="1"/>
    </xf>
    <xf numFmtId="1" fontId="40" fillId="0" borderId="25" xfId="13" applyNumberFormat="1" applyFont="1" applyBorder="1" applyAlignment="1">
      <alignment horizontal="center" vertical="center" wrapText="1"/>
    </xf>
    <xf numFmtId="44" fontId="40" fillId="0" borderId="43" xfId="16" applyFont="1" applyFill="1" applyBorder="1" applyAlignment="1">
      <alignment horizontal="center" vertical="center" wrapText="1"/>
    </xf>
    <xf numFmtId="44" fontId="40" fillId="0" borderId="25" xfId="16" applyFont="1" applyFill="1" applyBorder="1" applyAlignment="1">
      <alignment horizontal="center" vertical="center" wrapText="1"/>
    </xf>
    <xf numFmtId="0" fontId="42" fillId="0" borderId="43"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44"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44"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8"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68"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44" xfId="0" applyFont="1" applyBorder="1" applyAlignment="1">
      <alignment horizontal="center" vertical="center" wrapText="1"/>
    </xf>
    <xf numFmtId="1" fontId="42" fillId="0" borderId="43" xfId="0" applyNumberFormat="1" applyFont="1" applyBorder="1" applyAlignment="1">
      <alignment horizontal="center" vertical="center" wrapText="1"/>
    </xf>
    <xf numFmtId="1" fontId="42" fillId="0" borderId="25" xfId="0" applyNumberFormat="1" applyFont="1" applyBorder="1" applyAlignment="1">
      <alignment horizontal="center" vertical="center" wrapText="1"/>
    </xf>
    <xf numFmtId="1" fontId="42" fillId="0" borderId="44" xfId="0" applyNumberFormat="1" applyFont="1" applyBorder="1" applyAlignment="1">
      <alignment horizontal="center" vertical="center" wrapText="1"/>
    </xf>
    <xf numFmtId="0" fontId="36" fillId="0" borderId="43"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44" xfId="0" applyFont="1" applyBorder="1" applyAlignment="1">
      <alignment horizontal="center" vertical="center" wrapText="1"/>
    </xf>
    <xf numFmtId="0" fontId="42" fillId="0" borderId="43" xfId="0" applyFont="1" applyBorder="1" applyAlignment="1">
      <alignment horizontal="center" vertical="center"/>
    </xf>
    <xf numFmtId="0" fontId="42" fillId="0" borderId="25" xfId="0" applyFont="1" applyBorder="1" applyAlignment="1">
      <alignment horizontal="center" vertical="center"/>
    </xf>
    <xf numFmtId="0" fontId="42" fillId="0" borderId="44" xfId="0" applyFont="1" applyBorder="1" applyAlignment="1">
      <alignment horizontal="center" vertical="center"/>
    </xf>
    <xf numFmtId="0" fontId="35" fillId="0" borderId="20" xfId="13" applyFont="1" applyBorder="1" applyAlignment="1">
      <alignment horizontal="center" vertical="center" wrapText="1"/>
    </xf>
    <xf numFmtId="0" fontId="37" fillId="0" borderId="20" xfId="13" applyFont="1" applyBorder="1" applyAlignment="1">
      <alignment horizontal="center" vertical="center" wrapText="1"/>
    </xf>
    <xf numFmtId="0" fontId="41" fillId="0" borderId="51" xfId="13" applyFont="1" applyBorder="1" applyAlignment="1">
      <alignment horizontal="center" vertical="center" wrapText="1"/>
    </xf>
    <xf numFmtId="0" fontId="41" fillId="0" borderId="52" xfId="13" applyFont="1" applyBorder="1" applyAlignment="1">
      <alignment horizontal="center" vertical="center" wrapText="1"/>
    </xf>
    <xf numFmtId="0" fontId="41" fillId="0" borderId="53" xfId="13" applyFont="1" applyBorder="1" applyAlignment="1">
      <alignment horizontal="center" vertical="center" wrapText="1"/>
    </xf>
    <xf numFmtId="0" fontId="38" fillId="0" borderId="43" xfId="13" applyFont="1" applyBorder="1" applyAlignment="1">
      <alignment horizontal="center" vertical="center" wrapText="1"/>
    </xf>
    <xf numFmtId="0" fontId="38" fillId="0" borderId="25" xfId="13" applyFont="1" applyBorder="1" applyAlignment="1">
      <alignment horizontal="center" vertical="center" wrapText="1"/>
    </xf>
    <xf numFmtId="0" fontId="38" fillId="0" borderId="44" xfId="13" applyFont="1" applyBorder="1" applyAlignment="1">
      <alignment horizontal="center" vertical="center" wrapText="1"/>
    </xf>
    <xf numFmtId="0" fontId="35" fillId="0" borderId="20" xfId="13" applyFont="1" applyBorder="1" applyAlignment="1">
      <alignment horizontal="center" vertical="center"/>
    </xf>
    <xf numFmtId="0" fontId="40" fillId="0" borderId="36" xfId="13" applyFont="1" applyBorder="1" applyAlignment="1">
      <alignment horizontal="center" vertical="center" wrapText="1"/>
    </xf>
    <xf numFmtId="0" fontId="40" fillId="0" borderId="60" xfId="13" applyFont="1" applyBorder="1" applyAlignment="1">
      <alignment horizontal="center" vertical="center" wrapText="1"/>
    </xf>
    <xf numFmtId="0" fontId="40" fillId="0" borderId="59" xfId="13" applyFont="1" applyBorder="1" applyAlignment="1">
      <alignment horizontal="center" vertical="center" wrapText="1"/>
    </xf>
    <xf numFmtId="0" fontId="40" fillId="0" borderId="22" xfId="13" applyFont="1" applyBorder="1" applyAlignment="1">
      <alignment horizontal="center" vertical="center" wrapText="1"/>
    </xf>
    <xf numFmtId="1" fontId="40" fillId="0" borderId="37" xfId="13" applyNumberFormat="1" applyFont="1" applyBorder="1" applyAlignment="1">
      <alignment horizontal="center" vertical="center" wrapText="1"/>
    </xf>
    <xf numFmtId="1" fontId="40" fillId="0" borderId="20" xfId="13" applyNumberFormat="1" applyFont="1" applyBorder="1" applyAlignment="1">
      <alignment horizontal="center" vertical="center" wrapText="1"/>
    </xf>
    <xf numFmtId="1" fontId="40" fillId="0" borderId="22" xfId="13" applyNumberFormat="1" applyFont="1" applyBorder="1" applyAlignment="1">
      <alignment horizontal="center" vertical="center" wrapText="1"/>
    </xf>
    <xf numFmtId="0" fontId="41" fillId="0" borderId="37" xfId="13" applyFont="1" applyBorder="1" applyAlignment="1">
      <alignment horizontal="center" vertical="center" wrapText="1"/>
    </xf>
    <xf numFmtId="0" fontId="41" fillId="0" borderId="20" xfId="13" applyFont="1" applyBorder="1" applyAlignment="1">
      <alignment horizontal="center" vertical="center" wrapText="1"/>
    </xf>
    <xf numFmtId="0" fontId="41" fillId="0" borderId="54" xfId="13" applyFont="1" applyBorder="1" applyAlignment="1">
      <alignment horizontal="center" vertical="center" wrapText="1"/>
    </xf>
    <xf numFmtId="14" fontId="41" fillId="0" borderId="37" xfId="0" applyNumberFormat="1" applyFont="1" applyBorder="1" applyAlignment="1">
      <alignment horizontal="center" vertical="center" wrapText="1"/>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58" xfId="0" applyFont="1" applyBorder="1" applyAlignment="1">
      <alignment horizontal="center" vertical="center" wrapText="1"/>
    </xf>
    <xf numFmtId="9" fontId="40" fillId="0" borderId="37" xfId="15" applyFont="1" applyFill="1" applyBorder="1" applyAlignment="1">
      <alignment horizontal="center" vertical="center" wrapText="1"/>
    </xf>
    <xf numFmtId="9" fontId="40" fillId="0" borderId="20" xfId="15" applyFont="1" applyFill="1" applyBorder="1" applyAlignment="1">
      <alignment horizontal="center" vertical="center" wrapText="1"/>
    </xf>
    <xf numFmtId="9" fontId="40" fillId="0" borderId="22" xfId="15" applyFont="1" applyFill="1" applyBorder="1" applyAlignment="1">
      <alignment horizontal="center" vertical="center" wrapText="1"/>
    </xf>
    <xf numFmtId="169" fontId="41" fillId="0" borderId="37" xfId="0" applyNumberFormat="1" applyFont="1" applyBorder="1" applyAlignment="1">
      <alignment horizontal="center" vertical="center" wrapText="1"/>
    </xf>
    <xf numFmtId="169" fontId="41" fillId="0" borderId="20" xfId="0" applyNumberFormat="1" applyFont="1" applyBorder="1" applyAlignment="1">
      <alignment horizontal="center" vertical="center" wrapText="1"/>
    </xf>
    <xf numFmtId="169" fontId="41" fillId="0" borderId="22" xfId="0" applyNumberFormat="1" applyFont="1" applyBorder="1" applyAlignment="1">
      <alignment horizontal="center" vertical="center" wrapText="1"/>
    </xf>
    <xf numFmtId="0" fontId="41" fillId="0" borderId="37" xfId="0" applyFont="1" applyBorder="1" applyAlignment="1">
      <alignment horizontal="center" vertical="center" wrapText="1"/>
    </xf>
    <xf numFmtId="0" fontId="35" fillId="0" borderId="37" xfId="13" applyFont="1" applyBorder="1" applyAlignment="1">
      <alignment horizontal="center" vertical="center" wrapText="1"/>
    </xf>
    <xf numFmtId="0" fontId="35" fillId="0" borderId="22" xfId="13" applyFont="1" applyBorder="1" applyAlignment="1">
      <alignment horizontal="center" vertical="center" wrapText="1"/>
    </xf>
    <xf numFmtId="0" fontId="40" fillId="0" borderId="61" xfId="13" applyFont="1" applyBorder="1" applyAlignment="1">
      <alignment horizontal="center" vertical="center" wrapText="1"/>
    </xf>
    <xf numFmtId="1" fontId="40" fillId="0" borderId="54" xfId="13" applyNumberFormat="1" applyFont="1" applyBorder="1" applyAlignment="1">
      <alignment horizontal="center" vertical="center" wrapText="1"/>
    </xf>
    <xf numFmtId="0" fontId="36" fillId="0" borderId="37" xfId="13" applyFont="1" applyBorder="1" applyAlignment="1">
      <alignment horizontal="center" vertical="center" wrapText="1"/>
    </xf>
    <xf numFmtId="0" fontId="36" fillId="0" borderId="20" xfId="13" applyFont="1" applyBorder="1" applyAlignment="1">
      <alignment horizontal="center" vertical="center" wrapText="1"/>
    </xf>
    <xf numFmtId="0" fontId="36" fillId="0" borderId="54" xfId="13" applyFont="1" applyBorder="1" applyAlignment="1">
      <alignment horizontal="center" vertical="center" wrapText="1"/>
    </xf>
    <xf numFmtId="0" fontId="36" fillId="0" borderId="55" xfId="13" applyFont="1" applyBorder="1" applyAlignment="1">
      <alignment horizontal="center" vertical="center" wrapText="1"/>
    </xf>
    <xf numFmtId="0" fontId="36" fillId="0" borderId="56" xfId="13" applyFont="1" applyBorder="1" applyAlignment="1">
      <alignment horizontal="center" vertical="center" wrapText="1"/>
    </xf>
    <xf numFmtId="0" fontId="36" fillId="0" borderId="57" xfId="13" applyFont="1" applyBorder="1" applyAlignment="1">
      <alignment horizontal="center" vertical="center" wrapText="1"/>
    </xf>
    <xf numFmtId="1" fontId="40" fillId="0" borderId="44" xfId="13" applyNumberFormat="1" applyFont="1" applyBorder="1" applyAlignment="1">
      <alignment horizontal="center" vertical="center" wrapText="1"/>
    </xf>
    <xf numFmtId="44" fontId="40" fillId="0" borderId="37" xfId="16" applyFont="1" applyFill="1" applyBorder="1" applyAlignment="1">
      <alignment horizontal="center" vertical="center" wrapText="1"/>
    </xf>
    <xf numFmtId="44" fontId="40" fillId="0" borderId="54" xfId="16" applyFont="1" applyFill="1" applyBorder="1" applyAlignment="1">
      <alignment horizontal="center" vertical="center" wrapText="1"/>
    </xf>
    <xf numFmtId="14" fontId="40" fillId="0" borderId="37" xfId="13" applyNumberFormat="1" applyFont="1" applyBorder="1" applyAlignment="1">
      <alignment horizontal="center" vertical="center" wrapText="1"/>
    </xf>
    <xf numFmtId="172" fontId="44" fillId="0" borderId="37" xfId="13" applyNumberFormat="1" applyFont="1" applyBorder="1" applyAlignment="1">
      <alignment horizontal="center" vertical="center" wrapText="1"/>
    </xf>
    <xf numFmtId="172" fontId="44" fillId="0" borderId="20" xfId="13" applyNumberFormat="1" applyFont="1" applyBorder="1" applyAlignment="1">
      <alignment horizontal="center" vertical="center" wrapText="1"/>
    </xf>
    <xf numFmtId="172" fontId="44" fillId="0" borderId="54" xfId="13" applyNumberFormat="1" applyFont="1" applyBorder="1" applyAlignment="1">
      <alignment horizontal="center" vertical="center" wrapText="1"/>
    </xf>
    <xf numFmtId="44" fontId="40" fillId="0" borderId="37" xfId="2" applyFont="1" applyFill="1" applyBorder="1" applyAlignment="1">
      <alignment horizontal="center" vertical="center" wrapText="1"/>
    </xf>
    <xf numFmtId="44" fontId="40" fillId="0" borderId="20" xfId="2" applyFont="1" applyFill="1" applyBorder="1" applyAlignment="1">
      <alignment horizontal="center" vertical="center" wrapText="1"/>
    </xf>
    <xf numFmtId="44" fontId="40" fillId="0" borderId="54" xfId="2" applyFont="1" applyFill="1" applyBorder="1" applyAlignment="1">
      <alignment horizontal="center" vertical="center" wrapText="1"/>
    </xf>
    <xf numFmtId="49" fontId="35" fillId="0" borderId="37" xfId="13" applyNumberFormat="1" applyFont="1" applyBorder="1" applyAlignment="1">
      <alignment horizontal="center" vertical="center" wrapText="1"/>
    </xf>
    <xf numFmtId="49" fontId="35" fillId="0" borderId="20" xfId="13" applyNumberFormat="1" applyFont="1" applyBorder="1" applyAlignment="1">
      <alignment horizontal="center" vertical="center" wrapText="1"/>
    </xf>
    <xf numFmtId="49" fontId="35" fillId="0" borderId="54" xfId="13" applyNumberFormat="1" applyFont="1" applyBorder="1" applyAlignment="1">
      <alignment horizontal="center" vertical="center" wrapText="1"/>
    </xf>
    <xf numFmtId="49" fontId="40" fillId="0" borderId="37" xfId="13" applyNumberFormat="1" applyFont="1" applyBorder="1" applyAlignment="1">
      <alignment horizontal="center" vertical="center" wrapText="1"/>
    </xf>
    <xf numFmtId="49" fontId="40" fillId="0" borderId="20" xfId="13" applyNumberFormat="1" applyFont="1" applyBorder="1" applyAlignment="1">
      <alignment horizontal="center" vertical="center" wrapText="1"/>
    </xf>
    <xf numFmtId="49" fontId="40" fillId="0" borderId="54" xfId="13" applyNumberFormat="1" applyFont="1" applyBorder="1" applyAlignment="1">
      <alignment horizontal="center" vertical="center" wrapText="1"/>
    </xf>
    <xf numFmtId="0" fontId="36" fillId="0" borderId="55" xfId="13" applyFont="1" applyBorder="1" applyAlignment="1">
      <alignment horizontal="center" vertical="center"/>
    </xf>
    <xf numFmtId="0" fontId="36" fillId="0" borderId="56" xfId="13" applyFont="1" applyBorder="1" applyAlignment="1">
      <alignment horizontal="center" vertical="center"/>
    </xf>
    <xf numFmtId="0" fontId="36" fillId="0" borderId="57" xfId="13" applyFont="1" applyBorder="1" applyAlignment="1">
      <alignment horizontal="center" vertical="center"/>
    </xf>
    <xf numFmtId="2" fontId="36" fillId="0" borderId="37" xfId="13" applyNumberFormat="1" applyFont="1" applyBorder="1" applyAlignment="1">
      <alignment horizontal="center" vertical="center" wrapText="1"/>
    </xf>
    <xf numFmtId="2" fontId="36" fillId="0" borderId="20" xfId="13" applyNumberFormat="1" applyFont="1" applyBorder="1" applyAlignment="1">
      <alignment horizontal="center" vertical="center" wrapText="1"/>
    </xf>
    <xf numFmtId="2" fontId="36" fillId="0" borderId="54" xfId="13" applyNumberFormat="1" applyFont="1" applyBorder="1" applyAlignment="1">
      <alignment horizontal="center" vertical="center" wrapText="1"/>
    </xf>
    <xf numFmtId="0" fontId="35" fillId="0" borderId="54" xfId="13" applyFont="1" applyBorder="1" applyAlignment="1">
      <alignment horizontal="center" vertical="center" wrapText="1"/>
    </xf>
    <xf numFmtId="1" fontId="41" fillId="0" borderId="37" xfId="13" applyNumberFormat="1" applyFont="1" applyBorder="1" applyAlignment="1">
      <alignment horizontal="center" vertical="center" wrapText="1"/>
    </xf>
    <xf numFmtId="1" fontId="41" fillId="0" borderId="20" xfId="13" applyNumberFormat="1" applyFont="1" applyBorder="1" applyAlignment="1">
      <alignment horizontal="center" vertical="center" wrapText="1"/>
    </xf>
    <xf numFmtId="1" fontId="41" fillId="0" borderId="54" xfId="13" applyNumberFormat="1" applyFont="1" applyBorder="1" applyAlignment="1">
      <alignment horizontal="center" vertical="center" wrapText="1"/>
    </xf>
    <xf numFmtId="44" fontId="36" fillId="0" borderId="37" xfId="16" applyFont="1" applyFill="1" applyBorder="1" applyAlignment="1">
      <alignment horizontal="center" vertical="center" wrapText="1"/>
    </xf>
    <xf numFmtId="44" fontId="36" fillId="0" borderId="20" xfId="16" applyFont="1" applyFill="1" applyBorder="1" applyAlignment="1">
      <alignment horizontal="center" vertical="center" wrapText="1"/>
    </xf>
    <xf numFmtId="44" fontId="36" fillId="0" borderId="54" xfId="16" applyFont="1" applyFill="1" applyBorder="1" applyAlignment="1">
      <alignment horizontal="center" vertical="center" wrapText="1"/>
    </xf>
    <xf numFmtId="6" fontId="36" fillId="0" borderId="37" xfId="13" applyNumberFormat="1" applyFont="1" applyBorder="1" applyAlignment="1">
      <alignment horizontal="center" vertical="center"/>
    </xf>
    <xf numFmtId="6" fontId="36" fillId="0" borderId="20" xfId="13" applyNumberFormat="1" applyFont="1" applyBorder="1" applyAlignment="1">
      <alignment horizontal="center" vertical="center"/>
    </xf>
    <xf numFmtId="6" fontId="36" fillId="0" borderId="54" xfId="13" applyNumberFormat="1" applyFont="1" applyBorder="1" applyAlignment="1">
      <alignment horizontal="center" vertical="center"/>
    </xf>
    <xf numFmtId="0" fontId="48" fillId="0" borderId="55" xfId="13" applyFont="1" applyBorder="1" applyAlignment="1">
      <alignment horizontal="center" vertical="center"/>
    </xf>
    <xf numFmtId="0" fontId="48" fillId="0" borderId="56" xfId="13" applyFont="1" applyBorder="1" applyAlignment="1">
      <alignment horizontal="center" vertical="center"/>
    </xf>
    <xf numFmtId="0" fontId="35" fillId="0" borderId="23" xfId="13" applyFont="1" applyBorder="1" applyAlignment="1">
      <alignment horizontal="center" vertical="center" wrapText="1"/>
    </xf>
    <xf numFmtId="0" fontId="35" fillId="0" borderId="41" xfId="13" applyFont="1" applyBorder="1" applyAlignment="1">
      <alignment horizontal="center" vertical="center" wrapText="1"/>
    </xf>
    <xf numFmtId="0" fontId="35" fillId="0" borderId="21" xfId="13" applyFont="1" applyBorder="1" applyAlignment="1">
      <alignment horizontal="center" vertical="center" wrapText="1"/>
    </xf>
    <xf numFmtId="49" fontId="40" fillId="0" borderId="36" xfId="13" applyNumberFormat="1" applyFont="1" applyBorder="1" applyAlignment="1">
      <alignment horizontal="center" vertical="center" wrapText="1"/>
    </xf>
    <xf numFmtId="49" fontId="40" fillId="0" borderId="60" xfId="13" applyNumberFormat="1" applyFont="1" applyBorder="1" applyAlignment="1">
      <alignment horizontal="center" vertical="center" wrapText="1"/>
    </xf>
    <xf numFmtId="49" fontId="40" fillId="0" borderId="61" xfId="13" applyNumberFormat="1" applyFont="1" applyBorder="1" applyAlignment="1">
      <alignment horizontal="center" vertical="center" wrapText="1"/>
    </xf>
    <xf numFmtId="0" fontId="40" fillId="0" borderId="23" xfId="13" applyFont="1" applyBorder="1" applyAlignment="1">
      <alignment horizontal="center" vertical="center" wrapText="1"/>
    </xf>
    <xf numFmtId="0" fontId="36" fillId="0" borderId="43" xfId="13" applyFont="1" applyBorder="1" applyAlignment="1">
      <alignment horizontal="center" vertical="center" wrapText="1"/>
    </xf>
    <xf numFmtId="0" fontId="36" fillId="0" borderId="25" xfId="13" applyFont="1" applyBorder="1" applyAlignment="1">
      <alignment horizontal="center" vertical="center" wrapText="1"/>
    </xf>
    <xf numFmtId="0" fontId="36" fillId="0" borderId="44" xfId="13" applyFont="1" applyBorder="1" applyAlignment="1">
      <alignment horizontal="center" vertical="center" wrapText="1"/>
    </xf>
    <xf numFmtId="0" fontId="36" fillId="0" borderId="23" xfId="13" applyFont="1" applyBorder="1" applyAlignment="1">
      <alignment horizontal="center" vertical="center" wrapText="1"/>
    </xf>
    <xf numFmtId="0" fontId="36" fillId="0" borderId="22" xfId="13" applyFont="1" applyBorder="1" applyAlignment="1">
      <alignment horizontal="center" vertical="center" wrapText="1"/>
    </xf>
    <xf numFmtId="9" fontId="40" fillId="0" borderId="23" xfId="15" applyFont="1" applyFill="1" applyBorder="1" applyAlignment="1">
      <alignment horizontal="center" vertical="center" wrapText="1"/>
    </xf>
    <xf numFmtId="0" fontId="44" fillId="0" borderId="20" xfId="13" applyFont="1" applyBorder="1" applyAlignment="1">
      <alignment horizontal="center"/>
    </xf>
    <xf numFmtId="1" fontId="40" fillId="0" borderId="23" xfId="13" applyNumberFormat="1" applyFont="1" applyBorder="1" applyAlignment="1">
      <alignment horizontal="center" vertical="center" wrapText="1"/>
    </xf>
    <xf numFmtId="0" fontId="40" fillId="0" borderId="21" xfId="13" applyFont="1" applyBorder="1" applyAlignment="1">
      <alignment horizontal="center" vertical="center" wrapText="1"/>
    </xf>
    <xf numFmtId="0" fontId="44" fillId="0" borderId="21" xfId="13" applyFont="1" applyBorder="1" applyAlignment="1">
      <alignment horizontal="center"/>
    </xf>
    <xf numFmtId="0" fontId="35" fillId="0" borderId="36" xfId="13" applyFont="1" applyBorder="1" applyAlignment="1">
      <alignment horizontal="center" vertical="center" wrapText="1"/>
    </xf>
    <xf numFmtId="0" fontId="35" fillId="0" borderId="60" xfId="13" applyFont="1" applyBorder="1" applyAlignment="1">
      <alignment horizontal="center" vertical="center" wrapText="1"/>
    </xf>
    <xf numFmtId="0" fontId="35" fillId="0" borderId="61" xfId="13" applyFont="1" applyBorder="1" applyAlignment="1">
      <alignment horizontal="center" vertical="center" wrapText="1"/>
    </xf>
    <xf numFmtId="0" fontId="40" fillId="0" borderId="62" xfId="13" applyFont="1" applyBorder="1" applyAlignment="1">
      <alignment horizontal="center" vertical="center" wrapText="1"/>
    </xf>
    <xf numFmtId="0" fontId="46" fillId="0" borderId="37" xfId="13" applyFont="1" applyBorder="1" applyAlignment="1">
      <alignment horizontal="center" vertical="center" wrapText="1"/>
    </xf>
    <xf numFmtId="0" fontId="46" fillId="0" borderId="20" xfId="13" applyFont="1" applyBorder="1" applyAlignment="1">
      <alignment horizontal="center" vertical="center" wrapText="1"/>
    </xf>
    <xf numFmtId="0" fontId="46" fillId="0" borderId="22" xfId="13" applyFont="1" applyBorder="1" applyAlignment="1">
      <alignment horizontal="center" vertical="center" wrapText="1"/>
    </xf>
    <xf numFmtId="0" fontId="41" fillId="0" borderId="36" xfId="13" applyFont="1" applyBorder="1" applyAlignment="1">
      <alignment horizontal="center" vertical="center" wrapText="1"/>
    </xf>
    <xf numFmtId="0" fontId="41" fillId="0" borderId="60" xfId="13" applyFont="1" applyBorder="1" applyAlignment="1">
      <alignment horizontal="center" vertical="center" wrapText="1"/>
    </xf>
    <xf numFmtId="0" fontId="41" fillId="0" borderId="61" xfId="13" applyFont="1" applyBorder="1" applyAlignment="1">
      <alignment horizontal="center" vertical="center" wrapText="1"/>
    </xf>
    <xf numFmtId="6" fontId="42" fillId="0" borderId="37" xfId="13" applyNumberFormat="1" applyFont="1" applyBorder="1" applyAlignment="1">
      <alignment horizontal="center" vertical="center" wrapText="1"/>
    </xf>
    <xf numFmtId="6" fontId="42" fillId="0" borderId="20" xfId="13" applyNumberFormat="1" applyFont="1" applyBorder="1" applyAlignment="1">
      <alignment horizontal="center" vertical="center" wrapText="1"/>
    </xf>
    <xf numFmtId="6" fontId="42" fillId="0" borderId="54" xfId="13" applyNumberFormat="1" applyFont="1" applyBorder="1" applyAlignment="1">
      <alignment horizontal="center" vertical="center" wrapText="1"/>
    </xf>
    <xf numFmtId="0" fontId="42" fillId="0" borderId="37" xfId="13" applyFont="1" applyBorder="1" applyAlignment="1">
      <alignment horizontal="center" vertical="center" wrapText="1"/>
    </xf>
    <xf numFmtId="0" fontId="42" fillId="0" borderId="20" xfId="13" applyFont="1" applyBorder="1" applyAlignment="1">
      <alignment horizontal="center" vertical="center" wrapText="1"/>
    </xf>
    <xf numFmtId="0" fontId="42" fillId="0" borderId="54" xfId="13" applyFont="1" applyBorder="1" applyAlignment="1">
      <alignment horizontal="center" vertical="center" wrapText="1"/>
    </xf>
    <xf numFmtId="0" fontId="42" fillId="0" borderId="57" xfId="13" applyFont="1" applyBorder="1" applyAlignment="1">
      <alignment horizontal="center" vertical="center" wrapText="1"/>
    </xf>
    <xf numFmtId="6" fontId="40" fillId="0" borderId="43" xfId="13" applyNumberFormat="1" applyFont="1" applyBorder="1" applyAlignment="1">
      <alignment horizontal="center" vertical="center" wrapText="1"/>
    </xf>
    <xf numFmtId="6" fontId="40" fillId="0" borderId="25" xfId="13" applyNumberFormat="1" applyFont="1" applyBorder="1" applyAlignment="1">
      <alignment horizontal="center" vertical="center" wrapText="1"/>
    </xf>
    <xf numFmtId="6" fontId="40" fillId="0" borderId="23" xfId="13" applyNumberFormat="1" applyFont="1" applyBorder="1" applyAlignment="1">
      <alignment horizontal="center" vertical="center" wrapText="1"/>
    </xf>
    <xf numFmtId="0" fontId="40" fillId="0" borderId="51" xfId="13" applyFont="1" applyBorder="1" applyAlignment="1">
      <alignment horizontal="center" vertical="center" wrapText="1"/>
    </xf>
    <xf numFmtId="0" fontId="40" fillId="0" borderId="52" xfId="13" applyFont="1" applyBorder="1" applyAlignment="1">
      <alignment horizontal="center" vertical="center" wrapText="1"/>
    </xf>
    <xf numFmtId="0" fontId="40" fillId="0" borderId="53" xfId="13" applyFont="1" applyBorder="1" applyAlignment="1">
      <alignment horizontal="center" vertical="center" wrapText="1"/>
    </xf>
    <xf numFmtId="1" fontId="40" fillId="0" borderId="53" xfId="13" applyNumberFormat="1" applyFont="1" applyBorder="1" applyAlignment="1">
      <alignment horizontal="center" vertical="center" wrapText="1"/>
    </xf>
    <xf numFmtId="1" fontId="35" fillId="0" borderId="43" xfId="13" applyNumberFormat="1" applyFont="1" applyBorder="1" applyAlignment="1">
      <alignment horizontal="center" vertical="center" wrapText="1"/>
    </xf>
    <xf numFmtId="1" fontId="35" fillId="0" borderId="25" xfId="13" applyNumberFormat="1" applyFont="1" applyBorder="1" applyAlignment="1">
      <alignment horizontal="center" vertical="center" wrapText="1"/>
    </xf>
    <xf numFmtId="1" fontId="35" fillId="0" borderId="44" xfId="13" applyNumberFormat="1" applyFont="1" applyBorder="1" applyAlignment="1">
      <alignment horizontal="center" vertical="center" wrapText="1"/>
    </xf>
    <xf numFmtId="49" fontId="40" fillId="0" borderId="59" xfId="13" applyNumberFormat="1" applyFont="1" applyBorder="1" applyAlignment="1">
      <alignment horizontal="center" vertical="center" wrapText="1"/>
    </xf>
    <xf numFmtId="49" fontId="35" fillId="0" borderId="22" xfId="13" applyNumberFormat="1" applyFont="1" applyBorder="1" applyAlignment="1">
      <alignment horizontal="center" vertical="center" wrapText="1"/>
    </xf>
    <xf numFmtId="49" fontId="40" fillId="0" borderId="22" xfId="13" applyNumberFormat="1" applyFont="1" applyBorder="1" applyAlignment="1">
      <alignment horizontal="center" vertical="center" wrapText="1"/>
    </xf>
    <xf numFmtId="49" fontId="40" fillId="0" borderId="41" xfId="13" applyNumberFormat="1" applyFont="1" applyBorder="1" applyAlignment="1">
      <alignment horizontal="center" vertical="center" wrapText="1"/>
    </xf>
    <xf numFmtId="49" fontId="40" fillId="0" borderId="21" xfId="13" applyNumberFormat="1" applyFont="1" applyBorder="1" applyAlignment="1">
      <alignment horizontal="center" vertical="center" wrapText="1"/>
    </xf>
    <xf numFmtId="49" fontId="40" fillId="0" borderId="62" xfId="13" applyNumberFormat="1" applyFont="1" applyBorder="1" applyAlignment="1">
      <alignment horizontal="center" vertical="center" wrapText="1"/>
    </xf>
    <xf numFmtId="0" fontId="25" fillId="0" borderId="43" xfId="0" applyFont="1" applyBorder="1" applyAlignment="1">
      <alignment horizontal="center" vertical="center" wrapText="1"/>
    </xf>
    <xf numFmtId="0" fontId="25" fillId="0" borderId="25" xfId="0" applyFont="1" applyBorder="1" applyAlignment="1">
      <alignment horizontal="center" vertical="center" wrapText="1"/>
    </xf>
    <xf numFmtId="0" fontId="44" fillId="0" borderId="20" xfId="13" applyFont="1" applyBorder="1" applyAlignment="1">
      <alignment horizontal="center" vertical="center" wrapText="1"/>
    </xf>
    <xf numFmtId="0" fontId="44" fillId="0" borderId="22" xfId="13" applyFont="1" applyBorder="1" applyAlignment="1">
      <alignment horizontal="center" vertical="center" wrapText="1"/>
    </xf>
    <xf numFmtId="6" fontId="40" fillId="0" borderId="22" xfId="13" applyNumberFormat="1" applyFont="1" applyBorder="1" applyAlignment="1">
      <alignment horizontal="center" vertical="center" wrapText="1"/>
    </xf>
    <xf numFmtId="0" fontId="44" fillId="0" borderId="20" xfId="13" applyFont="1" applyBorder="1" applyAlignment="1">
      <alignment horizontal="center" vertical="center"/>
    </xf>
    <xf numFmtId="0" fontId="44" fillId="0" borderId="22" xfId="13" applyFont="1" applyBorder="1" applyAlignment="1">
      <alignment horizontal="center" vertical="center"/>
    </xf>
    <xf numFmtId="0" fontId="10" fillId="0" borderId="2" xfId="0" applyFont="1" applyBorder="1" applyAlignment="1">
      <alignment horizontal="center" vertical="center"/>
    </xf>
    <xf numFmtId="0" fontId="11" fillId="5" borderId="15" xfId="0" applyFont="1" applyFill="1" applyBorder="1" applyAlignment="1">
      <alignment horizontal="center" vertical="center"/>
    </xf>
    <xf numFmtId="0" fontId="4" fillId="0" borderId="16" xfId="0" applyFont="1" applyBorder="1"/>
    <xf numFmtId="0" fontId="4" fillId="0" borderId="17" xfId="0" applyFont="1" applyBorder="1"/>
    <xf numFmtId="0" fontId="11" fillId="5" borderId="2"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wrapText="1"/>
    </xf>
    <xf numFmtId="2" fontId="28" fillId="0" borderId="20" xfId="1"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0" xfId="0" applyFont="1" applyFill="1" applyBorder="1"/>
    <xf numFmtId="0" fontId="28" fillId="0" borderId="2" xfId="0" applyFont="1" applyFill="1" applyBorder="1" applyAlignment="1">
      <alignment horizontal="center" vertical="center" wrapText="1"/>
    </xf>
    <xf numFmtId="0" fontId="27" fillId="0" borderId="3" xfId="0" applyFont="1" applyFill="1" applyBorder="1"/>
    <xf numFmtId="0" fontId="27" fillId="0" borderId="4" xfId="0" applyFont="1" applyFill="1" applyBorder="1"/>
    <xf numFmtId="0" fontId="28" fillId="0" borderId="1" xfId="0" applyFont="1" applyFill="1" applyBorder="1" applyAlignment="1">
      <alignment horizontal="center" vertical="center" wrapText="1"/>
    </xf>
    <xf numFmtId="0" fontId="27" fillId="0" borderId="0" xfId="0" applyFont="1" applyFill="1"/>
    <xf numFmtId="0" fontId="27" fillId="0" borderId="6" xfId="0" applyFont="1" applyFill="1" applyBorder="1"/>
    <xf numFmtId="0" fontId="27" fillId="0" borderId="7" xfId="0" applyFont="1" applyFill="1" applyBorder="1"/>
    <xf numFmtId="0" fontId="28" fillId="0" borderId="14" xfId="0" applyFont="1" applyFill="1" applyBorder="1" applyAlignment="1">
      <alignment horizontal="center" vertical="center" wrapText="1"/>
    </xf>
    <xf numFmtId="0" fontId="27" fillId="0" borderId="8" xfId="0" applyFont="1" applyFill="1" applyBorder="1"/>
    <xf numFmtId="0" fontId="27" fillId="0" borderId="9" xfId="0" applyFont="1" applyFill="1" applyBorder="1"/>
    <xf numFmtId="0" fontId="28" fillId="0" borderId="20" xfId="0" applyFont="1" applyFill="1" applyBorder="1" applyAlignment="1">
      <alignment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7" fillId="0" borderId="13" xfId="0" applyFont="1" applyFill="1" applyBorder="1"/>
    <xf numFmtId="49" fontId="28" fillId="0" borderId="14" xfId="0"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8" fillId="0" borderId="42" xfId="0" applyFont="1" applyFill="1" applyBorder="1" applyAlignment="1">
      <alignment horizontal="center" vertical="center" wrapText="1"/>
    </xf>
    <xf numFmtId="49" fontId="27" fillId="0" borderId="24" xfId="0" applyNumberFormat="1" applyFont="1" applyFill="1" applyBorder="1" applyAlignment="1">
      <alignment horizontal="center" vertical="center" wrapText="1"/>
    </xf>
    <xf numFmtId="0" fontId="28" fillId="0" borderId="20" xfId="0" applyFont="1" applyFill="1" applyBorder="1" applyAlignment="1">
      <alignment horizontal="center" vertical="center" wrapText="1"/>
    </xf>
    <xf numFmtId="9" fontId="27" fillId="0" borderId="20" xfId="0" applyNumberFormat="1" applyFont="1" applyFill="1" applyBorder="1" applyAlignment="1">
      <alignment horizontal="center" vertical="center" wrapText="1"/>
    </xf>
    <xf numFmtId="2" fontId="28" fillId="0" borderId="20" xfId="0" applyNumberFormat="1"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7" fillId="0" borderId="20"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49"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8" fillId="0" borderId="33" xfId="0" applyFont="1" applyFill="1" applyBorder="1" applyAlignment="1">
      <alignment horizontal="center" vertical="center" wrapText="1"/>
    </xf>
    <xf numFmtId="49" fontId="27" fillId="0" borderId="9" xfId="0"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10" fontId="27" fillId="0" borderId="23" xfId="0" applyNumberFormat="1" applyFont="1" applyFill="1" applyBorder="1" applyAlignment="1">
      <alignment horizontal="center" vertical="center" wrapText="1"/>
    </xf>
    <xf numFmtId="167" fontId="27" fillId="0" borderId="23" xfId="0" applyNumberFormat="1" applyFont="1" applyFill="1" applyBorder="1" applyAlignment="1">
      <alignment horizontal="center" vertical="center"/>
    </xf>
    <xf numFmtId="0" fontId="27" fillId="0" borderId="23" xfId="0" applyFont="1" applyFill="1" applyBorder="1" applyAlignment="1">
      <alignment horizontal="center" vertical="center"/>
    </xf>
    <xf numFmtId="174" fontId="28" fillId="0" borderId="25" xfId="0" applyNumberFormat="1" applyFont="1" applyFill="1" applyBorder="1" applyAlignment="1">
      <alignment horizontal="center" vertical="center" wrapText="1"/>
    </xf>
    <xf numFmtId="0" fontId="28" fillId="0" borderId="2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34" xfId="0"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10" fontId="27" fillId="0" borderId="20" xfId="0" applyNumberFormat="1" applyFont="1" applyFill="1" applyBorder="1" applyAlignment="1">
      <alignment horizontal="center" vertical="center" wrapText="1"/>
    </xf>
    <xf numFmtId="2" fontId="27" fillId="0" borderId="20" xfId="0" applyNumberFormat="1" applyFont="1" applyFill="1" applyBorder="1" applyAlignment="1">
      <alignment horizontal="center" vertical="center"/>
    </xf>
    <xf numFmtId="167" fontId="27" fillId="0" borderId="24" xfId="0" applyNumberFormat="1" applyFont="1" applyFill="1" applyBorder="1" applyAlignment="1">
      <alignment horizontal="center" vertical="center"/>
    </xf>
    <xf numFmtId="167" fontId="27" fillId="0" borderId="9" xfId="0" applyNumberFormat="1" applyFont="1" applyFill="1" applyBorder="1" applyAlignment="1">
      <alignment horizontal="center" vertical="center"/>
    </xf>
    <xf numFmtId="167" fontId="27" fillId="0" borderId="4" xfId="0" applyNumberFormat="1" applyFont="1" applyFill="1" applyBorder="1" applyAlignment="1">
      <alignment horizontal="center" vertical="center"/>
    </xf>
    <xf numFmtId="167" fontId="27" fillId="0" borderId="10" xfId="0" applyNumberFormat="1" applyFont="1" applyFill="1" applyBorder="1" applyAlignment="1">
      <alignment horizontal="center" vertical="center"/>
    </xf>
    <xf numFmtId="174" fontId="28" fillId="0" borderId="22" xfId="0" applyNumberFormat="1" applyFont="1" applyFill="1" applyBorder="1" applyAlignment="1">
      <alignment horizontal="center" vertical="center" wrapText="1"/>
    </xf>
    <xf numFmtId="174" fontId="28" fillId="0" borderId="20" xfId="0" applyNumberFormat="1" applyFont="1" applyFill="1" applyBorder="1" applyAlignment="1">
      <alignment horizontal="center" vertical="center"/>
    </xf>
    <xf numFmtId="49" fontId="27" fillId="0" borderId="10" xfId="0" applyNumberFormat="1"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8" fillId="0" borderId="27" xfId="0" applyFont="1" applyFill="1" applyBorder="1" applyAlignment="1">
      <alignment horizontal="center" vertical="center" wrapText="1"/>
    </xf>
    <xf numFmtId="10" fontId="27" fillId="0" borderId="28" xfId="0" applyNumberFormat="1" applyFont="1" applyFill="1" applyBorder="1" applyAlignment="1">
      <alignment horizontal="center" vertical="center" wrapText="1"/>
    </xf>
    <xf numFmtId="0" fontId="27" fillId="0" borderId="14" xfId="0" applyFont="1" applyFill="1" applyBorder="1" applyAlignment="1">
      <alignment vertical="center" wrapText="1"/>
    </xf>
    <xf numFmtId="2" fontId="28" fillId="0" borderId="22" xfId="0" applyNumberFormat="1" applyFont="1" applyFill="1" applyBorder="1" applyAlignment="1">
      <alignment horizontal="center" vertical="center" wrapText="1"/>
    </xf>
    <xf numFmtId="2" fontId="28" fillId="0" borderId="20" xfId="0" applyNumberFormat="1" applyFont="1" applyFill="1" applyBorder="1" applyAlignment="1">
      <alignment horizontal="center" vertical="center"/>
    </xf>
    <xf numFmtId="0" fontId="27" fillId="0" borderId="2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1" xfId="0" applyFont="1" applyFill="1" applyBorder="1" applyAlignment="1">
      <alignment horizontal="center" vertical="center" wrapText="1"/>
    </xf>
    <xf numFmtId="167" fontId="27" fillId="0" borderId="20" xfId="0" applyNumberFormat="1" applyFont="1" applyFill="1" applyBorder="1" applyAlignment="1">
      <alignment horizontal="center" vertical="center"/>
    </xf>
    <xf numFmtId="0" fontId="27" fillId="0" borderId="32" xfId="0" applyFont="1" applyFill="1" applyBorder="1" applyAlignment="1">
      <alignment horizontal="center" vertical="center" wrapText="1"/>
    </xf>
    <xf numFmtId="0" fontId="28" fillId="0" borderId="40" xfId="0" applyFont="1" applyFill="1" applyBorder="1" applyAlignment="1">
      <alignment horizontal="center" vertical="center" wrapText="1"/>
    </xf>
    <xf numFmtId="9" fontId="27" fillId="0" borderId="23" xfId="0" applyNumberFormat="1"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8" fillId="0" borderId="25" xfId="0" applyFont="1" applyFill="1" applyBorder="1" applyAlignment="1">
      <alignment horizontal="center" vertical="center" wrapText="1"/>
    </xf>
    <xf numFmtId="9" fontId="27" fillId="0" borderId="22" xfId="0"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2" xfId="0" applyFont="1" applyFill="1" applyBorder="1" applyAlignment="1">
      <alignment horizontal="center" vertical="center"/>
    </xf>
    <xf numFmtId="0" fontId="28" fillId="0" borderId="22" xfId="0" applyFont="1" applyFill="1" applyBorder="1" applyAlignment="1">
      <alignment horizontal="center" vertical="center"/>
    </xf>
    <xf numFmtId="0" fontId="27" fillId="0" borderId="36"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8" fillId="0" borderId="33" xfId="0" applyFont="1" applyFill="1" applyBorder="1" applyAlignment="1">
      <alignment horizontal="center" vertical="center" wrapText="1"/>
    </xf>
    <xf numFmtId="49" fontId="27" fillId="0" borderId="26" xfId="0" applyNumberFormat="1"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20" xfId="0" applyFont="1" applyFill="1" applyBorder="1" applyAlignment="1">
      <alignment horizontal="center" wrapText="1"/>
    </xf>
    <xf numFmtId="0" fontId="27" fillId="0" borderId="0" xfId="0" applyFont="1" applyFill="1" applyAlignment="1">
      <alignment vertical="center"/>
    </xf>
    <xf numFmtId="174" fontId="27" fillId="0" borderId="20" xfId="0" applyNumberFormat="1" applyFont="1" applyFill="1" applyBorder="1" applyAlignment="1">
      <alignment horizontal="center" vertical="center"/>
    </xf>
    <xf numFmtId="1" fontId="28" fillId="0" borderId="20" xfId="0" applyNumberFormat="1" applyFont="1" applyFill="1" applyBorder="1" applyAlignment="1">
      <alignment horizontal="center" vertical="center" wrapText="1"/>
    </xf>
    <xf numFmtId="0" fontId="28" fillId="0" borderId="0" xfId="0" applyFont="1" applyFill="1"/>
    <xf numFmtId="0" fontId="28" fillId="0" borderId="0" xfId="0" applyFont="1" applyFill="1" applyAlignment="1">
      <alignment horizontal="center" vertical="center"/>
    </xf>
  </cellXfs>
  <cellStyles count="19">
    <cellStyle name="BodyStyle" xfId="4" xr:uid="{03BCFBC1-1183-4A76-B4A1-A5BBBB7D8351}"/>
    <cellStyle name="HeaderStyle" xfId="5" xr:uid="{6555DE6D-50DB-44E6-8D26-0971E8DAF1D3}"/>
    <cellStyle name="Millares 2" xfId="7" xr:uid="{919C3CC6-3C72-4EBA-9FE6-27A1152D7690}"/>
    <cellStyle name="Millares 3" xfId="6" xr:uid="{3056BF23-9BBA-4845-A0F8-C267EBC02E43}"/>
    <cellStyle name="Millares 4" xfId="18" xr:uid="{16B73838-ED7D-48EF-96AE-2B361F5E474C}"/>
    <cellStyle name="Moneda" xfId="2" builtinId="4"/>
    <cellStyle name="Moneda [0] 2" xfId="17" xr:uid="{5800806D-29E9-4D8C-AC64-57E430211BE2}"/>
    <cellStyle name="Moneda 2" xfId="8" xr:uid="{7C78FC63-AA1F-4833-83E8-64DC2824EA20}"/>
    <cellStyle name="Moneda 3" xfId="12" xr:uid="{EC3FB2DF-C2CE-4D33-95C3-30308BF8CB04}"/>
    <cellStyle name="Moneda 4" xfId="16" xr:uid="{BD807899-33C4-4467-A3D1-F647DE8A5688}"/>
    <cellStyle name="Normal" xfId="0" builtinId="0"/>
    <cellStyle name="Normal 2" xfId="3" xr:uid="{5B1E6918-4ACC-4C4D-ACDE-AD4902DA80FA}"/>
    <cellStyle name="Normal 2 2" xfId="14" xr:uid="{E79BABB7-3265-49B2-9895-58395C7E0071}"/>
    <cellStyle name="Normal 3" xfId="11" xr:uid="{79823704-7A0B-4B0A-9C7F-F1495EB7BCD3}"/>
    <cellStyle name="Normal 4" xfId="13" xr:uid="{D0AD324B-1839-43DB-ABAC-4716CEDBDFBD}"/>
    <cellStyle name="Normal 7" xfId="9" xr:uid="{AB6710AE-4F9B-446A-91F3-8164F913C4F0}"/>
    <cellStyle name="Porcentaje" xfId="1" builtinId="5"/>
    <cellStyle name="Porcentaje 2" xfId="10" xr:uid="{776A8F3B-0EFE-468A-91C8-970B8A719CE7}"/>
    <cellStyle name="Porcentaje 3" xfId="15" xr:uid="{4B376A9F-E141-4C02-BFA6-046D869B6905}"/>
  </cellStyles>
  <dxfs count="0"/>
  <tableStyles count="0" defaultTableStyle="TableStyleMedium2" defaultPivotStyle="PivotStyleLight16"/>
  <colors>
    <mruColors>
      <color rgb="FFFFCC99"/>
      <color rgb="FFFF93FF"/>
      <color rgb="FF00FFCC"/>
      <color rgb="FF99CCFF"/>
      <color rgb="FFFF66FF"/>
      <color rgb="FFCCFF99"/>
      <color rgb="FF00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55D92FD9-1886-48F3-B012-5700AAB2F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Usuario invitado" id="{983CFD0E-6546-4FA4-B729-505CB4C86377}" userId="" providerId="Windows Live"/>
  <person displayName="Luz Marlene Andrade Hong" id="{005252D5-E249-492B-9326-2622530D342A}" userId="e68ce1992bea921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8" dT="2025-12-15T20:52:23.68" personId="{005252D5-E249-492B-9326-2622530D342A}" id="{CD91CB24-9089-4522-8119-62680B57BAAE}">
    <text xml:space="preserve">En esta columna se coloca el valor final en que quedó el producto a 31 de diciembre de 2025
</text>
  </threadedComment>
  <threadedComment ref="S8" dT="2025-12-15T20:53:26.45" personId="{005252D5-E249-492B-9326-2622530D342A}" id="{7AF9137C-1CED-46ED-A223-D54F67CB34DC}">
    <text xml:space="preserve">Aquí se programa teniendo en cuenta la ejecución de la vigencia anterior, sea que se haya excedido o que faltó para completar la meta
</text>
  </threadedComment>
  <threadedComment ref="K18" dT="2025-03-20T13:52:49.18" personId="{005252D5-E249-492B-9326-2622530D342A}" id="{124E52B7-6294-4DE2-BF97-BAC3BDEB1368}">
    <text>Revisar programación de acuerdo con proyecto</text>
  </threadedComment>
  <threadedComment ref="O19" dT="2026-01-21T20:34:28.81" personId="{005252D5-E249-492B-9326-2622530D342A}" id="{E2225C6D-5FEC-452E-9870-7178851634A8}">
    <text>Cambiar de 2 a 1</text>
  </threadedComment>
  <threadedComment ref="K51" dT="2025-04-07T14:41:26.19" personId="{983CFD0E-6546-4FA4-B729-505CB4C86377}" id="{73DD30C8-79BF-462C-95B0-B0A5380C3427}">
    <text>Aumentar información documentada</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opLeftCell="L11" zoomScale="70" zoomScaleNormal="70" workbookViewId="0">
      <selection sqref="A1:H1"/>
    </sheetView>
  </sheetViews>
  <sheetFormatPr baseColWidth="10"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140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8" ht="54.75" customHeight="1">
      <c r="A1" s="266" t="s">
        <v>0</v>
      </c>
      <c r="B1" s="259"/>
      <c r="C1" s="259"/>
      <c r="D1" s="259"/>
      <c r="E1" s="259"/>
      <c r="F1" s="259"/>
      <c r="G1" s="259"/>
      <c r="H1" s="260"/>
    </row>
    <row r="2" spans="1:8" ht="33" customHeight="1">
      <c r="A2" s="267" t="s">
        <v>1</v>
      </c>
      <c r="B2" s="259"/>
      <c r="C2" s="259"/>
      <c r="D2" s="259"/>
      <c r="E2" s="259"/>
      <c r="F2" s="259"/>
      <c r="G2" s="259"/>
      <c r="H2" s="260"/>
    </row>
    <row r="3" spans="1:8" ht="48" customHeight="1">
      <c r="A3" s="1" t="s">
        <v>2</v>
      </c>
      <c r="B3" s="268" t="s">
        <v>3</v>
      </c>
      <c r="C3" s="259"/>
      <c r="D3" s="259"/>
      <c r="E3" s="259"/>
      <c r="F3" s="259"/>
      <c r="G3" s="259"/>
      <c r="H3" s="260"/>
    </row>
    <row r="4" spans="1:8" ht="48" customHeight="1">
      <c r="A4" s="1" t="s">
        <v>4</v>
      </c>
      <c r="B4" s="268" t="s">
        <v>5</v>
      </c>
      <c r="C4" s="259"/>
      <c r="D4" s="259"/>
      <c r="E4" s="259"/>
      <c r="F4" s="259"/>
      <c r="G4" s="259"/>
      <c r="H4" s="260"/>
    </row>
    <row r="5" spans="1:8" ht="31.5" customHeight="1">
      <c r="A5" s="1" t="s">
        <v>6</v>
      </c>
      <c r="B5" s="268" t="s">
        <v>7</v>
      </c>
      <c r="C5" s="259"/>
      <c r="D5" s="259"/>
      <c r="E5" s="259"/>
      <c r="F5" s="259"/>
      <c r="G5" s="259"/>
      <c r="H5" s="260"/>
    </row>
    <row r="6" spans="1:8" ht="40.5" customHeight="1">
      <c r="A6" s="1" t="s">
        <v>8</v>
      </c>
      <c r="B6" s="268" t="s">
        <v>9</v>
      </c>
      <c r="C6" s="259"/>
      <c r="D6" s="259"/>
      <c r="E6" s="259"/>
      <c r="F6" s="259"/>
      <c r="G6" s="259"/>
      <c r="H6" s="260"/>
    </row>
    <row r="7" spans="1:8" ht="40.5" customHeight="1">
      <c r="A7" s="1" t="s">
        <v>10</v>
      </c>
      <c r="B7" s="268" t="s">
        <v>11</v>
      </c>
      <c r="C7" s="259"/>
      <c r="D7" s="259"/>
      <c r="E7" s="259"/>
      <c r="F7" s="259"/>
      <c r="G7" s="259"/>
      <c r="H7" s="260"/>
    </row>
    <row r="8" spans="1:8" ht="48.75" customHeight="1">
      <c r="A8" s="1" t="s">
        <v>12</v>
      </c>
      <c r="B8" s="268" t="s">
        <v>13</v>
      </c>
      <c r="C8" s="259"/>
      <c r="D8" s="259"/>
      <c r="E8" s="259"/>
      <c r="F8" s="259"/>
      <c r="G8" s="259"/>
      <c r="H8" s="260"/>
    </row>
    <row r="9" spans="1:8" ht="48.75" customHeight="1">
      <c r="A9" s="1" t="s">
        <v>14</v>
      </c>
      <c r="B9" s="268" t="s">
        <v>15</v>
      </c>
      <c r="C9" s="259"/>
      <c r="D9" s="259"/>
      <c r="E9" s="259"/>
      <c r="F9" s="259"/>
      <c r="G9" s="259"/>
      <c r="H9" s="260"/>
    </row>
    <row r="10" spans="1:8" ht="30">
      <c r="A10" s="1" t="s">
        <v>16</v>
      </c>
      <c r="B10" s="268" t="s">
        <v>17</v>
      </c>
      <c r="C10" s="259"/>
      <c r="D10" s="259"/>
      <c r="E10" s="259"/>
      <c r="F10" s="259"/>
      <c r="G10" s="259"/>
      <c r="H10" s="260"/>
    </row>
    <row r="11" spans="1:8" ht="30">
      <c r="A11" s="1" t="s">
        <v>18</v>
      </c>
      <c r="B11" s="268" t="s">
        <v>19</v>
      </c>
      <c r="C11" s="259"/>
      <c r="D11" s="259"/>
      <c r="E11" s="259"/>
      <c r="F11" s="259"/>
      <c r="G11" s="259"/>
      <c r="H11" s="260"/>
    </row>
    <row r="12" spans="1:8" ht="33.75" customHeight="1">
      <c r="A12" s="1" t="s">
        <v>20</v>
      </c>
      <c r="B12" s="268" t="s">
        <v>21</v>
      </c>
      <c r="C12" s="259"/>
      <c r="D12" s="259"/>
      <c r="E12" s="259"/>
      <c r="F12" s="259"/>
      <c r="G12" s="259"/>
      <c r="H12" s="260"/>
    </row>
    <row r="13" spans="1:8" ht="30">
      <c r="A13" s="1" t="s">
        <v>22</v>
      </c>
      <c r="B13" s="268" t="s">
        <v>23</v>
      </c>
      <c r="C13" s="259"/>
      <c r="D13" s="259"/>
      <c r="E13" s="259"/>
      <c r="F13" s="259"/>
      <c r="G13" s="259"/>
      <c r="H13" s="260"/>
    </row>
    <row r="14" spans="1:8" ht="30">
      <c r="A14" s="1" t="s">
        <v>24</v>
      </c>
      <c r="B14" s="268" t="s">
        <v>25</v>
      </c>
      <c r="C14" s="259"/>
      <c r="D14" s="259"/>
      <c r="E14" s="259"/>
      <c r="F14" s="259"/>
      <c r="G14" s="259"/>
      <c r="H14" s="260"/>
    </row>
    <row r="15" spans="1:8" ht="43.5" customHeight="1">
      <c r="A15" s="1" t="s">
        <v>26</v>
      </c>
      <c r="B15" s="268" t="s">
        <v>27</v>
      </c>
      <c r="C15" s="259"/>
      <c r="D15" s="259"/>
      <c r="E15" s="259"/>
      <c r="F15" s="259"/>
      <c r="G15" s="259"/>
      <c r="H15" s="260"/>
    </row>
    <row r="16" spans="1:8" ht="60">
      <c r="A16" s="1" t="s">
        <v>28</v>
      </c>
      <c r="B16" s="268" t="s">
        <v>29</v>
      </c>
      <c r="C16" s="259"/>
      <c r="D16" s="259"/>
      <c r="E16" s="259"/>
      <c r="F16" s="259"/>
      <c r="G16" s="259"/>
      <c r="H16" s="260"/>
    </row>
    <row r="17" spans="1:8" ht="58.5" customHeight="1">
      <c r="A17" s="1" t="s">
        <v>30</v>
      </c>
      <c r="B17" s="268" t="s">
        <v>31</v>
      </c>
      <c r="C17" s="259"/>
      <c r="D17" s="259"/>
      <c r="E17" s="259"/>
      <c r="F17" s="259"/>
      <c r="G17" s="259"/>
      <c r="H17" s="260"/>
    </row>
    <row r="18" spans="1:8" ht="30">
      <c r="A18" s="1" t="s">
        <v>32</v>
      </c>
      <c r="B18" s="268" t="s">
        <v>33</v>
      </c>
      <c r="C18" s="259"/>
      <c r="D18" s="259"/>
      <c r="E18" s="259"/>
      <c r="F18" s="259"/>
      <c r="G18" s="259"/>
      <c r="H18" s="260"/>
    </row>
    <row r="19" spans="1:8" ht="30" customHeight="1">
      <c r="A19" s="269"/>
      <c r="B19" s="259"/>
      <c r="C19" s="259"/>
      <c r="D19" s="259"/>
      <c r="E19" s="259"/>
      <c r="F19" s="259"/>
      <c r="G19" s="259"/>
      <c r="H19" s="260"/>
    </row>
    <row r="20" spans="1:8" ht="37.5" customHeight="1">
      <c r="A20" s="267" t="s">
        <v>34</v>
      </c>
      <c r="B20" s="259"/>
      <c r="C20" s="259"/>
      <c r="D20" s="259"/>
      <c r="E20" s="259"/>
      <c r="F20" s="259"/>
      <c r="G20" s="259"/>
      <c r="H20" s="260"/>
    </row>
    <row r="21" spans="1:8" ht="117" customHeight="1">
      <c r="A21" s="261" t="s">
        <v>35</v>
      </c>
      <c r="B21" s="259"/>
      <c r="C21" s="259"/>
      <c r="D21" s="259"/>
      <c r="E21" s="259"/>
      <c r="F21" s="259"/>
      <c r="G21" s="259"/>
      <c r="H21" s="260"/>
    </row>
    <row r="22" spans="1:8" ht="117" customHeight="1">
      <c r="A22" s="1" t="s">
        <v>10</v>
      </c>
      <c r="B22" s="268" t="s">
        <v>11</v>
      </c>
      <c r="C22" s="259"/>
      <c r="D22" s="259"/>
      <c r="E22" s="259"/>
      <c r="F22" s="259"/>
      <c r="G22" s="259"/>
      <c r="H22" s="260"/>
    </row>
    <row r="23" spans="1:8" ht="166.5" customHeight="1">
      <c r="A23" s="1" t="s">
        <v>36</v>
      </c>
      <c r="B23" s="261" t="s">
        <v>37</v>
      </c>
      <c r="C23" s="259"/>
      <c r="D23" s="259"/>
      <c r="E23" s="259"/>
      <c r="F23" s="259"/>
      <c r="G23" s="259"/>
      <c r="H23" s="260"/>
    </row>
    <row r="24" spans="1:8" ht="69.75" customHeight="1">
      <c r="A24" s="1" t="s">
        <v>38</v>
      </c>
      <c r="B24" s="261" t="s">
        <v>39</v>
      </c>
      <c r="C24" s="259"/>
      <c r="D24" s="259"/>
      <c r="E24" s="259"/>
      <c r="F24" s="259"/>
      <c r="G24" s="259"/>
      <c r="H24" s="260"/>
    </row>
    <row r="25" spans="1:8" ht="60" customHeight="1">
      <c r="A25" s="1" t="s">
        <v>40</v>
      </c>
      <c r="B25" s="261" t="s">
        <v>41</v>
      </c>
      <c r="C25" s="259"/>
      <c r="D25" s="259"/>
      <c r="E25" s="259"/>
      <c r="F25" s="259"/>
      <c r="G25" s="259"/>
      <c r="H25" s="260"/>
    </row>
    <row r="26" spans="1:8" ht="24.75" customHeight="1">
      <c r="A26" s="2" t="s">
        <v>42</v>
      </c>
      <c r="B26" s="270" t="s">
        <v>43</v>
      </c>
      <c r="C26" s="259"/>
      <c r="D26" s="259"/>
      <c r="E26" s="259"/>
      <c r="F26" s="259"/>
      <c r="G26" s="259"/>
      <c r="H26" s="260"/>
    </row>
    <row r="27" spans="1:8" ht="26.25" customHeight="1">
      <c r="A27" s="2" t="s">
        <v>44</v>
      </c>
      <c r="B27" s="270" t="s">
        <v>45</v>
      </c>
      <c r="C27" s="259"/>
      <c r="D27" s="259"/>
      <c r="E27" s="259"/>
      <c r="F27" s="259"/>
      <c r="G27" s="259"/>
      <c r="H27" s="260"/>
    </row>
    <row r="28" spans="1:8" ht="53.25" customHeight="1">
      <c r="A28" s="1" t="s">
        <v>46</v>
      </c>
      <c r="B28" s="261" t="s">
        <v>47</v>
      </c>
      <c r="C28" s="259"/>
      <c r="D28" s="259"/>
      <c r="E28" s="259"/>
      <c r="F28" s="259"/>
      <c r="G28" s="259"/>
      <c r="H28" s="260"/>
    </row>
    <row r="29" spans="1:8" ht="45" customHeight="1">
      <c r="A29" s="1" t="s">
        <v>48</v>
      </c>
      <c r="B29" s="261" t="s">
        <v>49</v>
      </c>
      <c r="C29" s="259"/>
      <c r="D29" s="259"/>
      <c r="E29" s="259"/>
      <c r="F29" s="259"/>
      <c r="G29" s="259"/>
      <c r="H29" s="260"/>
    </row>
    <row r="30" spans="1:8" ht="45" customHeight="1">
      <c r="A30" s="1" t="s">
        <v>50</v>
      </c>
      <c r="B30" s="261" t="s">
        <v>51</v>
      </c>
      <c r="C30" s="259"/>
      <c r="D30" s="259"/>
      <c r="E30" s="259"/>
      <c r="F30" s="259"/>
      <c r="G30" s="259"/>
      <c r="H30" s="260"/>
    </row>
    <row r="31" spans="1:8" ht="45" customHeight="1">
      <c r="A31" s="1" t="s">
        <v>52</v>
      </c>
      <c r="B31" s="261" t="s">
        <v>53</v>
      </c>
      <c r="C31" s="259"/>
      <c r="D31" s="259"/>
      <c r="E31" s="259"/>
      <c r="F31" s="259"/>
      <c r="G31" s="259"/>
      <c r="H31" s="260"/>
    </row>
    <row r="32" spans="1:8" ht="33" customHeight="1">
      <c r="A32" s="2" t="s">
        <v>54</v>
      </c>
      <c r="B32" s="261" t="s">
        <v>55</v>
      </c>
      <c r="C32" s="259"/>
      <c r="D32" s="259"/>
      <c r="E32" s="259"/>
      <c r="F32" s="259"/>
      <c r="G32" s="259"/>
      <c r="H32" s="260"/>
    </row>
    <row r="33" spans="1:8" ht="39" customHeight="1">
      <c r="A33" s="1" t="s">
        <v>56</v>
      </c>
      <c r="B33" s="270" t="s">
        <v>57</v>
      </c>
      <c r="C33" s="259"/>
      <c r="D33" s="259"/>
      <c r="E33" s="259"/>
      <c r="F33" s="259"/>
      <c r="G33" s="259"/>
      <c r="H33" s="260"/>
    </row>
    <row r="34" spans="1:8" ht="39" customHeight="1">
      <c r="A34" s="267" t="s">
        <v>58</v>
      </c>
      <c r="B34" s="259"/>
      <c r="C34" s="259"/>
      <c r="D34" s="259"/>
      <c r="E34" s="259"/>
      <c r="F34" s="259"/>
      <c r="G34" s="259"/>
      <c r="H34" s="260"/>
    </row>
    <row r="35" spans="1:8" ht="79.5" customHeight="1">
      <c r="A35" s="268" t="s">
        <v>59</v>
      </c>
      <c r="B35" s="259"/>
      <c r="C35" s="259"/>
      <c r="D35" s="259"/>
      <c r="E35" s="259"/>
      <c r="F35" s="259"/>
      <c r="G35" s="259"/>
      <c r="H35" s="260"/>
    </row>
    <row r="36" spans="1:8" ht="33" customHeight="1">
      <c r="A36" s="1" t="s">
        <v>60</v>
      </c>
      <c r="B36" s="261" t="s">
        <v>61</v>
      </c>
      <c r="C36" s="259"/>
      <c r="D36" s="259"/>
      <c r="E36" s="259"/>
      <c r="F36" s="259"/>
      <c r="G36" s="259"/>
      <c r="H36" s="260"/>
    </row>
    <row r="37" spans="1:8" ht="33" customHeight="1">
      <c r="A37" s="1" t="s">
        <v>62</v>
      </c>
      <c r="B37" s="261" t="s">
        <v>63</v>
      </c>
      <c r="C37" s="259"/>
      <c r="D37" s="259"/>
      <c r="E37" s="259"/>
      <c r="F37" s="259"/>
      <c r="G37" s="259"/>
      <c r="H37" s="260"/>
    </row>
    <row r="38" spans="1:8" ht="33" customHeight="1">
      <c r="A38" s="3"/>
      <c r="B38" s="4"/>
      <c r="C38" s="4"/>
      <c r="D38" s="4"/>
      <c r="E38" s="4"/>
      <c r="F38" s="4"/>
      <c r="G38" s="4"/>
      <c r="H38" s="5"/>
    </row>
    <row r="39" spans="1:8" ht="34.5" customHeight="1">
      <c r="A39" s="267" t="s">
        <v>64</v>
      </c>
      <c r="B39" s="259"/>
      <c r="C39" s="259"/>
      <c r="D39" s="259"/>
      <c r="E39" s="259"/>
      <c r="F39" s="259"/>
      <c r="G39" s="259"/>
      <c r="H39" s="260"/>
    </row>
    <row r="40" spans="1:8" ht="34.5" customHeight="1">
      <c r="A40" s="1" t="s">
        <v>65</v>
      </c>
      <c r="B40" s="261" t="s">
        <v>66</v>
      </c>
      <c r="C40" s="259"/>
      <c r="D40" s="259"/>
      <c r="E40" s="259"/>
      <c r="F40" s="259"/>
      <c r="G40" s="259"/>
      <c r="H40" s="260"/>
    </row>
    <row r="41" spans="1:8" ht="29.25" customHeight="1">
      <c r="A41" s="1" t="s">
        <v>67</v>
      </c>
      <c r="B41" s="261" t="s">
        <v>68</v>
      </c>
      <c r="C41" s="259"/>
      <c r="D41" s="259"/>
      <c r="E41" s="259"/>
      <c r="F41" s="259"/>
      <c r="G41" s="259"/>
      <c r="H41" s="260"/>
    </row>
    <row r="42" spans="1:8" ht="42" customHeight="1">
      <c r="A42" s="1" t="s">
        <v>69</v>
      </c>
      <c r="B42" s="261" t="s">
        <v>70</v>
      </c>
      <c r="C42" s="259"/>
      <c r="D42" s="259"/>
      <c r="E42" s="259"/>
      <c r="F42" s="259"/>
      <c r="G42" s="259"/>
      <c r="H42" s="260"/>
    </row>
    <row r="43" spans="1:8" ht="42" customHeight="1">
      <c r="A43" s="1" t="s">
        <v>71</v>
      </c>
      <c r="B43" s="261" t="s">
        <v>72</v>
      </c>
      <c r="C43" s="259"/>
      <c r="D43" s="259"/>
      <c r="E43" s="259"/>
      <c r="F43" s="259"/>
      <c r="G43" s="259"/>
      <c r="H43" s="260"/>
    </row>
    <row r="44" spans="1:8" ht="42" customHeight="1">
      <c r="A44" s="1" t="s">
        <v>73</v>
      </c>
      <c r="B44" s="261" t="s">
        <v>74</v>
      </c>
      <c r="C44" s="259"/>
      <c r="D44" s="259"/>
      <c r="E44" s="259"/>
      <c r="F44" s="259"/>
      <c r="G44" s="259"/>
      <c r="H44" s="260"/>
    </row>
    <row r="45" spans="1:8" ht="42" customHeight="1">
      <c r="A45" s="1" t="s">
        <v>75</v>
      </c>
      <c r="B45" s="261" t="s">
        <v>76</v>
      </c>
      <c r="C45" s="259"/>
      <c r="D45" s="259"/>
      <c r="E45" s="259"/>
      <c r="F45" s="259"/>
      <c r="G45" s="259"/>
      <c r="H45" s="260"/>
    </row>
    <row r="46" spans="1:8" ht="85.5" customHeight="1">
      <c r="A46" s="6" t="s">
        <v>77</v>
      </c>
      <c r="B46" s="262" t="s">
        <v>78</v>
      </c>
      <c r="C46" s="259"/>
      <c r="D46" s="259"/>
      <c r="E46" s="259"/>
      <c r="F46" s="259"/>
      <c r="G46" s="259"/>
      <c r="H46" s="260"/>
    </row>
    <row r="47" spans="1:8" ht="39.75" customHeight="1">
      <c r="A47" s="6" t="s">
        <v>79</v>
      </c>
      <c r="B47" s="262" t="s">
        <v>80</v>
      </c>
      <c r="C47" s="259"/>
      <c r="D47" s="259"/>
      <c r="E47" s="259"/>
      <c r="F47" s="259"/>
      <c r="G47" s="259"/>
      <c r="H47" s="260"/>
    </row>
    <row r="48" spans="1:8" ht="31.5" customHeight="1">
      <c r="A48" s="6" t="s">
        <v>81</v>
      </c>
      <c r="B48" s="262" t="s">
        <v>82</v>
      </c>
      <c r="C48" s="259"/>
      <c r="D48" s="259"/>
      <c r="E48" s="259"/>
      <c r="F48" s="259"/>
      <c r="G48" s="259"/>
      <c r="H48" s="260"/>
    </row>
    <row r="49" spans="1:8" ht="15.75" customHeight="1">
      <c r="A49" s="6" t="s">
        <v>83</v>
      </c>
      <c r="B49" s="262" t="s">
        <v>84</v>
      </c>
      <c r="C49" s="259"/>
      <c r="D49" s="259"/>
      <c r="E49" s="259"/>
      <c r="F49" s="259"/>
      <c r="G49" s="259"/>
      <c r="H49" s="260"/>
    </row>
    <row r="50" spans="1:8" ht="43.5" customHeight="1">
      <c r="A50" s="6" t="s">
        <v>85</v>
      </c>
      <c r="B50" s="262" t="s">
        <v>86</v>
      </c>
      <c r="C50" s="259"/>
      <c r="D50" s="259"/>
      <c r="E50" s="259"/>
      <c r="F50" s="259"/>
      <c r="G50" s="259"/>
      <c r="H50" s="260"/>
    </row>
    <row r="51" spans="1:8" ht="40.5" customHeight="1">
      <c r="A51" s="6" t="s">
        <v>87</v>
      </c>
      <c r="B51" s="262" t="s">
        <v>88</v>
      </c>
      <c r="C51" s="259"/>
      <c r="D51" s="259"/>
      <c r="E51" s="259"/>
      <c r="F51" s="259"/>
      <c r="G51" s="259"/>
      <c r="H51" s="260"/>
    </row>
    <row r="52" spans="1:8" ht="75.75" customHeight="1">
      <c r="A52" s="1" t="s">
        <v>89</v>
      </c>
      <c r="B52" s="261" t="s">
        <v>90</v>
      </c>
      <c r="C52" s="259"/>
      <c r="D52" s="259"/>
      <c r="E52" s="259"/>
      <c r="F52" s="259"/>
      <c r="G52" s="259"/>
      <c r="H52" s="260"/>
    </row>
    <row r="53" spans="1:8" ht="41.25" customHeight="1">
      <c r="A53" s="1" t="s">
        <v>91</v>
      </c>
      <c r="B53" s="261" t="s">
        <v>92</v>
      </c>
      <c r="C53" s="259"/>
      <c r="D53" s="259"/>
      <c r="E53" s="259"/>
      <c r="F53" s="259"/>
      <c r="G53" s="259"/>
      <c r="H53" s="260"/>
    </row>
    <row r="54" spans="1:8" ht="47.25" customHeight="1">
      <c r="A54" s="1" t="s">
        <v>93</v>
      </c>
      <c r="B54" s="261" t="s">
        <v>94</v>
      </c>
      <c r="C54" s="259"/>
      <c r="D54" s="259"/>
      <c r="E54" s="259"/>
      <c r="F54" s="259"/>
      <c r="G54" s="259"/>
      <c r="H54" s="260"/>
    </row>
    <row r="55" spans="1:8" ht="57" customHeight="1">
      <c r="A55" s="1" t="s">
        <v>95</v>
      </c>
      <c r="B55" s="261" t="s">
        <v>96</v>
      </c>
      <c r="C55" s="259"/>
      <c r="D55" s="259"/>
      <c r="E55" s="259"/>
      <c r="F55" s="259"/>
      <c r="G55" s="259"/>
      <c r="H55" s="260"/>
    </row>
    <row r="56" spans="1:8" ht="31.5" customHeight="1">
      <c r="A56" s="1" t="s">
        <v>97</v>
      </c>
      <c r="B56" s="261" t="s">
        <v>98</v>
      </c>
      <c r="C56" s="259"/>
      <c r="D56" s="259"/>
      <c r="E56" s="259"/>
      <c r="F56" s="259"/>
      <c r="G56" s="259"/>
      <c r="H56" s="260"/>
    </row>
    <row r="57" spans="1:8" ht="70.5" customHeight="1">
      <c r="A57" s="1" t="s">
        <v>99</v>
      </c>
      <c r="B57" s="261" t="s">
        <v>100</v>
      </c>
      <c r="C57" s="259"/>
      <c r="D57" s="259"/>
      <c r="E57" s="259"/>
      <c r="F57" s="259"/>
      <c r="G57" s="259"/>
      <c r="H57" s="260"/>
    </row>
    <row r="58" spans="1:8" ht="33.75" customHeight="1">
      <c r="A58" s="271"/>
      <c r="B58" s="259"/>
      <c r="C58" s="259"/>
      <c r="D58" s="259"/>
      <c r="E58" s="259"/>
      <c r="F58" s="259"/>
      <c r="G58" s="259"/>
      <c r="H58" s="260"/>
    </row>
    <row r="59" spans="1:8" ht="32.25" customHeight="1">
      <c r="A59" s="265" t="s">
        <v>101</v>
      </c>
      <c r="B59" s="259"/>
      <c r="C59" s="259"/>
      <c r="D59" s="259"/>
      <c r="E59" s="259"/>
      <c r="F59" s="259"/>
      <c r="G59" s="259"/>
      <c r="H59" s="260"/>
    </row>
    <row r="60" spans="1:8" ht="34.5" customHeight="1">
      <c r="A60" s="1" t="s">
        <v>102</v>
      </c>
      <c r="B60" s="258" t="s">
        <v>103</v>
      </c>
      <c r="C60" s="259"/>
      <c r="D60" s="259"/>
      <c r="E60" s="259"/>
      <c r="F60" s="259"/>
      <c r="G60" s="259"/>
      <c r="H60" s="260"/>
    </row>
    <row r="61" spans="1:8" ht="60" customHeight="1">
      <c r="A61" s="1" t="s">
        <v>104</v>
      </c>
      <c r="B61" s="258" t="s">
        <v>105</v>
      </c>
      <c r="C61" s="259"/>
      <c r="D61" s="259"/>
      <c r="E61" s="259"/>
      <c r="F61" s="259"/>
      <c r="G61" s="259"/>
      <c r="H61" s="260"/>
    </row>
    <row r="62" spans="1:8" ht="41.25" customHeight="1">
      <c r="A62" s="1" t="s">
        <v>106</v>
      </c>
      <c r="B62" s="258" t="s">
        <v>107</v>
      </c>
      <c r="C62" s="259"/>
      <c r="D62" s="259"/>
      <c r="E62" s="259"/>
      <c r="F62" s="259"/>
      <c r="G62" s="259"/>
      <c r="H62" s="260"/>
    </row>
    <row r="63" spans="1:8" ht="42" customHeight="1">
      <c r="A63" s="1" t="s">
        <v>108</v>
      </c>
      <c r="B63" s="261" t="s">
        <v>109</v>
      </c>
      <c r="C63" s="259"/>
      <c r="D63" s="259"/>
      <c r="E63" s="259"/>
      <c r="F63" s="259"/>
      <c r="G63" s="259"/>
      <c r="H63" s="260"/>
    </row>
    <row r="64" spans="1:8" ht="31.5" customHeight="1">
      <c r="A64" s="1" t="s">
        <v>110</v>
      </c>
      <c r="B64" s="258" t="s">
        <v>111</v>
      </c>
      <c r="C64" s="259"/>
      <c r="D64" s="259"/>
      <c r="E64" s="259"/>
      <c r="F64" s="259"/>
      <c r="G64" s="259"/>
      <c r="H64" s="260"/>
    </row>
    <row r="65" spans="1:8" ht="45.75" customHeight="1">
      <c r="A65" s="1" t="s">
        <v>112</v>
      </c>
      <c r="B65" s="258" t="s">
        <v>113</v>
      </c>
      <c r="C65" s="259"/>
      <c r="D65" s="259"/>
      <c r="E65" s="259"/>
      <c r="F65" s="259"/>
      <c r="G65" s="259"/>
      <c r="H65" s="260"/>
    </row>
    <row r="66" spans="1:8" ht="30.75" customHeight="1">
      <c r="A66" s="264"/>
      <c r="B66" s="259"/>
      <c r="C66" s="259"/>
      <c r="D66" s="259"/>
      <c r="E66" s="259"/>
      <c r="F66" s="259"/>
      <c r="G66" s="259"/>
      <c r="H66" s="259"/>
    </row>
    <row r="67" spans="1:8" ht="34.5" customHeight="1">
      <c r="A67" s="265" t="s">
        <v>114</v>
      </c>
      <c r="B67" s="259"/>
      <c r="C67" s="259"/>
      <c r="D67" s="259"/>
      <c r="E67" s="259"/>
      <c r="F67" s="259"/>
      <c r="G67" s="259"/>
      <c r="H67" s="260"/>
    </row>
    <row r="68" spans="1:8" ht="39.75" customHeight="1">
      <c r="A68" s="1" t="s">
        <v>115</v>
      </c>
      <c r="B68" s="258" t="s">
        <v>116</v>
      </c>
      <c r="C68" s="259"/>
      <c r="D68" s="259"/>
      <c r="E68" s="259"/>
      <c r="F68" s="259"/>
      <c r="G68" s="259"/>
      <c r="H68" s="260"/>
    </row>
    <row r="69" spans="1:8" ht="39.75" customHeight="1">
      <c r="A69" s="1" t="s">
        <v>117</v>
      </c>
      <c r="B69" s="258" t="s">
        <v>118</v>
      </c>
      <c r="C69" s="259"/>
      <c r="D69" s="259"/>
      <c r="E69" s="259"/>
      <c r="F69" s="259"/>
      <c r="G69" s="259"/>
      <c r="H69" s="260"/>
    </row>
    <row r="70" spans="1:8" ht="42" customHeight="1">
      <c r="A70" s="1" t="s">
        <v>119</v>
      </c>
      <c r="B70" s="261" t="s">
        <v>120</v>
      </c>
      <c r="C70" s="259"/>
      <c r="D70" s="259"/>
      <c r="E70" s="259"/>
      <c r="F70" s="259"/>
      <c r="G70" s="259"/>
      <c r="H70" s="260"/>
    </row>
    <row r="71" spans="1:8" ht="33.75" customHeight="1">
      <c r="A71" s="1" t="s">
        <v>121</v>
      </c>
      <c r="B71" s="258" t="s">
        <v>122</v>
      </c>
      <c r="C71" s="259"/>
      <c r="D71" s="259"/>
      <c r="E71" s="259"/>
      <c r="F71" s="259"/>
      <c r="G71" s="259"/>
      <c r="H71" s="260"/>
    </row>
    <row r="72" spans="1:8" ht="33" customHeight="1">
      <c r="A72" s="1" t="s">
        <v>123</v>
      </c>
      <c r="B72" s="258" t="s">
        <v>124</v>
      </c>
      <c r="C72" s="259"/>
      <c r="D72" s="259"/>
      <c r="E72" s="259"/>
      <c r="F72" s="259"/>
      <c r="G72" s="259"/>
      <c r="H72" s="260"/>
    </row>
    <row r="73" spans="1:8" ht="33.75" customHeight="1">
      <c r="A73" s="263"/>
      <c r="B73" s="259"/>
      <c r="C73" s="259"/>
      <c r="D73" s="259"/>
      <c r="E73" s="259"/>
      <c r="F73" s="259"/>
      <c r="G73" s="259"/>
      <c r="H73" s="260"/>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3"/>
  <sheetViews>
    <sheetView tabSelected="1" topLeftCell="G1" zoomScale="17" zoomScaleNormal="20" workbookViewId="0">
      <pane ySplit="7" topLeftCell="A8" activePane="bottomLeft" state="frozen"/>
      <selection activeCell="F7" sqref="F7"/>
      <selection pane="bottomLeft" activeCell="S83" sqref="S83"/>
    </sheetView>
  </sheetViews>
  <sheetFormatPr baseColWidth="10" defaultColWidth="75.5703125" defaultRowHeight="46.5"/>
  <cols>
    <col min="1" max="5" width="75.5703125" style="480"/>
    <col min="6" max="6" width="75.5703125" style="562"/>
    <col min="7" max="10" width="75.5703125" style="480"/>
    <col min="11" max="11" width="131.85546875" style="562" customWidth="1"/>
    <col min="12" max="17" width="75.5703125" style="480"/>
    <col min="18" max="20" width="75.5703125" style="562"/>
    <col min="21" max="16384" width="75.5703125" style="480"/>
  </cols>
  <sheetData>
    <row r="1" spans="1:20" ht="93">
      <c r="A1" s="474"/>
      <c r="B1" s="475"/>
      <c r="C1" s="476" t="s">
        <v>125</v>
      </c>
      <c r="D1" s="477"/>
      <c r="E1" s="477"/>
      <c r="F1" s="477"/>
      <c r="G1" s="477"/>
      <c r="H1" s="477"/>
      <c r="I1" s="477"/>
      <c r="J1" s="477"/>
      <c r="K1" s="477"/>
      <c r="L1" s="477"/>
      <c r="M1" s="477"/>
      <c r="N1" s="477"/>
      <c r="O1" s="477"/>
      <c r="P1" s="477"/>
      <c r="Q1" s="477"/>
      <c r="R1" s="477"/>
      <c r="S1" s="478"/>
      <c r="T1" s="479" t="s">
        <v>126</v>
      </c>
    </row>
    <row r="2" spans="1:20">
      <c r="A2" s="481"/>
      <c r="B2" s="482"/>
      <c r="C2" s="476" t="s">
        <v>127</v>
      </c>
      <c r="D2" s="477"/>
      <c r="E2" s="477"/>
      <c r="F2" s="477"/>
      <c r="G2" s="477"/>
      <c r="H2" s="477"/>
      <c r="I2" s="477"/>
      <c r="J2" s="477"/>
      <c r="K2" s="477"/>
      <c r="L2" s="477"/>
      <c r="M2" s="477"/>
      <c r="N2" s="477"/>
      <c r="O2" s="477"/>
      <c r="P2" s="477"/>
      <c r="Q2" s="477"/>
      <c r="R2" s="477"/>
      <c r="S2" s="478"/>
      <c r="T2" s="479" t="s">
        <v>128</v>
      </c>
    </row>
    <row r="3" spans="1:20">
      <c r="A3" s="481"/>
      <c r="B3" s="482"/>
      <c r="C3" s="476" t="s">
        <v>129</v>
      </c>
      <c r="D3" s="477"/>
      <c r="E3" s="477"/>
      <c r="F3" s="477"/>
      <c r="G3" s="477"/>
      <c r="H3" s="477"/>
      <c r="I3" s="477"/>
      <c r="J3" s="477"/>
      <c r="K3" s="477"/>
      <c r="L3" s="477"/>
      <c r="M3" s="477"/>
      <c r="N3" s="477"/>
      <c r="O3" s="477"/>
      <c r="P3" s="477"/>
      <c r="Q3" s="477"/>
      <c r="R3" s="477"/>
      <c r="S3" s="478"/>
      <c r="T3" s="483" t="s">
        <v>130</v>
      </c>
    </row>
    <row r="4" spans="1:20">
      <c r="A4" s="484"/>
      <c r="B4" s="485"/>
      <c r="C4" s="476" t="s">
        <v>131</v>
      </c>
      <c r="D4" s="477"/>
      <c r="E4" s="477"/>
      <c r="F4" s="477"/>
      <c r="G4" s="477"/>
      <c r="H4" s="477"/>
      <c r="I4" s="477"/>
      <c r="J4" s="477"/>
      <c r="K4" s="477"/>
      <c r="L4" s="477"/>
      <c r="M4" s="477"/>
      <c r="N4" s="477"/>
      <c r="O4" s="477"/>
      <c r="P4" s="477"/>
      <c r="Q4" s="477"/>
      <c r="R4" s="477"/>
      <c r="S4" s="477"/>
      <c r="T4" s="486" t="s">
        <v>132</v>
      </c>
    </row>
    <row r="5" spans="1:20" ht="90.75" customHeight="1">
      <c r="A5" s="476" t="s">
        <v>133</v>
      </c>
      <c r="B5" s="478"/>
      <c r="C5" s="476" t="s">
        <v>1198</v>
      </c>
      <c r="D5" s="487"/>
      <c r="E5" s="487"/>
      <c r="F5" s="487"/>
      <c r="G5" s="487"/>
      <c r="H5" s="487"/>
      <c r="I5" s="487"/>
      <c r="J5" s="487"/>
      <c r="K5" s="487"/>
      <c r="L5" s="487"/>
      <c r="M5" s="487"/>
      <c r="N5" s="487"/>
      <c r="O5" s="487"/>
      <c r="P5" s="487"/>
      <c r="Q5" s="487"/>
      <c r="R5" s="487"/>
      <c r="S5" s="487"/>
      <c r="T5" s="486"/>
    </row>
    <row r="6" spans="1:20" ht="95.25" customHeight="1">
      <c r="A6" s="488" t="s">
        <v>134</v>
      </c>
      <c r="B6" s="489"/>
      <c r="C6" s="489"/>
      <c r="D6" s="489"/>
      <c r="E6" s="489"/>
      <c r="F6" s="489"/>
      <c r="G6" s="489"/>
      <c r="H6" s="489"/>
      <c r="I6" s="489"/>
      <c r="J6" s="489"/>
      <c r="K6" s="489"/>
      <c r="L6" s="489"/>
      <c r="M6" s="489"/>
      <c r="N6" s="489"/>
      <c r="O6" s="489"/>
      <c r="P6" s="489"/>
      <c r="Q6" s="489"/>
      <c r="R6" s="489"/>
      <c r="S6" s="489"/>
      <c r="T6" s="482"/>
    </row>
    <row r="7" spans="1:20" ht="233.25" thickBot="1">
      <c r="A7" s="483" t="s">
        <v>2</v>
      </c>
      <c r="B7" s="483" t="s">
        <v>4</v>
      </c>
      <c r="C7" s="483" t="s">
        <v>135</v>
      </c>
      <c r="D7" s="483" t="s">
        <v>136</v>
      </c>
      <c r="E7" s="483" t="s">
        <v>137</v>
      </c>
      <c r="F7" s="483" t="s">
        <v>138</v>
      </c>
      <c r="G7" s="490" t="s">
        <v>14</v>
      </c>
      <c r="H7" s="483" t="s">
        <v>16</v>
      </c>
      <c r="I7" s="483" t="s">
        <v>18</v>
      </c>
      <c r="J7" s="483" t="s">
        <v>139</v>
      </c>
      <c r="K7" s="483" t="s">
        <v>140</v>
      </c>
      <c r="L7" s="483" t="s">
        <v>141</v>
      </c>
      <c r="M7" s="483" t="s">
        <v>142</v>
      </c>
      <c r="N7" s="483" t="s">
        <v>28</v>
      </c>
      <c r="O7" s="483" t="s">
        <v>30</v>
      </c>
      <c r="P7" s="491" t="s">
        <v>143</v>
      </c>
      <c r="Q7" s="483" t="s">
        <v>144</v>
      </c>
      <c r="R7" s="492" t="s">
        <v>1072</v>
      </c>
      <c r="S7" s="492" t="s">
        <v>145</v>
      </c>
      <c r="T7" s="491" t="s">
        <v>146</v>
      </c>
    </row>
    <row r="8" spans="1:20" ht="372.75" thickBot="1">
      <c r="A8" s="493" t="s">
        <v>147</v>
      </c>
      <c r="B8" s="493" t="s">
        <v>148</v>
      </c>
      <c r="C8" s="493" t="s">
        <v>149</v>
      </c>
      <c r="D8" s="493" t="s">
        <v>150</v>
      </c>
      <c r="E8" s="494" t="s">
        <v>151</v>
      </c>
      <c r="F8" s="495" t="s">
        <v>152</v>
      </c>
      <c r="G8" s="496" t="s">
        <v>153</v>
      </c>
      <c r="H8" s="493" t="s">
        <v>154</v>
      </c>
      <c r="I8" s="493" t="s">
        <v>155</v>
      </c>
      <c r="J8" s="493" t="s">
        <v>156</v>
      </c>
      <c r="K8" s="497" t="s">
        <v>157</v>
      </c>
      <c r="L8" s="498">
        <v>1</v>
      </c>
      <c r="M8" s="493" t="s">
        <v>158</v>
      </c>
      <c r="N8" s="493" t="s">
        <v>159</v>
      </c>
      <c r="O8" s="493">
        <v>6</v>
      </c>
      <c r="P8" s="493" t="s">
        <v>160</v>
      </c>
      <c r="Q8" s="493">
        <v>2</v>
      </c>
      <c r="R8" s="499">
        <v>1.3260000000000001</v>
      </c>
      <c r="S8" s="497">
        <v>2</v>
      </c>
      <c r="T8" s="497">
        <f>2+(2-1.33)</f>
        <v>2.67</v>
      </c>
    </row>
    <row r="9" spans="1:20" ht="409.5">
      <c r="A9" s="493" t="s">
        <v>161</v>
      </c>
      <c r="B9" s="493" t="s">
        <v>162</v>
      </c>
      <c r="C9" s="493" t="s">
        <v>163</v>
      </c>
      <c r="D9" s="493" t="s">
        <v>164</v>
      </c>
      <c r="E9" s="494" t="s">
        <v>165</v>
      </c>
      <c r="F9" s="500" t="s">
        <v>166</v>
      </c>
      <c r="G9" s="496" t="s">
        <v>167</v>
      </c>
      <c r="H9" s="493" t="s">
        <v>168</v>
      </c>
      <c r="I9" s="493" t="s">
        <v>155</v>
      </c>
      <c r="J9" s="493" t="s">
        <v>156</v>
      </c>
      <c r="K9" s="497" t="s">
        <v>169</v>
      </c>
      <c r="L9" s="498">
        <v>0.5</v>
      </c>
      <c r="M9" s="493" t="s">
        <v>158</v>
      </c>
      <c r="N9" s="493" t="s">
        <v>170</v>
      </c>
      <c r="O9" s="493">
        <v>1</v>
      </c>
      <c r="P9" s="493" t="s">
        <v>160</v>
      </c>
      <c r="Q9" s="501">
        <v>0.5</v>
      </c>
      <c r="R9" s="497">
        <v>0.44999999999999996</v>
      </c>
      <c r="S9" s="497">
        <v>0.55000000000000004</v>
      </c>
      <c r="T9" s="502" t="s">
        <v>160</v>
      </c>
    </row>
    <row r="10" spans="1:20" ht="409.6" thickBot="1">
      <c r="A10" s="493" t="s">
        <v>161</v>
      </c>
      <c r="B10" s="493" t="s">
        <v>162</v>
      </c>
      <c r="C10" s="493" t="s">
        <v>163</v>
      </c>
      <c r="D10" s="493" t="s">
        <v>164</v>
      </c>
      <c r="E10" s="494" t="s">
        <v>165</v>
      </c>
      <c r="F10" s="503"/>
      <c r="G10" s="496" t="s">
        <v>167</v>
      </c>
      <c r="H10" s="493" t="s">
        <v>172</v>
      </c>
      <c r="I10" s="493" t="s">
        <v>155</v>
      </c>
      <c r="J10" s="493" t="s">
        <v>156</v>
      </c>
      <c r="K10" s="497" t="s">
        <v>173</v>
      </c>
      <c r="L10" s="498">
        <v>0.5</v>
      </c>
      <c r="M10" s="493" t="s">
        <v>158</v>
      </c>
      <c r="N10" s="493" t="s">
        <v>174</v>
      </c>
      <c r="O10" s="493">
        <v>1</v>
      </c>
      <c r="P10" s="493" t="s">
        <v>160</v>
      </c>
      <c r="Q10" s="501">
        <v>0.5</v>
      </c>
      <c r="R10" s="497">
        <v>0.44999999999999996</v>
      </c>
      <c r="S10" s="497">
        <v>0.55000000000000004</v>
      </c>
      <c r="T10" s="502" t="s">
        <v>160</v>
      </c>
    </row>
    <row r="11" spans="1:20" ht="409.5">
      <c r="A11" s="504" t="s">
        <v>175</v>
      </c>
      <c r="B11" s="504" t="s">
        <v>176</v>
      </c>
      <c r="C11" s="504" t="s">
        <v>177</v>
      </c>
      <c r="D11" s="504" t="s">
        <v>178</v>
      </c>
      <c r="E11" s="505" t="s">
        <v>179</v>
      </c>
      <c r="F11" s="506" t="s">
        <v>180</v>
      </c>
      <c r="G11" s="507" t="s">
        <v>181</v>
      </c>
      <c r="H11" s="504" t="s">
        <v>182</v>
      </c>
      <c r="I11" s="504" t="s">
        <v>155</v>
      </c>
      <c r="J11" s="504" t="s">
        <v>183</v>
      </c>
      <c r="K11" s="508" t="s">
        <v>184</v>
      </c>
      <c r="L11" s="509">
        <v>0.5</v>
      </c>
      <c r="M11" s="504" t="s">
        <v>185</v>
      </c>
      <c r="N11" s="504" t="s">
        <v>159</v>
      </c>
      <c r="O11" s="504">
        <v>1</v>
      </c>
      <c r="P11" s="510">
        <v>0.22</v>
      </c>
      <c r="Q11" s="511">
        <f>0.39+0.07</f>
        <v>0.46</v>
      </c>
      <c r="R11" s="512">
        <v>0.64290000000000003</v>
      </c>
      <c r="S11" s="513">
        <v>0.19700000000000001</v>
      </c>
      <c r="T11" s="513">
        <v>0.16</v>
      </c>
    </row>
    <row r="12" spans="1:20" ht="409.5">
      <c r="A12" s="514" t="s">
        <v>175</v>
      </c>
      <c r="B12" s="514" t="s">
        <v>176</v>
      </c>
      <c r="C12" s="514" t="s">
        <v>177</v>
      </c>
      <c r="D12" s="514" t="s">
        <v>178</v>
      </c>
      <c r="E12" s="515" t="s">
        <v>179</v>
      </c>
      <c r="F12" s="516"/>
      <c r="G12" s="517" t="s">
        <v>181</v>
      </c>
      <c r="H12" s="514" t="s">
        <v>186</v>
      </c>
      <c r="I12" s="514" t="s">
        <v>155</v>
      </c>
      <c r="J12" s="514" t="s">
        <v>187</v>
      </c>
      <c r="K12" s="479" t="s">
        <v>188</v>
      </c>
      <c r="L12" s="518">
        <v>0.2</v>
      </c>
      <c r="M12" s="514" t="s">
        <v>185</v>
      </c>
      <c r="N12" s="514" t="s">
        <v>159</v>
      </c>
      <c r="O12" s="514">
        <v>1</v>
      </c>
      <c r="P12" s="519">
        <v>0.61</v>
      </c>
      <c r="Q12" s="501">
        <v>0.27</v>
      </c>
      <c r="R12" s="491">
        <v>0.86</v>
      </c>
      <c r="S12" s="502">
        <v>0.1</v>
      </c>
      <c r="T12" s="502">
        <v>0.04</v>
      </c>
    </row>
    <row r="13" spans="1:20" ht="409.5">
      <c r="A13" s="514" t="s">
        <v>175</v>
      </c>
      <c r="B13" s="514" t="s">
        <v>176</v>
      </c>
      <c r="C13" s="514" t="s">
        <v>177</v>
      </c>
      <c r="D13" s="514" t="s">
        <v>178</v>
      </c>
      <c r="E13" s="515" t="s">
        <v>179</v>
      </c>
      <c r="F13" s="516"/>
      <c r="G13" s="517" t="s">
        <v>181</v>
      </c>
      <c r="H13" s="514" t="s">
        <v>189</v>
      </c>
      <c r="I13" s="514" t="s">
        <v>155</v>
      </c>
      <c r="J13" s="514" t="s">
        <v>190</v>
      </c>
      <c r="K13" s="479" t="s">
        <v>191</v>
      </c>
      <c r="L13" s="518">
        <v>2.1999999999999999E-2</v>
      </c>
      <c r="M13" s="514" t="s">
        <v>185</v>
      </c>
      <c r="N13" s="514" t="s">
        <v>159</v>
      </c>
      <c r="O13" s="514">
        <v>1</v>
      </c>
      <c r="P13" s="520" t="s">
        <v>160</v>
      </c>
      <c r="Q13" s="501" t="s">
        <v>160</v>
      </c>
      <c r="R13" s="491">
        <v>0</v>
      </c>
      <c r="S13" s="502">
        <v>0.4</v>
      </c>
      <c r="T13" s="502">
        <v>0.6</v>
      </c>
    </row>
    <row r="14" spans="1:20" ht="409.5">
      <c r="A14" s="514" t="s">
        <v>175</v>
      </c>
      <c r="B14" s="514" t="s">
        <v>176</v>
      </c>
      <c r="C14" s="514" t="s">
        <v>177</v>
      </c>
      <c r="D14" s="514" t="s">
        <v>178</v>
      </c>
      <c r="E14" s="515" t="s">
        <v>179</v>
      </c>
      <c r="F14" s="516"/>
      <c r="G14" s="517" t="s">
        <v>181</v>
      </c>
      <c r="H14" s="514" t="s">
        <v>192</v>
      </c>
      <c r="I14" s="514" t="s">
        <v>155</v>
      </c>
      <c r="J14" s="514" t="s">
        <v>190</v>
      </c>
      <c r="K14" s="479" t="s">
        <v>193</v>
      </c>
      <c r="L14" s="518">
        <v>2.1399999999999999E-2</v>
      </c>
      <c r="M14" s="514" t="s">
        <v>185</v>
      </c>
      <c r="N14" s="514" t="s">
        <v>159</v>
      </c>
      <c r="O14" s="514">
        <v>1</v>
      </c>
      <c r="P14" s="520" t="s">
        <v>160</v>
      </c>
      <c r="Q14" s="501" t="s">
        <v>160</v>
      </c>
      <c r="R14" s="491">
        <v>0</v>
      </c>
      <c r="S14" s="502">
        <v>0.4</v>
      </c>
      <c r="T14" s="502">
        <v>0.6</v>
      </c>
    </row>
    <row r="15" spans="1:20" ht="409.5">
      <c r="A15" s="514" t="s">
        <v>175</v>
      </c>
      <c r="B15" s="514" t="s">
        <v>176</v>
      </c>
      <c r="C15" s="514" t="s">
        <v>177</v>
      </c>
      <c r="D15" s="514" t="s">
        <v>178</v>
      </c>
      <c r="E15" s="515" t="s">
        <v>179</v>
      </c>
      <c r="F15" s="516"/>
      <c r="G15" s="517" t="s">
        <v>181</v>
      </c>
      <c r="H15" s="514" t="s">
        <v>194</v>
      </c>
      <c r="I15" s="514" t="s">
        <v>155</v>
      </c>
      <c r="J15" s="514" t="s">
        <v>190</v>
      </c>
      <c r="K15" s="479" t="s">
        <v>195</v>
      </c>
      <c r="L15" s="518">
        <v>2.1399999999999999E-2</v>
      </c>
      <c r="M15" s="514" t="s">
        <v>185</v>
      </c>
      <c r="N15" s="514" t="s">
        <v>159</v>
      </c>
      <c r="O15" s="514">
        <v>1</v>
      </c>
      <c r="P15" s="521" t="s">
        <v>160</v>
      </c>
      <c r="Q15" s="501" t="s">
        <v>160</v>
      </c>
      <c r="R15" s="491">
        <v>0</v>
      </c>
      <c r="S15" s="502">
        <v>0.4</v>
      </c>
      <c r="T15" s="502">
        <v>0.6</v>
      </c>
    </row>
    <row r="16" spans="1:20" ht="409.5">
      <c r="A16" s="514" t="s">
        <v>175</v>
      </c>
      <c r="B16" s="514" t="s">
        <v>176</v>
      </c>
      <c r="C16" s="514" t="s">
        <v>177</v>
      </c>
      <c r="D16" s="514" t="s">
        <v>178</v>
      </c>
      <c r="E16" s="515" t="s">
        <v>179</v>
      </c>
      <c r="F16" s="516"/>
      <c r="G16" s="517" t="s">
        <v>181</v>
      </c>
      <c r="H16" s="514" t="s">
        <v>196</v>
      </c>
      <c r="I16" s="514" t="s">
        <v>155</v>
      </c>
      <c r="J16" s="514" t="s">
        <v>190</v>
      </c>
      <c r="K16" s="479" t="s">
        <v>197</v>
      </c>
      <c r="L16" s="518">
        <v>2.1399999999999999E-2</v>
      </c>
      <c r="M16" s="514" t="s">
        <v>185</v>
      </c>
      <c r="N16" s="514" t="s">
        <v>159</v>
      </c>
      <c r="O16" s="514">
        <v>2</v>
      </c>
      <c r="P16" s="522" t="s">
        <v>160</v>
      </c>
      <c r="Q16" s="501" t="s">
        <v>160</v>
      </c>
      <c r="R16" s="491">
        <v>0</v>
      </c>
      <c r="S16" s="502">
        <v>1</v>
      </c>
      <c r="T16" s="502">
        <v>1</v>
      </c>
    </row>
    <row r="17" spans="1:20" ht="409.5">
      <c r="A17" s="514" t="s">
        <v>175</v>
      </c>
      <c r="B17" s="514" t="s">
        <v>176</v>
      </c>
      <c r="C17" s="514" t="s">
        <v>177</v>
      </c>
      <c r="D17" s="514" t="s">
        <v>178</v>
      </c>
      <c r="E17" s="515" t="s">
        <v>179</v>
      </c>
      <c r="F17" s="516"/>
      <c r="G17" s="517" t="s">
        <v>181</v>
      </c>
      <c r="H17" s="514" t="s">
        <v>198</v>
      </c>
      <c r="I17" s="514" t="s">
        <v>155</v>
      </c>
      <c r="J17" s="514" t="s">
        <v>190</v>
      </c>
      <c r="K17" s="479" t="s">
        <v>199</v>
      </c>
      <c r="L17" s="518">
        <v>2.1299999999999999E-2</v>
      </c>
      <c r="M17" s="514" t="s">
        <v>185</v>
      </c>
      <c r="N17" s="514" t="s">
        <v>159</v>
      </c>
      <c r="O17" s="514">
        <v>1</v>
      </c>
      <c r="P17" s="523" t="s">
        <v>160</v>
      </c>
      <c r="Q17" s="501">
        <v>0.1</v>
      </c>
      <c r="R17" s="491">
        <v>0.1</v>
      </c>
      <c r="S17" s="502">
        <v>0.5</v>
      </c>
      <c r="T17" s="502">
        <v>0.4</v>
      </c>
    </row>
    <row r="18" spans="1:20" ht="409.5">
      <c r="A18" s="514" t="s">
        <v>175</v>
      </c>
      <c r="B18" s="514" t="s">
        <v>176</v>
      </c>
      <c r="C18" s="514" t="s">
        <v>177</v>
      </c>
      <c r="D18" s="514" t="s">
        <v>178</v>
      </c>
      <c r="E18" s="515" t="s">
        <v>179</v>
      </c>
      <c r="F18" s="516"/>
      <c r="G18" s="517" t="s">
        <v>181</v>
      </c>
      <c r="H18" s="514" t="s">
        <v>200</v>
      </c>
      <c r="I18" s="514" t="s">
        <v>155</v>
      </c>
      <c r="J18" s="514" t="s">
        <v>201</v>
      </c>
      <c r="K18" s="479" t="s">
        <v>202</v>
      </c>
      <c r="L18" s="518">
        <v>2.1299999999999999E-2</v>
      </c>
      <c r="M18" s="514" t="s">
        <v>185</v>
      </c>
      <c r="N18" s="514" t="s">
        <v>159</v>
      </c>
      <c r="O18" s="514">
        <v>1</v>
      </c>
      <c r="P18" s="493">
        <v>0.1</v>
      </c>
      <c r="Q18" s="501">
        <v>0.18</v>
      </c>
      <c r="R18" s="524">
        <v>0.28000000000000003</v>
      </c>
      <c r="S18" s="502">
        <v>0.3</v>
      </c>
      <c r="T18" s="502">
        <v>0.42</v>
      </c>
    </row>
    <row r="19" spans="1:20" ht="409.5">
      <c r="A19" s="514" t="s">
        <v>175</v>
      </c>
      <c r="B19" s="514" t="s">
        <v>176</v>
      </c>
      <c r="C19" s="514" t="s">
        <v>177</v>
      </c>
      <c r="D19" s="514" t="s">
        <v>178</v>
      </c>
      <c r="E19" s="515" t="s">
        <v>179</v>
      </c>
      <c r="F19" s="516"/>
      <c r="G19" s="517" t="s">
        <v>181</v>
      </c>
      <c r="H19" s="514" t="s">
        <v>203</v>
      </c>
      <c r="I19" s="514" t="s">
        <v>155</v>
      </c>
      <c r="J19" s="514" t="s">
        <v>204</v>
      </c>
      <c r="K19" s="479" t="s">
        <v>205</v>
      </c>
      <c r="L19" s="518">
        <v>2.1399999999999999E-2</v>
      </c>
      <c r="M19" s="514" t="s">
        <v>185</v>
      </c>
      <c r="N19" s="514" t="s">
        <v>159</v>
      </c>
      <c r="O19" s="514">
        <v>2</v>
      </c>
      <c r="P19" s="493">
        <v>0.2</v>
      </c>
      <c r="Q19" s="501">
        <v>0.4</v>
      </c>
      <c r="R19" s="524">
        <v>0.46333333333333332</v>
      </c>
      <c r="S19" s="525">
        <v>0.36</v>
      </c>
      <c r="T19" s="525">
        <v>0.176666666666667</v>
      </c>
    </row>
    <row r="20" spans="1:20" ht="409.5">
      <c r="A20" s="514" t="s">
        <v>175</v>
      </c>
      <c r="B20" s="514" t="s">
        <v>176</v>
      </c>
      <c r="C20" s="514" t="s">
        <v>177</v>
      </c>
      <c r="D20" s="514" t="s">
        <v>178</v>
      </c>
      <c r="E20" s="515" t="s">
        <v>179</v>
      </c>
      <c r="F20" s="516"/>
      <c r="G20" s="517" t="s">
        <v>181</v>
      </c>
      <c r="H20" s="514" t="s">
        <v>206</v>
      </c>
      <c r="I20" s="514" t="s">
        <v>155</v>
      </c>
      <c r="J20" s="514" t="s">
        <v>207</v>
      </c>
      <c r="K20" s="479" t="s">
        <v>208</v>
      </c>
      <c r="L20" s="518">
        <v>2.1399999999999999E-2</v>
      </c>
      <c r="M20" s="514" t="s">
        <v>185</v>
      </c>
      <c r="N20" s="514" t="s">
        <v>159</v>
      </c>
      <c r="O20" s="514">
        <v>1</v>
      </c>
      <c r="P20" s="522">
        <v>0.2</v>
      </c>
      <c r="Q20" s="501" t="s">
        <v>160</v>
      </c>
      <c r="R20" s="491">
        <v>0.2</v>
      </c>
      <c r="S20" s="502">
        <v>0.2</v>
      </c>
      <c r="T20" s="502">
        <v>0.6</v>
      </c>
    </row>
    <row r="21" spans="1:20" ht="409.5">
      <c r="A21" s="514" t="s">
        <v>175</v>
      </c>
      <c r="B21" s="514" t="s">
        <v>176</v>
      </c>
      <c r="C21" s="514" t="s">
        <v>177</v>
      </c>
      <c r="D21" s="514" t="s">
        <v>178</v>
      </c>
      <c r="E21" s="515" t="s">
        <v>179</v>
      </c>
      <c r="F21" s="516"/>
      <c r="G21" s="517" t="s">
        <v>181</v>
      </c>
      <c r="H21" s="514" t="s">
        <v>209</v>
      </c>
      <c r="I21" s="514" t="s">
        <v>155</v>
      </c>
      <c r="J21" s="514" t="s">
        <v>207</v>
      </c>
      <c r="K21" s="479" t="s">
        <v>210</v>
      </c>
      <c r="L21" s="518">
        <v>2.1399999999999999E-2</v>
      </c>
      <c r="M21" s="514" t="s">
        <v>185</v>
      </c>
      <c r="N21" s="514" t="s">
        <v>159</v>
      </c>
      <c r="O21" s="514">
        <v>1</v>
      </c>
      <c r="P21" s="522">
        <v>0.2</v>
      </c>
      <c r="Q21" s="501" t="s">
        <v>160</v>
      </c>
      <c r="R21" s="491">
        <v>0.2</v>
      </c>
      <c r="S21" s="502">
        <v>0.2</v>
      </c>
      <c r="T21" s="502">
        <v>0.6</v>
      </c>
    </row>
    <row r="22" spans="1:20" ht="234" customHeight="1">
      <c r="A22" s="514"/>
      <c r="B22" s="514"/>
      <c r="C22" s="514"/>
      <c r="D22" s="514"/>
      <c r="E22" s="515"/>
      <c r="F22" s="516"/>
      <c r="G22" s="526" t="s">
        <v>181</v>
      </c>
      <c r="H22" s="527" t="s">
        <v>211</v>
      </c>
      <c r="I22" s="527" t="s">
        <v>155</v>
      </c>
      <c r="J22" s="527" t="s">
        <v>212</v>
      </c>
      <c r="K22" s="528" t="s">
        <v>213</v>
      </c>
      <c r="L22" s="529">
        <v>2.1399999999999999E-2</v>
      </c>
      <c r="M22" s="527" t="s">
        <v>185</v>
      </c>
      <c r="N22" s="530" t="s">
        <v>159</v>
      </c>
      <c r="O22" s="514">
        <v>1</v>
      </c>
      <c r="P22" s="493">
        <v>0.25</v>
      </c>
      <c r="Q22" s="501">
        <v>0.25</v>
      </c>
      <c r="R22" s="531">
        <v>0.5</v>
      </c>
      <c r="S22" s="502">
        <v>0.25</v>
      </c>
      <c r="T22" s="502">
        <v>0.25</v>
      </c>
    </row>
    <row r="23" spans="1:20" ht="409.5">
      <c r="A23" s="514" t="s">
        <v>175</v>
      </c>
      <c r="B23" s="514" t="s">
        <v>176</v>
      </c>
      <c r="C23" s="514" t="s">
        <v>177</v>
      </c>
      <c r="D23" s="514" t="s">
        <v>178</v>
      </c>
      <c r="E23" s="515" t="s">
        <v>179</v>
      </c>
      <c r="F23" s="516"/>
      <c r="G23" s="517" t="s">
        <v>181</v>
      </c>
      <c r="H23" s="514" t="s">
        <v>214</v>
      </c>
      <c r="I23" s="514" t="s">
        <v>155</v>
      </c>
      <c r="J23" s="514" t="s">
        <v>190</v>
      </c>
      <c r="K23" s="479" t="s">
        <v>215</v>
      </c>
      <c r="L23" s="518">
        <v>2.1399999999999999E-2</v>
      </c>
      <c r="M23" s="514" t="s">
        <v>158</v>
      </c>
      <c r="N23" s="514" t="s">
        <v>159</v>
      </c>
      <c r="O23" s="514">
        <v>1</v>
      </c>
      <c r="P23" s="493">
        <v>0.11000000000000001</v>
      </c>
      <c r="Q23" s="501">
        <v>0.32</v>
      </c>
      <c r="R23" s="531">
        <v>0.43000000000000005</v>
      </c>
      <c r="S23" s="502">
        <v>0.36</v>
      </c>
      <c r="T23" s="502">
        <v>0.21</v>
      </c>
    </row>
    <row r="24" spans="1:20" ht="409.5">
      <c r="A24" s="514" t="s">
        <v>175</v>
      </c>
      <c r="B24" s="514" t="s">
        <v>176</v>
      </c>
      <c r="C24" s="514" t="s">
        <v>177</v>
      </c>
      <c r="D24" s="514" t="s">
        <v>178</v>
      </c>
      <c r="E24" s="515" t="s">
        <v>179</v>
      </c>
      <c r="F24" s="516"/>
      <c r="G24" s="517" t="s">
        <v>181</v>
      </c>
      <c r="H24" s="514" t="s">
        <v>216</v>
      </c>
      <c r="I24" s="514" t="s">
        <v>155</v>
      </c>
      <c r="J24" s="514" t="s">
        <v>190</v>
      </c>
      <c r="K24" s="479" t="s">
        <v>217</v>
      </c>
      <c r="L24" s="518">
        <v>2.1399999999999999E-2</v>
      </c>
      <c r="M24" s="514" t="s">
        <v>158</v>
      </c>
      <c r="N24" s="514" t="s">
        <v>159</v>
      </c>
      <c r="O24" s="514">
        <v>1</v>
      </c>
      <c r="P24" s="521" t="s">
        <v>160</v>
      </c>
      <c r="Q24" s="501">
        <v>1</v>
      </c>
      <c r="R24" s="524">
        <v>0.29714285714285715</v>
      </c>
      <c r="S24" s="532">
        <v>0.20285714285714287</v>
      </c>
      <c r="T24" s="502">
        <v>0.50000000000000011</v>
      </c>
    </row>
    <row r="25" spans="1:20" ht="409.5">
      <c r="A25" s="514" t="s">
        <v>175</v>
      </c>
      <c r="B25" s="514" t="s">
        <v>176</v>
      </c>
      <c r="C25" s="514" t="s">
        <v>177</v>
      </c>
      <c r="D25" s="514" t="s">
        <v>178</v>
      </c>
      <c r="E25" s="515" t="s">
        <v>179</v>
      </c>
      <c r="F25" s="516"/>
      <c r="G25" s="517" t="s">
        <v>181</v>
      </c>
      <c r="H25" s="514" t="s">
        <v>218</v>
      </c>
      <c r="I25" s="514" t="s">
        <v>155</v>
      </c>
      <c r="J25" s="514" t="s">
        <v>190</v>
      </c>
      <c r="K25" s="479" t="s">
        <v>219</v>
      </c>
      <c r="L25" s="518">
        <v>2.1399999999999999E-2</v>
      </c>
      <c r="M25" s="514" t="s">
        <v>185</v>
      </c>
      <c r="N25" s="514" t="s">
        <v>159</v>
      </c>
      <c r="O25" s="514">
        <v>4</v>
      </c>
      <c r="P25" s="522" t="s">
        <v>160</v>
      </c>
      <c r="Q25" s="501">
        <v>1</v>
      </c>
      <c r="R25" s="491">
        <v>1</v>
      </c>
      <c r="S25" s="502">
        <v>2</v>
      </c>
      <c r="T25" s="502">
        <v>1</v>
      </c>
    </row>
    <row r="26" spans="1:20" ht="409.6" thickBot="1">
      <c r="A26" s="514" t="s">
        <v>175</v>
      </c>
      <c r="B26" s="514" t="s">
        <v>176</v>
      </c>
      <c r="C26" s="514" t="s">
        <v>177</v>
      </c>
      <c r="D26" s="514" t="s">
        <v>178</v>
      </c>
      <c r="E26" s="515" t="s">
        <v>179</v>
      </c>
      <c r="F26" s="516"/>
      <c r="G26" s="526" t="s">
        <v>181</v>
      </c>
      <c r="H26" s="527" t="s">
        <v>220</v>
      </c>
      <c r="I26" s="527" t="s">
        <v>155</v>
      </c>
      <c r="J26" s="527" t="s">
        <v>221</v>
      </c>
      <c r="K26" s="479" t="s">
        <v>222</v>
      </c>
      <c r="L26" s="518">
        <v>2.1399999999999999E-2</v>
      </c>
      <c r="M26" s="514" t="s">
        <v>158</v>
      </c>
      <c r="N26" s="514" t="s">
        <v>159</v>
      </c>
      <c r="O26" s="514">
        <v>1</v>
      </c>
      <c r="P26" s="522" t="s">
        <v>160</v>
      </c>
      <c r="Q26" s="501" t="s">
        <v>160</v>
      </c>
      <c r="R26" s="491">
        <v>0</v>
      </c>
      <c r="S26" s="502" t="s">
        <v>160</v>
      </c>
      <c r="T26" s="502">
        <v>1</v>
      </c>
    </row>
    <row r="27" spans="1:20" ht="409.5">
      <c r="A27" s="533" t="s">
        <v>175</v>
      </c>
      <c r="B27" s="534" t="s">
        <v>176</v>
      </c>
      <c r="C27" s="534" t="s">
        <v>177</v>
      </c>
      <c r="D27" s="534" t="s">
        <v>223</v>
      </c>
      <c r="E27" s="535" t="s">
        <v>224</v>
      </c>
      <c r="F27" s="500" t="s">
        <v>225</v>
      </c>
      <c r="G27" s="496" t="s">
        <v>226</v>
      </c>
      <c r="H27" s="493" t="s">
        <v>227</v>
      </c>
      <c r="I27" s="493" t="s">
        <v>155</v>
      </c>
      <c r="J27" s="493" t="s">
        <v>228</v>
      </c>
      <c r="K27" s="497" t="s">
        <v>229</v>
      </c>
      <c r="L27" s="498">
        <v>0.4</v>
      </c>
      <c r="M27" s="493" t="s">
        <v>185</v>
      </c>
      <c r="N27" s="493" t="s">
        <v>230</v>
      </c>
      <c r="O27" s="493">
        <v>1</v>
      </c>
      <c r="P27" s="536" t="s">
        <v>171</v>
      </c>
      <c r="Q27" s="501">
        <v>0.5</v>
      </c>
      <c r="R27" s="497">
        <v>0.5</v>
      </c>
      <c r="S27" s="502">
        <v>0.5</v>
      </c>
      <c r="T27" s="502" t="s">
        <v>160</v>
      </c>
    </row>
    <row r="28" spans="1:20" ht="409.5">
      <c r="A28" s="537" t="s">
        <v>175</v>
      </c>
      <c r="B28" s="514" t="s">
        <v>176</v>
      </c>
      <c r="C28" s="514" t="s">
        <v>177</v>
      </c>
      <c r="D28" s="514" t="s">
        <v>223</v>
      </c>
      <c r="E28" s="515" t="s">
        <v>231</v>
      </c>
      <c r="F28" s="538"/>
      <c r="G28" s="496" t="s">
        <v>226</v>
      </c>
      <c r="H28" s="493" t="s">
        <v>232</v>
      </c>
      <c r="I28" s="493" t="s">
        <v>155</v>
      </c>
      <c r="J28" s="493" t="s">
        <v>233</v>
      </c>
      <c r="K28" s="497" t="s">
        <v>234</v>
      </c>
      <c r="L28" s="498">
        <v>0.2</v>
      </c>
      <c r="M28" s="493" t="s">
        <v>185</v>
      </c>
      <c r="N28" s="493" t="s">
        <v>235</v>
      </c>
      <c r="O28" s="493">
        <v>2</v>
      </c>
      <c r="P28" s="536" t="s">
        <v>171</v>
      </c>
      <c r="Q28" s="501">
        <v>1</v>
      </c>
      <c r="R28" s="497">
        <v>1</v>
      </c>
      <c r="S28" s="502">
        <v>1</v>
      </c>
      <c r="T28" s="502" t="s">
        <v>160</v>
      </c>
    </row>
    <row r="29" spans="1:20" ht="409.6" thickBot="1">
      <c r="A29" s="537" t="s">
        <v>175</v>
      </c>
      <c r="B29" s="514" t="s">
        <v>176</v>
      </c>
      <c r="C29" s="514" t="s">
        <v>177</v>
      </c>
      <c r="D29" s="514" t="s">
        <v>223</v>
      </c>
      <c r="E29" s="515" t="s">
        <v>231</v>
      </c>
      <c r="F29" s="503"/>
      <c r="G29" s="496" t="s">
        <v>226</v>
      </c>
      <c r="H29" s="493" t="s">
        <v>236</v>
      </c>
      <c r="I29" s="493" t="s">
        <v>155</v>
      </c>
      <c r="J29" s="493" t="s">
        <v>237</v>
      </c>
      <c r="K29" s="497" t="s">
        <v>238</v>
      </c>
      <c r="L29" s="498">
        <v>0.2</v>
      </c>
      <c r="M29" s="493" t="s">
        <v>158</v>
      </c>
      <c r="N29" s="493" t="s">
        <v>239</v>
      </c>
      <c r="O29" s="493">
        <v>1</v>
      </c>
      <c r="P29" s="536" t="s">
        <v>171</v>
      </c>
      <c r="Q29" s="501">
        <v>0.5</v>
      </c>
      <c r="R29" s="497">
        <v>0.5</v>
      </c>
      <c r="S29" s="502">
        <v>0.5</v>
      </c>
      <c r="T29" s="502" t="s">
        <v>160</v>
      </c>
    </row>
    <row r="30" spans="1:20" ht="409.5">
      <c r="A30" s="504" t="s">
        <v>175</v>
      </c>
      <c r="B30" s="504" t="s">
        <v>176</v>
      </c>
      <c r="C30" s="504" t="s">
        <v>177</v>
      </c>
      <c r="D30" s="504" t="s">
        <v>223</v>
      </c>
      <c r="E30" s="505" t="s">
        <v>240</v>
      </c>
      <c r="F30" s="516" t="s">
        <v>241</v>
      </c>
      <c r="G30" s="507" t="s">
        <v>242</v>
      </c>
      <c r="H30" s="504" t="s">
        <v>243</v>
      </c>
      <c r="I30" s="504" t="s">
        <v>155</v>
      </c>
      <c r="J30" s="504" t="s">
        <v>212</v>
      </c>
      <c r="K30" s="508" t="s">
        <v>244</v>
      </c>
      <c r="L30" s="539">
        <v>0.2</v>
      </c>
      <c r="M30" s="504" t="s">
        <v>185</v>
      </c>
      <c r="N30" s="504" t="s">
        <v>245</v>
      </c>
      <c r="O30" s="540">
        <v>2800</v>
      </c>
      <c r="P30" s="511">
        <v>584</v>
      </c>
      <c r="Q30" s="511">
        <v>768</v>
      </c>
      <c r="R30" s="541">
        <v>1426</v>
      </c>
      <c r="S30" s="513">
        <v>766</v>
      </c>
      <c r="T30" s="513">
        <v>766</v>
      </c>
    </row>
    <row r="31" spans="1:20" ht="409.5">
      <c r="A31" s="514" t="s">
        <v>175</v>
      </c>
      <c r="B31" s="514" t="s">
        <v>176</v>
      </c>
      <c r="C31" s="514" t="s">
        <v>177</v>
      </c>
      <c r="D31" s="514" t="s">
        <v>223</v>
      </c>
      <c r="E31" s="515" t="s">
        <v>240</v>
      </c>
      <c r="F31" s="516"/>
      <c r="G31" s="517" t="s">
        <v>242</v>
      </c>
      <c r="H31" s="514" t="s">
        <v>246</v>
      </c>
      <c r="I31" s="514" t="s">
        <v>155</v>
      </c>
      <c r="J31" s="514" t="s">
        <v>212</v>
      </c>
      <c r="K31" s="479" t="s">
        <v>247</v>
      </c>
      <c r="L31" s="498">
        <v>0.5</v>
      </c>
      <c r="M31" s="514" t="s">
        <v>185</v>
      </c>
      <c r="N31" s="514" t="s">
        <v>248</v>
      </c>
      <c r="O31" s="493">
        <v>6</v>
      </c>
      <c r="P31" s="493" t="s">
        <v>171</v>
      </c>
      <c r="Q31" s="501" t="s">
        <v>160</v>
      </c>
      <c r="R31" s="491">
        <v>0</v>
      </c>
      <c r="S31" s="502">
        <v>3</v>
      </c>
      <c r="T31" s="502">
        <v>3</v>
      </c>
    </row>
    <row r="32" spans="1:20" ht="409.6" thickBot="1">
      <c r="A32" s="514" t="s">
        <v>175</v>
      </c>
      <c r="B32" s="514" t="s">
        <v>176</v>
      </c>
      <c r="C32" s="514" t="s">
        <v>177</v>
      </c>
      <c r="D32" s="514" t="s">
        <v>223</v>
      </c>
      <c r="E32" s="515" t="s">
        <v>240</v>
      </c>
      <c r="F32" s="516"/>
      <c r="G32" s="526" t="s">
        <v>242</v>
      </c>
      <c r="H32" s="527" t="s">
        <v>249</v>
      </c>
      <c r="I32" s="527" t="s">
        <v>155</v>
      </c>
      <c r="J32" s="527" t="s">
        <v>212</v>
      </c>
      <c r="K32" s="483" t="s">
        <v>250</v>
      </c>
      <c r="L32" s="542">
        <v>0.3</v>
      </c>
      <c r="M32" s="527" t="s">
        <v>158</v>
      </c>
      <c r="N32" s="527" t="s">
        <v>251</v>
      </c>
      <c r="O32" s="543">
        <v>600</v>
      </c>
      <c r="P32" s="544">
        <v>620</v>
      </c>
      <c r="Q32" s="544">
        <v>600</v>
      </c>
      <c r="R32" s="491">
        <v>1905</v>
      </c>
      <c r="S32" s="545">
        <v>600</v>
      </c>
      <c r="T32" s="545">
        <v>600</v>
      </c>
    </row>
    <row r="33" spans="1:20" ht="409.6" thickBot="1">
      <c r="A33" s="546" t="s">
        <v>175</v>
      </c>
      <c r="B33" s="547" t="s">
        <v>176</v>
      </c>
      <c r="C33" s="547" t="s">
        <v>177</v>
      </c>
      <c r="D33" s="547" t="s">
        <v>252</v>
      </c>
      <c r="E33" s="548" t="s">
        <v>253</v>
      </c>
      <c r="F33" s="549" t="s">
        <v>254</v>
      </c>
      <c r="G33" s="550" t="s">
        <v>255</v>
      </c>
      <c r="H33" s="543" t="s">
        <v>256</v>
      </c>
      <c r="I33" s="543" t="s">
        <v>155</v>
      </c>
      <c r="J33" s="543" t="s">
        <v>257</v>
      </c>
      <c r="K33" s="491" t="s">
        <v>258</v>
      </c>
      <c r="L33" s="498">
        <v>1</v>
      </c>
      <c r="M33" s="493" t="s">
        <v>158</v>
      </c>
      <c r="N33" s="493" t="s">
        <v>1130</v>
      </c>
      <c r="O33" s="493">
        <v>1</v>
      </c>
      <c r="P33" s="501" t="s">
        <v>160</v>
      </c>
      <c r="Q33" s="501">
        <v>0.25</v>
      </c>
      <c r="R33" s="497">
        <v>0.25</v>
      </c>
      <c r="S33" s="502">
        <v>0.4</v>
      </c>
      <c r="T33" s="532">
        <v>0.35</v>
      </c>
    </row>
    <row r="34" spans="1:20" ht="409.6" thickBot="1">
      <c r="A34" s="533" t="s">
        <v>175</v>
      </c>
      <c r="B34" s="534" t="s">
        <v>176</v>
      </c>
      <c r="C34" s="534" t="s">
        <v>177</v>
      </c>
      <c r="D34" s="534" t="s">
        <v>259</v>
      </c>
      <c r="E34" s="535" t="s">
        <v>260</v>
      </c>
      <c r="F34" s="495" t="s">
        <v>261</v>
      </c>
      <c r="G34" s="496" t="s">
        <v>262</v>
      </c>
      <c r="H34" s="493" t="s">
        <v>263</v>
      </c>
      <c r="I34" s="493" t="s">
        <v>155</v>
      </c>
      <c r="J34" s="493" t="s">
        <v>212</v>
      </c>
      <c r="K34" s="479" t="s">
        <v>264</v>
      </c>
      <c r="L34" s="518">
        <v>1</v>
      </c>
      <c r="M34" s="514" t="s">
        <v>185</v>
      </c>
      <c r="N34" s="514" t="s">
        <v>159</v>
      </c>
      <c r="O34" s="514">
        <v>1</v>
      </c>
      <c r="P34" s="522" t="s">
        <v>160</v>
      </c>
      <c r="Q34" s="501" t="s">
        <v>160</v>
      </c>
      <c r="R34" s="491">
        <v>0</v>
      </c>
      <c r="S34" s="502">
        <v>0.5</v>
      </c>
      <c r="T34" s="502">
        <v>0.5</v>
      </c>
    </row>
    <row r="35" spans="1:20" ht="409.6" thickBot="1">
      <c r="A35" s="551" t="s">
        <v>175</v>
      </c>
      <c r="B35" s="552" t="s">
        <v>176</v>
      </c>
      <c r="C35" s="552" t="s">
        <v>177</v>
      </c>
      <c r="D35" s="552" t="s">
        <v>265</v>
      </c>
      <c r="E35" s="553" t="s">
        <v>266</v>
      </c>
      <c r="F35" s="495" t="s">
        <v>267</v>
      </c>
      <c r="G35" s="496" t="s">
        <v>268</v>
      </c>
      <c r="H35" s="493" t="s">
        <v>269</v>
      </c>
      <c r="I35" s="493" t="s">
        <v>155</v>
      </c>
      <c r="J35" s="493" t="s">
        <v>221</v>
      </c>
      <c r="K35" s="497" t="s">
        <v>270</v>
      </c>
      <c r="L35" s="498">
        <v>1</v>
      </c>
      <c r="M35" s="493" t="s">
        <v>158</v>
      </c>
      <c r="N35" s="493" t="s">
        <v>159</v>
      </c>
      <c r="O35" s="493">
        <v>1</v>
      </c>
      <c r="P35" s="501">
        <v>0.1</v>
      </c>
      <c r="Q35" s="501">
        <v>0.3</v>
      </c>
      <c r="R35" s="497">
        <v>0.30000000000000004</v>
      </c>
      <c r="S35" s="502">
        <v>0.4</v>
      </c>
      <c r="T35" s="502">
        <v>0.3</v>
      </c>
    </row>
    <row r="36" spans="1:20" ht="409.5">
      <c r="A36" s="554" t="s">
        <v>175</v>
      </c>
      <c r="B36" s="504" t="s">
        <v>176</v>
      </c>
      <c r="C36" s="504" t="s">
        <v>177</v>
      </c>
      <c r="D36" s="504" t="s">
        <v>265</v>
      </c>
      <c r="E36" s="505" t="s">
        <v>266</v>
      </c>
      <c r="F36" s="506" t="s">
        <v>271</v>
      </c>
      <c r="G36" s="507" t="s">
        <v>272</v>
      </c>
      <c r="H36" s="504" t="s">
        <v>273</v>
      </c>
      <c r="I36" s="504" t="s">
        <v>155</v>
      </c>
      <c r="J36" s="504" t="s">
        <v>221</v>
      </c>
      <c r="K36" s="508" t="s">
        <v>274</v>
      </c>
      <c r="L36" s="38">
        <v>0.14285714285714288</v>
      </c>
      <c r="M36" s="504" t="s">
        <v>158</v>
      </c>
      <c r="N36" s="504" t="s">
        <v>159</v>
      </c>
      <c r="O36" s="504">
        <v>1</v>
      </c>
      <c r="P36" s="511">
        <v>0.12</v>
      </c>
      <c r="Q36" s="511">
        <v>0.57999999999999996</v>
      </c>
      <c r="R36" s="541">
        <v>0.6</v>
      </c>
      <c r="S36" s="513">
        <v>0.4</v>
      </c>
      <c r="T36" s="513" t="s">
        <v>160</v>
      </c>
    </row>
    <row r="37" spans="1:20" ht="409.5">
      <c r="A37" s="537" t="s">
        <v>175</v>
      </c>
      <c r="B37" s="514" t="s">
        <v>176</v>
      </c>
      <c r="C37" s="514" t="s">
        <v>177</v>
      </c>
      <c r="D37" s="514" t="s">
        <v>265</v>
      </c>
      <c r="E37" s="515" t="s">
        <v>266</v>
      </c>
      <c r="F37" s="516"/>
      <c r="G37" s="517" t="s">
        <v>272</v>
      </c>
      <c r="H37" s="514" t="s">
        <v>275</v>
      </c>
      <c r="I37" s="514" t="s">
        <v>155</v>
      </c>
      <c r="J37" s="514" t="s">
        <v>276</v>
      </c>
      <c r="K37" s="479" t="s">
        <v>277</v>
      </c>
      <c r="L37" s="518">
        <v>0.14285714285714288</v>
      </c>
      <c r="M37" s="514" t="s">
        <v>158</v>
      </c>
      <c r="N37" s="514" t="s">
        <v>159</v>
      </c>
      <c r="O37" s="514"/>
      <c r="P37" s="522" t="s">
        <v>160</v>
      </c>
      <c r="Q37" s="501" t="s">
        <v>160</v>
      </c>
      <c r="R37" s="491">
        <v>0</v>
      </c>
      <c r="S37" s="502" t="s">
        <v>160</v>
      </c>
      <c r="T37" s="502" t="s">
        <v>160</v>
      </c>
    </row>
    <row r="38" spans="1:20" ht="409.5">
      <c r="A38" s="537" t="s">
        <v>175</v>
      </c>
      <c r="B38" s="514" t="s">
        <v>176</v>
      </c>
      <c r="C38" s="514" t="s">
        <v>177</v>
      </c>
      <c r="D38" s="514" t="s">
        <v>265</v>
      </c>
      <c r="E38" s="515" t="s">
        <v>266</v>
      </c>
      <c r="F38" s="516"/>
      <c r="G38" s="517" t="s">
        <v>272</v>
      </c>
      <c r="H38" s="514" t="s">
        <v>278</v>
      </c>
      <c r="I38" s="514" t="s">
        <v>155</v>
      </c>
      <c r="J38" s="514" t="s">
        <v>221</v>
      </c>
      <c r="K38" s="479" t="s">
        <v>782</v>
      </c>
      <c r="L38" s="39">
        <v>0.28571428571428575</v>
      </c>
      <c r="M38" s="514" t="s">
        <v>158</v>
      </c>
      <c r="N38" s="514" t="s">
        <v>159</v>
      </c>
      <c r="O38" s="514">
        <v>3</v>
      </c>
      <c r="P38" s="501">
        <v>0.1</v>
      </c>
      <c r="Q38" s="501">
        <v>0.2</v>
      </c>
      <c r="R38" s="491">
        <v>0.17</v>
      </c>
      <c r="S38" s="502">
        <v>0.45</v>
      </c>
      <c r="T38" s="502">
        <f>0.35+0.03</f>
        <v>0.38</v>
      </c>
    </row>
    <row r="39" spans="1:20" ht="409.5">
      <c r="A39" s="537" t="s">
        <v>175</v>
      </c>
      <c r="B39" s="514" t="s">
        <v>176</v>
      </c>
      <c r="C39" s="514" t="s">
        <v>177</v>
      </c>
      <c r="D39" s="514" t="s">
        <v>265</v>
      </c>
      <c r="E39" s="515" t="s">
        <v>266</v>
      </c>
      <c r="F39" s="516"/>
      <c r="G39" s="526" t="s">
        <v>272</v>
      </c>
      <c r="H39" s="527" t="s">
        <v>279</v>
      </c>
      <c r="I39" s="527" t="s">
        <v>155</v>
      </c>
      <c r="J39" s="527" t="s">
        <v>280</v>
      </c>
      <c r="K39" s="483" t="s">
        <v>281</v>
      </c>
      <c r="L39" s="40">
        <v>0.14285714285714288</v>
      </c>
      <c r="M39" s="527" t="s">
        <v>158</v>
      </c>
      <c r="N39" s="527" t="s">
        <v>159</v>
      </c>
      <c r="O39" s="527">
        <v>1</v>
      </c>
      <c r="P39" s="544" t="s">
        <v>160</v>
      </c>
      <c r="Q39" s="544">
        <v>0.15</v>
      </c>
      <c r="R39" s="491">
        <v>0.15</v>
      </c>
      <c r="S39" s="545">
        <v>0.35</v>
      </c>
      <c r="T39" s="545">
        <v>0.5</v>
      </c>
    </row>
    <row r="40" spans="1:20" ht="409.6" thickBot="1">
      <c r="A40" s="537" t="s">
        <v>175</v>
      </c>
      <c r="B40" s="514" t="s">
        <v>176</v>
      </c>
      <c r="C40" s="514" t="s">
        <v>177</v>
      </c>
      <c r="D40" s="514" t="s">
        <v>265</v>
      </c>
      <c r="E40" s="515" t="s">
        <v>282</v>
      </c>
      <c r="F40" s="555"/>
      <c r="G40" s="496" t="s">
        <v>272</v>
      </c>
      <c r="H40" s="493" t="s">
        <v>283</v>
      </c>
      <c r="I40" s="493" t="s">
        <v>155</v>
      </c>
      <c r="J40" s="493" t="s">
        <v>221</v>
      </c>
      <c r="K40" s="497" t="s">
        <v>284</v>
      </c>
      <c r="L40" s="41">
        <v>0.14285714285714288</v>
      </c>
      <c r="M40" s="493" t="s">
        <v>158</v>
      </c>
      <c r="N40" s="493" t="s">
        <v>159</v>
      </c>
      <c r="O40" s="493">
        <v>5</v>
      </c>
      <c r="P40" s="501" t="s">
        <v>160</v>
      </c>
      <c r="Q40" s="501" t="s">
        <v>160</v>
      </c>
      <c r="R40" s="497">
        <v>0</v>
      </c>
      <c r="S40" s="502" t="s">
        <v>160</v>
      </c>
      <c r="T40" s="502">
        <v>5</v>
      </c>
    </row>
    <row r="41" spans="1:20" ht="409.5">
      <c r="A41" s="533" t="s">
        <v>175</v>
      </c>
      <c r="B41" s="534" t="s">
        <v>176</v>
      </c>
      <c r="C41" s="534" t="s">
        <v>177</v>
      </c>
      <c r="D41" s="534" t="s">
        <v>265</v>
      </c>
      <c r="E41" s="535" t="s">
        <v>266</v>
      </c>
      <c r="F41" s="506" t="s">
        <v>285</v>
      </c>
      <c r="G41" s="507" t="s">
        <v>286</v>
      </c>
      <c r="H41" s="504" t="s">
        <v>287</v>
      </c>
      <c r="I41" s="504" t="s">
        <v>155</v>
      </c>
      <c r="J41" s="504" t="s">
        <v>288</v>
      </c>
      <c r="K41" s="479" t="s">
        <v>289</v>
      </c>
      <c r="L41" s="518">
        <v>0.06</v>
      </c>
      <c r="M41" s="514" t="s">
        <v>185</v>
      </c>
      <c r="N41" s="514" t="s">
        <v>290</v>
      </c>
      <c r="O41" s="514">
        <v>1</v>
      </c>
      <c r="P41" s="522" t="s">
        <v>160</v>
      </c>
      <c r="Q41" s="501" t="s">
        <v>160</v>
      </c>
      <c r="R41" s="491">
        <v>0</v>
      </c>
      <c r="S41" s="502" t="s">
        <v>160</v>
      </c>
      <c r="T41" s="502">
        <v>1</v>
      </c>
    </row>
    <row r="42" spans="1:20" ht="409.5">
      <c r="A42" s="537" t="s">
        <v>175</v>
      </c>
      <c r="B42" s="514" t="s">
        <v>176</v>
      </c>
      <c r="C42" s="514" t="s">
        <v>177</v>
      </c>
      <c r="D42" s="514" t="s">
        <v>265</v>
      </c>
      <c r="E42" s="515" t="s">
        <v>266</v>
      </c>
      <c r="F42" s="516"/>
      <c r="G42" s="517" t="s">
        <v>286</v>
      </c>
      <c r="H42" s="514" t="s">
        <v>287</v>
      </c>
      <c r="I42" s="514" t="s">
        <v>155</v>
      </c>
      <c r="J42" s="514" t="s">
        <v>288</v>
      </c>
      <c r="K42" s="479" t="s">
        <v>291</v>
      </c>
      <c r="L42" s="518">
        <v>0.06</v>
      </c>
      <c r="M42" s="514" t="s">
        <v>185</v>
      </c>
      <c r="N42" s="514" t="s">
        <v>159</v>
      </c>
      <c r="O42" s="514">
        <v>1</v>
      </c>
      <c r="P42" s="522" t="s">
        <v>160</v>
      </c>
      <c r="Q42" s="501" t="s">
        <v>160</v>
      </c>
      <c r="R42" s="491">
        <v>0</v>
      </c>
      <c r="S42" s="502" t="s">
        <v>160</v>
      </c>
      <c r="T42" s="502">
        <v>1</v>
      </c>
    </row>
    <row r="43" spans="1:20" ht="409.5">
      <c r="A43" s="537" t="s">
        <v>175</v>
      </c>
      <c r="B43" s="514" t="s">
        <v>176</v>
      </c>
      <c r="C43" s="514" t="s">
        <v>177</v>
      </c>
      <c r="D43" s="514" t="s">
        <v>265</v>
      </c>
      <c r="E43" s="515" t="s">
        <v>266</v>
      </c>
      <c r="F43" s="516"/>
      <c r="G43" s="517" t="s">
        <v>286</v>
      </c>
      <c r="H43" s="514" t="s">
        <v>292</v>
      </c>
      <c r="I43" s="514" t="s">
        <v>155</v>
      </c>
      <c r="J43" s="514" t="s">
        <v>288</v>
      </c>
      <c r="K43" s="479" t="s">
        <v>293</v>
      </c>
      <c r="L43" s="518">
        <v>0.06</v>
      </c>
      <c r="M43" s="514" t="s">
        <v>185</v>
      </c>
      <c r="N43" s="514" t="s">
        <v>159</v>
      </c>
      <c r="O43" s="514">
        <v>1</v>
      </c>
      <c r="P43" s="522" t="s">
        <v>160</v>
      </c>
      <c r="Q43" s="501" t="s">
        <v>160</v>
      </c>
      <c r="R43" s="491">
        <v>0</v>
      </c>
      <c r="S43" s="502" t="s">
        <v>160</v>
      </c>
      <c r="T43" s="502">
        <v>1</v>
      </c>
    </row>
    <row r="44" spans="1:20" ht="409.5">
      <c r="A44" s="537" t="s">
        <v>175</v>
      </c>
      <c r="B44" s="514" t="s">
        <v>176</v>
      </c>
      <c r="C44" s="514" t="s">
        <v>177</v>
      </c>
      <c r="D44" s="514" t="s">
        <v>265</v>
      </c>
      <c r="E44" s="515" t="s">
        <v>282</v>
      </c>
      <c r="F44" s="516"/>
      <c r="G44" s="517" t="s">
        <v>286</v>
      </c>
      <c r="H44" s="514" t="s">
        <v>294</v>
      </c>
      <c r="I44" s="514" t="s">
        <v>155</v>
      </c>
      <c r="J44" s="514" t="s">
        <v>288</v>
      </c>
      <c r="K44" s="479" t="s">
        <v>295</v>
      </c>
      <c r="L44" s="498">
        <v>0.3</v>
      </c>
      <c r="M44" s="514" t="s">
        <v>158</v>
      </c>
      <c r="N44" s="514" t="s">
        <v>159</v>
      </c>
      <c r="O44" s="479">
        <v>1</v>
      </c>
      <c r="P44" s="501" t="s">
        <v>160</v>
      </c>
      <c r="Q44" s="501" t="s">
        <v>160</v>
      </c>
      <c r="R44" s="491">
        <v>0</v>
      </c>
      <c r="S44" s="502">
        <v>0.5</v>
      </c>
      <c r="T44" s="502">
        <v>0.5</v>
      </c>
    </row>
    <row r="45" spans="1:20" ht="409.6" thickBot="1">
      <c r="A45" s="556" t="s">
        <v>175</v>
      </c>
      <c r="B45" s="527" t="s">
        <v>176</v>
      </c>
      <c r="C45" s="527" t="s">
        <v>177</v>
      </c>
      <c r="D45" s="527" t="s">
        <v>265</v>
      </c>
      <c r="E45" s="557" t="s">
        <v>266</v>
      </c>
      <c r="F45" s="516"/>
      <c r="G45" s="526" t="s">
        <v>286</v>
      </c>
      <c r="H45" s="527" t="s">
        <v>296</v>
      </c>
      <c r="I45" s="527" t="s">
        <v>155</v>
      </c>
      <c r="J45" s="527" t="s">
        <v>288</v>
      </c>
      <c r="K45" s="479" t="s">
        <v>297</v>
      </c>
      <c r="L45" s="518">
        <v>0.02</v>
      </c>
      <c r="M45" s="514" t="s">
        <v>185</v>
      </c>
      <c r="N45" s="514" t="s">
        <v>159</v>
      </c>
      <c r="O45" s="514">
        <v>1</v>
      </c>
      <c r="P45" s="522" t="s">
        <v>160</v>
      </c>
      <c r="Q45" s="501" t="s">
        <v>160</v>
      </c>
      <c r="R45" s="491">
        <v>0</v>
      </c>
      <c r="S45" s="502" t="s">
        <v>160</v>
      </c>
      <c r="T45" s="502">
        <v>1</v>
      </c>
    </row>
    <row r="46" spans="1:20" ht="409.5">
      <c r="A46" s="493" t="s">
        <v>175</v>
      </c>
      <c r="B46" s="493" t="s">
        <v>176</v>
      </c>
      <c r="C46" s="493" t="s">
        <v>177</v>
      </c>
      <c r="D46" s="493" t="s">
        <v>298</v>
      </c>
      <c r="E46" s="494" t="s">
        <v>299</v>
      </c>
      <c r="F46" s="500" t="s">
        <v>300</v>
      </c>
      <c r="G46" s="496" t="s">
        <v>301</v>
      </c>
      <c r="H46" s="493" t="s">
        <v>302</v>
      </c>
      <c r="I46" s="493" t="s">
        <v>155</v>
      </c>
      <c r="J46" s="493" t="s">
        <v>288</v>
      </c>
      <c r="K46" s="497" t="s">
        <v>303</v>
      </c>
      <c r="L46" s="498">
        <v>0.5</v>
      </c>
      <c r="M46" s="493" t="s">
        <v>158</v>
      </c>
      <c r="N46" s="493" t="s">
        <v>159</v>
      </c>
      <c r="O46" s="493">
        <v>1</v>
      </c>
      <c r="P46" s="501" t="s">
        <v>160</v>
      </c>
      <c r="Q46" s="501">
        <v>0.5</v>
      </c>
      <c r="R46" s="497">
        <v>0.44999999999999996</v>
      </c>
      <c r="S46" s="502">
        <v>0.55000000000000004</v>
      </c>
      <c r="T46" s="502" t="s">
        <v>160</v>
      </c>
    </row>
    <row r="47" spans="1:20" ht="409.6" thickBot="1">
      <c r="A47" s="493" t="s">
        <v>175</v>
      </c>
      <c r="B47" s="493" t="s">
        <v>176</v>
      </c>
      <c r="C47" s="493" t="s">
        <v>177</v>
      </c>
      <c r="D47" s="493" t="s">
        <v>298</v>
      </c>
      <c r="E47" s="494" t="s">
        <v>299</v>
      </c>
      <c r="F47" s="503"/>
      <c r="G47" s="496" t="s">
        <v>301</v>
      </c>
      <c r="H47" s="493" t="s">
        <v>304</v>
      </c>
      <c r="I47" s="493" t="s">
        <v>155</v>
      </c>
      <c r="J47" s="493" t="s">
        <v>288</v>
      </c>
      <c r="K47" s="479" t="s">
        <v>305</v>
      </c>
      <c r="L47" s="518">
        <v>0.5</v>
      </c>
      <c r="M47" s="514" t="s">
        <v>158</v>
      </c>
      <c r="N47" s="514" t="s">
        <v>306</v>
      </c>
      <c r="O47" s="514">
        <v>1</v>
      </c>
      <c r="P47" s="522" t="s">
        <v>160</v>
      </c>
      <c r="Q47" s="501" t="s">
        <v>160</v>
      </c>
      <c r="R47" s="491">
        <v>0</v>
      </c>
      <c r="S47" s="502" t="s">
        <v>160</v>
      </c>
      <c r="T47" s="502" t="s">
        <v>160</v>
      </c>
    </row>
    <row r="48" spans="1:20" ht="409.5">
      <c r="A48" s="493" t="s">
        <v>307</v>
      </c>
      <c r="B48" s="558" t="s">
        <v>308</v>
      </c>
      <c r="C48" s="493" t="s">
        <v>309</v>
      </c>
      <c r="D48" s="493" t="s">
        <v>310</v>
      </c>
      <c r="E48" s="494" t="s">
        <v>311</v>
      </c>
      <c r="F48" s="500" t="s">
        <v>312</v>
      </c>
      <c r="G48" s="496" t="s">
        <v>313</v>
      </c>
      <c r="H48" s="493" t="s">
        <v>314</v>
      </c>
      <c r="I48" s="493" t="s">
        <v>155</v>
      </c>
      <c r="J48" s="493" t="s">
        <v>212</v>
      </c>
      <c r="K48" s="497" t="s">
        <v>315</v>
      </c>
      <c r="L48" s="498">
        <v>0.2</v>
      </c>
      <c r="M48" s="493" t="s">
        <v>158</v>
      </c>
      <c r="N48" s="493" t="s">
        <v>170</v>
      </c>
      <c r="O48" s="493">
        <v>4</v>
      </c>
      <c r="P48" s="501" t="s">
        <v>160</v>
      </c>
      <c r="Q48" s="501">
        <v>1</v>
      </c>
      <c r="R48" s="497">
        <v>5</v>
      </c>
      <c r="S48" s="502">
        <v>1</v>
      </c>
      <c r="T48" s="502">
        <v>2</v>
      </c>
    </row>
    <row r="49" spans="1:21" ht="409.5">
      <c r="A49" s="493" t="s">
        <v>307</v>
      </c>
      <c r="B49" s="558" t="s">
        <v>308</v>
      </c>
      <c r="C49" s="493" t="s">
        <v>309</v>
      </c>
      <c r="D49" s="493" t="s">
        <v>310</v>
      </c>
      <c r="E49" s="494" t="s">
        <v>311</v>
      </c>
      <c r="F49" s="538"/>
      <c r="G49" s="496" t="s">
        <v>313</v>
      </c>
      <c r="H49" s="493" t="s">
        <v>316</v>
      </c>
      <c r="I49" s="493" t="s">
        <v>155</v>
      </c>
      <c r="J49" s="493" t="s">
        <v>212</v>
      </c>
      <c r="K49" s="497" t="s">
        <v>317</v>
      </c>
      <c r="L49" s="498">
        <v>0.2</v>
      </c>
      <c r="M49" s="493" t="s">
        <v>158</v>
      </c>
      <c r="N49" s="493" t="s">
        <v>170</v>
      </c>
      <c r="O49" s="493">
        <v>6</v>
      </c>
      <c r="P49" s="501" t="s">
        <v>160</v>
      </c>
      <c r="Q49" s="501">
        <v>3</v>
      </c>
      <c r="R49" s="497">
        <v>5</v>
      </c>
      <c r="S49" s="502">
        <v>2</v>
      </c>
      <c r="T49" s="502">
        <v>1</v>
      </c>
    </row>
    <row r="50" spans="1:21" ht="409.5">
      <c r="A50" s="493" t="s">
        <v>307</v>
      </c>
      <c r="B50" s="558" t="s">
        <v>308</v>
      </c>
      <c r="C50" s="493" t="s">
        <v>309</v>
      </c>
      <c r="D50" s="493" t="s">
        <v>310</v>
      </c>
      <c r="E50" s="494" t="s">
        <v>311</v>
      </c>
      <c r="F50" s="538"/>
      <c r="G50" s="496" t="s">
        <v>313</v>
      </c>
      <c r="H50" s="493" t="s">
        <v>318</v>
      </c>
      <c r="I50" s="493" t="s">
        <v>155</v>
      </c>
      <c r="J50" s="493" t="s">
        <v>212</v>
      </c>
      <c r="K50" s="497" t="s">
        <v>319</v>
      </c>
      <c r="L50" s="498">
        <v>0.35</v>
      </c>
      <c r="M50" s="493" t="s">
        <v>158</v>
      </c>
      <c r="N50" s="493" t="s">
        <v>170</v>
      </c>
      <c r="O50" s="493">
        <v>6</v>
      </c>
      <c r="P50" s="501">
        <v>1</v>
      </c>
      <c r="Q50" s="501">
        <v>1</v>
      </c>
      <c r="R50" s="497">
        <v>5</v>
      </c>
      <c r="S50" s="502">
        <v>2</v>
      </c>
      <c r="T50" s="502">
        <v>2</v>
      </c>
    </row>
    <row r="51" spans="1:21" ht="409.5">
      <c r="A51" s="493" t="s">
        <v>307</v>
      </c>
      <c r="B51" s="558" t="s">
        <v>308</v>
      </c>
      <c r="C51" s="493" t="s">
        <v>309</v>
      </c>
      <c r="D51" s="493" t="s">
        <v>310</v>
      </c>
      <c r="E51" s="494" t="s">
        <v>311</v>
      </c>
      <c r="F51" s="538"/>
      <c r="G51" s="496" t="s">
        <v>313</v>
      </c>
      <c r="H51" s="493" t="s">
        <v>320</v>
      </c>
      <c r="I51" s="493" t="s">
        <v>155</v>
      </c>
      <c r="J51" s="493" t="s">
        <v>212</v>
      </c>
      <c r="K51" s="479" t="s">
        <v>321</v>
      </c>
      <c r="L51" s="518">
        <v>0.2</v>
      </c>
      <c r="M51" s="514" t="s">
        <v>158</v>
      </c>
      <c r="N51" s="514" t="s">
        <v>170</v>
      </c>
      <c r="O51" s="514">
        <v>10</v>
      </c>
      <c r="P51" s="522">
        <v>16</v>
      </c>
      <c r="Q51" s="501">
        <v>3</v>
      </c>
      <c r="R51" s="491">
        <v>60</v>
      </c>
      <c r="S51" s="502">
        <v>2</v>
      </c>
      <c r="T51" s="502">
        <v>3</v>
      </c>
    </row>
    <row r="52" spans="1:21" ht="409.6" thickBot="1">
      <c r="A52" s="493" t="s">
        <v>307</v>
      </c>
      <c r="B52" s="558" t="s">
        <v>308</v>
      </c>
      <c r="C52" s="493" t="s">
        <v>309</v>
      </c>
      <c r="D52" s="493" t="s">
        <v>310</v>
      </c>
      <c r="E52" s="494" t="s">
        <v>311</v>
      </c>
      <c r="F52" s="503"/>
      <c r="G52" s="496" t="s">
        <v>313</v>
      </c>
      <c r="H52" s="493" t="s">
        <v>322</v>
      </c>
      <c r="I52" s="493" t="s">
        <v>155</v>
      </c>
      <c r="J52" s="493" t="s">
        <v>221</v>
      </c>
      <c r="K52" s="497" t="s">
        <v>323</v>
      </c>
      <c r="L52" s="498">
        <v>0.05</v>
      </c>
      <c r="M52" s="493" t="s">
        <v>158</v>
      </c>
      <c r="N52" s="493" t="s">
        <v>170</v>
      </c>
      <c r="O52" s="493">
        <v>1</v>
      </c>
      <c r="P52" s="501" t="s">
        <v>160</v>
      </c>
      <c r="Q52" s="501">
        <v>0.5</v>
      </c>
      <c r="R52" s="497">
        <v>0.44999999999999996</v>
      </c>
      <c r="S52" s="502">
        <v>0.55000000000000004</v>
      </c>
      <c r="T52" s="502" t="s">
        <v>160</v>
      </c>
    </row>
    <row r="53" spans="1:21" ht="409.5">
      <c r="A53" s="493" t="s">
        <v>307</v>
      </c>
      <c r="B53" s="558" t="s">
        <v>308</v>
      </c>
      <c r="C53" s="493" t="s">
        <v>309</v>
      </c>
      <c r="D53" s="493" t="s">
        <v>310</v>
      </c>
      <c r="E53" s="494" t="s">
        <v>311</v>
      </c>
      <c r="F53" s="500" t="s">
        <v>324</v>
      </c>
      <c r="G53" s="496" t="s">
        <v>325</v>
      </c>
      <c r="H53" s="493" t="s">
        <v>326</v>
      </c>
      <c r="I53" s="493" t="s">
        <v>155</v>
      </c>
      <c r="J53" s="493" t="s">
        <v>212</v>
      </c>
      <c r="K53" s="497" t="s">
        <v>327</v>
      </c>
      <c r="L53" s="498">
        <v>0.05</v>
      </c>
      <c r="M53" s="493" t="s">
        <v>185</v>
      </c>
      <c r="N53" s="493" t="s">
        <v>328</v>
      </c>
      <c r="O53" s="493">
        <v>1</v>
      </c>
      <c r="P53" s="501">
        <v>0.19899999999999998</v>
      </c>
      <c r="Q53" s="501">
        <f>+(0.25-0.199)+0.25</f>
        <v>0.30099999999999999</v>
      </c>
      <c r="R53" s="497">
        <v>0.5</v>
      </c>
      <c r="S53" s="502">
        <v>0.25</v>
      </c>
      <c r="T53" s="502">
        <v>0.25</v>
      </c>
      <c r="U53" s="559"/>
    </row>
    <row r="54" spans="1:21" ht="409.5">
      <c r="A54" s="493" t="s">
        <v>307</v>
      </c>
      <c r="B54" s="558" t="s">
        <v>308</v>
      </c>
      <c r="C54" s="493" t="s">
        <v>309</v>
      </c>
      <c r="D54" s="493" t="s">
        <v>310</v>
      </c>
      <c r="E54" s="494" t="s">
        <v>311</v>
      </c>
      <c r="F54" s="538"/>
      <c r="G54" s="496" t="s">
        <v>325</v>
      </c>
      <c r="H54" s="493" t="s">
        <v>329</v>
      </c>
      <c r="I54" s="493" t="s">
        <v>155</v>
      </c>
      <c r="J54" s="493" t="s">
        <v>221</v>
      </c>
      <c r="K54" s="497" t="s">
        <v>330</v>
      </c>
      <c r="L54" s="498">
        <v>0.25</v>
      </c>
      <c r="M54" s="493" t="s">
        <v>185</v>
      </c>
      <c r="N54" s="493" t="s">
        <v>331</v>
      </c>
      <c r="O54" s="493">
        <v>1</v>
      </c>
      <c r="P54" s="519">
        <v>7.1000000000000008E-2</v>
      </c>
      <c r="Q54" s="49">
        <v>0.32900000000000001</v>
      </c>
      <c r="R54" s="497">
        <v>0.4</v>
      </c>
      <c r="S54" s="502">
        <v>0.3</v>
      </c>
      <c r="T54" s="502">
        <v>0.3</v>
      </c>
    </row>
    <row r="55" spans="1:21" ht="409.5">
      <c r="A55" s="493" t="s">
        <v>307</v>
      </c>
      <c r="B55" s="558" t="s">
        <v>308</v>
      </c>
      <c r="C55" s="493" t="s">
        <v>309</v>
      </c>
      <c r="D55" s="493" t="s">
        <v>310</v>
      </c>
      <c r="E55" s="494" t="s">
        <v>311</v>
      </c>
      <c r="F55" s="538"/>
      <c r="G55" s="496" t="s">
        <v>325</v>
      </c>
      <c r="H55" s="493" t="s">
        <v>332</v>
      </c>
      <c r="I55" s="493" t="s">
        <v>155</v>
      </c>
      <c r="J55" s="493" t="s">
        <v>333</v>
      </c>
      <c r="K55" s="497" t="s">
        <v>334</v>
      </c>
      <c r="L55" s="498">
        <v>0.05</v>
      </c>
      <c r="M55" s="493" t="s">
        <v>185</v>
      </c>
      <c r="N55" s="493" t="s">
        <v>335</v>
      </c>
      <c r="O55" s="493">
        <v>1</v>
      </c>
      <c r="P55" s="42">
        <f>0.94*0.25</f>
        <v>0.23499999999999999</v>
      </c>
      <c r="Q55" s="560">
        <f>+(0.25-0.24)+0.25</f>
        <v>0.26</v>
      </c>
      <c r="R55" s="473">
        <v>0.495</v>
      </c>
      <c r="S55" s="502">
        <v>0.25</v>
      </c>
      <c r="T55" s="502">
        <v>0.25</v>
      </c>
    </row>
    <row r="56" spans="1:21" ht="409.5">
      <c r="A56" s="493" t="s">
        <v>307</v>
      </c>
      <c r="B56" s="558" t="s">
        <v>308</v>
      </c>
      <c r="C56" s="493" t="s">
        <v>309</v>
      </c>
      <c r="D56" s="493" t="s">
        <v>310</v>
      </c>
      <c r="E56" s="494" t="s">
        <v>311</v>
      </c>
      <c r="F56" s="538"/>
      <c r="G56" s="496" t="s">
        <v>325</v>
      </c>
      <c r="H56" s="493" t="s">
        <v>336</v>
      </c>
      <c r="I56" s="493" t="s">
        <v>155</v>
      </c>
      <c r="J56" s="493" t="s">
        <v>212</v>
      </c>
      <c r="K56" s="497" t="s">
        <v>337</v>
      </c>
      <c r="L56" s="498">
        <v>0.25</v>
      </c>
      <c r="M56" s="493" t="s">
        <v>158</v>
      </c>
      <c r="N56" s="493" t="s">
        <v>338</v>
      </c>
      <c r="O56" s="493">
        <v>1</v>
      </c>
      <c r="P56" s="501">
        <v>0.1</v>
      </c>
      <c r="Q56" s="501">
        <v>0.3</v>
      </c>
      <c r="R56" s="499">
        <v>0.39884999999999993</v>
      </c>
      <c r="S56" s="502">
        <v>0.3</v>
      </c>
      <c r="T56" s="502">
        <v>0.3</v>
      </c>
    </row>
    <row r="57" spans="1:21" ht="409.5">
      <c r="A57" s="493" t="s">
        <v>307</v>
      </c>
      <c r="B57" s="558" t="s">
        <v>308</v>
      </c>
      <c r="C57" s="493" t="s">
        <v>309</v>
      </c>
      <c r="D57" s="493" t="s">
        <v>310</v>
      </c>
      <c r="E57" s="494" t="s">
        <v>311</v>
      </c>
      <c r="F57" s="538"/>
      <c r="G57" s="496" t="s">
        <v>325</v>
      </c>
      <c r="H57" s="493" t="s">
        <v>339</v>
      </c>
      <c r="I57" s="493" t="s">
        <v>155</v>
      </c>
      <c r="J57" s="493" t="s">
        <v>340</v>
      </c>
      <c r="K57" s="497" t="s">
        <v>341</v>
      </c>
      <c r="L57" s="498">
        <v>0.05</v>
      </c>
      <c r="M57" s="493" t="s">
        <v>185</v>
      </c>
      <c r="N57" s="493" t="s">
        <v>342</v>
      </c>
      <c r="O57" s="493">
        <v>4</v>
      </c>
      <c r="P57" s="501">
        <v>1</v>
      </c>
      <c r="Q57" s="501">
        <v>1</v>
      </c>
      <c r="R57" s="561">
        <v>1.375</v>
      </c>
      <c r="S57" s="502">
        <v>1</v>
      </c>
      <c r="T57" s="502">
        <v>1</v>
      </c>
    </row>
    <row r="58" spans="1:21" ht="409.6" thickBot="1">
      <c r="A58" s="493" t="s">
        <v>307</v>
      </c>
      <c r="B58" s="558" t="s">
        <v>308</v>
      </c>
      <c r="C58" s="493" t="s">
        <v>309</v>
      </c>
      <c r="D58" s="493" t="s">
        <v>310</v>
      </c>
      <c r="E58" s="494" t="s">
        <v>311</v>
      </c>
      <c r="F58" s="503"/>
      <c r="G58" s="496" t="s">
        <v>325</v>
      </c>
      <c r="H58" s="493" t="s">
        <v>343</v>
      </c>
      <c r="I58" s="493" t="s">
        <v>155</v>
      </c>
      <c r="J58" s="493" t="s">
        <v>344</v>
      </c>
      <c r="K58" s="497" t="s">
        <v>345</v>
      </c>
      <c r="L58" s="498">
        <v>0.35</v>
      </c>
      <c r="M58" s="493" t="s">
        <v>185</v>
      </c>
      <c r="N58" s="493" t="s">
        <v>346</v>
      </c>
      <c r="O58" s="493">
        <v>44</v>
      </c>
      <c r="P58" s="501">
        <v>11</v>
      </c>
      <c r="Q58" s="501">
        <v>11</v>
      </c>
      <c r="R58" s="497">
        <v>16.5</v>
      </c>
      <c r="S58" s="502">
        <v>11</v>
      </c>
      <c r="T58" s="502">
        <v>11</v>
      </c>
    </row>
    <row r="59" spans="1:21" ht="409.5">
      <c r="A59" s="493" t="s">
        <v>307</v>
      </c>
      <c r="B59" s="558" t="s">
        <v>308</v>
      </c>
      <c r="C59" s="493" t="s">
        <v>309</v>
      </c>
      <c r="D59" s="493" t="s">
        <v>310</v>
      </c>
      <c r="E59" s="494" t="s">
        <v>347</v>
      </c>
      <c r="F59" s="500" t="s">
        <v>348</v>
      </c>
      <c r="G59" s="496" t="s">
        <v>349</v>
      </c>
      <c r="H59" s="493" t="s">
        <v>350</v>
      </c>
      <c r="I59" s="493" t="s">
        <v>155</v>
      </c>
      <c r="J59" s="493" t="s">
        <v>351</v>
      </c>
      <c r="K59" s="497" t="s">
        <v>352</v>
      </c>
      <c r="L59" s="498">
        <v>0.1</v>
      </c>
      <c r="M59" s="493" t="s">
        <v>185</v>
      </c>
      <c r="N59" s="493" t="s">
        <v>353</v>
      </c>
      <c r="O59" s="493">
        <v>16</v>
      </c>
      <c r="P59" s="501">
        <v>5</v>
      </c>
      <c r="Q59" s="501">
        <v>4</v>
      </c>
      <c r="R59" s="497">
        <v>9</v>
      </c>
      <c r="S59" s="502">
        <v>4</v>
      </c>
      <c r="T59" s="502">
        <v>4</v>
      </c>
    </row>
    <row r="60" spans="1:21" ht="409.5">
      <c r="A60" s="493" t="s">
        <v>307</v>
      </c>
      <c r="B60" s="558" t="s">
        <v>308</v>
      </c>
      <c r="C60" s="493" t="s">
        <v>309</v>
      </c>
      <c r="D60" s="493" t="s">
        <v>310</v>
      </c>
      <c r="E60" s="494" t="s">
        <v>347</v>
      </c>
      <c r="F60" s="538"/>
      <c r="G60" s="496" t="s">
        <v>349</v>
      </c>
      <c r="H60" s="493" t="s">
        <v>354</v>
      </c>
      <c r="I60" s="493" t="s">
        <v>155</v>
      </c>
      <c r="J60" s="493" t="s">
        <v>212</v>
      </c>
      <c r="K60" s="497" t="s">
        <v>355</v>
      </c>
      <c r="L60" s="498">
        <v>0.15</v>
      </c>
      <c r="M60" s="493" t="s">
        <v>185</v>
      </c>
      <c r="N60" s="493" t="s">
        <v>356</v>
      </c>
      <c r="O60" s="493">
        <v>92</v>
      </c>
      <c r="P60" s="501">
        <v>23</v>
      </c>
      <c r="Q60" s="501">
        <v>23</v>
      </c>
      <c r="R60" s="497">
        <v>138</v>
      </c>
      <c r="S60" s="502">
        <v>23</v>
      </c>
      <c r="T60" s="502">
        <v>23</v>
      </c>
    </row>
    <row r="61" spans="1:21" ht="409.5">
      <c r="A61" s="493" t="s">
        <v>307</v>
      </c>
      <c r="B61" s="558" t="s">
        <v>308</v>
      </c>
      <c r="C61" s="493" t="s">
        <v>309</v>
      </c>
      <c r="D61" s="493" t="s">
        <v>310</v>
      </c>
      <c r="E61" s="494" t="s">
        <v>347</v>
      </c>
      <c r="F61" s="538"/>
      <c r="G61" s="496" t="s">
        <v>349</v>
      </c>
      <c r="H61" s="493" t="s">
        <v>357</v>
      </c>
      <c r="I61" s="493" t="s">
        <v>155</v>
      </c>
      <c r="J61" s="493" t="s">
        <v>358</v>
      </c>
      <c r="K61" s="497" t="s">
        <v>359</v>
      </c>
      <c r="L61" s="498">
        <v>0.15</v>
      </c>
      <c r="M61" s="493" t="s">
        <v>185</v>
      </c>
      <c r="N61" s="493" t="s">
        <v>245</v>
      </c>
      <c r="O61" s="493">
        <v>1500</v>
      </c>
      <c r="P61" s="501">
        <v>741</v>
      </c>
      <c r="Q61" s="501">
        <v>375</v>
      </c>
      <c r="R61" s="497">
        <v>1898</v>
      </c>
      <c r="S61" s="502">
        <v>375</v>
      </c>
      <c r="T61" s="502">
        <v>375</v>
      </c>
    </row>
    <row r="62" spans="1:21" ht="409.5">
      <c r="A62" s="493" t="s">
        <v>307</v>
      </c>
      <c r="B62" s="558" t="s">
        <v>308</v>
      </c>
      <c r="C62" s="493" t="s">
        <v>309</v>
      </c>
      <c r="D62" s="493" t="s">
        <v>310</v>
      </c>
      <c r="E62" s="494" t="s">
        <v>347</v>
      </c>
      <c r="F62" s="538"/>
      <c r="G62" s="496" t="s">
        <v>349</v>
      </c>
      <c r="H62" s="493" t="s">
        <v>360</v>
      </c>
      <c r="I62" s="493" t="s">
        <v>155</v>
      </c>
      <c r="J62" s="493" t="s">
        <v>361</v>
      </c>
      <c r="K62" s="497" t="s">
        <v>362</v>
      </c>
      <c r="L62" s="498">
        <v>0.1</v>
      </c>
      <c r="M62" s="493" t="s">
        <v>185</v>
      </c>
      <c r="N62" s="493" t="s">
        <v>290</v>
      </c>
      <c r="O62" s="493">
        <v>12</v>
      </c>
      <c r="P62" s="501">
        <v>3</v>
      </c>
      <c r="Q62" s="501">
        <v>3</v>
      </c>
      <c r="R62" s="497">
        <v>7</v>
      </c>
      <c r="S62" s="502">
        <v>3</v>
      </c>
      <c r="T62" s="502">
        <v>3</v>
      </c>
    </row>
    <row r="63" spans="1:21" ht="409.5">
      <c r="A63" s="493" t="s">
        <v>307</v>
      </c>
      <c r="B63" s="558" t="s">
        <v>308</v>
      </c>
      <c r="C63" s="493" t="s">
        <v>309</v>
      </c>
      <c r="D63" s="493" t="s">
        <v>310</v>
      </c>
      <c r="E63" s="494" t="s">
        <v>347</v>
      </c>
      <c r="F63" s="538"/>
      <c r="G63" s="496" t="s">
        <v>349</v>
      </c>
      <c r="H63" s="493" t="s">
        <v>363</v>
      </c>
      <c r="I63" s="493" t="s">
        <v>155</v>
      </c>
      <c r="J63" s="493" t="s">
        <v>364</v>
      </c>
      <c r="K63" s="497" t="s">
        <v>365</v>
      </c>
      <c r="L63" s="498">
        <v>0.1</v>
      </c>
      <c r="M63" s="493" t="s">
        <v>185</v>
      </c>
      <c r="N63" s="493" t="s">
        <v>366</v>
      </c>
      <c r="O63" s="493">
        <v>1</v>
      </c>
      <c r="P63" s="493" t="s">
        <v>160</v>
      </c>
      <c r="Q63" s="501">
        <v>0.5</v>
      </c>
      <c r="R63" s="497">
        <v>0.2</v>
      </c>
      <c r="S63" s="502">
        <f>0.25+(0.5-0.2)</f>
        <v>0.55000000000000004</v>
      </c>
      <c r="T63" s="502">
        <v>0.25</v>
      </c>
    </row>
    <row r="64" spans="1:21" ht="409.5">
      <c r="A64" s="493" t="s">
        <v>307</v>
      </c>
      <c r="B64" s="558" t="s">
        <v>308</v>
      </c>
      <c r="C64" s="493" t="s">
        <v>309</v>
      </c>
      <c r="D64" s="493" t="s">
        <v>310</v>
      </c>
      <c r="E64" s="494" t="s">
        <v>347</v>
      </c>
      <c r="F64" s="538"/>
      <c r="G64" s="496" t="s">
        <v>349</v>
      </c>
      <c r="H64" s="493" t="s">
        <v>367</v>
      </c>
      <c r="I64" s="493" t="s">
        <v>155</v>
      </c>
      <c r="J64" s="493" t="s">
        <v>221</v>
      </c>
      <c r="K64" s="497" t="s">
        <v>368</v>
      </c>
      <c r="L64" s="498">
        <v>0.3</v>
      </c>
      <c r="M64" s="493" t="s">
        <v>185</v>
      </c>
      <c r="N64" s="493" t="s">
        <v>369</v>
      </c>
      <c r="O64" s="493">
        <f>21*4</f>
        <v>84</v>
      </c>
      <c r="P64" s="501">
        <v>21</v>
      </c>
      <c r="Q64" s="501">
        <v>21</v>
      </c>
      <c r="R64" s="497">
        <v>105</v>
      </c>
      <c r="S64" s="502">
        <v>21</v>
      </c>
      <c r="T64" s="502">
        <v>21</v>
      </c>
    </row>
    <row r="65" spans="1:20" ht="409.6" thickBot="1">
      <c r="A65" s="493" t="s">
        <v>307</v>
      </c>
      <c r="B65" s="558" t="s">
        <v>308</v>
      </c>
      <c r="C65" s="493" t="s">
        <v>309</v>
      </c>
      <c r="D65" s="493" t="s">
        <v>310</v>
      </c>
      <c r="E65" s="494" t="s">
        <v>347</v>
      </c>
      <c r="F65" s="503"/>
      <c r="G65" s="496" t="s">
        <v>349</v>
      </c>
      <c r="H65" s="493" t="s">
        <v>370</v>
      </c>
      <c r="I65" s="493" t="s">
        <v>155</v>
      </c>
      <c r="J65" s="493" t="s">
        <v>212</v>
      </c>
      <c r="K65" s="497" t="s">
        <v>371</v>
      </c>
      <c r="L65" s="498">
        <v>0.1</v>
      </c>
      <c r="M65" s="493" t="s">
        <v>185</v>
      </c>
      <c r="N65" s="493" t="s">
        <v>372</v>
      </c>
      <c r="O65" s="493">
        <v>7</v>
      </c>
      <c r="P65" s="501" t="s">
        <v>160</v>
      </c>
      <c r="Q65" s="501">
        <v>1</v>
      </c>
      <c r="R65" s="497">
        <v>0</v>
      </c>
      <c r="S65" s="502">
        <v>3</v>
      </c>
      <c r="T65" s="502">
        <v>4</v>
      </c>
    </row>
    <row r="66" spans="1:20" ht="409.5">
      <c r="A66" s="493" t="s">
        <v>307</v>
      </c>
      <c r="B66" s="558" t="s">
        <v>308</v>
      </c>
      <c r="C66" s="493" t="s">
        <v>309</v>
      </c>
      <c r="D66" s="493" t="s">
        <v>310</v>
      </c>
      <c r="E66" s="494" t="s">
        <v>347</v>
      </c>
      <c r="F66" s="500" t="s">
        <v>373</v>
      </c>
      <c r="G66" s="496" t="s">
        <v>374</v>
      </c>
      <c r="H66" s="493" t="s">
        <v>375</v>
      </c>
      <c r="I66" s="493" t="s">
        <v>155</v>
      </c>
      <c r="J66" s="493" t="s">
        <v>376</v>
      </c>
      <c r="K66" s="497" t="s">
        <v>377</v>
      </c>
      <c r="L66" s="498">
        <v>0.6</v>
      </c>
      <c r="M66" s="493" t="s">
        <v>185</v>
      </c>
      <c r="N66" s="493" t="s">
        <v>338</v>
      </c>
      <c r="O66" s="493">
        <v>9</v>
      </c>
      <c r="P66" s="501">
        <v>2</v>
      </c>
      <c r="Q66" s="501">
        <v>2</v>
      </c>
      <c r="R66" s="497">
        <v>4</v>
      </c>
      <c r="S66" s="502">
        <v>2</v>
      </c>
      <c r="T66" s="502">
        <v>3</v>
      </c>
    </row>
    <row r="67" spans="1:20" ht="409.6" thickBot="1">
      <c r="A67" s="493" t="s">
        <v>307</v>
      </c>
      <c r="B67" s="558" t="s">
        <v>308</v>
      </c>
      <c r="C67" s="493" t="s">
        <v>309</v>
      </c>
      <c r="D67" s="493" t="s">
        <v>310</v>
      </c>
      <c r="E67" s="494" t="s">
        <v>347</v>
      </c>
      <c r="F67" s="503"/>
      <c r="G67" s="496" t="s">
        <v>374</v>
      </c>
      <c r="H67" s="493" t="s">
        <v>378</v>
      </c>
      <c r="I67" s="493" t="s">
        <v>155</v>
      </c>
      <c r="J67" s="493" t="s">
        <v>376</v>
      </c>
      <c r="K67" s="497" t="s">
        <v>379</v>
      </c>
      <c r="L67" s="498">
        <v>0.4</v>
      </c>
      <c r="M67" s="493" t="s">
        <v>185</v>
      </c>
      <c r="N67" s="493" t="s">
        <v>338</v>
      </c>
      <c r="O67" s="502">
        <v>3</v>
      </c>
      <c r="P67" s="501">
        <v>2</v>
      </c>
      <c r="Q67" s="501">
        <v>3</v>
      </c>
      <c r="R67" s="497">
        <v>9</v>
      </c>
      <c r="S67" s="502">
        <v>3</v>
      </c>
      <c r="T67" s="502">
        <v>3</v>
      </c>
    </row>
    <row r="68" spans="1:20" ht="409.5">
      <c r="A68" s="493" t="s">
        <v>307</v>
      </c>
      <c r="B68" s="558" t="s">
        <v>308</v>
      </c>
      <c r="C68" s="493" t="s">
        <v>309</v>
      </c>
      <c r="D68" s="493" t="s">
        <v>310</v>
      </c>
      <c r="E68" s="494" t="s">
        <v>347</v>
      </c>
      <c r="F68" s="500" t="s">
        <v>380</v>
      </c>
      <c r="G68" s="496" t="s">
        <v>381</v>
      </c>
      <c r="H68" s="493" t="s">
        <v>382</v>
      </c>
      <c r="I68" s="493" t="s">
        <v>155</v>
      </c>
      <c r="J68" s="493" t="s">
        <v>288</v>
      </c>
      <c r="K68" s="497" t="s">
        <v>383</v>
      </c>
      <c r="L68" s="498">
        <v>0.15</v>
      </c>
      <c r="M68" s="493" t="s">
        <v>185</v>
      </c>
      <c r="N68" s="493" t="s">
        <v>290</v>
      </c>
      <c r="O68" s="493">
        <v>1</v>
      </c>
      <c r="P68" s="501" t="s">
        <v>160</v>
      </c>
      <c r="Q68" s="501">
        <v>0.5</v>
      </c>
      <c r="R68" s="497">
        <v>0.5</v>
      </c>
      <c r="S68" s="502">
        <v>0.5</v>
      </c>
      <c r="T68" s="502" t="s">
        <v>160</v>
      </c>
    </row>
    <row r="69" spans="1:20" ht="409.5">
      <c r="A69" s="493" t="s">
        <v>307</v>
      </c>
      <c r="B69" s="558" t="s">
        <v>308</v>
      </c>
      <c r="C69" s="493" t="s">
        <v>309</v>
      </c>
      <c r="D69" s="493" t="s">
        <v>310</v>
      </c>
      <c r="E69" s="494" t="s">
        <v>347</v>
      </c>
      <c r="F69" s="538"/>
      <c r="G69" s="496" t="s">
        <v>381</v>
      </c>
      <c r="H69" s="493" t="s">
        <v>384</v>
      </c>
      <c r="I69" s="493" t="s">
        <v>155</v>
      </c>
      <c r="J69" s="493" t="s">
        <v>288</v>
      </c>
      <c r="K69" s="479" t="s">
        <v>385</v>
      </c>
      <c r="L69" s="518">
        <v>0.05</v>
      </c>
      <c r="M69" s="514" t="s">
        <v>185</v>
      </c>
      <c r="N69" s="514" t="s">
        <v>386</v>
      </c>
      <c r="O69" s="514">
        <v>1</v>
      </c>
      <c r="P69" s="522" t="s">
        <v>160</v>
      </c>
      <c r="Q69" s="501" t="s">
        <v>160</v>
      </c>
      <c r="R69" s="491">
        <v>0</v>
      </c>
      <c r="S69" s="502">
        <v>1</v>
      </c>
      <c r="T69" s="502" t="s">
        <v>160</v>
      </c>
    </row>
    <row r="70" spans="1:20" ht="409.5">
      <c r="A70" s="493" t="s">
        <v>307</v>
      </c>
      <c r="B70" s="558" t="s">
        <v>308</v>
      </c>
      <c r="C70" s="493" t="s">
        <v>309</v>
      </c>
      <c r="D70" s="493" t="s">
        <v>310</v>
      </c>
      <c r="E70" s="494" t="s">
        <v>347</v>
      </c>
      <c r="F70" s="538"/>
      <c r="G70" s="496" t="s">
        <v>381</v>
      </c>
      <c r="H70" s="493" t="s">
        <v>387</v>
      </c>
      <c r="I70" s="493" t="s">
        <v>155</v>
      </c>
      <c r="J70" s="493" t="s">
        <v>190</v>
      </c>
      <c r="K70" s="497" t="s">
        <v>388</v>
      </c>
      <c r="L70" s="498">
        <v>0.4</v>
      </c>
      <c r="M70" s="493" t="s">
        <v>185</v>
      </c>
      <c r="N70" s="493" t="s">
        <v>356</v>
      </c>
      <c r="O70" s="493">
        <v>48</v>
      </c>
      <c r="P70" s="501">
        <v>11</v>
      </c>
      <c r="Q70" s="501">
        <v>12</v>
      </c>
      <c r="R70" s="497">
        <v>17</v>
      </c>
      <c r="S70" s="502">
        <v>12</v>
      </c>
      <c r="T70" s="502">
        <v>12</v>
      </c>
    </row>
    <row r="71" spans="1:20" ht="409.6" thickBot="1">
      <c r="A71" s="493" t="s">
        <v>307</v>
      </c>
      <c r="B71" s="558" t="s">
        <v>308</v>
      </c>
      <c r="C71" s="493" t="s">
        <v>309</v>
      </c>
      <c r="D71" s="493" t="s">
        <v>310</v>
      </c>
      <c r="E71" s="494" t="s">
        <v>347</v>
      </c>
      <c r="F71" s="503"/>
      <c r="G71" s="496" t="s">
        <v>381</v>
      </c>
      <c r="H71" s="493" t="s">
        <v>389</v>
      </c>
      <c r="I71" s="493" t="s">
        <v>155</v>
      </c>
      <c r="J71" s="493" t="s">
        <v>390</v>
      </c>
      <c r="K71" s="497" t="s">
        <v>391</v>
      </c>
      <c r="L71" s="498">
        <v>0.4</v>
      </c>
      <c r="M71" s="493" t="s">
        <v>185</v>
      </c>
      <c r="N71" s="493" t="s">
        <v>356</v>
      </c>
      <c r="O71" s="493">
        <v>12</v>
      </c>
      <c r="P71" s="501">
        <v>1</v>
      </c>
      <c r="Q71" s="501">
        <v>3</v>
      </c>
      <c r="R71" s="497">
        <v>3</v>
      </c>
      <c r="S71" s="502">
        <v>3</v>
      </c>
      <c r="T71" s="502">
        <v>3</v>
      </c>
    </row>
    <row r="72" spans="1:20" ht="299.25" customHeight="1">
      <c r="A72" s="493" t="s">
        <v>307</v>
      </c>
      <c r="B72" s="558" t="s">
        <v>308</v>
      </c>
      <c r="C72" s="493" t="s">
        <v>309</v>
      </c>
      <c r="D72" s="493" t="s">
        <v>310</v>
      </c>
      <c r="E72" s="494" t="s">
        <v>311</v>
      </c>
      <c r="F72" s="500" t="s">
        <v>392</v>
      </c>
      <c r="G72" s="496" t="s">
        <v>393</v>
      </c>
      <c r="H72" s="493" t="s">
        <v>394</v>
      </c>
      <c r="I72" s="493" t="s">
        <v>155</v>
      </c>
      <c r="J72" s="493">
        <v>0</v>
      </c>
      <c r="K72" s="497" t="s">
        <v>395</v>
      </c>
      <c r="L72" s="498">
        <v>0.5</v>
      </c>
      <c r="M72" s="493" t="s">
        <v>185</v>
      </c>
      <c r="N72" s="493" t="s">
        <v>396</v>
      </c>
      <c r="O72" s="493">
        <v>1</v>
      </c>
      <c r="P72" s="501" t="s">
        <v>160</v>
      </c>
      <c r="Q72" s="501">
        <v>0.25</v>
      </c>
      <c r="R72" s="497">
        <v>0.21000000000000002</v>
      </c>
      <c r="S72" s="502">
        <v>0.41</v>
      </c>
      <c r="T72" s="502">
        <v>0.38</v>
      </c>
    </row>
    <row r="73" spans="1:20" ht="282" customHeight="1" thickBot="1">
      <c r="A73" s="493" t="s">
        <v>307</v>
      </c>
      <c r="B73" s="558" t="s">
        <v>308</v>
      </c>
      <c r="C73" s="493" t="s">
        <v>309</v>
      </c>
      <c r="D73" s="493" t="s">
        <v>310</v>
      </c>
      <c r="E73" s="494" t="s">
        <v>311</v>
      </c>
      <c r="F73" s="503"/>
      <c r="G73" s="496" t="s">
        <v>393</v>
      </c>
      <c r="H73" s="493" t="s">
        <v>397</v>
      </c>
      <c r="I73" s="493" t="s">
        <v>155</v>
      </c>
      <c r="J73" s="493" t="s">
        <v>221</v>
      </c>
      <c r="K73" s="497" t="s">
        <v>398</v>
      </c>
      <c r="L73" s="498">
        <v>0.5</v>
      </c>
      <c r="M73" s="493" t="s">
        <v>185</v>
      </c>
      <c r="N73" s="493" t="s">
        <v>399</v>
      </c>
      <c r="O73" s="493">
        <v>1</v>
      </c>
      <c r="P73" s="501" t="s">
        <v>160</v>
      </c>
      <c r="Q73" s="501">
        <v>0.25</v>
      </c>
      <c r="R73" s="497">
        <v>0.21000000000000002</v>
      </c>
      <c r="S73" s="502">
        <v>0.41</v>
      </c>
      <c r="T73" s="502">
        <v>0.38</v>
      </c>
    </row>
    <row r="74" spans="1:20" ht="409.5">
      <c r="A74" s="493" t="s">
        <v>400</v>
      </c>
      <c r="B74" s="558" t="s">
        <v>401</v>
      </c>
      <c r="C74" s="493" t="s">
        <v>402</v>
      </c>
      <c r="D74" s="493" t="s">
        <v>403</v>
      </c>
      <c r="E74" s="494" t="s">
        <v>404</v>
      </c>
      <c r="F74" s="500" t="s">
        <v>405</v>
      </c>
      <c r="G74" s="496" t="s">
        <v>406</v>
      </c>
      <c r="H74" s="493" t="s">
        <v>407</v>
      </c>
      <c r="I74" s="493" t="s">
        <v>155</v>
      </c>
      <c r="J74" s="493">
        <v>0</v>
      </c>
      <c r="K74" s="497" t="s">
        <v>408</v>
      </c>
      <c r="L74" s="498">
        <v>0.5</v>
      </c>
      <c r="M74" s="493" t="s">
        <v>185</v>
      </c>
      <c r="N74" s="493" t="s">
        <v>366</v>
      </c>
      <c r="O74" s="493">
        <v>5</v>
      </c>
      <c r="P74" s="493">
        <v>2</v>
      </c>
      <c r="Q74" s="501">
        <v>1</v>
      </c>
      <c r="R74" s="497">
        <v>3</v>
      </c>
      <c r="S74" s="502">
        <v>1</v>
      </c>
      <c r="T74" s="502">
        <v>1</v>
      </c>
    </row>
    <row r="75" spans="1:20" ht="409.6" thickBot="1">
      <c r="A75" s="493" t="s">
        <v>400</v>
      </c>
      <c r="B75" s="558" t="s">
        <v>401</v>
      </c>
      <c r="C75" s="493" t="s">
        <v>402</v>
      </c>
      <c r="D75" s="493" t="s">
        <v>403</v>
      </c>
      <c r="E75" s="494" t="s">
        <v>404</v>
      </c>
      <c r="F75" s="503"/>
      <c r="G75" s="496" t="s">
        <v>406</v>
      </c>
      <c r="H75" s="493" t="s">
        <v>409</v>
      </c>
      <c r="I75" s="493" t="s">
        <v>155</v>
      </c>
      <c r="J75" s="493">
        <v>0</v>
      </c>
      <c r="K75" s="497" t="s">
        <v>410</v>
      </c>
      <c r="L75" s="498">
        <v>0.5</v>
      </c>
      <c r="M75" s="493" t="s">
        <v>158</v>
      </c>
      <c r="N75" s="493" t="s">
        <v>369</v>
      </c>
      <c r="O75" s="493">
        <v>4</v>
      </c>
      <c r="P75" s="493" t="s">
        <v>160</v>
      </c>
      <c r="Q75" s="501">
        <v>2</v>
      </c>
      <c r="R75" s="497">
        <v>1</v>
      </c>
      <c r="S75" s="502">
        <v>1</v>
      </c>
      <c r="T75" s="502">
        <v>1</v>
      </c>
    </row>
    <row r="83" spans="17:19" ht="174.75" customHeight="1">
      <c r="Q83" s="563"/>
      <c r="S83" s="563"/>
    </row>
  </sheetData>
  <autoFilter ref="A7:T75" xr:uid="{00000000-0001-0000-0100-000000000000}"/>
  <mergeCells count="22">
    <mergeCell ref="F74:F75"/>
    <mergeCell ref="F68:F71"/>
    <mergeCell ref="F72:F73"/>
    <mergeCell ref="F59:F65"/>
    <mergeCell ref="F66:F67"/>
    <mergeCell ref="A1:B4"/>
    <mergeCell ref="C1:S1"/>
    <mergeCell ref="C2:S2"/>
    <mergeCell ref="C3:S3"/>
    <mergeCell ref="C4:S4"/>
    <mergeCell ref="A5:B5"/>
    <mergeCell ref="A6:T6"/>
    <mergeCell ref="F9:F10"/>
    <mergeCell ref="F11:F26"/>
    <mergeCell ref="F36:F40"/>
    <mergeCell ref="F53:F58"/>
    <mergeCell ref="F41:F45"/>
    <mergeCell ref="F48:F52"/>
    <mergeCell ref="F46:F47"/>
    <mergeCell ref="F27:F29"/>
    <mergeCell ref="F30:F32"/>
    <mergeCell ref="C5:S5"/>
  </mergeCells>
  <phoneticPr fontId="26" type="noConversion"/>
  <dataValidations count="1">
    <dataValidation type="list" allowBlank="1" showErrorMessage="1" sqref="M9:M277" xr:uid="{00000000-0002-0000-0100-000000000000}">
      <formula1>#REF!</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1"/>
  <sheetViews>
    <sheetView topLeftCell="B1" zoomScale="62" zoomScaleNormal="40" workbookViewId="0">
      <selection activeCell="I9" sqref="I9"/>
    </sheetView>
  </sheetViews>
  <sheetFormatPr baseColWidth="10" defaultColWidth="12.5703125" defaultRowHeight="15" customHeight="1"/>
  <cols>
    <col min="1" max="1" width="20.85546875" style="23" customWidth="1"/>
    <col min="2" max="2" width="30.7109375" style="23" customWidth="1"/>
    <col min="3" max="3" width="33.7109375" style="23" customWidth="1"/>
    <col min="4" max="4" width="32" style="23" customWidth="1"/>
    <col min="5" max="6" width="28.5703125" style="23" customWidth="1"/>
    <col min="7" max="8" width="33.140625" style="34" customWidth="1"/>
    <col min="9" max="9" width="34" style="23" customWidth="1"/>
    <col min="10" max="10" width="30.140625" style="23" customWidth="1"/>
    <col min="11" max="11" width="23.7109375" style="23" customWidth="1"/>
    <col min="12" max="12" width="27.140625" style="36" customWidth="1"/>
    <col min="13" max="13" width="39.140625" style="23" customWidth="1"/>
    <col min="14" max="14" width="54.7109375" style="23" customWidth="1"/>
    <col min="15" max="16" width="10.5703125" style="23" customWidth="1"/>
    <col min="17" max="17" width="10.5703125" style="23" hidden="1" customWidth="1"/>
    <col min="18" max="26" width="10.5703125" style="23" customWidth="1"/>
    <col min="27" max="16384" width="12.5703125" style="23"/>
  </cols>
  <sheetData>
    <row r="1" spans="1:17" ht="22.5" customHeight="1">
      <c r="A1" s="275"/>
      <c r="B1" s="273"/>
      <c r="C1" s="276" t="s">
        <v>125</v>
      </c>
      <c r="D1" s="273"/>
      <c r="E1" s="273"/>
      <c r="F1" s="273"/>
      <c r="G1" s="273"/>
      <c r="H1" s="273"/>
      <c r="I1" s="273"/>
      <c r="J1" s="273"/>
      <c r="K1" s="273"/>
      <c r="L1" s="273"/>
      <c r="M1" s="273"/>
      <c r="N1" s="21" t="s">
        <v>126</v>
      </c>
      <c r="O1" s="22"/>
      <c r="P1" s="22"/>
      <c r="Q1" s="22"/>
    </row>
    <row r="2" spans="1:17" ht="22.5" customHeight="1">
      <c r="A2" s="273"/>
      <c r="B2" s="273"/>
      <c r="C2" s="276" t="s">
        <v>127</v>
      </c>
      <c r="D2" s="273"/>
      <c r="E2" s="273"/>
      <c r="F2" s="273"/>
      <c r="G2" s="273"/>
      <c r="H2" s="273"/>
      <c r="I2" s="273"/>
      <c r="J2" s="273"/>
      <c r="K2" s="273"/>
      <c r="L2" s="273"/>
      <c r="M2" s="273"/>
      <c r="N2" s="21" t="s">
        <v>128</v>
      </c>
      <c r="O2" s="22"/>
      <c r="P2" s="22"/>
      <c r="Q2" s="22"/>
    </row>
    <row r="3" spans="1:17" ht="22.5" customHeight="1">
      <c r="A3" s="273"/>
      <c r="B3" s="273"/>
      <c r="C3" s="276" t="s">
        <v>129</v>
      </c>
      <c r="D3" s="273"/>
      <c r="E3" s="273"/>
      <c r="F3" s="273"/>
      <c r="G3" s="273"/>
      <c r="H3" s="273"/>
      <c r="I3" s="273"/>
      <c r="J3" s="273"/>
      <c r="K3" s="273"/>
      <c r="L3" s="273"/>
      <c r="M3" s="273"/>
      <c r="N3" s="21" t="s">
        <v>130</v>
      </c>
      <c r="O3" s="22"/>
      <c r="P3" s="22"/>
      <c r="Q3" s="22"/>
    </row>
    <row r="4" spans="1:17" ht="22.5" customHeight="1">
      <c r="A4" s="273"/>
      <c r="B4" s="273"/>
      <c r="C4" s="276" t="s">
        <v>131</v>
      </c>
      <c r="D4" s="273"/>
      <c r="E4" s="273"/>
      <c r="F4" s="273"/>
      <c r="G4" s="273"/>
      <c r="H4" s="273"/>
      <c r="I4" s="273"/>
      <c r="J4" s="273"/>
      <c r="K4" s="273"/>
      <c r="L4" s="273"/>
      <c r="M4" s="273"/>
      <c r="N4" s="21" t="s">
        <v>411</v>
      </c>
      <c r="O4" s="22"/>
      <c r="P4" s="22"/>
      <c r="Q4" s="22"/>
    </row>
    <row r="5" spans="1:17" ht="26.25" customHeight="1">
      <c r="A5" s="277" t="s">
        <v>412</v>
      </c>
      <c r="B5" s="273"/>
      <c r="C5" s="277"/>
      <c r="D5" s="273"/>
      <c r="E5" s="273"/>
      <c r="F5" s="273"/>
      <c r="G5" s="273"/>
      <c r="H5" s="273"/>
      <c r="I5" s="273"/>
      <c r="J5" s="273"/>
      <c r="K5" s="273"/>
      <c r="L5" s="273"/>
      <c r="M5" s="273"/>
      <c r="N5" s="273"/>
      <c r="O5" s="22"/>
      <c r="P5" s="22"/>
      <c r="Q5" s="22"/>
    </row>
    <row r="6" spans="1:17" ht="15" customHeight="1">
      <c r="A6" s="272" t="s">
        <v>413</v>
      </c>
      <c r="B6" s="273"/>
      <c r="C6" s="273"/>
      <c r="D6" s="273"/>
      <c r="E6" s="273"/>
      <c r="F6" s="273"/>
      <c r="G6" s="273"/>
      <c r="H6" s="273"/>
      <c r="I6" s="273"/>
      <c r="J6" s="273"/>
      <c r="K6" s="273"/>
      <c r="L6" s="273"/>
      <c r="M6" s="274" t="s">
        <v>414</v>
      </c>
      <c r="N6" s="273"/>
      <c r="O6" s="22"/>
      <c r="P6" s="22"/>
      <c r="Q6" s="22"/>
    </row>
    <row r="7" spans="1:17" ht="14.25" customHeight="1">
      <c r="A7" s="273"/>
      <c r="B7" s="273"/>
      <c r="C7" s="273"/>
      <c r="D7" s="273"/>
      <c r="E7" s="273"/>
      <c r="F7" s="273"/>
      <c r="G7" s="273"/>
      <c r="H7" s="273"/>
      <c r="I7" s="273"/>
      <c r="J7" s="273"/>
      <c r="K7" s="273"/>
      <c r="L7" s="273"/>
      <c r="M7" s="273"/>
      <c r="N7" s="273"/>
      <c r="O7" s="22"/>
      <c r="P7" s="22"/>
      <c r="Q7" s="22"/>
    </row>
    <row r="8" spans="1:17" ht="66.75" customHeight="1">
      <c r="A8" s="37" t="s">
        <v>10</v>
      </c>
      <c r="B8" s="37" t="s">
        <v>415</v>
      </c>
      <c r="C8" s="37" t="s">
        <v>416</v>
      </c>
      <c r="D8" s="37" t="s">
        <v>417</v>
      </c>
      <c r="E8" s="37" t="s">
        <v>42</v>
      </c>
      <c r="F8" s="37" t="s">
        <v>44</v>
      </c>
      <c r="G8" s="37" t="s">
        <v>46</v>
      </c>
      <c r="H8" s="37" t="s">
        <v>48</v>
      </c>
      <c r="I8" s="37" t="s">
        <v>50</v>
      </c>
      <c r="J8" s="37" t="s">
        <v>52</v>
      </c>
      <c r="K8" s="37" t="s">
        <v>418</v>
      </c>
      <c r="L8" s="37" t="s">
        <v>56</v>
      </c>
      <c r="M8" s="37" t="s">
        <v>60</v>
      </c>
      <c r="N8" s="37" t="s">
        <v>62</v>
      </c>
      <c r="O8" s="24"/>
      <c r="P8" s="24"/>
      <c r="Q8" s="24"/>
    </row>
    <row r="9" spans="1:17" ht="120" customHeight="1">
      <c r="A9" s="25" t="s">
        <v>419</v>
      </c>
      <c r="B9" s="25" t="s">
        <v>420</v>
      </c>
      <c r="C9" s="25" t="s">
        <v>421</v>
      </c>
      <c r="D9" s="25" t="s">
        <v>422</v>
      </c>
      <c r="E9" s="25" t="s">
        <v>423</v>
      </c>
      <c r="F9" s="25" t="s">
        <v>424</v>
      </c>
      <c r="G9" s="26" t="s">
        <v>425</v>
      </c>
      <c r="H9" s="26" t="s">
        <v>426</v>
      </c>
      <c r="I9" s="27" t="s">
        <v>427</v>
      </c>
      <c r="J9" s="28" t="s">
        <v>428</v>
      </c>
      <c r="K9" s="29"/>
      <c r="L9" s="35" t="s">
        <v>171</v>
      </c>
    </row>
    <row r="10" spans="1:17" ht="80.25" customHeight="1">
      <c r="A10" s="30"/>
      <c r="B10" s="25" t="s">
        <v>420</v>
      </c>
      <c r="C10" s="25" t="s">
        <v>421</v>
      </c>
      <c r="D10" s="25" t="s">
        <v>422</v>
      </c>
      <c r="E10" s="25" t="s">
        <v>429</v>
      </c>
      <c r="F10" s="25" t="s">
        <v>430</v>
      </c>
      <c r="G10" s="26" t="s">
        <v>431</v>
      </c>
      <c r="H10" s="26" t="s">
        <v>432</v>
      </c>
      <c r="I10" s="27" t="s">
        <v>433</v>
      </c>
      <c r="J10" s="28" t="s">
        <v>434</v>
      </c>
      <c r="K10" s="29"/>
      <c r="L10" s="35" t="s">
        <v>171</v>
      </c>
      <c r="Q10" s="29" t="s">
        <v>435</v>
      </c>
    </row>
    <row r="11" spans="1:17" ht="63.75" customHeight="1">
      <c r="A11" s="25" t="s">
        <v>311</v>
      </c>
      <c r="B11" s="25" t="s">
        <v>420</v>
      </c>
      <c r="C11" s="25" t="s">
        <v>421</v>
      </c>
      <c r="D11" s="25" t="s">
        <v>422</v>
      </c>
      <c r="E11" s="25" t="s">
        <v>429</v>
      </c>
      <c r="F11" s="25" t="s">
        <v>430</v>
      </c>
      <c r="G11" s="26" t="s">
        <v>436</v>
      </c>
      <c r="H11" s="26" t="s">
        <v>437</v>
      </c>
      <c r="I11" s="27" t="s">
        <v>433</v>
      </c>
      <c r="J11" s="28" t="s">
        <v>434</v>
      </c>
      <c r="K11" s="29"/>
      <c r="L11" s="35" t="s">
        <v>171</v>
      </c>
      <c r="Q11" s="29" t="s">
        <v>438</v>
      </c>
    </row>
    <row r="12" spans="1:17" ht="64.5" customHeight="1">
      <c r="A12" s="25" t="s">
        <v>311</v>
      </c>
      <c r="B12" s="25" t="s">
        <v>420</v>
      </c>
      <c r="C12" s="25" t="s">
        <v>421</v>
      </c>
      <c r="D12" s="25" t="s">
        <v>422</v>
      </c>
      <c r="E12" s="25" t="s">
        <v>429</v>
      </c>
      <c r="F12" s="25" t="s">
        <v>430</v>
      </c>
      <c r="G12" s="26" t="s">
        <v>439</v>
      </c>
      <c r="H12" s="26" t="s">
        <v>440</v>
      </c>
      <c r="I12" s="27" t="s">
        <v>433</v>
      </c>
      <c r="J12" s="28" t="s">
        <v>434</v>
      </c>
      <c r="K12" s="29"/>
      <c r="L12" s="35" t="s">
        <v>171</v>
      </c>
      <c r="Q12" s="29" t="s">
        <v>441</v>
      </c>
    </row>
    <row r="13" spans="1:17" ht="66.75" customHeight="1">
      <c r="A13" s="25" t="s">
        <v>442</v>
      </c>
      <c r="B13" s="25" t="s">
        <v>420</v>
      </c>
      <c r="C13" s="25" t="s">
        <v>421</v>
      </c>
      <c r="D13" s="25" t="s">
        <v>422</v>
      </c>
      <c r="E13" s="25" t="s">
        <v>429</v>
      </c>
      <c r="F13" s="25" t="s">
        <v>430</v>
      </c>
      <c r="G13" s="26" t="s">
        <v>443</v>
      </c>
      <c r="H13" s="26" t="s">
        <v>444</v>
      </c>
      <c r="I13" s="27" t="s">
        <v>445</v>
      </c>
      <c r="J13" s="28" t="s">
        <v>434</v>
      </c>
      <c r="K13" s="29"/>
      <c r="L13" s="35" t="s">
        <v>171</v>
      </c>
      <c r="Q13" s="29" t="s">
        <v>446</v>
      </c>
    </row>
    <row r="14" spans="1:17" ht="92.25" customHeight="1">
      <c r="A14" s="30"/>
      <c r="B14" s="30"/>
      <c r="C14" s="30"/>
      <c r="D14" s="25" t="s">
        <v>422</v>
      </c>
      <c r="E14" s="25" t="s">
        <v>447</v>
      </c>
      <c r="F14" s="25" t="s">
        <v>448</v>
      </c>
      <c r="G14" s="26" t="s">
        <v>449</v>
      </c>
      <c r="H14" s="26" t="s">
        <v>450</v>
      </c>
      <c r="I14" s="27" t="s">
        <v>433</v>
      </c>
      <c r="J14" s="28" t="s">
        <v>434</v>
      </c>
      <c r="K14" s="29"/>
      <c r="L14" s="35" t="s">
        <v>171</v>
      </c>
    </row>
    <row r="15" spans="1:17" ht="76.5" customHeight="1">
      <c r="A15" s="25" t="s">
        <v>451</v>
      </c>
      <c r="B15" s="25" t="s">
        <v>420</v>
      </c>
      <c r="C15" s="25" t="s">
        <v>421</v>
      </c>
      <c r="D15" s="25" t="s">
        <v>422</v>
      </c>
      <c r="E15" s="25" t="s">
        <v>452</v>
      </c>
      <c r="F15" s="25" t="s">
        <v>453</v>
      </c>
      <c r="G15" s="26" t="s">
        <v>454</v>
      </c>
      <c r="H15" s="26" t="s">
        <v>455</v>
      </c>
      <c r="I15" s="27" t="s">
        <v>456</v>
      </c>
      <c r="J15" s="28" t="s">
        <v>434</v>
      </c>
      <c r="K15" s="29"/>
      <c r="L15" s="35" t="s">
        <v>171</v>
      </c>
    </row>
    <row r="16" spans="1:17" ht="108.75" customHeight="1">
      <c r="A16" s="25" t="s">
        <v>442</v>
      </c>
      <c r="B16" s="25" t="s">
        <v>457</v>
      </c>
      <c r="C16" s="25" t="s">
        <v>458</v>
      </c>
      <c r="D16" s="25" t="s">
        <v>459</v>
      </c>
      <c r="E16" s="25" t="s">
        <v>460</v>
      </c>
      <c r="F16" s="25" t="s">
        <v>461</v>
      </c>
      <c r="G16" s="26" t="s">
        <v>462</v>
      </c>
      <c r="H16" s="26" t="s">
        <v>463</v>
      </c>
      <c r="I16" s="31" t="s">
        <v>433</v>
      </c>
      <c r="J16" s="28" t="s">
        <v>434</v>
      </c>
      <c r="K16" s="29"/>
      <c r="L16" s="35" t="s">
        <v>171</v>
      </c>
    </row>
    <row r="17" spans="1:12" ht="85.5" customHeight="1">
      <c r="A17" s="25" t="s">
        <v>442</v>
      </c>
      <c r="B17" s="25" t="s">
        <v>420</v>
      </c>
      <c r="C17" s="25" t="s">
        <v>421</v>
      </c>
      <c r="D17" s="25" t="s">
        <v>464</v>
      </c>
      <c r="E17" s="25" t="s">
        <v>465</v>
      </c>
      <c r="F17" s="25" t="s">
        <v>466</v>
      </c>
      <c r="G17" s="26" t="s">
        <v>467</v>
      </c>
      <c r="H17" s="26" t="s">
        <v>468</v>
      </c>
      <c r="I17" s="27" t="s">
        <v>427</v>
      </c>
      <c r="J17" s="28" t="s">
        <v>434</v>
      </c>
      <c r="K17" s="29"/>
      <c r="L17" s="35" t="s">
        <v>171</v>
      </c>
    </row>
    <row r="18" spans="1:12" ht="84" customHeight="1">
      <c r="A18" s="25" t="s">
        <v>442</v>
      </c>
      <c r="B18" s="25" t="s">
        <v>420</v>
      </c>
      <c r="C18" s="25" t="s">
        <v>421</v>
      </c>
      <c r="D18" s="25" t="s">
        <v>464</v>
      </c>
      <c r="E18" s="25" t="s">
        <v>469</v>
      </c>
      <c r="F18" s="25" t="s">
        <v>470</v>
      </c>
      <c r="G18" s="26" t="s">
        <v>471</v>
      </c>
      <c r="H18" s="26" t="s">
        <v>472</v>
      </c>
      <c r="I18" s="27" t="s">
        <v>473</v>
      </c>
      <c r="J18" s="28" t="s">
        <v>434</v>
      </c>
      <c r="K18" s="29"/>
      <c r="L18" s="35" t="s">
        <v>171</v>
      </c>
    </row>
    <row r="19" spans="1:12" ht="87" customHeight="1">
      <c r="A19" s="25" t="s">
        <v>442</v>
      </c>
      <c r="B19" s="25" t="s">
        <v>420</v>
      </c>
      <c r="C19" s="25" t="s">
        <v>421</v>
      </c>
      <c r="D19" s="25" t="s">
        <v>464</v>
      </c>
      <c r="E19" s="25" t="s">
        <v>469</v>
      </c>
      <c r="F19" s="25" t="s">
        <v>470</v>
      </c>
      <c r="G19" s="26" t="s">
        <v>474</v>
      </c>
      <c r="H19" s="26" t="s">
        <v>475</v>
      </c>
      <c r="I19" s="27" t="s">
        <v>473</v>
      </c>
      <c r="J19" s="28" t="s">
        <v>434</v>
      </c>
      <c r="K19" s="29"/>
      <c r="L19" s="35" t="s">
        <v>171</v>
      </c>
    </row>
    <row r="20" spans="1:12" ht="117.75" customHeight="1">
      <c r="A20" s="25" t="s">
        <v>442</v>
      </c>
      <c r="B20" s="25" t="s">
        <v>420</v>
      </c>
      <c r="C20" s="25" t="s">
        <v>421</v>
      </c>
      <c r="D20" s="25" t="s">
        <v>464</v>
      </c>
      <c r="E20" s="25" t="s">
        <v>469</v>
      </c>
      <c r="F20" s="25" t="s">
        <v>470</v>
      </c>
      <c r="G20" s="26" t="s">
        <v>476</v>
      </c>
      <c r="H20" s="26" t="s">
        <v>477</v>
      </c>
      <c r="I20" s="27" t="s">
        <v>473</v>
      </c>
      <c r="J20" s="28" t="s">
        <v>434</v>
      </c>
      <c r="K20" s="29"/>
      <c r="L20" s="35" t="s">
        <v>171</v>
      </c>
    </row>
    <row r="21" spans="1:12" ht="114.75" customHeight="1">
      <c r="A21" s="25" t="s">
        <v>442</v>
      </c>
      <c r="B21" s="25" t="s">
        <v>420</v>
      </c>
      <c r="C21" s="25" t="s">
        <v>421</v>
      </c>
      <c r="D21" s="25" t="s">
        <v>464</v>
      </c>
      <c r="E21" s="25" t="s">
        <v>469</v>
      </c>
      <c r="F21" s="25" t="s">
        <v>470</v>
      </c>
      <c r="G21" s="26" t="s">
        <v>478</v>
      </c>
      <c r="H21" s="26" t="s">
        <v>479</v>
      </c>
      <c r="I21" s="27" t="s">
        <v>473</v>
      </c>
      <c r="J21" s="28" t="s">
        <v>434</v>
      </c>
      <c r="K21" s="29"/>
    </row>
    <row r="22" spans="1:12" ht="100.5" customHeight="1">
      <c r="A22" s="25" t="s">
        <v>442</v>
      </c>
      <c r="B22" s="25" t="s">
        <v>420</v>
      </c>
      <c r="C22" s="25" t="s">
        <v>421</v>
      </c>
      <c r="D22" s="25" t="s">
        <v>464</v>
      </c>
      <c r="E22" s="25" t="s">
        <v>480</v>
      </c>
      <c r="F22" s="25" t="s">
        <v>481</v>
      </c>
      <c r="G22" s="26" t="s">
        <v>482</v>
      </c>
      <c r="H22" s="26" t="s">
        <v>483</v>
      </c>
      <c r="I22" s="27" t="s">
        <v>427</v>
      </c>
      <c r="J22" s="28" t="s">
        <v>428</v>
      </c>
      <c r="K22" s="29"/>
    </row>
    <row r="23" spans="1:12" ht="79.5" customHeight="1">
      <c r="A23" s="25" t="s">
        <v>442</v>
      </c>
      <c r="B23" s="25" t="s">
        <v>420</v>
      </c>
      <c r="C23" s="25" t="s">
        <v>421</v>
      </c>
      <c r="D23" s="25" t="s">
        <v>464</v>
      </c>
      <c r="E23" s="25" t="s">
        <v>484</v>
      </c>
      <c r="F23" s="25" t="s">
        <v>485</v>
      </c>
      <c r="G23" s="26" t="s">
        <v>486</v>
      </c>
      <c r="H23" s="26" t="s">
        <v>487</v>
      </c>
      <c r="I23" s="27" t="s">
        <v>473</v>
      </c>
      <c r="J23" s="28" t="s">
        <v>434</v>
      </c>
      <c r="K23" s="29"/>
    </row>
    <row r="24" spans="1:12" ht="80.25" customHeight="1">
      <c r="A24" s="25" t="s">
        <v>442</v>
      </c>
      <c r="B24" s="25" t="s">
        <v>420</v>
      </c>
      <c r="C24" s="25" t="s">
        <v>421</v>
      </c>
      <c r="D24" s="25" t="s">
        <v>464</v>
      </c>
      <c r="E24" s="25" t="s">
        <v>484</v>
      </c>
      <c r="F24" s="25" t="s">
        <v>485</v>
      </c>
      <c r="G24" s="26" t="s">
        <v>488</v>
      </c>
      <c r="H24" s="26" t="s">
        <v>489</v>
      </c>
      <c r="I24" s="27" t="s">
        <v>473</v>
      </c>
      <c r="J24" s="28" t="s">
        <v>434</v>
      </c>
      <c r="K24" s="29"/>
    </row>
    <row r="25" spans="1:12" ht="98.25" customHeight="1">
      <c r="A25" s="25" t="s">
        <v>311</v>
      </c>
      <c r="B25" s="32" t="s">
        <v>490</v>
      </c>
      <c r="C25" s="25" t="s">
        <v>491</v>
      </c>
      <c r="D25" s="25" t="s">
        <v>492</v>
      </c>
      <c r="E25" s="25" t="s">
        <v>493</v>
      </c>
      <c r="F25" s="25" t="s">
        <v>494</v>
      </c>
      <c r="G25" s="26" t="s">
        <v>495</v>
      </c>
      <c r="H25" s="26" t="s">
        <v>496</v>
      </c>
      <c r="I25" s="27" t="s">
        <v>473</v>
      </c>
      <c r="J25" s="28" t="s">
        <v>434</v>
      </c>
      <c r="K25" s="29"/>
    </row>
    <row r="26" spans="1:12" ht="111" customHeight="1">
      <c r="A26" s="25" t="s">
        <v>311</v>
      </c>
      <c r="B26" s="32" t="s">
        <v>490</v>
      </c>
      <c r="C26" s="25" t="s">
        <v>491</v>
      </c>
      <c r="D26" s="25" t="s">
        <v>492</v>
      </c>
      <c r="E26" s="25" t="s">
        <v>493</v>
      </c>
      <c r="F26" s="25" t="s">
        <v>494</v>
      </c>
      <c r="G26" s="26" t="s">
        <v>497</v>
      </c>
      <c r="H26" s="26" t="s">
        <v>498</v>
      </c>
      <c r="I26" s="27" t="s">
        <v>433</v>
      </c>
      <c r="J26" s="28" t="s">
        <v>434</v>
      </c>
      <c r="K26" s="29"/>
    </row>
    <row r="27" spans="1:12" ht="86.25" customHeight="1">
      <c r="A27" s="25" t="s">
        <v>311</v>
      </c>
      <c r="B27" s="32" t="s">
        <v>490</v>
      </c>
      <c r="C27" s="25" t="s">
        <v>491</v>
      </c>
      <c r="D27" s="25" t="s">
        <v>492</v>
      </c>
      <c r="E27" s="25" t="s">
        <v>493</v>
      </c>
      <c r="F27" s="25" t="s">
        <v>494</v>
      </c>
      <c r="G27" s="26" t="s">
        <v>499</v>
      </c>
      <c r="H27" s="26" t="s">
        <v>500</v>
      </c>
      <c r="I27" s="27" t="s">
        <v>433</v>
      </c>
      <c r="J27" s="28" t="s">
        <v>434</v>
      </c>
      <c r="K27" s="29"/>
    </row>
    <row r="28" spans="1:12" ht="80.25" customHeight="1">
      <c r="A28" s="25" t="s">
        <v>311</v>
      </c>
      <c r="B28" s="32" t="s">
        <v>490</v>
      </c>
      <c r="C28" s="25" t="s">
        <v>491</v>
      </c>
      <c r="D28" s="25" t="s">
        <v>492</v>
      </c>
      <c r="E28" s="25" t="s">
        <v>493</v>
      </c>
      <c r="F28" s="25" t="s">
        <v>494</v>
      </c>
      <c r="G28" s="26" t="s">
        <v>501</v>
      </c>
      <c r="H28" s="26" t="s">
        <v>502</v>
      </c>
      <c r="I28" s="27" t="s">
        <v>433</v>
      </c>
      <c r="J28" s="28" t="s">
        <v>434</v>
      </c>
      <c r="K28" s="29"/>
    </row>
    <row r="29" spans="1:12" ht="113.25" customHeight="1">
      <c r="A29" s="25" t="s">
        <v>311</v>
      </c>
      <c r="B29" s="32" t="s">
        <v>490</v>
      </c>
      <c r="C29" s="25" t="s">
        <v>491</v>
      </c>
      <c r="D29" s="25" t="s">
        <v>492</v>
      </c>
      <c r="E29" s="25" t="s">
        <v>493</v>
      </c>
      <c r="F29" s="25" t="s">
        <v>494</v>
      </c>
      <c r="G29" s="26" t="s">
        <v>503</v>
      </c>
      <c r="H29" s="26" t="s">
        <v>504</v>
      </c>
      <c r="I29" s="27" t="s">
        <v>433</v>
      </c>
      <c r="J29" s="28" t="s">
        <v>428</v>
      </c>
      <c r="K29" s="29"/>
    </row>
    <row r="30" spans="1:12" ht="109.5" customHeight="1">
      <c r="A30" s="25" t="s">
        <v>311</v>
      </c>
      <c r="B30" s="32" t="s">
        <v>490</v>
      </c>
      <c r="C30" s="25" t="s">
        <v>491</v>
      </c>
      <c r="D30" s="25" t="s">
        <v>492</v>
      </c>
      <c r="E30" s="25" t="s">
        <v>493</v>
      </c>
      <c r="F30" s="25" t="s">
        <v>494</v>
      </c>
      <c r="G30" s="26" t="s">
        <v>505</v>
      </c>
      <c r="H30" s="26" t="s">
        <v>506</v>
      </c>
      <c r="I30" s="27" t="s">
        <v>433</v>
      </c>
      <c r="J30" s="28" t="s">
        <v>434</v>
      </c>
      <c r="K30" s="29"/>
    </row>
    <row r="31" spans="1:12" ht="89.25" customHeight="1">
      <c r="A31" s="25" t="s">
        <v>311</v>
      </c>
      <c r="B31" s="32" t="s">
        <v>490</v>
      </c>
      <c r="C31" s="25" t="s">
        <v>491</v>
      </c>
      <c r="D31" s="25" t="s">
        <v>492</v>
      </c>
      <c r="E31" s="25" t="s">
        <v>493</v>
      </c>
      <c r="F31" s="25" t="s">
        <v>494</v>
      </c>
      <c r="G31" s="26" t="s">
        <v>507</v>
      </c>
      <c r="H31" s="26" t="s">
        <v>508</v>
      </c>
      <c r="I31" s="27" t="s">
        <v>433</v>
      </c>
      <c r="J31" s="28" t="s">
        <v>509</v>
      </c>
      <c r="K31" s="29"/>
    </row>
    <row r="32" spans="1:12" ht="90.75" customHeight="1">
      <c r="A32" s="25" t="s">
        <v>311</v>
      </c>
      <c r="B32" s="32" t="s">
        <v>490</v>
      </c>
      <c r="C32" s="25" t="s">
        <v>491</v>
      </c>
      <c r="D32" s="25" t="s">
        <v>492</v>
      </c>
      <c r="E32" s="25" t="s">
        <v>493</v>
      </c>
      <c r="F32" s="25" t="s">
        <v>494</v>
      </c>
      <c r="G32" s="26" t="s">
        <v>510</v>
      </c>
      <c r="H32" s="26" t="s">
        <v>511</v>
      </c>
      <c r="I32" s="27" t="s">
        <v>433</v>
      </c>
      <c r="J32" s="28" t="s">
        <v>509</v>
      </c>
      <c r="K32" s="29"/>
    </row>
    <row r="33" spans="1:11" ht="131.25" customHeight="1">
      <c r="A33" s="25" t="s">
        <v>311</v>
      </c>
      <c r="B33" s="32" t="s">
        <v>490</v>
      </c>
      <c r="C33" s="25" t="s">
        <v>491</v>
      </c>
      <c r="D33" s="25" t="s">
        <v>492</v>
      </c>
      <c r="E33" s="25" t="s">
        <v>512</v>
      </c>
      <c r="F33" s="25" t="s">
        <v>513</v>
      </c>
      <c r="G33" s="26" t="s">
        <v>514</v>
      </c>
      <c r="H33" s="26" t="s">
        <v>515</v>
      </c>
      <c r="I33" s="27" t="s">
        <v>433</v>
      </c>
      <c r="J33" s="28" t="s">
        <v>509</v>
      </c>
      <c r="K33" s="29"/>
    </row>
    <row r="34" spans="1:11" ht="113.25" customHeight="1">
      <c r="A34" s="25" t="s">
        <v>311</v>
      </c>
      <c r="B34" s="32" t="s">
        <v>490</v>
      </c>
      <c r="C34" s="25" t="s">
        <v>491</v>
      </c>
      <c r="D34" s="25" t="s">
        <v>492</v>
      </c>
      <c r="E34" s="25" t="s">
        <v>512</v>
      </c>
      <c r="F34" s="25" t="s">
        <v>513</v>
      </c>
      <c r="G34" s="26" t="s">
        <v>516</v>
      </c>
      <c r="H34" s="26" t="s">
        <v>517</v>
      </c>
      <c r="I34" s="27" t="s">
        <v>433</v>
      </c>
      <c r="J34" s="28" t="s">
        <v>509</v>
      </c>
      <c r="K34" s="29"/>
    </row>
    <row r="35" spans="1:11" ht="110.25" customHeight="1">
      <c r="A35" s="25" t="s">
        <v>311</v>
      </c>
      <c r="B35" s="32" t="s">
        <v>490</v>
      </c>
      <c r="C35" s="25" t="s">
        <v>491</v>
      </c>
      <c r="D35" s="25" t="s">
        <v>492</v>
      </c>
      <c r="E35" s="25" t="s">
        <v>512</v>
      </c>
      <c r="F35" s="25" t="s">
        <v>513</v>
      </c>
      <c r="G35" s="26" t="s">
        <v>518</v>
      </c>
      <c r="H35" s="26" t="s">
        <v>519</v>
      </c>
      <c r="I35" s="27" t="s">
        <v>433</v>
      </c>
      <c r="J35" s="28" t="s">
        <v>509</v>
      </c>
      <c r="K35" s="29"/>
    </row>
    <row r="36" spans="1:11" ht="100.5" customHeight="1">
      <c r="A36" s="25" t="s">
        <v>311</v>
      </c>
      <c r="B36" s="32" t="s">
        <v>490</v>
      </c>
      <c r="C36" s="25" t="s">
        <v>491</v>
      </c>
      <c r="D36" s="25" t="s">
        <v>492</v>
      </c>
      <c r="E36" s="25" t="s">
        <v>512</v>
      </c>
      <c r="F36" s="25" t="s">
        <v>513</v>
      </c>
      <c r="G36" s="26" t="s">
        <v>520</v>
      </c>
      <c r="H36" s="26" t="s">
        <v>521</v>
      </c>
      <c r="I36" s="27" t="s">
        <v>433</v>
      </c>
      <c r="J36" s="28" t="s">
        <v>509</v>
      </c>
      <c r="K36" s="29"/>
    </row>
    <row r="37" spans="1:11" ht="99.75" customHeight="1">
      <c r="A37" s="25" t="s">
        <v>311</v>
      </c>
      <c r="B37" s="32" t="s">
        <v>490</v>
      </c>
      <c r="C37" s="25" t="s">
        <v>491</v>
      </c>
      <c r="D37" s="25" t="s">
        <v>492</v>
      </c>
      <c r="E37" s="25" t="s">
        <v>512</v>
      </c>
      <c r="F37" s="25" t="s">
        <v>513</v>
      </c>
      <c r="G37" s="26" t="s">
        <v>522</v>
      </c>
      <c r="H37" s="26" t="s">
        <v>523</v>
      </c>
      <c r="I37" s="27" t="s">
        <v>433</v>
      </c>
      <c r="J37" s="28" t="s">
        <v>509</v>
      </c>
      <c r="K37" s="29"/>
    </row>
    <row r="38" spans="1:11" ht="115.5" customHeight="1">
      <c r="A38" s="25" t="s">
        <v>311</v>
      </c>
      <c r="B38" s="32" t="s">
        <v>490</v>
      </c>
      <c r="C38" s="25" t="s">
        <v>491</v>
      </c>
      <c r="D38" s="25" t="s">
        <v>492</v>
      </c>
      <c r="E38" s="25" t="s">
        <v>512</v>
      </c>
      <c r="F38" s="25" t="s">
        <v>513</v>
      </c>
      <c r="G38" s="26" t="s">
        <v>524</v>
      </c>
      <c r="H38" s="26" t="s">
        <v>525</v>
      </c>
      <c r="I38" s="27" t="s">
        <v>433</v>
      </c>
      <c r="J38" s="28" t="s">
        <v>434</v>
      </c>
      <c r="K38" s="29"/>
    </row>
    <row r="39" spans="1:11" ht="108" customHeight="1">
      <c r="A39" s="25" t="s">
        <v>311</v>
      </c>
      <c r="B39" s="32" t="s">
        <v>490</v>
      </c>
      <c r="C39" s="25" t="s">
        <v>491</v>
      </c>
      <c r="D39" s="25" t="s">
        <v>492</v>
      </c>
      <c r="E39" s="25" t="s">
        <v>512</v>
      </c>
      <c r="F39" s="25" t="s">
        <v>513</v>
      </c>
      <c r="G39" s="26" t="s">
        <v>526</v>
      </c>
      <c r="H39" s="26" t="s">
        <v>527</v>
      </c>
      <c r="I39" s="27" t="s">
        <v>433</v>
      </c>
      <c r="J39" s="28" t="s">
        <v>509</v>
      </c>
      <c r="K39" s="29"/>
    </row>
    <row r="40" spans="1:11" ht="75.75" customHeight="1">
      <c r="A40" s="25" t="s">
        <v>311</v>
      </c>
      <c r="B40" s="32" t="s">
        <v>490</v>
      </c>
      <c r="C40" s="25" t="s">
        <v>491</v>
      </c>
      <c r="D40" s="25" t="s">
        <v>492</v>
      </c>
      <c r="E40" s="25" t="s">
        <v>528</v>
      </c>
      <c r="F40" s="25" t="s">
        <v>529</v>
      </c>
      <c r="G40" s="26" t="s">
        <v>530</v>
      </c>
      <c r="H40" s="26" t="s">
        <v>531</v>
      </c>
      <c r="I40" s="27" t="s">
        <v>532</v>
      </c>
      <c r="J40" s="28" t="s">
        <v>509</v>
      </c>
      <c r="K40" s="29"/>
    </row>
    <row r="41" spans="1:11" ht="78" customHeight="1">
      <c r="A41" s="25" t="s">
        <v>311</v>
      </c>
      <c r="B41" s="32" t="s">
        <v>490</v>
      </c>
      <c r="C41" s="25" t="s">
        <v>491</v>
      </c>
      <c r="D41" s="25" t="s">
        <v>492</v>
      </c>
      <c r="E41" s="25" t="s">
        <v>528</v>
      </c>
      <c r="F41" s="25" t="s">
        <v>529</v>
      </c>
      <c r="G41" s="26" t="s">
        <v>533</v>
      </c>
      <c r="H41" s="26" t="s">
        <v>534</v>
      </c>
      <c r="I41" s="27" t="s">
        <v>532</v>
      </c>
      <c r="J41" s="28" t="s">
        <v>509</v>
      </c>
      <c r="K41" s="29"/>
    </row>
    <row r="42" spans="1:11" ht="79.5" customHeight="1">
      <c r="A42" s="25" t="s">
        <v>311</v>
      </c>
      <c r="B42" s="32" t="s">
        <v>490</v>
      </c>
      <c r="C42" s="25" t="s">
        <v>491</v>
      </c>
      <c r="D42" s="25" t="s">
        <v>492</v>
      </c>
      <c r="E42" s="25" t="s">
        <v>528</v>
      </c>
      <c r="F42" s="25" t="s">
        <v>529</v>
      </c>
      <c r="G42" s="26" t="s">
        <v>535</v>
      </c>
      <c r="H42" s="26" t="s">
        <v>536</v>
      </c>
      <c r="I42" s="27" t="s">
        <v>532</v>
      </c>
      <c r="J42" s="28" t="s">
        <v>428</v>
      </c>
      <c r="K42" s="29"/>
    </row>
    <row r="43" spans="1:11" ht="96" customHeight="1">
      <c r="A43" s="25" t="s">
        <v>311</v>
      </c>
      <c r="B43" s="32" t="s">
        <v>490</v>
      </c>
      <c r="C43" s="25" t="s">
        <v>491</v>
      </c>
      <c r="D43" s="25" t="s">
        <v>492</v>
      </c>
      <c r="E43" s="25" t="s">
        <v>528</v>
      </c>
      <c r="F43" s="25" t="s">
        <v>529</v>
      </c>
      <c r="G43" s="26" t="s">
        <v>537</v>
      </c>
      <c r="H43" s="26" t="s">
        <v>538</v>
      </c>
      <c r="I43" s="27" t="s">
        <v>532</v>
      </c>
      <c r="J43" s="28" t="s">
        <v>428</v>
      </c>
      <c r="K43" s="29"/>
    </row>
    <row r="44" spans="1:11" ht="87.75" customHeight="1">
      <c r="A44" s="25" t="s">
        <v>311</v>
      </c>
      <c r="B44" s="32" t="s">
        <v>490</v>
      </c>
      <c r="C44" s="25" t="s">
        <v>491</v>
      </c>
      <c r="D44" s="25" t="s">
        <v>492</v>
      </c>
      <c r="E44" s="25" t="s">
        <v>528</v>
      </c>
      <c r="F44" s="25" t="s">
        <v>529</v>
      </c>
      <c r="G44" s="26" t="s">
        <v>539</v>
      </c>
      <c r="H44" s="26" t="s">
        <v>540</v>
      </c>
      <c r="I44" s="27" t="s">
        <v>532</v>
      </c>
      <c r="J44" s="28" t="s">
        <v>434</v>
      </c>
      <c r="K44" s="29"/>
    </row>
    <row r="45" spans="1:11" ht="89.25" customHeight="1">
      <c r="A45" s="25" t="s">
        <v>311</v>
      </c>
      <c r="B45" s="25" t="s">
        <v>420</v>
      </c>
      <c r="D45" s="25" t="s">
        <v>541</v>
      </c>
      <c r="E45" s="25" t="s">
        <v>542</v>
      </c>
      <c r="F45" s="25" t="s">
        <v>543</v>
      </c>
      <c r="G45" s="26" t="s">
        <v>544</v>
      </c>
      <c r="H45" s="26" t="s">
        <v>545</v>
      </c>
      <c r="I45" s="27" t="s">
        <v>427</v>
      </c>
      <c r="J45" s="28" t="s">
        <v>434</v>
      </c>
      <c r="K45" s="29"/>
    </row>
    <row r="46" spans="1:11" ht="99" customHeight="1">
      <c r="A46" s="25" t="s">
        <v>311</v>
      </c>
      <c r="B46" s="25" t="s">
        <v>420</v>
      </c>
      <c r="D46" s="25" t="s">
        <v>541</v>
      </c>
      <c r="E46" s="25" t="s">
        <v>546</v>
      </c>
      <c r="F46" s="25" t="s">
        <v>547</v>
      </c>
      <c r="G46" s="26" t="s">
        <v>548</v>
      </c>
      <c r="H46" s="26" t="s">
        <v>549</v>
      </c>
      <c r="I46" s="27" t="s">
        <v>445</v>
      </c>
      <c r="J46" s="28" t="s">
        <v>509</v>
      </c>
      <c r="K46" s="29"/>
    </row>
    <row r="47" spans="1:11" ht="92.25" customHeight="1">
      <c r="A47" s="25" t="s">
        <v>311</v>
      </c>
      <c r="B47" s="25" t="s">
        <v>420</v>
      </c>
      <c r="D47" s="25" t="s">
        <v>541</v>
      </c>
      <c r="E47" s="25" t="s">
        <v>550</v>
      </c>
      <c r="F47" s="25" t="s">
        <v>551</v>
      </c>
      <c r="G47" s="26" t="s">
        <v>552</v>
      </c>
      <c r="H47" s="26" t="s">
        <v>553</v>
      </c>
      <c r="I47" s="33" t="s">
        <v>456</v>
      </c>
      <c r="J47" s="28" t="s">
        <v>509</v>
      </c>
      <c r="K47" s="29"/>
    </row>
    <row r="48" spans="1:11" ht="96.75" customHeight="1">
      <c r="A48" s="25" t="s">
        <v>311</v>
      </c>
      <c r="B48" s="25" t="s">
        <v>420</v>
      </c>
      <c r="D48" s="25" t="s">
        <v>554</v>
      </c>
      <c r="E48" s="25" t="s">
        <v>555</v>
      </c>
      <c r="F48" s="25" t="s">
        <v>556</v>
      </c>
      <c r="G48" s="26" t="s">
        <v>557</v>
      </c>
      <c r="H48" s="26" t="s">
        <v>558</v>
      </c>
      <c r="I48" s="27" t="s">
        <v>433</v>
      </c>
      <c r="J48" s="28" t="s">
        <v>434</v>
      </c>
      <c r="K48" s="29"/>
    </row>
    <row r="49" spans="1:11" ht="90" customHeight="1">
      <c r="A49" s="25" t="s">
        <v>311</v>
      </c>
      <c r="B49" s="25" t="s">
        <v>420</v>
      </c>
      <c r="D49" s="25" t="s">
        <v>554</v>
      </c>
      <c r="E49" s="25" t="s">
        <v>555</v>
      </c>
      <c r="F49" s="25" t="s">
        <v>556</v>
      </c>
      <c r="G49" s="26" t="s">
        <v>559</v>
      </c>
      <c r="H49" s="26" t="s">
        <v>560</v>
      </c>
      <c r="I49" s="27" t="s">
        <v>433</v>
      </c>
      <c r="J49" s="28" t="s">
        <v>434</v>
      </c>
      <c r="K49" s="29"/>
    </row>
    <row r="50" spans="1:11" ht="93" customHeight="1">
      <c r="A50" s="25" t="s">
        <v>311</v>
      </c>
      <c r="B50" s="25" t="s">
        <v>420</v>
      </c>
      <c r="D50" s="25" t="s">
        <v>554</v>
      </c>
      <c r="E50" s="25" t="s">
        <v>561</v>
      </c>
      <c r="F50" s="25" t="s">
        <v>562</v>
      </c>
      <c r="G50" s="26" t="s">
        <v>563</v>
      </c>
      <c r="H50" s="26" t="s">
        <v>564</v>
      </c>
      <c r="I50" s="27" t="s">
        <v>433</v>
      </c>
      <c r="J50" s="28" t="s">
        <v>434</v>
      </c>
      <c r="K50" s="29"/>
    </row>
    <row r="51" spans="1:11" ht="107.25" customHeight="1">
      <c r="A51" s="25" t="s">
        <v>311</v>
      </c>
      <c r="B51" s="25" t="s">
        <v>420</v>
      </c>
      <c r="D51" s="25" t="s">
        <v>554</v>
      </c>
      <c r="E51" s="25" t="s">
        <v>565</v>
      </c>
      <c r="F51" s="25" t="s">
        <v>566</v>
      </c>
      <c r="G51" s="26" t="s">
        <v>567</v>
      </c>
      <c r="H51" s="26" t="s">
        <v>568</v>
      </c>
      <c r="I51" s="27" t="s">
        <v>433</v>
      </c>
      <c r="J51" s="28" t="s">
        <v>434</v>
      </c>
      <c r="K51" s="29"/>
    </row>
  </sheetData>
  <mergeCells count="9">
    <mergeCell ref="A6:L7"/>
    <mergeCell ref="M6:N7"/>
    <mergeCell ref="A1:B4"/>
    <mergeCell ref="C1:M1"/>
    <mergeCell ref="C2:M2"/>
    <mergeCell ref="C3:M3"/>
    <mergeCell ref="C4:M4"/>
    <mergeCell ref="A5:B5"/>
    <mergeCell ref="C5:N5"/>
  </mergeCells>
  <dataValidations count="1">
    <dataValidation type="list" allowBlank="1" showErrorMessage="1" sqref="K9:K113" xr:uid="{00000000-0002-0000-0200-000000000000}">
      <formula1>$Q$10:$Q$13</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2179-8A15-4D98-BA6B-064CEABF070F}">
  <dimension ref="A1:AF207"/>
  <sheetViews>
    <sheetView zoomScale="20" zoomScaleNormal="20" workbookViewId="0">
      <pane ySplit="8" topLeftCell="A9" activePane="bottomLeft" state="frozen"/>
      <selection activeCell="E1" sqref="E1"/>
      <selection pane="bottomLeft" activeCell="P99" sqref="P99"/>
    </sheetView>
  </sheetViews>
  <sheetFormatPr baseColWidth="10" defaultColWidth="12.5703125" defaultRowHeight="46.5"/>
  <cols>
    <col min="1" max="1" width="46.7109375" style="232" customWidth="1"/>
    <col min="2" max="2" width="47" style="253" customWidth="1"/>
    <col min="3" max="3" width="32.7109375" style="232" customWidth="1"/>
    <col min="4" max="4" width="58.5703125" style="232" customWidth="1"/>
    <col min="5" max="5" width="60.7109375" style="232" customWidth="1"/>
    <col min="6" max="6" width="81.5703125" style="232" customWidth="1"/>
    <col min="7" max="7" width="57.140625" style="232" customWidth="1"/>
    <col min="8" max="8" width="58.85546875" style="232" customWidth="1"/>
    <col min="9" max="9" width="48.28515625" style="232" customWidth="1"/>
    <col min="10" max="10" width="74.28515625" style="249" hidden="1" customWidth="1"/>
    <col min="11" max="11" width="103.140625" style="254" customWidth="1"/>
    <col min="12" max="12" width="77.140625" style="232" customWidth="1"/>
    <col min="13" max="13" width="110.5703125" style="255" customWidth="1"/>
    <col min="14" max="14" width="123.140625" style="232" customWidth="1"/>
    <col min="15" max="15" width="68.42578125" style="232" customWidth="1"/>
    <col min="16" max="16" width="63.140625" style="232" customWidth="1"/>
    <col min="17" max="17" width="71" style="232" customWidth="1"/>
    <col min="18" max="18" width="98.85546875" style="232" customWidth="1"/>
    <col min="19" max="19" width="95.140625" style="232" customWidth="1"/>
    <col min="20" max="23" width="73.7109375" style="232" customWidth="1"/>
    <col min="24" max="24" width="103.140625" style="232" customWidth="1"/>
    <col min="25" max="25" width="125.5703125" style="232" customWidth="1"/>
    <col min="26" max="28" width="73.7109375" style="232" customWidth="1"/>
    <col min="29" max="29" width="75.5703125" style="232" customWidth="1"/>
    <col min="30" max="31" width="73.7109375" style="232" customWidth="1"/>
    <col min="32" max="32" width="94.5703125" style="232" customWidth="1"/>
    <col min="33" max="33" width="73" style="61" bestFit="1" customWidth="1"/>
    <col min="34" max="43" width="98.28515625" style="61" customWidth="1"/>
    <col min="44" max="16384" width="12.5703125" style="61"/>
  </cols>
  <sheetData>
    <row r="1" spans="1:32" s="126" customFormat="1">
      <c r="A1" s="333" t="s">
        <v>1074</v>
      </c>
      <c r="B1" s="333"/>
      <c r="C1" s="333" t="s">
        <v>125</v>
      </c>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125" t="s">
        <v>1075</v>
      </c>
    </row>
    <row r="2" spans="1:32" s="126" customFormat="1">
      <c r="A2" s="333"/>
      <c r="B2" s="333"/>
      <c r="C2" s="333" t="s">
        <v>127</v>
      </c>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125" t="s">
        <v>128</v>
      </c>
    </row>
    <row r="3" spans="1:32" s="126" customFormat="1">
      <c r="A3" s="333"/>
      <c r="B3" s="333"/>
      <c r="C3" s="333" t="s">
        <v>1076</v>
      </c>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125" t="s">
        <v>1077</v>
      </c>
    </row>
    <row r="4" spans="1:32" s="126" customFormat="1">
      <c r="A4" s="333"/>
      <c r="B4" s="333"/>
      <c r="C4" s="333" t="s">
        <v>1078</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125" t="s">
        <v>1079</v>
      </c>
    </row>
    <row r="5" spans="1:32" s="126" customFormat="1">
      <c r="A5" s="334" t="s">
        <v>412</v>
      </c>
      <c r="B5" s="334"/>
      <c r="C5" s="334" t="s">
        <v>1110</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row>
    <row r="6" spans="1:32" s="126" customFormat="1">
      <c r="A6" s="341" t="s">
        <v>1080</v>
      </c>
      <c r="B6" s="341"/>
      <c r="C6" s="341"/>
      <c r="D6" s="341"/>
      <c r="E6" s="341"/>
      <c r="F6" s="341"/>
      <c r="G6" s="341"/>
      <c r="H6" s="341"/>
      <c r="I6" s="341"/>
      <c r="J6" s="341"/>
      <c r="K6" s="341"/>
      <c r="L6" s="341"/>
      <c r="M6" s="341"/>
      <c r="N6" s="341"/>
      <c r="O6" s="341"/>
      <c r="P6" s="341"/>
      <c r="Q6" s="341"/>
      <c r="R6" s="341"/>
      <c r="S6" s="341"/>
      <c r="T6" s="341"/>
      <c r="U6" s="341"/>
      <c r="V6" s="341"/>
      <c r="W6" s="333" t="s">
        <v>569</v>
      </c>
      <c r="X6" s="333"/>
      <c r="Y6" s="333"/>
      <c r="Z6" s="333"/>
      <c r="AA6" s="333"/>
      <c r="AB6" s="333"/>
      <c r="AC6" s="341" t="s">
        <v>570</v>
      </c>
      <c r="AD6" s="341"/>
      <c r="AE6" s="341"/>
      <c r="AF6" s="341"/>
    </row>
    <row r="7" spans="1:32" s="126" customFormat="1">
      <c r="A7" s="341"/>
      <c r="B7" s="341"/>
      <c r="C7" s="341"/>
      <c r="D7" s="341"/>
      <c r="E7" s="341"/>
      <c r="F7" s="341"/>
      <c r="G7" s="341"/>
      <c r="H7" s="341"/>
      <c r="I7" s="341"/>
      <c r="J7" s="341"/>
      <c r="K7" s="341"/>
      <c r="L7" s="341"/>
      <c r="M7" s="341"/>
      <c r="N7" s="341"/>
      <c r="O7" s="341"/>
      <c r="P7" s="341"/>
      <c r="Q7" s="341"/>
      <c r="R7" s="341"/>
      <c r="S7" s="341"/>
      <c r="T7" s="341"/>
      <c r="U7" s="341"/>
      <c r="V7" s="341"/>
      <c r="W7" s="333"/>
      <c r="X7" s="333"/>
      <c r="Y7" s="333"/>
      <c r="Z7" s="333"/>
      <c r="AA7" s="333"/>
      <c r="AB7" s="333"/>
      <c r="AC7" s="341"/>
      <c r="AD7" s="341"/>
      <c r="AE7" s="341"/>
      <c r="AF7" s="341"/>
    </row>
    <row r="8" spans="1:32" s="126" customFormat="1" ht="180.75" thickBot="1">
      <c r="A8" s="128" t="s">
        <v>10</v>
      </c>
      <c r="B8" s="128" t="s">
        <v>138</v>
      </c>
      <c r="C8" s="128" t="s">
        <v>14</v>
      </c>
      <c r="D8" s="73" t="s">
        <v>1073</v>
      </c>
      <c r="E8" s="73" t="s">
        <v>65</v>
      </c>
      <c r="F8" s="128" t="s">
        <v>67</v>
      </c>
      <c r="G8" s="73" t="s">
        <v>69</v>
      </c>
      <c r="H8" s="73" t="s">
        <v>571</v>
      </c>
      <c r="I8" s="73" t="s">
        <v>73</v>
      </c>
      <c r="J8" s="129" t="s">
        <v>1081</v>
      </c>
      <c r="K8" s="130" t="s">
        <v>1082</v>
      </c>
      <c r="L8" s="130" t="s">
        <v>79</v>
      </c>
      <c r="M8" s="130" t="s">
        <v>81</v>
      </c>
      <c r="N8" s="128" t="s">
        <v>1083</v>
      </c>
      <c r="O8" s="130" t="s">
        <v>572</v>
      </c>
      <c r="P8" s="130" t="s">
        <v>573</v>
      </c>
      <c r="Q8" s="128" t="s">
        <v>89</v>
      </c>
      <c r="R8" s="128" t="s">
        <v>91</v>
      </c>
      <c r="S8" s="128" t="s">
        <v>93</v>
      </c>
      <c r="T8" s="128" t="s">
        <v>95</v>
      </c>
      <c r="U8" s="128" t="s">
        <v>97</v>
      </c>
      <c r="V8" s="128" t="s">
        <v>99</v>
      </c>
      <c r="W8" s="128" t="s">
        <v>102</v>
      </c>
      <c r="X8" s="73" t="s">
        <v>574</v>
      </c>
      <c r="Y8" s="131" t="s">
        <v>106</v>
      </c>
      <c r="Z8" s="73" t="s">
        <v>108</v>
      </c>
      <c r="AA8" s="73" t="s">
        <v>110</v>
      </c>
      <c r="AB8" s="73" t="s">
        <v>112</v>
      </c>
      <c r="AC8" s="128" t="s">
        <v>115</v>
      </c>
      <c r="AD8" s="128" t="s">
        <v>119</v>
      </c>
      <c r="AE8" s="128" t="s">
        <v>121</v>
      </c>
      <c r="AF8" s="128" t="s">
        <v>575</v>
      </c>
    </row>
    <row r="9" spans="1:32" ht="88.5">
      <c r="A9" s="342" t="s">
        <v>151</v>
      </c>
      <c r="B9" s="282" t="s">
        <v>152</v>
      </c>
      <c r="C9" s="282" t="s">
        <v>576</v>
      </c>
      <c r="D9" s="282" t="s">
        <v>577</v>
      </c>
      <c r="E9" s="282" t="s">
        <v>578</v>
      </c>
      <c r="F9" s="346">
        <v>202400000003934</v>
      </c>
      <c r="G9" s="282" t="s">
        <v>579</v>
      </c>
      <c r="H9" s="282" t="s">
        <v>580</v>
      </c>
      <c r="I9" s="282" t="s">
        <v>581</v>
      </c>
      <c r="J9" s="358">
        <v>1</v>
      </c>
      <c r="K9" s="132" t="s">
        <v>582</v>
      </c>
      <c r="L9" s="132" t="s">
        <v>583</v>
      </c>
      <c r="M9" s="132" t="s">
        <v>584</v>
      </c>
      <c r="N9" s="135">
        <v>3.9E-2</v>
      </c>
      <c r="O9" s="136">
        <v>46054</v>
      </c>
      <c r="P9" s="137">
        <v>46357</v>
      </c>
      <c r="Q9" s="138">
        <f>11*30</f>
        <v>330</v>
      </c>
      <c r="R9" s="132">
        <v>1059626</v>
      </c>
      <c r="S9" s="132">
        <v>11</v>
      </c>
      <c r="T9" s="364" t="s">
        <v>1194</v>
      </c>
      <c r="U9" s="282" t="s">
        <v>585</v>
      </c>
      <c r="V9" s="282" t="s">
        <v>586</v>
      </c>
      <c r="W9" s="365" t="s">
        <v>1085</v>
      </c>
      <c r="X9" s="282" t="s">
        <v>1086</v>
      </c>
      <c r="Y9" s="361">
        <v>800000000</v>
      </c>
      <c r="Z9" s="282" t="s">
        <v>587</v>
      </c>
      <c r="AA9" s="282" t="s">
        <v>588</v>
      </c>
      <c r="AB9" s="352">
        <v>46053</v>
      </c>
      <c r="AC9" s="47">
        <f>79924186.67*2</f>
        <v>159848373.34</v>
      </c>
      <c r="AD9" s="140" t="s">
        <v>589</v>
      </c>
      <c r="AE9" s="282" t="s">
        <v>590</v>
      </c>
      <c r="AF9" s="355" t="s">
        <v>1116</v>
      </c>
    </row>
    <row r="10" spans="1:32" ht="88.5">
      <c r="A10" s="343"/>
      <c r="B10" s="283"/>
      <c r="C10" s="283"/>
      <c r="D10" s="283"/>
      <c r="E10" s="283"/>
      <c r="F10" s="347"/>
      <c r="G10" s="283"/>
      <c r="H10" s="283"/>
      <c r="I10" s="283"/>
      <c r="J10" s="359"/>
      <c r="K10" s="54" t="s">
        <v>591</v>
      </c>
      <c r="L10" s="54" t="s">
        <v>583</v>
      </c>
      <c r="M10" s="54" t="s">
        <v>592</v>
      </c>
      <c r="N10" s="141">
        <v>0.22500000000000001</v>
      </c>
      <c r="O10" s="136">
        <v>46054</v>
      </c>
      <c r="P10" s="136">
        <v>46357</v>
      </c>
      <c r="Q10" s="58">
        <f t="shared" ref="Q10:Q12" si="0">11*30</f>
        <v>330</v>
      </c>
      <c r="R10" s="54">
        <v>1059626</v>
      </c>
      <c r="S10" s="54">
        <v>11</v>
      </c>
      <c r="T10" s="353"/>
      <c r="U10" s="283"/>
      <c r="V10" s="283"/>
      <c r="W10" s="333"/>
      <c r="X10" s="283"/>
      <c r="Y10" s="362"/>
      <c r="Z10" s="283"/>
      <c r="AA10" s="283"/>
      <c r="AB10" s="353"/>
      <c r="AC10" s="48">
        <v>399041173.32999998</v>
      </c>
      <c r="AD10" s="57" t="s">
        <v>589</v>
      </c>
      <c r="AE10" s="283"/>
      <c r="AF10" s="356"/>
    </row>
    <row r="11" spans="1:32" ht="221.25">
      <c r="A11" s="343"/>
      <c r="B11" s="283"/>
      <c r="C11" s="283"/>
      <c r="D11" s="283"/>
      <c r="E11" s="283"/>
      <c r="F11" s="347"/>
      <c r="G11" s="283"/>
      <c r="H11" s="283"/>
      <c r="I11" s="283"/>
      <c r="J11" s="359"/>
      <c r="K11" s="54" t="s">
        <v>593</v>
      </c>
      <c r="L11" s="54" t="s">
        <v>583</v>
      </c>
      <c r="M11" s="54" t="s">
        <v>594</v>
      </c>
      <c r="N11" s="141">
        <v>0.05</v>
      </c>
      <c r="O11" s="136">
        <v>46054</v>
      </c>
      <c r="P11" s="136">
        <v>46357</v>
      </c>
      <c r="Q11" s="58">
        <f t="shared" si="0"/>
        <v>330</v>
      </c>
      <c r="R11" s="54">
        <v>1059626</v>
      </c>
      <c r="S11" s="54">
        <v>11</v>
      </c>
      <c r="T11" s="353"/>
      <c r="U11" s="283"/>
      <c r="V11" s="283"/>
      <c r="W11" s="333"/>
      <c r="X11" s="283"/>
      <c r="Y11" s="362"/>
      <c r="Z11" s="283"/>
      <c r="AA11" s="283"/>
      <c r="AB11" s="353"/>
      <c r="AC11" s="48">
        <f>81473333.34*2</f>
        <v>162946666.68000001</v>
      </c>
      <c r="AD11" s="57" t="s">
        <v>589</v>
      </c>
      <c r="AE11" s="283"/>
      <c r="AF11" s="356"/>
    </row>
    <row r="12" spans="1:32" ht="133.5" thickBot="1">
      <c r="A12" s="344"/>
      <c r="B12" s="345"/>
      <c r="C12" s="345"/>
      <c r="D12" s="345"/>
      <c r="E12" s="345"/>
      <c r="F12" s="348"/>
      <c r="G12" s="345"/>
      <c r="H12" s="345"/>
      <c r="I12" s="345"/>
      <c r="J12" s="360"/>
      <c r="K12" s="72" t="s">
        <v>595</v>
      </c>
      <c r="L12" s="72" t="s">
        <v>583</v>
      </c>
      <c r="M12" s="72" t="s">
        <v>596</v>
      </c>
      <c r="N12" s="256">
        <v>0.05</v>
      </c>
      <c r="O12" s="214">
        <v>46054</v>
      </c>
      <c r="P12" s="214">
        <v>46357</v>
      </c>
      <c r="Q12" s="77">
        <f t="shared" si="0"/>
        <v>330</v>
      </c>
      <c r="R12" s="72">
        <v>1059626</v>
      </c>
      <c r="S12" s="72">
        <v>11</v>
      </c>
      <c r="T12" s="354"/>
      <c r="U12" s="345"/>
      <c r="V12" s="345"/>
      <c r="W12" s="366"/>
      <c r="X12" s="345"/>
      <c r="Y12" s="363"/>
      <c r="Z12" s="345"/>
      <c r="AA12" s="345"/>
      <c r="AB12" s="354"/>
      <c r="AC12" s="257">
        <f>40736666.67*2</f>
        <v>81473333.340000004</v>
      </c>
      <c r="AD12" s="76" t="s">
        <v>589</v>
      </c>
      <c r="AE12" s="345"/>
      <c r="AF12" s="357"/>
    </row>
    <row r="13" spans="1:32" ht="88.5">
      <c r="A13" s="433" t="s">
        <v>165</v>
      </c>
      <c r="B13" s="349" t="s">
        <v>166</v>
      </c>
      <c r="C13" s="349" t="s">
        <v>167</v>
      </c>
      <c r="D13" s="349" t="s">
        <v>1117</v>
      </c>
      <c r="E13" s="349" t="s">
        <v>597</v>
      </c>
      <c r="F13" s="398">
        <v>2024130010263</v>
      </c>
      <c r="G13" s="349" t="s">
        <v>598</v>
      </c>
      <c r="H13" s="349" t="s">
        <v>599</v>
      </c>
      <c r="I13" s="349" t="s">
        <v>600</v>
      </c>
      <c r="J13" s="349"/>
      <c r="K13" s="114" t="s">
        <v>601</v>
      </c>
      <c r="L13" s="146" t="s">
        <v>583</v>
      </c>
      <c r="M13" s="114" t="s">
        <v>602</v>
      </c>
      <c r="N13" s="114" t="s">
        <v>160</v>
      </c>
      <c r="O13" s="114" t="s">
        <v>160</v>
      </c>
      <c r="P13" s="114" t="s">
        <v>160</v>
      </c>
      <c r="Q13" s="114" t="s">
        <v>160</v>
      </c>
      <c r="R13" s="114" t="s">
        <v>160</v>
      </c>
      <c r="S13" s="114" t="s">
        <v>160</v>
      </c>
      <c r="T13" s="349" t="s">
        <v>603</v>
      </c>
      <c r="U13" s="349" t="s">
        <v>604</v>
      </c>
      <c r="V13" s="349" t="s">
        <v>605</v>
      </c>
      <c r="W13" s="114" t="s">
        <v>160</v>
      </c>
      <c r="X13" s="114" t="s">
        <v>160</v>
      </c>
      <c r="Y13" s="114" t="s">
        <v>160</v>
      </c>
      <c r="Z13" s="114" t="s">
        <v>160</v>
      </c>
      <c r="AA13" s="114" t="s">
        <v>160</v>
      </c>
      <c r="AB13" s="114" t="s">
        <v>160</v>
      </c>
      <c r="AC13" s="436">
        <v>0</v>
      </c>
      <c r="AD13" s="116" t="s">
        <v>589</v>
      </c>
      <c r="AE13" s="439" t="s">
        <v>606</v>
      </c>
      <c r="AF13" s="297" t="s">
        <v>1119</v>
      </c>
    </row>
    <row r="14" spans="1:32" ht="88.5">
      <c r="A14" s="434"/>
      <c r="B14" s="350"/>
      <c r="C14" s="350"/>
      <c r="D14" s="350" t="s">
        <v>1118</v>
      </c>
      <c r="E14" s="350"/>
      <c r="F14" s="399"/>
      <c r="G14" s="350"/>
      <c r="H14" s="350"/>
      <c r="I14" s="350"/>
      <c r="J14" s="350"/>
      <c r="K14" s="107" t="s">
        <v>607</v>
      </c>
      <c r="L14" s="113" t="s">
        <v>583</v>
      </c>
      <c r="M14" s="107" t="s">
        <v>602</v>
      </c>
      <c r="N14" s="107" t="s">
        <v>160</v>
      </c>
      <c r="O14" s="107" t="s">
        <v>160</v>
      </c>
      <c r="P14" s="107" t="s">
        <v>160</v>
      </c>
      <c r="Q14" s="107" t="s">
        <v>160</v>
      </c>
      <c r="R14" s="107" t="s">
        <v>160</v>
      </c>
      <c r="S14" s="107" t="s">
        <v>160</v>
      </c>
      <c r="T14" s="350"/>
      <c r="U14" s="350"/>
      <c r="V14" s="350"/>
      <c r="W14" s="107" t="s">
        <v>160</v>
      </c>
      <c r="X14" s="107" t="s">
        <v>160</v>
      </c>
      <c r="Y14" s="107" t="s">
        <v>160</v>
      </c>
      <c r="Z14" s="107" t="s">
        <v>160</v>
      </c>
      <c r="AA14" s="107" t="s">
        <v>160</v>
      </c>
      <c r="AB14" s="107" t="s">
        <v>160</v>
      </c>
      <c r="AC14" s="437"/>
      <c r="AD14" s="440" t="s">
        <v>674</v>
      </c>
      <c r="AE14" s="440"/>
      <c r="AF14" s="298"/>
    </row>
    <row r="15" spans="1:32" ht="133.5" thickBot="1">
      <c r="A15" s="435"/>
      <c r="B15" s="351"/>
      <c r="C15" s="351"/>
      <c r="D15" s="351"/>
      <c r="E15" s="351"/>
      <c r="F15" s="400"/>
      <c r="G15" s="351"/>
      <c r="H15" s="351"/>
      <c r="I15" s="351"/>
      <c r="J15" s="351"/>
      <c r="K15" s="119" t="s">
        <v>809</v>
      </c>
      <c r="L15" s="121" t="s">
        <v>583</v>
      </c>
      <c r="M15" s="119" t="s">
        <v>1195</v>
      </c>
      <c r="N15" s="119">
        <v>10</v>
      </c>
      <c r="O15" s="144">
        <v>46023</v>
      </c>
      <c r="P15" s="144">
        <v>46174</v>
      </c>
      <c r="Q15" s="143">
        <v>180</v>
      </c>
      <c r="R15" s="119" t="s">
        <v>1084</v>
      </c>
      <c r="S15" s="121" t="s">
        <v>1087</v>
      </c>
      <c r="T15" s="351"/>
      <c r="U15" s="351"/>
      <c r="V15" s="351"/>
      <c r="W15" s="119" t="s">
        <v>1125</v>
      </c>
      <c r="X15" s="119" t="s">
        <v>171</v>
      </c>
      <c r="Y15" s="119" t="s">
        <v>171</v>
      </c>
      <c r="Z15" s="119" t="s">
        <v>171</v>
      </c>
      <c r="AA15" s="119" t="s">
        <v>171</v>
      </c>
      <c r="AB15" s="119" t="s">
        <v>171</v>
      </c>
      <c r="AC15" s="438"/>
      <c r="AD15" s="441"/>
      <c r="AE15" s="441"/>
      <c r="AF15" s="442"/>
    </row>
    <row r="16" spans="1:32" ht="309.75">
      <c r="A16" s="415" t="s">
        <v>179</v>
      </c>
      <c r="B16" s="415" t="s">
        <v>608</v>
      </c>
      <c r="C16" s="456" t="s">
        <v>181</v>
      </c>
      <c r="D16" s="342" t="s">
        <v>184</v>
      </c>
      <c r="E16" s="282" t="s">
        <v>609</v>
      </c>
      <c r="F16" s="346">
        <v>2024130010205</v>
      </c>
      <c r="G16" s="282" t="s">
        <v>610</v>
      </c>
      <c r="H16" s="282" t="s">
        <v>611</v>
      </c>
      <c r="I16" s="282" t="s">
        <v>612</v>
      </c>
      <c r="J16" s="134"/>
      <c r="K16" s="132" t="s">
        <v>613</v>
      </c>
      <c r="L16" s="140" t="s">
        <v>583</v>
      </c>
      <c r="M16" s="132" t="s">
        <v>614</v>
      </c>
      <c r="N16" s="147">
        <v>4.0000000000000001E-3</v>
      </c>
      <c r="O16" s="137">
        <v>46023</v>
      </c>
      <c r="P16" s="137">
        <v>46082</v>
      </c>
      <c r="Q16" s="148">
        <v>90</v>
      </c>
      <c r="R16" s="132" t="s">
        <v>1084</v>
      </c>
      <c r="S16" s="132" t="s">
        <v>1087</v>
      </c>
      <c r="T16" s="282" t="s">
        <v>603</v>
      </c>
      <c r="U16" s="132" t="s">
        <v>615</v>
      </c>
      <c r="V16" s="132" t="s">
        <v>616</v>
      </c>
      <c r="W16" s="132" t="s">
        <v>617</v>
      </c>
      <c r="X16" s="278" t="s">
        <v>618</v>
      </c>
      <c r="Y16" s="443">
        <v>2000000000</v>
      </c>
      <c r="Z16" s="278" t="s">
        <v>587</v>
      </c>
      <c r="AA16" s="282" t="s">
        <v>1126</v>
      </c>
      <c r="AB16" s="149"/>
      <c r="AC16" s="150">
        <v>99000000</v>
      </c>
      <c r="AD16" s="282" t="s">
        <v>1126</v>
      </c>
      <c r="AE16" s="369" t="s">
        <v>630</v>
      </c>
      <c r="AF16" s="372"/>
    </row>
    <row r="17" spans="1:32" ht="309.75">
      <c r="A17" s="283"/>
      <c r="B17" s="283"/>
      <c r="C17" s="457"/>
      <c r="D17" s="343"/>
      <c r="E17" s="283"/>
      <c r="F17" s="347"/>
      <c r="G17" s="283"/>
      <c r="H17" s="283"/>
      <c r="I17" s="283"/>
      <c r="J17" s="56"/>
      <c r="K17" s="54" t="s">
        <v>620</v>
      </c>
      <c r="L17" s="57" t="s">
        <v>583</v>
      </c>
      <c r="M17" s="54" t="s">
        <v>621</v>
      </c>
      <c r="N17" s="152">
        <v>4.0000000000000001E-3</v>
      </c>
      <c r="O17" s="136">
        <v>46023</v>
      </c>
      <c r="P17" s="136">
        <v>46174</v>
      </c>
      <c r="Q17" s="58">
        <v>180</v>
      </c>
      <c r="R17" s="54" t="s">
        <v>1084</v>
      </c>
      <c r="S17" s="54" t="s">
        <v>1087</v>
      </c>
      <c r="T17" s="283"/>
      <c r="U17" s="78" t="s">
        <v>615</v>
      </c>
      <c r="V17" s="78" t="s">
        <v>616</v>
      </c>
      <c r="W17" s="78" t="s">
        <v>617</v>
      </c>
      <c r="X17" s="279"/>
      <c r="Y17" s="444"/>
      <c r="Z17" s="279"/>
      <c r="AA17" s="283"/>
      <c r="AB17" s="153"/>
      <c r="AC17" s="154">
        <v>93500000</v>
      </c>
      <c r="AD17" s="283"/>
      <c r="AE17" s="370"/>
      <c r="AF17" s="373"/>
    </row>
    <row r="18" spans="1:32" ht="354">
      <c r="A18" s="283"/>
      <c r="B18" s="283"/>
      <c r="C18" s="457"/>
      <c r="D18" s="343"/>
      <c r="E18" s="283"/>
      <c r="F18" s="347"/>
      <c r="G18" s="283"/>
      <c r="H18" s="283"/>
      <c r="I18" s="283"/>
      <c r="J18" s="56"/>
      <c r="K18" s="54" t="s">
        <v>622</v>
      </c>
      <c r="L18" s="57" t="s">
        <v>583</v>
      </c>
      <c r="M18" s="54" t="s">
        <v>623</v>
      </c>
      <c r="N18" s="54">
        <v>0.108</v>
      </c>
      <c r="O18" s="136">
        <v>46023</v>
      </c>
      <c r="P18" s="136">
        <v>46266</v>
      </c>
      <c r="Q18" s="58">
        <v>270</v>
      </c>
      <c r="R18" s="54" t="s">
        <v>1084</v>
      </c>
      <c r="S18" s="54" t="s">
        <v>1087</v>
      </c>
      <c r="T18" s="283"/>
      <c r="U18" s="54" t="s">
        <v>624</v>
      </c>
      <c r="V18" s="54" t="s">
        <v>625</v>
      </c>
      <c r="W18" s="54" t="s">
        <v>617</v>
      </c>
      <c r="X18" s="279"/>
      <c r="Y18" s="444"/>
      <c r="Z18" s="279"/>
      <c r="AA18" s="283"/>
      <c r="AB18" s="153"/>
      <c r="AC18" s="154">
        <f>808500000</f>
        <v>808500000</v>
      </c>
      <c r="AD18" s="283"/>
      <c r="AE18" s="370"/>
      <c r="AF18" s="373"/>
    </row>
    <row r="19" spans="1:32" ht="221.25">
      <c r="A19" s="283"/>
      <c r="B19" s="283"/>
      <c r="C19" s="457"/>
      <c r="D19" s="343"/>
      <c r="E19" s="283"/>
      <c r="F19" s="347"/>
      <c r="G19" s="283"/>
      <c r="H19" s="283"/>
      <c r="I19" s="283"/>
      <c r="J19" s="56"/>
      <c r="K19" s="54" t="s">
        <v>626</v>
      </c>
      <c r="L19" s="57" t="s">
        <v>583</v>
      </c>
      <c r="M19" s="54" t="s">
        <v>627</v>
      </c>
      <c r="N19" s="54">
        <v>3.9E-2</v>
      </c>
      <c r="O19" s="136">
        <v>46113</v>
      </c>
      <c r="P19" s="136">
        <v>46266</v>
      </c>
      <c r="Q19" s="58">
        <v>180</v>
      </c>
      <c r="R19" s="54" t="s">
        <v>1084</v>
      </c>
      <c r="S19" s="54" t="s">
        <v>1087</v>
      </c>
      <c r="T19" s="283"/>
      <c r="U19" s="54" t="s">
        <v>628</v>
      </c>
      <c r="V19" s="54" t="s">
        <v>629</v>
      </c>
      <c r="W19" s="54" t="s">
        <v>617</v>
      </c>
      <c r="X19" s="279"/>
      <c r="Y19" s="444"/>
      <c r="Z19" s="279"/>
      <c r="AA19" s="283"/>
      <c r="AB19" s="153"/>
      <c r="AC19" s="154">
        <f>99000000+90000000</f>
        <v>189000000</v>
      </c>
      <c r="AD19" s="283"/>
      <c r="AE19" s="370"/>
      <c r="AF19" s="373"/>
    </row>
    <row r="20" spans="1:32" ht="221.25">
      <c r="A20" s="283"/>
      <c r="B20" s="283"/>
      <c r="C20" s="457"/>
      <c r="D20" s="343"/>
      <c r="E20" s="283"/>
      <c r="F20" s="347"/>
      <c r="G20" s="283"/>
      <c r="H20" s="283"/>
      <c r="I20" s="283"/>
      <c r="J20" s="56"/>
      <c r="K20" s="54" t="s">
        <v>631</v>
      </c>
      <c r="L20" s="57" t="s">
        <v>583</v>
      </c>
      <c r="M20" s="54" t="s">
        <v>632</v>
      </c>
      <c r="N20" s="54">
        <v>1.4E-2</v>
      </c>
      <c r="O20" s="136">
        <v>46023</v>
      </c>
      <c r="P20" s="136">
        <v>46357</v>
      </c>
      <c r="Q20" s="58">
        <v>360</v>
      </c>
      <c r="R20" s="54" t="s">
        <v>1084</v>
      </c>
      <c r="S20" s="54" t="s">
        <v>1087</v>
      </c>
      <c r="T20" s="283"/>
      <c r="U20" s="54" t="s">
        <v>628</v>
      </c>
      <c r="V20" s="54" t="s">
        <v>633</v>
      </c>
      <c r="W20" s="54" t="s">
        <v>617</v>
      </c>
      <c r="X20" s="279"/>
      <c r="Y20" s="444"/>
      <c r="Z20" s="279"/>
      <c r="AA20" s="283"/>
      <c r="AB20" s="153"/>
      <c r="AC20" s="154">
        <v>415000000</v>
      </c>
      <c r="AD20" s="283"/>
      <c r="AE20" s="370"/>
      <c r="AF20" s="373"/>
    </row>
    <row r="21" spans="1:32" ht="409.5">
      <c r="A21" s="283"/>
      <c r="B21" s="283"/>
      <c r="C21" s="457"/>
      <c r="D21" s="343"/>
      <c r="E21" s="283"/>
      <c r="F21" s="347"/>
      <c r="G21" s="283"/>
      <c r="H21" s="283"/>
      <c r="I21" s="283"/>
      <c r="J21" s="56"/>
      <c r="K21" s="54" t="s">
        <v>634</v>
      </c>
      <c r="L21" s="57" t="s">
        <v>583</v>
      </c>
      <c r="M21" s="54" t="s">
        <v>635</v>
      </c>
      <c r="N21" s="54">
        <v>1.4E-2</v>
      </c>
      <c r="O21" s="136">
        <v>46023</v>
      </c>
      <c r="P21" s="136">
        <v>46357</v>
      </c>
      <c r="Q21" s="58">
        <v>360</v>
      </c>
      <c r="R21" s="54" t="s">
        <v>1084</v>
      </c>
      <c r="S21" s="54" t="s">
        <v>1087</v>
      </c>
      <c r="T21" s="283"/>
      <c r="U21" s="54" t="s">
        <v>636</v>
      </c>
      <c r="V21" s="54" t="s">
        <v>637</v>
      </c>
      <c r="W21" s="54" t="s">
        <v>617</v>
      </c>
      <c r="X21" s="279"/>
      <c r="Y21" s="444"/>
      <c r="Z21" s="279"/>
      <c r="AA21" s="283"/>
      <c r="AB21" s="153"/>
      <c r="AC21" s="154">
        <v>195000000</v>
      </c>
      <c r="AD21" s="283"/>
      <c r="AE21" s="370"/>
      <c r="AF21" s="373"/>
    </row>
    <row r="22" spans="1:32" ht="265.5">
      <c r="A22" s="283"/>
      <c r="B22" s="283"/>
      <c r="C22" s="457"/>
      <c r="D22" s="343"/>
      <c r="E22" s="283"/>
      <c r="F22" s="347"/>
      <c r="G22" s="283"/>
      <c r="H22" s="283"/>
      <c r="I22" s="283"/>
      <c r="J22" s="56"/>
      <c r="K22" s="54" t="s">
        <v>638</v>
      </c>
      <c r="L22" s="57" t="s">
        <v>583</v>
      </c>
      <c r="M22" s="54" t="s">
        <v>639</v>
      </c>
      <c r="N22" s="54">
        <v>1.4E-2</v>
      </c>
      <c r="O22" s="136">
        <v>46023</v>
      </c>
      <c r="P22" s="136">
        <v>46357</v>
      </c>
      <c r="Q22" s="58">
        <v>360</v>
      </c>
      <c r="R22" s="54" t="s">
        <v>1084</v>
      </c>
      <c r="S22" s="54" t="s">
        <v>1087</v>
      </c>
      <c r="T22" s="283"/>
      <c r="U22" s="54" t="s">
        <v>640</v>
      </c>
      <c r="V22" s="54" t="s">
        <v>641</v>
      </c>
      <c r="W22" s="54" t="s">
        <v>617</v>
      </c>
      <c r="X22" s="415"/>
      <c r="Y22" s="445"/>
      <c r="Z22" s="415"/>
      <c r="AA22" s="54" t="s">
        <v>1127</v>
      </c>
      <c r="AB22" s="153"/>
      <c r="AC22" s="154">
        <v>200000000</v>
      </c>
      <c r="AD22" s="54" t="s">
        <v>1127</v>
      </c>
      <c r="AE22" s="370"/>
      <c r="AF22" s="373"/>
    </row>
    <row r="23" spans="1:32" ht="222" thickBot="1">
      <c r="A23" s="283"/>
      <c r="B23" s="283"/>
      <c r="C23" s="457"/>
      <c r="D23" s="367"/>
      <c r="E23" s="284"/>
      <c r="F23" s="368"/>
      <c r="G23" s="284"/>
      <c r="H23" s="284"/>
      <c r="I23" s="284"/>
      <c r="J23" s="156"/>
      <c r="K23" s="142" t="s">
        <v>642</v>
      </c>
      <c r="L23" s="145" t="s">
        <v>583</v>
      </c>
      <c r="M23" s="142" t="s">
        <v>643</v>
      </c>
      <c r="N23" s="142" t="s">
        <v>160</v>
      </c>
      <c r="O23" s="95" t="s">
        <v>171</v>
      </c>
      <c r="P23" s="95" t="s">
        <v>171</v>
      </c>
      <c r="Q23" s="142" t="s">
        <v>171</v>
      </c>
      <c r="R23" s="142" t="s">
        <v>160</v>
      </c>
      <c r="S23" s="142" t="s">
        <v>160</v>
      </c>
      <c r="T23" s="284"/>
      <c r="U23" s="142" t="s">
        <v>628</v>
      </c>
      <c r="V23" s="142" t="s">
        <v>644</v>
      </c>
      <c r="W23" s="95" t="s">
        <v>171</v>
      </c>
      <c r="X23" s="95" t="s">
        <v>171</v>
      </c>
      <c r="Y23" s="95" t="s">
        <v>171</v>
      </c>
      <c r="Z23" s="95" t="s">
        <v>171</v>
      </c>
      <c r="AA23" s="95" t="s">
        <v>171</v>
      </c>
      <c r="AB23" s="95" t="s">
        <v>171</v>
      </c>
      <c r="AC23" s="95" t="s">
        <v>171</v>
      </c>
      <c r="AD23" s="95" t="s">
        <v>171</v>
      </c>
      <c r="AE23" s="371"/>
      <c r="AF23" s="374"/>
    </row>
    <row r="24" spans="1:32" ht="177">
      <c r="A24" s="283"/>
      <c r="B24" s="283"/>
      <c r="C24" s="457"/>
      <c r="D24" s="342" t="s">
        <v>188</v>
      </c>
      <c r="E24" s="282" t="s">
        <v>645</v>
      </c>
      <c r="F24" s="346">
        <v>2024130010199</v>
      </c>
      <c r="G24" s="282" t="s">
        <v>646</v>
      </c>
      <c r="H24" s="282" t="s">
        <v>647</v>
      </c>
      <c r="I24" s="282" t="s">
        <v>612</v>
      </c>
      <c r="J24" s="134"/>
      <c r="K24" s="132" t="s">
        <v>648</v>
      </c>
      <c r="L24" s="140" t="s">
        <v>583</v>
      </c>
      <c r="M24" s="132" t="s">
        <v>649</v>
      </c>
      <c r="N24" s="132" t="s">
        <v>160</v>
      </c>
      <c r="O24" s="132" t="s">
        <v>160</v>
      </c>
      <c r="P24" s="132" t="s">
        <v>160</v>
      </c>
      <c r="Q24" s="132" t="s">
        <v>160</v>
      </c>
      <c r="R24" s="132"/>
      <c r="S24" s="132" t="s">
        <v>171</v>
      </c>
      <c r="T24" s="282" t="s">
        <v>1152</v>
      </c>
      <c r="U24" s="132" t="s">
        <v>650</v>
      </c>
      <c r="V24" s="132" t="s">
        <v>650</v>
      </c>
      <c r="W24" s="282" t="s">
        <v>617</v>
      </c>
      <c r="X24" s="282" t="s">
        <v>618</v>
      </c>
      <c r="Y24" s="376">
        <v>325000000</v>
      </c>
      <c r="Z24" s="376" t="s">
        <v>587</v>
      </c>
      <c r="AA24" s="376" t="s">
        <v>588</v>
      </c>
      <c r="AB24" s="376"/>
      <c r="AC24" s="150">
        <v>0</v>
      </c>
      <c r="AD24" s="132" t="s">
        <v>619</v>
      </c>
      <c r="AE24" s="369" t="s">
        <v>651</v>
      </c>
      <c r="AF24" s="372"/>
    </row>
    <row r="25" spans="1:32" ht="409.5">
      <c r="A25" s="283"/>
      <c r="B25" s="283"/>
      <c r="C25" s="457"/>
      <c r="D25" s="343"/>
      <c r="E25" s="283"/>
      <c r="F25" s="347"/>
      <c r="G25" s="283"/>
      <c r="H25" s="283"/>
      <c r="I25" s="283"/>
      <c r="J25" s="56"/>
      <c r="K25" s="54" t="s">
        <v>652</v>
      </c>
      <c r="L25" s="57" t="s">
        <v>583</v>
      </c>
      <c r="M25" s="54" t="s">
        <v>653</v>
      </c>
      <c r="N25" s="54">
        <v>0.1</v>
      </c>
      <c r="O25" s="54" t="s">
        <v>1113</v>
      </c>
      <c r="P25" s="54" t="s">
        <v>1114</v>
      </c>
      <c r="Q25" s="54">
        <v>180</v>
      </c>
      <c r="R25" s="54"/>
      <c r="S25" s="54" t="s">
        <v>1088</v>
      </c>
      <c r="T25" s="283"/>
      <c r="U25" s="54" t="s">
        <v>654</v>
      </c>
      <c r="V25" s="54" t="s">
        <v>637</v>
      </c>
      <c r="W25" s="283"/>
      <c r="X25" s="283"/>
      <c r="Y25" s="281"/>
      <c r="Z25" s="281"/>
      <c r="AA25" s="281"/>
      <c r="AB25" s="281"/>
      <c r="AC25" s="154">
        <v>121000000</v>
      </c>
      <c r="AD25" s="54" t="s">
        <v>619</v>
      </c>
      <c r="AE25" s="370"/>
      <c r="AF25" s="373"/>
    </row>
    <row r="26" spans="1:32" ht="177">
      <c r="A26" s="283"/>
      <c r="B26" s="283"/>
      <c r="C26" s="457"/>
      <c r="D26" s="343"/>
      <c r="E26" s="283"/>
      <c r="F26" s="347"/>
      <c r="G26" s="283"/>
      <c r="H26" s="283"/>
      <c r="I26" s="283"/>
      <c r="J26" s="56"/>
      <c r="K26" s="54" t="s">
        <v>655</v>
      </c>
      <c r="L26" s="57" t="s">
        <v>583</v>
      </c>
      <c r="M26" s="54" t="s">
        <v>653</v>
      </c>
      <c r="N26" s="54" t="s">
        <v>160</v>
      </c>
      <c r="O26" s="54" t="s">
        <v>160</v>
      </c>
      <c r="P26" s="54" t="s">
        <v>160</v>
      </c>
      <c r="Q26" s="54" t="s">
        <v>160</v>
      </c>
      <c r="R26" s="58"/>
      <c r="S26" s="58" t="s">
        <v>171</v>
      </c>
      <c r="T26" s="283"/>
      <c r="U26" s="58"/>
      <c r="V26" s="58"/>
      <c r="W26" s="283"/>
      <c r="X26" s="283"/>
      <c r="Y26" s="281"/>
      <c r="Z26" s="281"/>
      <c r="AA26" s="281"/>
      <c r="AB26" s="281"/>
      <c r="AC26" s="154">
        <v>0</v>
      </c>
      <c r="AD26" s="54" t="s">
        <v>619</v>
      </c>
      <c r="AE26" s="370"/>
      <c r="AF26" s="373"/>
    </row>
    <row r="27" spans="1:32" ht="409.5">
      <c r="A27" s="283"/>
      <c r="B27" s="283"/>
      <c r="C27" s="457"/>
      <c r="D27" s="343"/>
      <c r="E27" s="283"/>
      <c r="F27" s="347"/>
      <c r="G27" s="283"/>
      <c r="H27" s="283"/>
      <c r="I27" s="283"/>
      <c r="J27" s="56"/>
      <c r="K27" s="54" t="s">
        <v>656</v>
      </c>
      <c r="L27" s="57" t="s">
        <v>583</v>
      </c>
      <c r="M27" s="54" t="s">
        <v>657</v>
      </c>
      <c r="N27" s="54">
        <v>0.06</v>
      </c>
      <c r="O27" s="54" t="s">
        <v>1113</v>
      </c>
      <c r="P27" s="54" t="s">
        <v>1114</v>
      </c>
      <c r="Q27" s="54">
        <v>180</v>
      </c>
      <c r="R27" s="54"/>
      <c r="S27" s="54" t="s">
        <v>1088</v>
      </c>
      <c r="T27" s="283"/>
      <c r="U27" s="54" t="s">
        <v>654</v>
      </c>
      <c r="V27" s="54" t="s">
        <v>637</v>
      </c>
      <c r="W27" s="283"/>
      <c r="X27" s="283"/>
      <c r="Y27" s="281"/>
      <c r="Z27" s="281"/>
      <c r="AA27" s="281"/>
      <c r="AB27" s="281"/>
      <c r="AC27" s="154">
        <v>181500000</v>
      </c>
      <c r="AD27" s="54" t="s">
        <v>619</v>
      </c>
      <c r="AE27" s="370"/>
      <c r="AF27" s="373"/>
    </row>
    <row r="28" spans="1:32" ht="409.5">
      <c r="A28" s="283"/>
      <c r="B28" s="283"/>
      <c r="C28" s="457"/>
      <c r="D28" s="343"/>
      <c r="E28" s="283"/>
      <c r="F28" s="347"/>
      <c r="G28" s="283"/>
      <c r="H28" s="283"/>
      <c r="I28" s="283"/>
      <c r="J28" s="56"/>
      <c r="K28" s="54" t="s">
        <v>658</v>
      </c>
      <c r="L28" s="57" t="s">
        <v>583</v>
      </c>
      <c r="M28" s="54" t="s">
        <v>659</v>
      </c>
      <c r="N28" s="54" t="s">
        <v>160</v>
      </c>
      <c r="O28" s="54" t="s">
        <v>160</v>
      </c>
      <c r="P28" s="54" t="s">
        <v>160</v>
      </c>
      <c r="Q28" s="54" t="s">
        <v>160</v>
      </c>
      <c r="R28" s="54"/>
      <c r="S28" s="54" t="s">
        <v>171</v>
      </c>
      <c r="T28" s="283"/>
      <c r="U28" s="54" t="s">
        <v>654</v>
      </c>
      <c r="V28" s="54" t="s">
        <v>637</v>
      </c>
      <c r="W28" s="283"/>
      <c r="X28" s="283"/>
      <c r="Y28" s="281"/>
      <c r="Z28" s="281"/>
      <c r="AA28" s="281"/>
      <c r="AB28" s="281"/>
      <c r="AC28" s="154">
        <v>0</v>
      </c>
      <c r="AD28" s="54" t="s">
        <v>619</v>
      </c>
      <c r="AE28" s="370"/>
      <c r="AF28" s="373"/>
    </row>
    <row r="29" spans="1:32" ht="409.5">
      <c r="A29" s="283"/>
      <c r="B29" s="283"/>
      <c r="C29" s="457"/>
      <c r="D29" s="343"/>
      <c r="E29" s="283"/>
      <c r="F29" s="347"/>
      <c r="G29" s="283"/>
      <c r="H29" s="283"/>
      <c r="I29" s="283"/>
      <c r="J29" s="56"/>
      <c r="K29" s="54" t="s">
        <v>660</v>
      </c>
      <c r="L29" s="57" t="s">
        <v>583</v>
      </c>
      <c r="M29" s="54" t="s">
        <v>661</v>
      </c>
      <c r="N29" s="54">
        <v>7.0000000000000007E-2</v>
      </c>
      <c r="O29" s="54" t="s">
        <v>1114</v>
      </c>
      <c r="P29" s="54" t="s">
        <v>1111</v>
      </c>
      <c r="Q29" s="54">
        <v>210</v>
      </c>
      <c r="R29" s="54"/>
      <c r="S29" s="54" t="s">
        <v>1088</v>
      </c>
      <c r="T29" s="283"/>
      <c r="U29" s="54" t="s">
        <v>654</v>
      </c>
      <c r="V29" s="54" t="s">
        <v>637</v>
      </c>
      <c r="W29" s="283"/>
      <c r="X29" s="283"/>
      <c r="Y29" s="281"/>
      <c r="Z29" s="281"/>
      <c r="AA29" s="281"/>
      <c r="AB29" s="281"/>
      <c r="AC29" s="154">
        <v>8400000</v>
      </c>
      <c r="AD29" s="54" t="s">
        <v>619</v>
      </c>
      <c r="AE29" s="370"/>
      <c r="AF29" s="373"/>
    </row>
    <row r="30" spans="1:32" ht="409.5">
      <c r="A30" s="283"/>
      <c r="B30" s="283"/>
      <c r="C30" s="457"/>
      <c r="D30" s="343"/>
      <c r="E30" s="283"/>
      <c r="F30" s="347"/>
      <c r="G30" s="283"/>
      <c r="H30" s="283"/>
      <c r="I30" s="283"/>
      <c r="J30" s="56"/>
      <c r="K30" s="54" t="s">
        <v>662</v>
      </c>
      <c r="L30" s="57" t="s">
        <v>583</v>
      </c>
      <c r="M30" s="54" t="s">
        <v>663</v>
      </c>
      <c r="N30" s="54">
        <v>0.04</v>
      </c>
      <c r="O30" s="54" t="s">
        <v>1113</v>
      </c>
      <c r="P30" s="54" t="s">
        <v>1111</v>
      </c>
      <c r="Q30" s="54">
        <f>30*12</f>
        <v>360</v>
      </c>
      <c r="R30" s="54"/>
      <c r="S30" s="54" t="s">
        <v>1088</v>
      </c>
      <c r="T30" s="283"/>
      <c r="U30" s="54" t="s">
        <v>654</v>
      </c>
      <c r="V30" s="54" t="s">
        <v>637</v>
      </c>
      <c r="W30" s="283"/>
      <c r="X30" s="283"/>
      <c r="Y30" s="281"/>
      <c r="Z30" s="281"/>
      <c r="AA30" s="281"/>
      <c r="AB30" s="281"/>
      <c r="AC30" s="154">
        <v>14100000</v>
      </c>
      <c r="AD30" s="54" t="s">
        <v>619</v>
      </c>
      <c r="AE30" s="370"/>
      <c r="AF30" s="373"/>
    </row>
    <row r="31" spans="1:32" ht="409.6" thickBot="1">
      <c r="A31" s="283"/>
      <c r="B31" s="283"/>
      <c r="C31" s="457"/>
      <c r="D31" s="367"/>
      <c r="E31" s="284"/>
      <c r="F31" s="368"/>
      <c r="G31" s="284"/>
      <c r="H31" s="284"/>
      <c r="I31" s="284"/>
      <c r="J31" s="156"/>
      <c r="K31" s="142" t="s">
        <v>664</v>
      </c>
      <c r="L31" s="145" t="s">
        <v>583</v>
      </c>
      <c r="M31" s="142" t="s">
        <v>665</v>
      </c>
      <c r="N31" s="142" t="s">
        <v>160</v>
      </c>
      <c r="O31" s="142" t="s">
        <v>160</v>
      </c>
      <c r="P31" s="142" t="s">
        <v>160</v>
      </c>
      <c r="Q31" s="142" t="s">
        <v>160</v>
      </c>
      <c r="R31" s="142"/>
      <c r="S31" s="142" t="s">
        <v>171</v>
      </c>
      <c r="T31" s="284"/>
      <c r="U31" s="142" t="s">
        <v>666</v>
      </c>
      <c r="V31" s="142" t="s">
        <v>667</v>
      </c>
      <c r="W31" s="284"/>
      <c r="X31" s="284"/>
      <c r="Y31" s="377"/>
      <c r="Z31" s="377"/>
      <c r="AA31" s="377"/>
      <c r="AB31" s="377"/>
      <c r="AC31" s="158">
        <v>0</v>
      </c>
      <c r="AD31" s="142" t="s">
        <v>619</v>
      </c>
      <c r="AE31" s="371"/>
      <c r="AF31" s="374"/>
    </row>
    <row r="32" spans="1:32" ht="221.25">
      <c r="A32" s="283"/>
      <c r="B32" s="283"/>
      <c r="C32" s="457"/>
      <c r="D32" s="446" t="s">
        <v>1154</v>
      </c>
      <c r="E32" s="278" t="s">
        <v>1155</v>
      </c>
      <c r="F32" s="302">
        <v>202500000042303</v>
      </c>
      <c r="G32" s="278" t="s">
        <v>1156</v>
      </c>
      <c r="H32" s="278" t="s">
        <v>1157</v>
      </c>
      <c r="I32" s="278" t="s">
        <v>612</v>
      </c>
      <c r="J32" s="134"/>
      <c r="K32" s="132" t="s">
        <v>671</v>
      </c>
      <c r="L32" s="140" t="s">
        <v>583</v>
      </c>
      <c r="M32" s="132" t="s">
        <v>672</v>
      </c>
      <c r="N32" s="132">
        <v>0.1</v>
      </c>
      <c r="O32" s="132" t="s">
        <v>1102</v>
      </c>
      <c r="P32" s="132" t="s">
        <v>1114</v>
      </c>
      <c r="Q32" s="132">
        <f>30*5</f>
        <v>150</v>
      </c>
      <c r="R32" s="132" t="s">
        <v>1158</v>
      </c>
      <c r="S32" s="132" t="s">
        <v>1159</v>
      </c>
      <c r="T32" s="278" t="s">
        <v>1194</v>
      </c>
      <c r="U32" s="132" t="s">
        <v>628</v>
      </c>
      <c r="V32" s="132" t="s">
        <v>629</v>
      </c>
      <c r="W32" s="132" t="s">
        <v>691</v>
      </c>
      <c r="X32" s="459" t="s">
        <v>673</v>
      </c>
      <c r="Y32" s="53">
        <v>100000000</v>
      </c>
      <c r="Z32" s="53" t="s">
        <v>1148</v>
      </c>
      <c r="AA32" s="53" t="s">
        <v>1150</v>
      </c>
      <c r="AB32" s="132" t="s">
        <v>1102</v>
      </c>
      <c r="AC32" s="53">
        <v>100000000</v>
      </c>
      <c r="AD32" s="278" t="s">
        <v>752</v>
      </c>
      <c r="AE32" s="278" t="s">
        <v>1160</v>
      </c>
      <c r="AF32" s="151" t="s">
        <v>1161</v>
      </c>
    </row>
    <row r="33" spans="1:32" ht="221.25">
      <c r="A33" s="283"/>
      <c r="B33" s="283"/>
      <c r="C33" s="457"/>
      <c r="D33" s="447"/>
      <c r="E33" s="279"/>
      <c r="F33" s="303"/>
      <c r="G33" s="279"/>
      <c r="H33" s="279"/>
      <c r="I33" s="279"/>
      <c r="J33" s="56"/>
      <c r="K33" s="54" t="s">
        <v>677</v>
      </c>
      <c r="L33" s="57" t="s">
        <v>583</v>
      </c>
      <c r="M33" s="54" t="s">
        <v>678</v>
      </c>
      <c r="N33" s="54">
        <v>0.3</v>
      </c>
      <c r="O33" s="54" t="s">
        <v>1102</v>
      </c>
      <c r="P33" s="54" t="s">
        <v>1111</v>
      </c>
      <c r="Q33" s="54">
        <f>30*11</f>
        <v>330</v>
      </c>
      <c r="R33" s="54" t="s">
        <v>1158</v>
      </c>
      <c r="S33" s="78" t="s">
        <v>1159</v>
      </c>
      <c r="T33" s="415"/>
      <c r="U33" s="78" t="s">
        <v>628</v>
      </c>
      <c r="V33" s="78" t="s">
        <v>629</v>
      </c>
      <c r="W33" s="54" t="s">
        <v>691</v>
      </c>
      <c r="X33" s="460"/>
      <c r="Y33" s="43">
        <v>400000000</v>
      </c>
      <c r="Z33" s="43" t="s">
        <v>1148</v>
      </c>
      <c r="AA33" s="50" t="s">
        <v>1150</v>
      </c>
      <c r="AB33" s="54" t="s">
        <v>1102</v>
      </c>
      <c r="AC33" s="43">
        <v>400000000</v>
      </c>
      <c r="AD33" s="415"/>
      <c r="AE33" s="415"/>
      <c r="AF33" s="155"/>
    </row>
    <row r="34" spans="1:32" ht="177">
      <c r="A34" s="283"/>
      <c r="B34" s="283"/>
      <c r="C34" s="457"/>
      <c r="D34" s="447"/>
      <c r="E34" s="279"/>
      <c r="F34" s="303"/>
      <c r="G34" s="279"/>
      <c r="H34" s="279"/>
      <c r="I34" s="279"/>
      <c r="J34" s="56"/>
      <c r="K34" s="54" t="s">
        <v>679</v>
      </c>
      <c r="L34" s="57" t="s">
        <v>583</v>
      </c>
      <c r="M34" s="54" t="s">
        <v>680</v>
      </c>
      <c r="N34" s="54" t="s">
        <v>160</v>
      </c>
      <c r="O34" s="72" t="s">
        <v>171</v>
      </c>
      <c r="P34" s="72" t="s">
        <v>171</v>
      </c>
      <c r="Q34" s="54" t="s">
        <v>171</v>
      </c>
      <c r="R34" s="54" t="s">
        <v>171</v>
      </c>
      <c r="S34" s="54" t="s">
        <v>171</v>
      </c>
      <c r="T34" s="54" t="s">
        <v>171</v>
      </c>
      <c r="U34" s="54" t="s">
        <v>171</v>
      </c>
      <c r="V34" s="54" t="s">
        <v>171</v>
      </c>
      <c r="W34" s="54" t="s">
        <v>171</v>
      </c>
      <c r="X34" s="54" t="s">
        <v>171</v>
      </c>
      <c r="Y34" s="54" t="s">
        <v>171</v>
      </c>
      <c r="Z34" s="54" t="s">
        <v>171</v>
      </c>
      <c r="AA34" s="54" t="s">
        <v>171</v>
      </c>
      <c r="AB34" s="54" t="s">
        <v>171</v>
      </c>
      <c r="AC34" s="54" t="s">
        <v>171</v>
      </c>
      <c r="AD34" s="54" t="s">
        <v>171</v>
      </c>
      <c r="AE34" s="54" t="s">
        <v>171</v>
      </c>
      <c r="AF34" s="155"/>
    </row>
    <row r="35" spans="1:32" ht="177">
      <c r="A35" s="283"/>
      <c r="B35" s="283"/>
      <c r="C35" s="457"/>
      <c r="D35" s="447"/>
      <c r="E35" s="279"/>
      <c r="F35" s="303"/>
      <c r="G35" s="279"/>
      <c r="H35" s="279"/>
      <c r="I35" s="279"/>
      <c r="J35" s="56"/>
      <c r="K35" s="54" t="s">
        <v>681</v>
      </c>
      <c r="L35" s="57" t="s">
        <v>583</v>
      </c>
      <c r="M35" s="54" t="s">
        <v>682</v>
      </c>
      <c r="N35" s="54" t="s">
        <v>160</v>
      </c>
      <c r="O35" s="72" t="s">
        <v>171</v>
      </c>
      <c r="P35" s="72" t="s">
        <v>171</v>
      </c>
      <c r="Q35" s="54" t="s">
        <v>171</v>
      </c>
      <c r="R35" s="54" t="s">
        <v>171</v>
      </c>
      <c r="S35" s="54" t="s">
        <v>171</v>
      </c>
      <c r="T35" s="54" t="s">
        <v>171</v>
      </c>
      <c r="U35" s="54" t="s">
        <v>171</v>
      </c>
      <c r="V35" s="54" t="s">
        <v>171</v>
      </c>
      <c r="W35" s="54" t="s">
        <v>171</v>
      </c>
      <c r="X35" s="54" t="s">
        <v>171</v>
      </c>
      <c r="Y35" s="54" t="s">
        <v>171</v>
      </c>
      <c r="Z35" s="54" t="s">
        <v>171</v>
      </c>
      <c r="AA35" s="54" t="s">
        <v>171</v>
      </c>
      <c r="AB35" s="54" t="s">
        <v>171</v>
      </c>
      <c r="AC35" s="54" t="s">
        <v>171</v>
      </c>
      <c r="AD35" s="54" t="s">
        <v>171</v>
      </c>
      <c r="AE35" s="54" t="s">
        <v>171</v>
      </c>
      <c r="AF35" s="155"/>
    </row>
    <row r="36" spans="1:32" ht="133.5" thickBot="1">
      <c r="A36" s="283"/>
      <c r="B36" s="283"/>
      <c r="C36" s="457"/>
      <c r="D36" s="448"/>
      <c r="E36" s="280"/>
      <c r="F36" s="375"/>
      <c r="G36" s="280"/>
      <c r="H36" s="280"/>
      <c r="I36" s="280"/>
      <c r="J36" s="156"/>
      <c r="K36" s="142" t="s">
        <v>683</v>
      </c>
      <c r="L36" s="145" t="s">
        <v>583</v>
      </c>
      <c r="M36" s="142" t="s">
        <v>684</v>
      </c>
      <c r="N36" s="142" t="s">
        <v>160</v>
      </c>
      <c r="O36" s="142" t="s">
        <v>171</v>
      </c>
      <c r="P36" s="142" t="s">
        <v>171</v>
      </c>
      <c r="Q36" s="142" t="s">
        <v>171</v>
      </c>
      <c r="R36" s="142" t="s">
        <v>171</v>
      </c>
      <c r="S36" s="142" t="s">
        <v>171</v>
      </c>
      <c r="T36" s="142" t="s">
        <v>171</v>
      </c>
      <c r="U36" s="142" t="s">
        <v>171</v>
      </c>
      <c r="V36" s="142" t="s">
        <v>171</v>
      </c>
      <c r="W36" s="142" t="s">
        <v>171</v>
      </c>
      <c r="X36" s="142" t="s">
        <v>171</v>
      </c>
      <c r="Y36" s="142" t="s">
        <v>171</v>
      </c>
      <c r="Z36" s="142" t="s">
        <v>171</v>
      </c>
      <c r="AA36" s="142" t="s">
        <v>171</v>
      </c>
      <c r="AB36" s="142" t="s">
        <v>171</v>
      </c>
      <c r="AC36" s="142" t="s">
        <v>171</v>
      </c>
      <c r="AD36" s="142" t="s">
        <v>171</v>
      </c>
      <c r="AE36" s="142" t="s">
        <v>171</v>
      </c>
      <c r="AF36" s="157"/>
    </row>
    <row r="37" spans="1:32" ht="221.25">
      <c r="A37" s="283"/>
      <c r="B37" s="283"/>
      <c r="C37" s="457"/>
      <c r="D37" s="342" t="s">
        <v>1120</v>
      </c>
      <c r="E37" s="278" t="s">
        <v>668</v>
      </c>
      <c r="F37" s="302">
        <v>2024130010214</v>
      </c>
      <c r="G37" s="278" t="s">
        <v>669</v>
      </c>
      <c r="H37" s="278" t="s">
        <v>670</v>
      </c>
      <c r="I37" s="278" t="s">
        <v>612</v>
      </c>
      <c r="J37" s="134"/>
      <c r="K37" s="132" t="s">
        <v>761</v>
      </c>
      <c r="L37" s="278" t="s">
        <v>583</v>
      </c>
      <c r="M37" s="132" t="s">
        <v>678</v>
      </c>
      <c r="N37" s="132">
        <v>1</v>
      </c>
      <c r="O37" s="137">
        <v>46054</v>
      </c>
      <c r="P37" s="137">
        <v>46357</v>
      </c>
      <c r="Q37" s="160">
        <v>330</v>
      </c>
      <c r="R37" s="132" t="s">
        <v>1084</v>
      </c>
      <c r="S37" s="132" t="s">
        <v>1124</v>
      </c>
      <c r="T37" s="282" t="s">
        <v>1123</v>
      </c>
      <c r="U37" s="282" t="s">
        <v>628</v>
      </c>
      <c r="V37" s="282" t="s">
        <v>629</v>
      </c>
      <c r="W37" s="282" t="s">
        <v>617</v>
      </c>
      <c r="X37" s="282" t="s">
        <v>673</v>
      </c>
      <c r="Y37" s="382">
        <v>2500000000</v>
      </c>
      <c r="Z37" s="282" t="s">
        <v>587</v>
      </c>
      <c r="AA37" s="282" t="s">
        <v>674</v>
      </c>
      <c r="AB37" s="378">
        <v>46032</v>
      </c>
      <c r="AC37" s="163">
        <v>392296904</v>
      </c>
      <c r="AD37" s="132" t="s">
        <v>675</v>
      </c>
      <c r="AE37" s="379" t="s">
        <v>676</v>
      </c>
      <c r="AF37" s="372"/>
    </row>
    <row r="38" spans="1:32" ht="177">
      <c r="A38" s="283"/>
      <c r="B38" s="283"/>
      <c r="C38" s="457"/>
      <c r="D38" s="343"/>
      <c r="E38" s="279"/>
      <c r="F38" s="303"/>
      <c r="G38" s="279"/>
      <c r="H38" s="279"/>
      <c r="I38" s="279"/>
      <c r="J38" s="56"/>
      <c r="K38" s="54" t="s">
        <v>763</v>
      </c>
      <c r="L38" s="279"/>
      <c r="M38" s="54" t="s">
        <v>678</v>
      </c>
      <c r="N38" s="54">
        <v>1</v>
      </c>
      <c r="O38" s="136">
        <v>46054</v>
      </c>
      <c r="P38" s="136">
        <v>46357</v>
      </c>
      <c r="Q38" s="164">
        <v>330</v>
      </c>
      <c r="R38" s="54" t="s">
        <v>1084</v>
      </c>
      <c r="S38" s="54" t="s">
        <v>1124</v>
      </c>
      <c r="T38" s="283"/>
      <c r="U38" s="283"/>
      <c r="V38" s="283"/>
      <c r="W38" s="283"/>
      <c r="X38" s="283"/>
      <c r="Y38" s="383"/>
      <c r="Z38" s="283"/>
      <c r="AA38" s="283"/>
      <c r="AB38" s="283"/>
      <c r="AC38" s="165">
        <v>989469214.39999998</v>
      </c>
      <c r="AD38" s="54" t="s">
        <v>675</v>
      </c>
      <c r="AE38" s="380"/>
      <c r="AF38" s="373"/>
    </row>
    <row r="39" spans="1:32" ht="177">
      <c r="A39" s="283"/>
      <c r="B39" s="283"/>
      <c r="C39" s="457"/>
      <c r="D39" s="343"/>
      <c r="E39" s="279"/>
      <c r="F39" s="303"/>
      <c r="G39" s="279"/>
      <c r="H39" s="279"/>
      <c r="I39" s="279"/>
      <c r="J39" s="56"/>
      <c r="K39" s="54" t="s">
        <v>767</v>
      </c>
      <c r="L39" s="279"/>
      <c r="M39" s="54" t="s">
        <v>680</v>
      </c>
      <c r="N39" s="54">
        <v>1</v>
      </c>
      <c r="O39" s="136">
        <v>46054</v>
      </c>
      <c r="P39" s="136">
        <v>46357</v>
      </c>
      <c r="Q39" s="164">
        <v>330</v>
      </c>
      <c r="R39" s="54" t="s">
        <v>1084</v>
      </c>
      <c r="S39" s="54" t="s">
        <v>1124</v>
      </c>
      <c r="T39" s="283"/>
      <c r="U39" s="283"/>
      <c r="V39" s="283"/>
      <c r="W39" s="283"/>
      <c r="X39" s="283"/>
      <c r="Y39" s="383"/>
      <c r="Z39" s="283"/>
      <c r="AA39" s="283"/>
      <c r="AB39" s="283"/>
      <c r="AC39" s="165">
        <v>163456972.80000001</v>
      </c>
      <c r="AD39" s="54" t="s">
        <v>675</v>
      </c>
      <c r="AE39" s="380"/>
      <c r="AF39" s="373"/>
    </row>
    <row r="40" spans="1:32" ht="88.5">
      <c r="A40" s="283"/>
      <c r="B40" s="283"/>
      <c r="C40" s="457"/>
      <c r="D40" s="343"/>
      <c r="E40" s="279"/>
      <c r="F40" s="303"/>
      <c r="G40" s="279"/>
      <c r="H40" s="279"/>
      <c r="I40" s="279"/>
      <c r="J40" s="56"/>
      <c r="K40" s="54" t="s">
        <v>1121</v>
      </c>
      <c r="L40" s="279"/>
      <c r="M40" s="54" t="s">
        <v>682</v>
      </c>
      <c r="N40" s="54">
        <v>1</v>
      </c>
      <c r="O40" s="136">
        <v>46054</v>
      </c>
      <c r="P40" s="136">
        <v>46357</v>
      </c>
      <c r="Q40" s="164">
        <v>330</v>
      </c>
      <c r="R40" s="54" t="s">
        <v>1084</v>
      </c>
      <c r="S40" s="54" t="s">
        <v>1124</v>
      </c>
      <c r="T40" s="283"/>
      <c r="U40" s="283"/>
      <c r="V40" s="283"/>
      <c r="W40" s="283"/>
      <c r="X40" s="283"/>
      <c r="Y40" s="383"/>
      <c r="Z40" s="283"/>
      <c r="AA40" s="283"/>
      <c r="AB40" s="283"/>
      <c r="AC40" s="165">
        <v>484724275.19999999</v>
      </c>
      <c r="AD40" s="54" t="s">
        <v>675</v>
      </c>
      <c r="AE40" s="380"/>
      <c r="AF40" s="373"/>
    </row>
    <row r="41" spans="1:32" ht="89.25" thickBot="1">
      <c r="A41" s="283"/>
      <c r="B41" s="283"/>
      <c r="C41" s="457"/>
      <c r="D41" s="367"/>
      <c r="E41" s="280"/>
      <c r="F41" s="375"/>
      <c r="G41" s="280"/>
      <c r="H41" s="280"/>
      <c r="I41" s="280"/>
      <c r="J41" s="156"/>
      <c r="K41" s="142" t="s">
        <v>1122</v>
      </c>
      <c r="L41" s="280"/>
      <c r="M41" s="142" t="s">
        <v>678</v>
      </c>
      <c r="N41" s="142">
        <v>1</v>
      </c>
      <c r="O41" s="144">
        <v>46054</v>
      </c>
      <c r="P41" s="144">
        <v>46357</v>
      </c>
      <c r="Q41" s="166">
        <v>330</v>
      </c>
      <c r="R41" s="142" t="s">
        <v>1084</v>
      </c>
      <c r="S41" s="142" t="s">
        <v>1124</v>
      </c>
      <c r="T41" s="284"/>
      <c r="U41" s="284"/>
      <c r="V41" s="284"/>
      <c r="W41" s="284"/>
      <c r="X41" s="284"/>
      <c r="Y41" s="384"/>
      <c r="Z41" s="284"/>
      <c r="AA41" s="284"/>
      <c r="AB41" s="284"/>
      <c r="AC41" s="167">
        <v>470052633.60000002</v>
      </c>
      <c r="AD41" s="142" t="s">
        <v>675</v>
      </c>
      <c r="AE41" s="381"/>
      <c r="AF41" s="374"/>
    </row>
    <row r="42" spans="1:32" ht="93">
      <c r="A42" s="283"/>
      <c r="B42" s="283"/>
      <c r="C42" s="457"/>
      <c r="D42" s="342" t="s">
        <v>222</v>
      </c>
      <c r="E42" s="282" t="s">
        <v>685</v>
      </c>
      <c r="F42" s="346">
        <v>202400000005234</v>
      </c>
      <c r="G42" s="282" t="s">
        <v>686</v>
      </c>
      <c r="H42" s="282" t="s">
        <v>687</v>
      </c>
      <c r="I42" s="282" t="s">
        <v>688</v>
      </c>
      <c r="J42" s="134"/>
      <c r="K42" s="140" t="s">
        <v>689</v>
      </c>
      <c r="L42" s="140"/>
      <c r="M42" s="140" t="s">
        <v>690</v>
      </c>
      <c r="N42" s="168" t="s">
        <v>160</v>
      </c>
      <c r="O42" s="162" t="s">
        <v>171</v>
      </c>
      <c r="P42" s="162" t="s">
        <v>171</v>
      </c>
      <c r="Q42" s="162" t="s">
        <v>171</v>
      </c>
      <c r="R42" s="278" t="s">
        <v>171</v>
      </c>
      <c r="S42" s="278" t="s">
        <v>171</v>
      </c>
      <c r="T42" s="278" t="s">
        <v>171</v>
      </c>
      <c r="U42" s="278" t="s">
        <v>171</v>
      </c>
      <c r="V42" s="278" t="s">
        <v>171</v>
      </c>
      <c r="W42" s="278" t="s">
        <v>171</v>
      </c>
      <c r="X42" s="278" t="s">
        <v>171</v>
      </c>
      <c r="Y42" s="278" t="s">
        <v>171</v>
      </c>
      <c r="Z42" s="278" t="s">
        <v>171</v>
      </c>
      <c r="AA42" s="278" t="s">
        <v>171</v>
      </c>
      <c r="AB42" s="278" t="s">
        <v>171</v>
      </c>
      <c r="AC42" s="278" t="s">
        <v>171</v>
      </c>
      <c r="AD42" s="278" t="s">
        <v>171</v>
      </c>
      <c r="AE42" s="369" t="s">
        <v>693</v>
      </c>
      <c r="AF42" s="372"/>
    </row>
    <row r="43" spans="1:32">
      <c r="A43" s="283"/>
      <c r="B43" s="283"/>
      <c r="C43" s="457"/>
      <c r="D43" s="343"/>
      <c r="E43" s="283"/>
      <c r="F43" s="347"/>
      <c r="G43" s="283"/>
      <c r="H43" s="283"/>
      <c r="I43" s="283"/>
      <c r="J43" s="56"/>
      <c r="K43" s="57" t="s">
        <v>694</v>
      </c>
      <c r="L43" s="57"/>
      <c r="M43" s="57" t="s">
        <v>695</v>
      </c>
      <c r="N43" s="60" t="s">
        <v>160</v>
      </c>
      <c r="O43" s="169" t="s">
        <v>171</v>
      </c>
      <c r="P43" s="169" t="s">
        <v>171</v>
      </c>
      <c r="Q43" s="169" t="s">
        <v>171</v>
      </c>
      <c r="R43" s="279"/>
      <c r="S43" s="279"/>
      <c r="T43" s="279"/>
      <c r="U43" s="279"/>
      <c r="V43" s="279"/>
      <c r="W43" s="279"/>
      <c r="X43" s="279"/>
      <c r="Y43" s="279"/>
      <c r="Z43" s="279"/>
      <c r="AA43" s="279"/>
      <c r="AB43" s="279"/>
      <c r="AC43" s="279"/>
      <c r="AD43" s="279"/>
      <c r="AE43" s="370"/>
      <c r="AF43" s="373"/>
    </row>
    <row r="44" spans="1:32" ht="93">
      <c r="A44" s="283"/>
      <c r="B44" s="283"/>
      <c r="C44" s="457"/>
      <c r="D44" s="343"/>
      <c r="E44" s="283"/>
      <c r="F44" s="347"/>
      <c r="G44" s="283"/>
      <c r="H44" s="283"/>
      <c r="I44" s="283"/>
      <c r="J44" s="56"/>
      <c r="K44" s="370" t="s">
        <v>593</v>
      </c>
      <c r="L44" s="170"/>
      <c r="M44" s="57" t="s">
        <v>696</v>
      </c>
      <c r="N44" s="60" t="s">
        <v>160</v>
      </c>
      <c r="O44" s="169" t="s">
        <v>171</v>
      </c>
      <c r="P44" s="169" t="s">
        <v>171</v>
      </c>
      <c r="Q44" s="169" t="s">
        <v>171</v>
      </c>
      <c r="R44" s="279"/>
      <c r="S44" s="279"/>
      <c r="T44" s="279"/>
      <c r="U44" s="279"/>
      <c r="V44" s="279"/>
      <c r="W44" s="279"/>
      <c r="X44" s="279"/>
      <c r="Y44" s="279"/>
      <c r="Z44" s="279"/>
      <c r="AA44" s="279"/>
      <c r="AB44" s="279"/>
      <c r="AC44" s="279"/>
      <c r="AD44" s="279"/>
      <c r="AE44" s="370"/>
      <c r="AF44" s="373"/>
    </row>
    <row r="45" spans="1:32">
      <c r="A45" s="283"/>
      <c r="B45" s="283"/>
      <c r="C45" s="457"/>
      <c r="D45" s="343"/>
      <c r="E45" s="283"/>
      <c r="F45" s="347"/>
      <c r="G45" s="283"/>
      <c r="H45" s="283"/>
      <c r="I45" s="283"/>
      <c r="J45" s="56"/>
      <c r="K45" s="370"/>
      <c r="L45" s="170"/>
      <c r="M45" s="57" t="s">
        <v>697</v>
      </c>
      <c r="N45" s="60" t="s">
        <v>160</v>
      </c>
      <c r="O45" s="169" t="s">
        <v>171</v>
      </c>
      <c r="P45" s="169" t="s">
        <v>171</v>
      </c>
      <c r="Q45" s="169" t="s">
        <v>171</v>
      </c>
      <c r="R45" s="279"/>
      <c r="S45" s="279"/>
      <c r="T45" s="279"/>
      <c r="U45" s="279"/>
      <c r="V45" s="279"/>
      <c r="W45" s="279"/>
      <c r="X45" s="279"/>
      <c r="Y45" s="279"/>
      <c r="Z45" s="279"/>
      <c r="AA45" s="279"/>
      <c r="AB45" s="279"/>
      <c r="AC45" s="279"/>
      <c r="AD45" s="279"/>
      <c r="AE45" s="370"/>
      <c r="AF45" s="373"/>
    </row>
    <row r="46" spans="1:32" ht="93.75" thickBot="1">
      <c r="A46" s="345"/>
      <c r="B46" s="345"/>
      <c r="C46" s="458"/>
      <c r="D46" s="367"/>
      <c r="E46" s="284"/>
      <c r="F46" s="368"/>
      <c r="G46" s="284"/>
      <c r="H46" s="284"/>
      <c r="I46" s="284"/>
      <c r="J46" s="156"/>
      <c r="K46" s="145" t="s">
        <v>698</v>
      </c>
      <c r="L46" s="145"/>
      <c r="M46" s="145" t="s">
        <v>698</v>
      </c>
      <c r="N46" s="171" t="s">
        <v>160</v>
      </c>
      <c r="O46" s="172" t="s">
        <v>171</v>
      </c>
      <c r="P46" s="172" t="s">
        <v>171</v>
      </c>
      <c r="Q46" s="172" t="s">
        <v>171</v>
      </c>
      <c r="R46" s="280"/>
      <c r="S46" s="280"/>
      <c r="T46" s="280"/>
      <c r="U46" s="280"/>
      <c r="V46" s="280"/>
      <c r="W46" s="280"/>
      <c r="X46" s="280"/>
      <c r="Y46" s="280"/>
      <c r="Z46" s="280"/>
      <c r="AA46" s="280"/>
      <c r="AB46" s="280"/>
      <c r="AC46" s="280"/>
      <c r="AD46" s="280"/>
      <c r="AE46" s="371"/>
      <c r="AF46" s="374"/>
    </row>
    <row r="47" spans="1:32" ht="93">
      <c r="A47" s="342" t="s">
        <v>224</v>
      </c>
      <c r="B47" s="385" t="s">
        <v>225</v>
      </c>
      <c r="C47" s="388" t="s">
        <v>226</v>
      </c>
      <c r="D47" s="282" t="s">
        <v>229</v>
      </c>
      <c r="E47" s="369" t="s">
        <v>225</v>
      </c>
      <c r="F47" s="394" t="s">
        <v>699</v>
      </c>
      <c r="G47" s="369" t="s">
        <v>700</v>
      </c>
      <c r="H47" s="369" t="s">
        <v>1066</v>
      </c>
      <c r="I47" s="369" t="s">
        <v>701</v>
      </c>
      <c r="J47" s="173"/>
      <c r="K47" s="140" t="s">
        <v>702</v>
      </c>
      <c r="L47" s="140"/>
      <c r="M47" s="140" t="s">
        <v>703</v>
      </c>
      <c r="N47" s="132">
        <v>0.5</v>
      </c>
      <c r="O47" s="132" t="s">
        <v>1112</v>
      </c>
      <c r="P47" s="132" t="s">
        <v>1111</v>
      </c>
      <c r="Q47" s="148">
        <v>180</v>
      </c>
      <c r="R47" s="132" t="s">
        <v>1084</v>
      </c>
      <c r="S47" s="132" t="s">
        <v>1087</v>
      </c>
      <c r="T47" s="282" t="s">
        <v>1089</v>
      </c>
      <c r="U47" s="282" t="s">
        <v>704</v>
      </c>
      <c r="V47" s="282" t="s">
        <v>705</v>
      </c>
      <c r="W47" s="282" t="s">
        <v>691</v>
      </c>
      <c r="X47" s="282"/>
      <c r="Y47" s="174">
        <v>522000000</v>
      </c>
      <c r="Z47" s="174" t="s">
        <v>587</v>
      </c>
      <c r="AA47" s="174" t="s">
        <v>588</v>
      </c>
      <c r="AB47" s="139" t="s">
        <v>1112</v>
      </c>
      <c r="AC47" s="175">
        <v>522000000</v>
      </c>
      <c r="AD47" s="132" t="s">
        <v>589</v>
      </c>
      <c r="AE47" s="369" t="s">
        <v>1047</v>
      </c>
      <c r="AF47" s="391"/>
    </row>
    <row r="48" spans="1:32">
      <c r="A48" s="343"/>
      <c r="B48" s="386"/>
      <c r="C48" s="389"/>
      <c r="D48" s="283"/>
      <c r="E48" s="370"/>
      <c r="F48" s="395"/>
      <c r="G48" s="370"/>
      <c r="H48" s="370"/>
      <c r="I48" s="370"/>
      <c r="J48" s="176"/>
      <c r="K48" s="57" t="s">
        <v>706</v>
      </c>
      <c r="L48" s="57"/>
      <c r="M48" s="57" t="s">
        <v>707</v>
      </c>
      <c r="N48" s="54" t="s">
        <v>160</v>
      </c>
      <c r="O48" s="54" t="s">
        <v>171</v>
      </c>
      <c r="P48" s="54" t="s">
        <v>171</v>
      </c>
      <c r="Q48" s="54" t="s">
        <v>171</v>
      </c>
      <c r="R48" s="54" t="s">
        <v>171</v>
      </c>
      <c r="S48" s="54" t="s">
        <v>171</v>
      </c>
      <c r="T48" s="283"/>
      <c r="U48" s="283"/>
      <c r="V48" s="283"/>
      <c r="W48" s="283"/>
      <c r="X48" s="283"/>
      <c r="Y48" s="54" t="s">
        <v>171</v>
      </c>
      <c r="Z48" s="54" t="s">
        <v>171</v>
      </c>
      <c r="AA48" s="54" t="s">
        <v>171</v>
      </c>
      <c r="AB48" s="54" t="s">
        <v>171</v>
      </c>
      <c r="AC48" s="54" t="s">
        <v>171</v>
      </c>
      <c r="AD48" s="54" t="s">
        <v>171</v>
      </c>
      <c r="AE48" s="370"/>
      <c r="AF48" s="392"/>
    </row>
    <row r="49" spans="1:32" ht="93">
      <c r="A49" s="343" t="s">
        <v>231</v>
      </c>
      <c r="B49" s="386"/>
      <c r="C49" s="389"/>
      <c r="D49" s="283" t="s">
        <v>234</v>
      </c>
      <c r="E49" s="370"/>
      <c r="F49" s="395"/>
      <c r="G49" s="370"/>
      <c r="H49" s="370"/>
      <c r="I49" s="370" t="s">
        <v>235</v>
      </c>
      <c r="J49" s="176"/>
      <c r="K49" s="58" t="s">
        <v>708</v>
      </c>
      <c r="L49" s="177"/>
      <c r="M49" s="57" t="s">
        <v>709</v>
      </c>
      <c r="N49" s="54" t="s">
        <v>160</v>
      </c>
      <c r="O49" s="54" t="s">
        <v>171</v>
      </c>
      <c r="P49" s="54" t="s">
        <v>171</v>
      </c>
      <c r="Q49" s="54" t="s">
        <v>171</v>
      </c>
      <c r="R49" s="54" t="s">
        <v>171</v>
      </c>
      <c r="S49" s="54" t="s">
        <v>171</v>
      </c>
      <c r="T49" s="283"/>
      <c r="U49" s="283"/>
      <c r="V49" s="283"/>
      <c r="W49" s="283" t="s">
        <v>691</v>
      </c>
      <c r="X49" s="283"/>
      <c r="Y49" s="54" t="s">
        <v>171</v>
      </c>
      <c r="Z49" s="54" t="s">
        <v>171</v>
      </c>
      <c r="AA49" s="54" t="s">
        <v>171</v>
      </c>
      <c r="AB49" s="54" t="s">
        <v>171</v>
      </c>
      <c r="AC49" s="54" t="s">
        <v>171</v>
      </c>
      <c r="AD49" s="54" t="s">
        <v>171</v>
      </c>
      <c r="AE49" s="370"/>
      <c r="AF49" s="392"/>
    </row>
    <row r="50" spans="1:32">
      <c r="A50" s="343"/>
      <c r="B50" s="386"/>
      <c r="C50" s="389"/>
      <c r="D50" s="283"/>
      <c r="E50" s="370"/>
      <c r="F50" s="395"/>
      <c r="G50" s="370"/>
      <c r="H50" s="370"/>
      <c r="I50" s="370"/>
      <c r="J50" s="176"/>
      <c r="K50" s="57" t="s">
        <v>706</v>
      </c>
      <c r="L50" s="177"/>
      <c r="M50" s="57" t="s">
        <v>707</v>
      </c>
      <c r="N50" s="54">
        <v>1</v>
      </c>
      <c r="O50" s="54" t="s">
        <v>1102</v>
      </c>
      <c r="P50" s="54" t="s">
        <v>1111</v>
      </c>
      <c r="Q50" s="58">
        <v>330</v>
      </c>
      <c r="R50" s="54" t="s">
        <v>1084</v>
      </c>
      <c r="S50" s="54" t="s">
        <v>1087</v>
      </c>
      <c r="T50" s="283"/>
      <c r="U50" s="283"/>
      <c r="V50" s="283"/>
      <c r="W50" s="283"/>
      <c r="X50" s="283"/>
      <c r="Y50" s="178">
        <v>200000000</v>
      </c>
      <c r="Z50" s="178" t="s">
        <v>587</v>
      </c>
      <c r="AA50" s="54" t="s">
        <v>619</v>
      </c>
      <c r="AB50" s="54" t="s">
        <v>1102</v>
      </c>
      <c r="AC50" s="178">
        <v>200000000</v>
      </c>
      <c r="AD50" s="54" t="s">
        <v>589</v>
      </c>
      <c r="AE50" s="370"/>
      <c r="AF50" s="392"/>
    </row>
    <row r="51" spans="1:32" ht="139.5">
      <c r="A51" s="343"/>
      <c r="B51" s="386"/>
      <c r="C51" s="389"/>
      <c r="D51" s="283" t="s">
        <v>238</v>
      </c>
      <c r="E51" s="370"/>
      <c r="F51" s="395"/>
      <c r="G51" s="370"/>
      <c r="H51" s="370"/>
      <c r="I51" s="370" t="s">
        <v>710</v>
      </c>
      <c r="J51" s="176"/>
      <c r="K51" s="58" t="s">
        <v>711</v>
      </c>
      <c r="L51" s="177"/>
      <c r="M51" s="57" t="s">
        <v>713</v>
      </c>
      <c r="N51" s="54">
        <v>1</v>
      </c>
      <c r="O51" s="54" t="s">
        <v>1112</v>
      </c>
      <c r="P51" s="54" t="s">
        <v>1111</v>
      </c>
      <c r="Q51" s="58">
        <v>180</v>
      </c>
      <c r="R51" s="54" t="s">
        <v>1084</v>
      </c>
      <c r="S51" s="54" t="s">
        <v>1087</v>
      </c>
      <c r="T51" s="283"/>
      <c r="U51" s="283"/>
      <c r="V51" s="283"/>
      <c r="W51" s="283" t="s">
        <v>691</v>
      </c>
      <c r="X51" s="283"/>
      <c r="Y51" s="178">
        <v>378000000</v>
      </c>
      <c r="Z51" s="179" t="s">
        <v>587</v>
      </c>
      <c r="AA51" s="54" t="s">
        <v>619</v>
      </c>
      <c r="AB51" s="54" t="s">
        <v>1112</v>
      </c>
      <c r="AC51" s="178">
        <v>378000000</v>
      </c>
      <c r="AD51" s="54" t="s">
        <v>589</v>
      </c>
      <c r="AE51" s="370"/>
      <c r="AF51" s="392"/>
    </row>
    <row r="52" spans="1:32" ht="232.5">
      <c r="A52" s="343"/>
      <c r="B52" s="386"/>
      <c r="C52" s="389"/>
      <c r="D52" s="283"/>
      <c r="E52" s="370"/>
      <c r="F52" s="395"/>
      <c r="G52" s="370"/>
      <c r="H52" s="370"/>
      <c r="I52" s="370"/>
      <c r="J52" s="176"/>
      <c r="K52" s="58" t="s">
        <v>712</v>
      </c>
      <c r="L52" s="177"/>
      <c r="M52" s="57" t="s">
        <v>713</v>
      </c>
      <c r="N52" s="54" t="s">
        <v>160</v>
      </c>
      <c r="O52" s="54" t="s">
        <v>171</v>
      </c>
      <c r="P52" s="54" t="s">
        <v>171</v>
      </c>
      <c r="Q52" s="54" t="s">
        <v>171</v>
      </c>
      <c r="R52" s="54" t="s">
        <v>171</v>
      </c>
      <c r="S52" s="54" t="s">
        <v>171</v>
      </c>
      <c r="T52" s="283"/>
      <c r="U52" s="283"/>
      <c r="V52" s="283"/>
      <c r="W52" s="283"/>
      <c r="X52" s="283"/>
      <c r="Y52" s="54" t="s">
        <v>171</v>
      </c>
      <c r="Z52" s="54" t="s">
        <v>171</v>
      </c>
      <c r="AA52" s="54" t="s">
        <v>171</v>
      </c>
      <c r="AB52" s="54" t="s">
        <v>171</v>
      </c>
      <c r="AC52" s="54" t="s">
        <v>171</v>
      </c>
      <c r="AD52" s="54" t="s">
        <v>171</v>
      </c>
      <c r="AE52" s="370"/>
      <c r="AF52" s="392"/>
    </row>
    <row r="53" spans="1:32" ht="279.75" thickBot="1">
      <c r="A53" s="367"/>
      <c r="B53" s="387"/>
      <c r="C53" s="390"/>
      <c r="D53" s="284"/>
      <c r="E53" s="371"/>
      <c r="F53" s="396"/>
      <c r="G53" s="371"/>
      <c r="H53" s="371"/>
      <c r="I53" s="371"/>
      <c r="J53" s="180"/>
      <c r="K53" s="145" t="s">
        <v>714</v>
      </c>
      <c r="L53" s="145"/>
      <c r="M53" s="145" t="s">
        <v>715</v>
      </c>
      <c r="N53" s="142" t="s">
        <v>160</v>
      </c>
      <c r="O53" s="142" t="s">
        <v>171</v>
      </c>
      <c r="P53" s="142" t="s">
        <v>171</v>
      </c>
      <c r="Q53" s="142" t="s">
        <v>171</v>
      </c>
      <c r="R53" s="142" t="s">
        <v>171</v>
      </c>
      <c r="S53" s="142" t="s">
        <v>171</v>
      </c>
      <c r="T53" s="284"/>
      <c r="U53" s="284"/>
      <c r="V53" s="284"/>
      <c r="W53" s="284"/>
      <c r="X53" s="284"/>
      <c r="Y53" s="142" t="s">
        <v>171</v>
      </c>
      <c r="Z53" s="142" t="s">
        <v>171</v>
      </c>
      <c r="AA53" s="142" t="s">
        <v>171</v>
      </c>
      <c r="AB53" s="142" t="s">
        <v>171</v>
      </c>
      <c r="AC53" s="142" t="s">
        <v>171</v>
      </c>
      <c r="AD53" s="142" t="s">
        <v>171</v>
      </c>
      <c r="AE53" s="371"/>
      <c r="AF53" s="393"/>
    </row>
    <row r="54" spans="1:32" ht="265.5">
      <c r="A54" s="412" t="s">
        <v>240</v>
      </c>
      <c r="B54" s="385" t="s">
        <v>241</v>
      </c>
      <c r="C54" s="388" t="s">
        <v>242</v>
      </c>
      <c r="D54" s="282" t="s">
        <v>716</v>
      </c>
      <c r="E54" s="282" t="s">
        <v>717</v>
      </c>
      <c r="F54" s="346">
        <v>2024130010160</v>
      </c>
      <c r="G54" s="282" t="s">
        <v>718</v>
      </c>
      <c r="H54" s="282" t="s">
        <v>719</v>
      </c>
      <c r="I54" s="282" t="s">
        <v>720</v>
      </c>
      <c r="J54" s="134"/>
      <c r="K54" s="132" t="s">
        <v>1063</v>
      </c>
      <c r="L54" s="140"/>
      <c r="M54" s="140" t="s">
        <v>721</v>
      </c>
      <c r="N54" s="132" t="s">
        <v>160</v>
      </c>
      <c r="O54" s="132" t="s">
        <v>171</v>
      </c>
      <c r="P54" s="132" t="s">
        <v>171</v>
      </c>
      <c r="Q54" s="148" t="s">
        <v>171</v>
      </c>
      <c r="R54" s="132" t="s">
        <v>171</v>
      </c>
      <c r="S54" s="132" t="s">
        <v>171</v>
      </c>
      <c r="T54" s="278" t="s">
        <v>1089</v>
      </c>
      <c r="U54" s="282" t="s">
        <v>722</v>
      </c>
      <c r="V54" s="282" t="s">
        <v>723</v>
      </c>
      <c r="W54" s="282" t="s">
        <v>617</v>
      </c>
      <c r="X54" s="282" t="s">
        <v>724</v>
      </c>
      <c r="Y54" s="132" t="s">
        <v>171</v>
      </c>
      <c r="Z54" s="282" t="s">
        <v>587</v>
      </c>
      <c r="AA54" s="282" t="s">
        <v>619</v>
      </c>
      <c r="AB54" s="132" t="s">
        <v>171</v>
      </c>
      <c r="AC54" s="132" t="s">
        <v>171</v>
      </c>
      <c r="AD54" s="282" t="s">
        <v>589</v>
      </c>
      <c r="AE54" s="282" t="s">
        <v>1048</v>
      </c>
      <c r="AF54" s="181"/>
    </row>
    <row r="55" spans="1:32" ht="139.5">
      <c r="A55" s="413"/>
      <c r="B55" s="386"/>
      <c r="C55" s="389"/>
      <c r="D55" s="283"/>
      <c r="E55" s="283"/>
      <c r="F55" s="347"/>
      <c r="G55" s="283"/>
      <c r="H55" s="283"/>
      <c r="I55" s="283"/>
      <c r="J55" s="56"/>
      <c r="K55" s="54" t="s">
        <v>1064</v>
      </c>
      <c r="L55" s="57"/>
      <c r="M55" s="57" t="s">
        <v>725</v>
      </c>
      <c r="N55" s="54">
        <v>766</v>
      </c>
      <c r="O55" s="54" t="s">
        <v>1102</v>
      </c>
      <c r="P55" s="54" t="s">
        <v>1111</v>
      </c>
      <c r="Q55" s="58">
        <v>330</v>
      </c>
      <c r="R55" s="54" t="s">
        <v>1128</v>
      </c>
      <c r="S55" s="54" t="s">
        <v>1129</v>
      </c>
      <c r="T55" s="279"/>
      <c r="U55" s="283"/>
      <c r="V55" s="283"/>
      <c r="W55" s="283"/>
      <c r="X55" s="283"/>
      <c r="Y55" s="59">
        <v>320899998</v>
      </c>
      <c r="Z55" s="283"/>
      <c r="AA55" s="283"/>
      <c r="AB55" s="54" t="s">
        <v>1102</v>
      </c>
      <c r="AC55" s="59">
        <v>320899998</v>
      </c>
      <c r="AD55" s="283"/>
      <c r="AE55" s="283"/>
      <c r="AF55" s="182"/>
    </row>
    <row r="56" spans="1:32" ht="398.25">
      <c r="A56" s="413"/>
      <c r="B56" s="386"/>
      <c r="C56" s="389"/>
      <c r="D56" s="283"/>
      <c r="E56" s="283"/>
      <c r="F56" s="347"/>
      <c r="G56" s="283"/>
      <c r="H56" s="283"/>
      <c r="I56" s="283"/>
      <c r="J56" s="56"/>
      <c r="K56" s="54" t="s">
        <v>1065</v>
      </c>
      <c r="L56" s="57"/>
      <c r="M56" s="57" t="s">
        <v>721</v>
      </c>
      <c r="N56" s="54">
        <v>1</v>
      </c>
      <c r="O56" s="54" t="s">
        <v>1113</v>
      </c>
      <c r="P56" s="54" t="s">
        <v>1111</v>
      </c>
      <c r="Q56" s="58">
        <v>360</v>
      </c>
      <c r="R56" s="54" t="s">
        <v>1128</v>
      </c>
      <c r="S56" s="54" t="s">
        <v>1129</v>
      </c>
      <c r="T56" s="279"/>
      <c r="U56" s="283"/>
      <c r="V56" s="283"/>
      <c r="W56" s="283"/>
      <c r="X56" s="283"/>
      <c r="Y56" s="59">
        <v>129100000</v>
      </c>
      <c r="Z56" s="283"/>
      <c r="AA56" s="283"/>
      <c r="AB56" s="54" t="s">
        <v>1113</v>
      </c>
      <c r="AC56" s="59">
        <v>129100000</v>
      </c>
      <c r="AD56" s="283"/>
      <c r="AE56" s="283"/>
      <c r="AF56" s="182"/>
    </row>
    <row r="57" spans="1:32" ht="409.5">
      <c r="A57" s="413"/>
      <c r="B57" s="386"/>
      <c r="C57" s="389"/>
      <c r="D57" s="54" t="s">
        <v>726</v>
      </c>
      <c r="E57" s="283"/>
      <c r="F57" s="347"/>
      <c r="G57" s="283"/>
      <c r="H57" s="153"/>
      <c r="I57" s="183" t="s">
        <v>727</v>
      </c>
      <c r="J57" s="184"/>
      <c r="K57" s="54" t="s">
        <v>728</v>
      </c>
      <c r="L57" s="57"/>
      <c r="M57" s="57" t="s">
        <v>729</v>
      </c>
      <c r="N57" s="54">
        <v>3</v>
      </c>
      <c r="O57" s="54" t="s">
        <v>1112</v>
      </c>
      <c r="P57" s="54" t="s">
        <v>1111</v>
      </c>
      <c r="Q57" s="58">
        <v>180</v>
      </c>
      <c r="R57" s="54" t="s">
        <v>1128</v>
      </c>
      <c r="S57" s="54" t="s">
        <v>1129</v>
      </c>
      <c r="T57" s="279"/>
      <c r="U57" s="283"/>
      <c r="V57" s="283"/>
      <c r="W57" s="283"/>
      <c r="X57" s="283"/>
      <c r="Y57" s="59">
        <v>250000000</v>
      </c>
      <c r="Z57" s="283"/>
      <c r="AA57" s="283"/>
      <c r="AB57" s="54" t="s">
        <v>1112</v>
      </c>
      <c r="AC57" s="59">
        <v>250000000</v>
      </c>
      <c r="AD57" s="283"/>
      <c r="AE57" s="283"/>
      <c r="AF57" s="185"/>
    </row>
    <row r="58" spans="1:32" ht="409.5">
      <c r="A58" s="413"/>
      <c r="B58" s="386"/>
      <c r="C58" s="389"/>
      <c r="D58" s="283" t="s">
        <v>250</v>
      </c>
      <c r="E58" s="283"/>
      <c r="F58" s="347"/>
      <c r="G58" s="283"/>
      <c r="H58" s="283" t="s">
        <v>730</v>
      </c>
      <c r="I58" s="283" t="s">
        <v>731</v>
      </c>
      <c r="J58" s="56"/>
      <c r="K58" s="54" t="s">
        <v>732</v>
      </c>
      <c r="L58" s="57"/>
      <c r="M58" s="57" t="s">
        <v>733</v>
      </c>
      <c r="N58" s="54">
        <v>10</v>
      </c>
      <c r="O58" s="54" t="s">
        <v>1102</v>
      </c>
      <c r="P58" s="54" t="s">
        <v>1111</v>
      </c>
      <c r="Q58" s="58">
        <v>330</v>
      </c>
      <c r="R58" s="54" t="s">
        <v>1128</v>
      </c>
      <c r="S58" s="54" t="s">
        <v>1129</v>
      </c>
      <c r="T58" s="279"/>
      <c r="U58" s="283" t="s">
        <v>722</v>
      </c>
      <c r="V58" s="283" t="s">
        <v>723</v>
      </c>
      <c r="W58" s="283"/>
      <c r="X58" s="283"/>
      <c r="Y58" s="59">
        <v>122400000</v>
      </c>
      <c r="Z58" s="283"/>
      <c r="AA58" s="283"/>
      <c r="AB58" s="54" t="s">
        <v>1102</v>
      </c>
      <c r="AC58" s="59">
        <v>122400000</v>
      </c>
      <c r="AD58" s="283"/>
      <c r="AE58" s="283"/>
      <c r="AF58" s="185"/>
    </row>
    <row r="59" spans="1:32" ht="398.25">
      <c r="A59" s="413"/>
      <c r="B59" s="386"/>
      <c r="C59" s="389"/>
      <c r="D59" s="283"/>
      <c r="E59" s="283"/>
      <c r="F59" s="347"/>
      <c r="G59" s="283"/>
      <c r="H59" s="283"/>
      <c r="I59" s="283"/>
      <c r="J59" s="56"/>
      <c r="K59" s="54" t="s">
        <v>734</v>
      </c>
      <c r="L59" s="57"/>
      <c r="M59" s="57" t="s">
        <v>735</v>
      </c>
      <c r="N59" s="54">
        <v>80</v>
      </c>
      <c r="O59" s="54" t="s">
        <v>1102</v>
      </c>
      <c r="P59" s="54" t="s">
        <v>1111</v>
      </c>
      <c r="Q59" s="58">
        <v>330</v>
      </c>
      <c r="R59" s="54" t="s">
        <v>1128</v>
      </c>
      <c r="S59" s="54" t="s">
        <v>1129</v>
      </c>
      <c r="T59" s="279"/>
      <c r="U59" s="283"/>
      <c r="V59" s="283"/>
      <c r="W59" s="283"/>
      <c r="X59" s="283"/>
      <c r="Y59" s="59">
        <v>98300000</v>
      </c>
      <c r="Z59" s="283"/>
      <c r="AA59" s="283"/>
      <c r="AB59" s="54" t="s">
        <v>1102</v>
      </c>
      <c r="AC59" s="59">
        <v>98300000</v>
      </c>
      <c r="AD59" s="283"/>
      <c r="AE59" s="283"/>
      <c r="AF59" s="182"/>
    </row>
    <row r="60" spans="1:32" ht="398.25">
      <c r="A60" s="413"/>
      <c r="B60" s="386"/>
      <c r="C60" s="389"/>
      <c r="D60" s="283"/>
      <c r="E60" s="283"/>
      <c r="F60" s="347"/>
      <c r="G60" s="283"/>
      <c r="H60" s="283"/>
      <c r="I60" s="283"/>
      <c r="J60" s="56"/>
      <c r="K60" s="54" t="s">
        <v>736</v>
      </c>
      <c r="L60" s="57"/>
      <c r="M60" s="57" t="s">
        <v>737</v>
      </c>
      <c r="N60" s="54">
        <v>104</v>
      </c>
      <c r="O60" s="54" t="s">
        <v>1102</v>
      </c>
      <c r="P60" s="54" t="s">
        <v>1111</v>
      </c>
      <c r="Q60" s="58">
        <v>330</v>
      </c>
      <c r="R60" s="54" t="s">
        <v>1128</v>
      </c>
      <c r="S60" s="54" t="s">
        <v>1129</v>
      </c>
      <c r="T60" s="279"/>
      <c r="U60" s="283"/>
      <c r="V60" s="283"/>
      <c r="W60" s="283"/>
      <c r="X60" s="283"/>
      <c r="Y60" s="59">
        <v>252600000</v>
      </c>
      <c r="Z60" s="283"/>
      <c r="AA60" s="283"/>
      <c r="AB60" s="54" t="s">
        <v>1102</v>
      </c>
      <c r="AC60" s="59">
        <v>252600000</v>
      </c>
      <c r="AD60" s="283"/>
      <c r="AE60" s="283"/>
      <c r="AF60" s="182"/>
    </row>
    <row r="61" spans="1:32" ht="409.5">
      <c r="A61" s="413"/>
      <c r="B61" s="386"/>
      <c r="C61" s="389"/>
      <c r="D61" s="283"/>
      <c r="E61" s="283"/>
      <c r="F61" s="347"/>
      <c r="G61" s="283"/>
      <c r="H61" s="283"/>
      <c r="I61" s="283"/>
      <c r="J61" s="56"/>
      <c r="K61" s="54" t="s">
        <v>738</v>
      </c>
      <c r="L61" s="57"/>
      <c r="M61" s="57" t="s">
        <v>739</v>
      </c>
      <c r="N61" s="54">
        <v>1</v>
      </c>
      <c r="O61" s="54" t="s">
        <v>1102</v>
      </c>
      <c r="P61" s="54" t="s">
        <v>1111</v>
      </c>
      <c r="Q61" s="58">
        <v>330</v>
      </c>
      <c r="R61" s="54" t="s">
        <v>1128</v>
      </c>
      <c r="S61" s="54" t="s">
        <v>1129</v>
      </c>
      <c r="T61" s="279"/>
      <c r="U61" s="283"/>
      <c r="V61" s="283"/>
      <c r="W61" s="283"/>
      <c r="X61" s="283"/>
      <c r="Y61" s="59">
        <v>53000000</v>
      </c>
      <c r="Z61" s="283"/>
      <c r="AA61" s="283"/>
      <c r="AB61" s="54" t="s">
        <v>1102</v>
      </c>
      <c r="AC61" s="59">
        <v>53000000</v>
      </c>
      <c r="AD61" s="283"/>
      <c r="AE61" s="283"/>
      <c r="AF61" s="182"/>
    </row>
    <row r="62" spans="1:32" ht="177">
      <c r="A62" s="413"/>
      <c r="B62" s="386"/>
      <c r="C62" s="389"/>
      <c r="D62" s="283"/>
      <c r="E62" s="283"/>
      <c r="F62" s="347"/>
      <c r="G62" s="283"/>
      <c r="H62" s="283"/>
      <c r="I62" s="283"/>
      <c r="J62" s="56"/>
      <c r="K62" s="54" t="s">
        <v>740</v>
      </c>
      <c r="L62" s="57"/>
      <c r="M62" s="57" t="s">
        <v>741</v>
      </c>
      <c r="N62" s="54">
        <v>2</v>
      </c>
      <c r="O62" s="54" t="s">
        <v>1102</v>
      </c>
      <c r="P62" s="54" t="s">
        <v>1111</v>
      </c>
      <c r="Q62" s="58">
        <v>330</v>
      </c>
      <c r="R62" s="54" t="s">
        <v>1128</v>
      </c>
      <c r="S62" s="54" t="s">
        <v>1129</v>
      </c>
      <c r="T62" s="279"/>
      <c r="U62" s="283"/>
      <c r="V62" s="283"/>
      <c r="W62" s="283"/>
      <c r="X62" s="283"/>
      <c r="Y62" s="59">
        <v>151700000</v>
      </c>
      <c r="Z62" s="283"/>
      <c r="AA62" s="283"/>
      <c r="AB62" s="54" t="s">
        <v>1102</v>
      </c>
      <c r="AC62" s="59">
        <v>151700000</v>
      </c>
      <c r="AD62" s="283"/>
      <c r="AE62" s="283"/>
      <c r="AF62" s="182"/>
    </row>
    <row r="63" spans="1:32" ht="409.5">
      <c r="A63" s="413"/>
      <c r="B63" s="386"/>
      <c r="C63" s="389"/>
      <c r="D63" s="283"/>
      <c r="E63" s="283"/>
      <c r="F63" s="347"/>
      <c r="G63" s="283"/>
      <c r="H63" s="283"/>
      <c r="I63" s="283"/>
      <c r="J63" s="56"/>
      <c r="K63" s="54" t="s">
        <v>1058</v>
      </c>
      <c r="L63" s="57"/>
      <c r="M63" s="57" t="s">
        <v>1062</v>
      </c>
      <c r="N63" s="54">
        <v>12</v>
      </c>
      <c r="O63" s="54" t="s">
        <v>1102</v>
      </c>
      <c r="P63" s="54" t="s">
        <v>1111</v>
      </c>
      <c r="Q63" s="58">
        <v>330</v>
      </c>
      <c r="R63" s="54" t="s">
        <v>1128</v>
      </c>
      <c r="S63" s="54" t="s">
        <v>1129</v>
      </c>
      <c r="T63" s="279"/>
      <c r="U63" s="54" t="s">
        <v>742</v>
      </c>
      <c r="V63" s="54" t="s">
        <v>743</v>
      </c>
      <c r="W63" s="283"/>
      <c r="X63" s="283"/>
      <c r="Y63" s="59">
        <v>142400000</v>
      </c>
      <c r="Z63" s="283"/>
      <c r="AA63" s="461" t="s">
        <v>675</v>
      </c>
      <c r="AB63" s="54" t="s">
        <v>1102</v>
      </c>
      <c r="AC63" s="59">
        <v>142400000</v>
      </c>
      <c r="AD63" s="461" t="s">
        <v>675</v>
      </c>
      <c r="AE63" s="464"/>
      <c r="AF63" s="185"/>
    </row>
    <row r="64" spans="1:32" ht="398.25">
      <c r="A64" s="413"/>
      <c r="B64" s="386"/>
      <c r="C64" s="389"/>
      <c r="D64" s="283"/>
      <c r="E64" s="283"/>
      <c r="F64" s="347"/>
      <c r="G64" s="283"/>
      <c r="H64" s="283"/>
      <c r="I64" s="283"/>
      <c r="J64" s="56"/>
      <c r="K64" s="54" t="s">
        <v>744</v>
      </c>
      <c r="L64" s="57"/>
      <c r="M64" s="57" t="s">
        <v>745</v>
      </c>
      <c r="N64" s="54">
        <v>40</v>
      </c>
      <c r="O64" s="54" t="s">
        <v>1102</v>
      </c>
      <c r="P64" s="54" t="s">
        <v>1111</v>
      </c>
      <c r="Q64" s="58">
        <v>330</v>
      </c>
      <c r="R64" s="54" t="s">
        <v>1128</v>
      </c>
      <c r="S64" s="54" t="s">
        <v>1129</v>
      </c>
      <c r="T64" s="279"/>
      <c r="U64" s="54" t="s">
        <v>722</v>
      </c>
      <c r="V64" s="54" t="s">
        <v>723</v>
      </c>
      <c r="W64" s="283"/>
      <c r="X64" s="283"/>
      <c r="Y64" s="59">
        <v>32500000</v>
      </c>
      <c r="Z64" s="283"/>
      <c r="AA64" s="461"/>
      <c r="AB64" s="54" t="s">
        <v>1102</v>
      </c>
      <c r="AC64" s="59">
        <v>32500000</v>
      </c>
      <c r="AD64" s="461"/>
      <c r="AE64" s="464"/>
      <c r="AF64" s="182"/>
    </row>
    <row r="65" spans="1:32" ht="409.5">
      <c r="A65" s="413"/>
      <c r="B65" s="386"/>
      <c r="C65" s="389"/>
      <c r="D65" s="283"/>
      <c r="E65" s="283"/>
      <c r="F65" s="347"/>
      <c r="G65" s="283"/>
      <c r="H65" s="283"/>
      <c r="I65" s="283"/>
      <c r="J65" s="56"/>
      <c r="K65" s="54" t="s">
        <v>746</v>
      </c>
      <c r="L65" s="57"/>
      <c r="M65" s="57" t="s">
        <v>160</v>
      </c>
      <c r="N65" s="78" t="s">
        <v>160</v>
      </c>
      <c r="O65" s="78" t="s">
        <v>171</v>
      </c>
      <c r="P65" s="78" t="s">
        <v>171</v>
      </c>
      <c r="Q65" s="81" t="s">
        <v>171</v>
      </c>
      <c r="R65" s="78" t="s">
        <v>171</v>
      </c>
      <c r="S65" s="78" t="s">
        <v>171</v>
      </c>
      <c r="T65" s="279"/>
      <c r="U65" s="54" t="s">
        <v>747</v>
      </c>
      <c r="V65" s="54" t="s">
        <v>748</v>
      </c>
      <c r="W65" s="283"/>
      <c r="X65" s="283"/>
      <c r="Y65" s="59">
        <v>0</v>
      </c>
      <c r="Z65" s="283"/>
      <c r="AA65" s="461"/>
      <c r="AB65" s="78" t="s">
        <v>171</v>
      </c>
      <c r="AC65" s="59">
        <v>0</v>
      </c>
      <c r="AD65" s="461"/>
      <c r="AE65" s="464"/>
      <c r="AF65" s="182"/>
    </row>
    <row r="66" spans="1:32" ht="398.25">
      <c r="A66" s="413"/>
      <c r="B66" s="386"/>
      <c r="C66" s="389"/>
      <c r="D66" s="283"/>
      <c r="E66" s="283"/>
      <c r="F66" s="347"/>
      <c r="G66" s="283"/>
      <c r="H66" s="283"/>
      <c r="I66" s="283"/>
      <c r="J66" s="56"/>
      <c r="K66" s="54" t="s">
        <v>1059</v>
      </c>
      <c r="L66" s="57"/>
      <c r="M66" s="57" t="s">
        <v>749</v>
      </c>
      <c r="N66" s="54">
        <v>50</v>
      </c>
      <c r="O66" s="54" t="s">
        <v>1102</v>
      </c>
      <c r="P66" s="54" t="s">
        <v>1111</v>
      </c>
      <c r="Q66" s="58">
        <v>330</v>
      </c>
      <c r="R66" s="54" t="s">
        <v>1128</v>
      </c>
      <c r="S66" s="54" t="s">
        <v>1129</v>
      </c>
      <c r="T66" s="279"/>
      <c r="U66" s="54" t="s">
        <v>722</v>
      </c>
      <c r="V66" s="54" t="s">
        <v>723</v>
      </c>
      <c r="W66" s="283"/>
      <c r="X66" s="283"/>
      <c r="Y66" s="463">
        <v>97100000</v>
      </c>
      <c r="Z66" s="283"/>
      <c r="AA66" s="461"/>
      <c r="AB66" s="345" t="s">
        <v>1102</v>
      </c>
      <c r="AC66" s="463">
        <v>97100000</v>
      </c>
      <c r="AD66" s="461"/>
      <c r="AE66" s="464"/>
      <c r="AF66" s="182"/>
    </row>
    <row r="67" spans="1:32" ht="399" thickBot="1">
      <c r="A67" s="453"/>
      <c r="B67" s="454"/>
      <c r="C67" s="455"/>
      <c r="D67" s="345"/>
      <c r="E67" s="345"/>
      <c r="F67" s="348"/>
      <c r="G67" s="345"/>
      <c r="H67" s="345"/>
      <c r="I67" s="345"/>
      <c r="J67" s="75"/>
      <c r="K67" s="72" t="s">
        <v>1060</v>
      </c>
      <c r="L67" s="76"/>
      <c r="M67" s="76" t="s">
        <v>1061</v>
      </c>
      <c r="N67" s="72">
        <v>301</v>
      </c>
      <c r="O67" s="72" t="s">
        <v>1102</v>
      </c>
      <c r="P67" s="72" t="s">
        <v>1111</v>
      </c>
      <c r="Q67" s="77">
        <v>330</v>
      </c>
      <c r="R67" s="72" t="s">
        <v>1128</v>
      </c>
      <c r="S67" s="72" t="s">
        <v>1129</v>
      </c>
      <c r="T67" s="280"/>
      <c r="U67" s="72" t="s">
        <v>722</v>
      </c>
      <c r="V67" s="72" t="s">
        <v>723</v>
      </c>
      <c r="W67" s="345"/>
      <c r="X67" s="345"/>
      <c r="Y67" s="444"/>
      <c r="Z67" s="345"/>
      <c r="AA67" s="462"/>
      <c r="AB67" s="279"/>
      <c r="AC67" s="444"/>
      <c r="AD67" s="462"/>
      <c r="AE67" s="465"/>
      <c r="AF67" s="187"/>
    </row>
    <row r="68" spans="1:32" ht="232.5">
      <c r="A68" s="300"/>
      <c r="B68" s="450" t="s">
        <v>254</v>
      </c>
      <c r="C68" s="302" t="s">
        <v>750</v>
      </c>
      <c r="D68" s="302" t="s">
        <v>258</v>
      </c>
      <c r="E68" s="302" t="s">
        <v>751</v>
      </c>
      <c r="F68" s="302">
        <v>202500000041269</v>
      </c>
      <c r="G68" s="302" t="s">
        <v>1131</v>
      </c>
      <c r="H68" s="302" t="s">
        <v>1132</v>
      </c>
      <c r="I68" s="302" t="s">
        <v>581</v>
      </c>
      <c r="J68" s="134"/>
      <c r="K68" s="133" t="s">
        <v>1133</v>
      </c>
      <c r="L68" s="140"/>
      <c r="M68" s="133" t="s">
        <v>1137</v>
      </c>
      <c r="N68" s="188">
        <v>0.2</v>
      </c>
      <c r="O68" s="137">
        <v>46054</v>
      </c>
      <c r="P68" s="137">
        <v>46357</v>
      </c>
      <c r="Q68" s="85">
        <v>335</v>
      </c>
      <c r="R68" s="189">
        <v>1059626</v>
      </c>
      <c r="S68" s="140" t="s">
        <v>1090</v>
      </c>
      <c r="T68" s="369" t="s">
        <v>1193</v>
      </c>
      <c r="U68" s="140" t="s">
        <v>1141</v>
      </c>
      <c r="V68" s="140" t="s">
        <v>1144</v>
      </c>
      <c r="W68" s="140" t="s">
        <v>617</v>
      </c>
      <c r="X68" s="416" t="s">
        <v>1147</v>
      </c>
      <c r="Y68" s="190">
        <v>201499998</v>
      </c>
      <c r="Z68" s="140" t="s">
        <v>1148</v>
      </c>
      <c r="AA68" s="140" t="s">
        <v>674</v>
      </c>
      <c r="AB68" s="137">
        <v>46054</v>
      </c>
      <c r="AC68" s="190">
        <v>201499998</v>
      </c>
      <c r="AD68" s="140" t="s">
        <v>1149</v>
      </c>
      <c r="AE68" s="369" t="s">
        <v>1151</v>
      </c>
      <c r="AF68" s="391" t="s">
        <v>1161</v>
      </c>
    </row>
    <row r="69" spans="1:32" ht="409.5">
      <c r="A69" s="301"/>
      <c r="B69" s="451"/>
      <c r="C69" s="303"/>
      <c r="D69" s="303"/>
      <c r="E69" s="303"/>
      <c r="F69" s="303"/>
      <c r="G69" s="303"/>
      <c r="H69" s="303"/>
      <c r="I69" s="303"/>
      <c r="J69" s="56"/>
      <c r="K69" s="79" t="s">
        <v>1134</v>
      </c>
      <c r="L69" s="54"/>
      <c r="M69" s="79" t="s">
        <v>1138</v>
      </c>
      <c r="N69" s="191">
        <v>0.15</v>
      </c>
      <c r="O69" s="136">
        <v>46204</v>
      </c>
      <c r="P69" s="136">
        <v>46387</v>
      </c>
      <c r="Q69" s="64">
        <v>180</v>
      </c>
      <c r="R69" s="192">
        <v>1059626</v>
      </c>
      <c r="S69" s="57" t="s">
        <v>1090</v>
      </c>
      <c r="T69" s="370"/>
      <c r="U69" s="57" t="s">
        <v>1142</v>
      </c>
      <c r="V69" s="57" t="s">
        <v>1145</v>
      </c>
      <c r="W69" s="57" t="s">
        <v>617</v>
      </c>
      <c r="X69" s="417"/>
      <c r="Y69" s="193">
        <v>90000000</v>
      </c>
      <c r="Z69" s="57" t="s">
        <v>1148</v>
      </c>
      <c r="AA69" s="57" t="s">
        <v>674</v>
      </c>
      <c r="AB69" s="136">
        <v>46204</v>
      </c>
      <c r="AC69" s="193">
        <v>90000000</v>
      </c>
      <c r="AD69" s="183" t="s">
        <v>1149</v>
      </c>
      <c r="AE69" s="370"/>
      <c r="AF69" s="392"/>
    </row>
    <row r="70" spans="1:32" ht="409.5">
      <c r="A70" s="301"/>
      <c r="B70" s="451"/>
      <c r="C70" s="303"/>
      <c r="D70" s="303"/>
      <c r="E70" s="303"/>
      <c r="F70" s="303"/>
      <c r="G70" s="303"/>
      <c r="H70" s="303"/>
      <c r="I70" s="303"/>
      <c r="J70" s="56"/>
      <c r="K70" s="79" t="s">
        <v>1135</v>
      </c>
      <c r="L70" s="54"/>
      <c r="M70" s="79" t="s">
        <v>1139</v>
      </c>
      <c r="N70" s="191">
        <v>0.05</v>
      </c>
      <c r="O70" s="136">
        <v>46296</v>
      </c>
      <c r="P70" s="136">
        <v>46387</v>
      </c>
      <c r="Q70" s="64">
        <v>90</v>
      </c>
      <c r="R70" s="192">
        <v>1059626</v>
      </c>
      <c r="S70" s="57" t="s">
        <v>1090</v>
      </c>
      <c r="T70" s="370"/>
      <c r="U70" s="57" t="s">
        <v>1143</v>
      </c>
      <c r="V70" s="57" t="s">
        <v>1146</v>
      </c>
      <c r="W70" s="57" t="s">
        <v>617</v>
      </c>
      <c r="X70" s="419"/>
      <c r="Y70" s="193">
        <v>58500000</v>
      </c>
      <c r="Z70" s="57" t="s">
        <v>1148</v>
      </c>
      <c r="AA70" s="170" t="s">
        <v>1150</v>
      </c>
      <c r="AB70" s="136">
        <v>46296</v>
      </c>
      <c r="AC70" s="193">
        <v>58500000</v>
      </c>
      <c r="AD70" s="57" t="s">
        <v>752</v>
      </c>
      <c r="AE70" s="370"/>
      <c r="AF70" s="392"/>
    </row>
    <row r="71" spans="1:32" ht="89.25" thickBot="1">
      <c r="A71" s="449"/>
      <c r="B71" s="452"/>
      <c r="C71" s="375"/>
      <c r="D71" s="375"/>
      <c r="E71" s="375"/>
      <c r="F71" s="375"/>
      <c r="G71" s="375"/>
      <c r="H71" s="375"/>
      <c r="I71" s="375"/>
      <c r="J71" s="156"/>
      <c r="K71" s="159" t="s">
        <v>1136</v>
      </c>
      <c r="L71" s="142"/>
      <c r="M71" s="159" t="s">
        <v>1140</v>
      </c>
      <c r="N71" s="194" t="s">
        <v>160</v>
      </c>
      <c r="O71" s="145" t="s">
        <v>171</v>
      </c>
      <c r="P71" s="145" t="s">
        <v>171</v>
      </c>
      <c r="Q71" s="145" t="s">
        <v>171</v>
      </c>
      <c r="R71" s="145" t="s">
        <v>171</v>
      </c>
      <c r="S71" s="145" t="s">
        <v>171</v>
      </c>
      <c r="T71" s="371"/>
      <c r="U71" s="145" t="s">
        <v>171</v>
      </c>
      <c r="V71" s="145" t="s">
        <v>171</v>
      </c>
      <c r="W71" s="145" t="s">
        <v>171</v>
      </c>
      <c r="X71" s="145" t="s">
        <v>171</v>
      </c>
      <c r="Y71" s="145" t="s">
        <v>171</v>
      </c>
      <c r="Z71" s="195"/>
      <c r="AA71" s="195"/>
      <c r="AB71" s="195"/>
      <c r="AC71" s="145">
        <v>0</v>
      </c>
      <c r="AD71" s="196"/>
      <c r="AE71" s="371"/>
      <c r="AF71" s="393"/>
    </row>
    <row r="72" spans="1:32" ht="139.5">
      <c r="A72" s="342" t="s">
        <v>266</v>
      </c>
      <c r="B72" s="365" t="s">
        <v>267</v>
      </c>
      <c r="C72" s="282" t="s">
        <v>268</v>
      </c>
      <c r="D72" s="282" t="s">
        <v>270</v>
      </c>
      <c r="E72" s="282" t="s">
        <v>753</v>
      </c>
      <c r="F72" s="346">
        <v>2024130010224</v>
      </c>
      <c r="G72" s="369" t="s">
        <v>754</v>
      </c>
      <c r="H72" s="369" t="s">
        <v>754</v>
      </c>
      <c r="I72" s="369" t="s">
        <v>581</v>
      </c>
      <c r="J72" s="173"/>
      <c r="K72" s="140" t="s">
        <v>755</v>
      </c>
      <c r="L72" s="197"/>
      <c r="M72" s="132" t="s">
        <v>706</v>
      </c>
      <c r="N72" s="198" t="s">
        <v>160</v>
      </c>
      <c r="O72" s="199" t="s">
        <v>171</v>
      </c>
      <c r="P72" s="199" t="s">
        <v>171</v>
      </c>
      <c r="Q72" s="199" t="s">
        <v>171</v>
      </c>
      <c r="R72" s="199" t="s">
        <v>171</v>
      </c>
      <c r="S72" s="199" t="s">
        <v>171</v>
      </c>
      <c r="T72" s="282" t="s">
        <v>1153</v>
      </c>
      <c r="U72" s="282" t="s">
        <v>756</v>
      </c>
      <c r="V72" s="282" t="s">
        <v>757</v>
      </c>
      <c r="W72" s="282" t="s">
        <v>758</v>
      </c>
      <c r="X72" s="282" t="s">
        <v>759</v>
      </c>
      <c r="Y72" s="401">
        <v>2500000000</v>
      </c>
      <c r="Z72" s="401" t="s">
        <v>692</v>
      </c>
      <c r="AA72" s="401" t="s">
        <v>674</v>
      </c>
      <c r="AB72" s="199" t="s">
        <v>171</v>
      </c>
      <c r="AC72" s="199" t="s">
        <v>171</v>
      </c>
      <c r="AD72" s="404" t="s">
        <v>674</v>
      </c>
      <c r="AE72" s="369" t="s">
        <v>760</v>
      </c>
      <c r="AF72" s="372"/>
    </row>
    <row r="73" spans="1:32" ht="232.5">
      <c r="A73" s="343"/>
      <c r="B73" s="333"/>
      <c r="C73" s="283"/>
      <c r="D73" s="283"/>
      <c r="E73" s="283"/>
      <c r="F73" s="347"/>
      <c r="G73" s="370"/>
      <c r="H73" s="370"/>
      <c r="I73" s="370"/>
      <c r="J73" s="176"/>
      <c r="K73" s="57" t="s">
        <v>761</v>
      </c>
      <c r="L73" s="170"/>
      <c r="M73" s="54" t="s">
        <v>762</v>
      </c>
      <c r="N73" s="200">
        <v>0.08</v>
      </c>
      <c r="O73" s="201" t="s">
        <v>1102</v>
      </c>
      <c r="P73" s="201" t="s">
        <v>1111</v>
      </c>
      <c r="Q73" s="58">
        <f>11*30</f>
        <v>330</v>
      </c>
      <c r="R73" s="54" t="s">
        <v>1084</v>
      </c>
      <c r="S73" s="54">
        <v>1</v>
      </c>
      <c r="T73" s="283"/>
      <c r="U73" s="283"/>
      <c r="V73" s="283"/>
      <c r="W73" s="283"/>
      <c r="X73" s="283"/>
      <c r="Y73" s="402"/>
      <c r="Z73" s="402"/>
      <c r="AA73" s="402"/>
      <c r="AB73" s="201" t="s">
        <v>1102</v>
      </c>
      <c r="AC73" s="202">
        <v>30250000</v>
      </c>
      <c r="AD73" s="405"/>
      <c r="AE73" s="370"/>
      <c r="AF73" s="373"/>
    </row>
    <row r="74" spans="1:32" ht="186">
      <c r="A74" s="343"/>
      <c r="B74" s="333"/>
      <c r="C74" s="283"/>
      <c r="D74" s="283"/>
      <c r="E74" s="283"/>
      <c r="F74" s="347"/>
      <c r="G74" s="370"/>
      <c r="H74" s="370"/>
      <c r="I74" s="370"/>
      <c r="J74" s="176"/>
      <c r="K74" s="57" t="s">
        <v>763</v>
      </c>
      <c r="L74" s="170"/>
      <c r="M74" s="54" t="s">
        <v>764</v>
      </c>
      <c r="N74" s="200">
        <v>0.24</v>
      </c>
      <c r="O74" s="201" t="s">
        <v>1102</v>
      </c>
      <c r="P74" s="201" t="s">
        <v>1111</v>
      </c>
      <c r="Q74" s="58">
        <v>90</v>
      </c>
      <c r="R74" s="54" t="s">
        <v>1084</v>
      </c>
      <c r="S74" s="54">
        <v>1</v>
      </c>
      <c r="T74" s="283"/>
      <c r="U74" s="283"/>
      <c r="V74" s="283"/>
      <c r="W74" s="283"/>
      <c r="X74" s="283"/>
      <c r="Y74" s="402"/>
      <c r="Z74" s="402"/>
      <c r="AA74" s="402"/>
      <c r="AB74" s="201" t="s">
        <v>1102</v>
      </c>
      <c r="AC74" s="202">
        <v>2011116457.2</v>
      </c>
      <c r="AD74" s="405"/>
      <c r="AE74" s="370"/>
      <c r="AF74" s="373"/>
    </row>
    <row r="75" spans="1:32" ht="186">
      <c r="A75" s="343"/>
      <c r="B75" s="333"/>
      <c r="C75" s="283"/>
      <c r="D75" s="283"/>
      <c r="E75" s="283"/>
      <c r="F75" s="347"/>
      <c r="G75" s="370"/>
      <c r="H75" s="370"/>
      <c r="I75" s="370"/>
      <c r="J75" s="176"/>
      <c r="K75" s="57" t="s">
        <v>765</v>
      </c>
      <c r="L75" s="170"/>
      <c r="M75" s="54" t="s">
        <v>766</v>
      </c>
      <c r="N75" s="200" t="s">
        <v>160</v>
      </c>
      <c r="O75" s="200" t="s">
        <v>171</v>
      </c>
      <c r="P75" s="200" t="s">
        <v>171</v>
      </c>
      <c r="Q75" s="58" t="s">
        <v>171</v>
      </c>
      <c r="R75" s="54" t="s">
        <v>171</v>
      </c>
      <c r="S75" s="54" t="s">
        <v>171</v>
      </c>
      <c r="T75" s="283"/>
      <c r="U75" s="283"/>
      <c r="V75" s="283"/>
      <c r="W75" s="283"/>
      <c r="X75" s="283"/>
      <c r="Y75" s="402"/>
      <c r="Z75" s="402"/>
      <c r="AA75" s="402"/>
      <c r="AB75" s="200" t="s">
        <v>171</v>
      </c>
      <c r="AC75" s="200" t="s">
        <v>171</v>
      </c>
      <c r="AD75" s="405"/>
      <c r="AE75" s="370"/>
      <c r="AF75" s="373"/>
    </row>
    <row r="76" spans="1:32" ht="265.5">
      <c r="A76" s="343"/>
      <c r="B76" s="333"/>
      <c r="C76" s="283"/>
      <c r="D76" s="283"/>
      <c r="E76" s="283"/>
      <c r="F76" s="347"/>
      <c r="G76" s="370"/>
      <c r="H76" s="370"/>
      <c r="I76" s="370"/>
      <c r="J76" s="176"/>
      <c r="K76" s="57" t="s">
        <v>767</v>
      </c>
      <c r="L76" s="170"/>
      <c r="M76" s="54" t="s">
        <v>768</v>
      </c>
      <c r="N76" s="200" t="s">
        <v>160</v>
      </c>
      <c r="O76" s="200" t="s">
        <v>171</v>
      </c>
      <c r="P76" s="200" t="s">
        <v>171</v>
      </c>
      <c r="Q76" s="58" t="s">
        <v>171</v>
      </c>
      <c r="R76" s="54" t="s">
        <v>171</v>
      </c>
      <c r="S76" s="54" t="s">
        <v>171</v>
      </c>
      <c r="T76" s="283"/>
      <c r="U76" s="283"/>
      <c r="V76" s="283"/>
      <c r="W76" s="283"/>
      <c r="X76" s="283"/>
      <c r="Y76" s="402"/>
      <c r="Z76" s="402"/>
      <c r="AA76" s="402"/>
      <c r="AB76" s="200" t="s">
        <v>171</v>
      </c>
      <c r="AC76" s="200" t="s">
        <v>171</v>
      </c>
      <c r="AD76" s="405"/>
      <c r="AE76" s="370"/>
      <c r="AF76" s="373"/>
    </row>
    <row r="77" spans="1:32" ht="47.25" thickBot="1">
      <c r="A77" s="367"/>
      <c r="B77" s="397"/>
      <c r="C77" s="284"/>
      <c r="D77" s="284"/>
      <c r="E77" s="284"/>
      <c r="F77" s="368"/>
      <c r="G77" s="371"/>
      <c r="H77" s="371"/>
      <c r="I77" s="371"/>
      <c r="J77" s="180"/>
      <c r="K77" s="145" t="s">
        <v>769</v>
      </c>
      <c r="L77" s="195"/>
      <c r="M77" s="142" t="s">
        <v>770</v>
      </c>
      <c r="N77" s="203">
        <v>0.08</v>
      </c>
      <c r="O77" s="204" t="s">
        <v>1102</v>
      </c>
      <c r="P77" s="204" t="s">
        <v>1111</v>
      </c>
      <c r="Q77" s="205">
        <f>11*30</f>
        <v>330</v>
      </c>
      <c r="R77" s="142" t="s">
        <v>1084</v>
      </c>
      <c r="S77" s="142">
        <v>1</v>
      </c>
      <c r="T77" s="284"/>
      <c r="U77" s="284"/>
      <c r="V77" s="284"/>
      <c r="W77" s="284"/>
      <c r="X77" s="284"/>
      <c r="Y77" s="403"/>
      <c r="Z77" s="403"/>
      <c r="AA77" s="403"/>
      <c r="AB77" s="204" t="s">
        <v>1102</v>
      </c>
      <c r="AC77" s="206">
        <v>458633542.80000001</v>
      </c>
      <c r="AD77" s="406"/>
      <c r="AE77" s="371"/>
      <c r="AF77" s="374"/>
    </row>
    <row r="78" spans="1:32" ht="265.5">
      <c r="A78" s="335" t="s">
        <v>282</v>
      </c>
      <c r="B78" s="338" t="s">
        <v>271</v>
      </c>
      <c r="C78" s="338" t="s">
        <v>272</v>
      </c>
      <c r="D78" s="349" t="s">
        <v>274</v>
      </c>
      <c r="E78" s="349" t="s">
        <v>771</v>
      </c>
      <c r="F78" s="398">
        <v>2024130010221</v>
      </c>
      <c r="G78" s="285" t="s">
        <v>772</v>
      </c>
      <c r="H78" s="285" t="s">
        <v>773</v>
      </c>
      <c r="I78" s="285" t="s">
        <v>581</v>
      </c>
      <c r="J78" s="115"/>
      <c r="K78" s="114" t="s">
        <v>774</v>
      </c>
      <c r="L78" s="116"/>
      <c r="M78" s="114" t="s">
        <v>614</v>
      </c>
      <c r="N78" s="114" t="s">
        <v>160</v>
      </c>
      <c r="O78" s="114" t="s">
        <v>160</v>
      </c>
      <c r="P78" s="114" t="s">
        <v>160</v>
      </c>
      <c r="Q78" s="117" t="s">
        <v>160</v>
      </c>
      <c r="R78" s="114" t="s">
        <v>1084</v>
      </c>
      <c r="S78" s="118" t="s">
        <v>1091</v>
      </c>
      <c r="T78" s="285" t="s">
        <v>1193</v>
      </c>
      <c r="U78" s="285" t="s">
        <v>756</v>
      </c>
      <c r="V78" s="285" t="s">
        <v>757</v>
      </c>
      <c r="W78" s="285" t="s">
        <v>617</v>
      </c>
      <c r="X78" s="285" t="s">
        <v>759</v>
      </c>
      <c r="Y78" s="288">
        <v>1600000000</v>
      </c>
      <c r="Z78" s="285" t="s">
        <v>587</v>
      </c>
      <c r="AA78" s="349" t="s">
        <v>674</v>
      </c>
      <c r="AB78" s="114" t="s">
        <v>160</v>
      </c>
      <c r="AC78" s="292">
        <v>800000000</v>
      </c>
      <c r="AD78" s="349" t="s">
        <v>674</v>
      </c>
      <c r="AE78" s="285" t="s">
        <v>775</v>
      </c>
      <c r="AF78" s="407"/>
    </row>
    <row r="79" spans="1:32" ht="177">
      <c r="A79" s="336"/>
      <c r="B79" s="339"/>
      <c r="C79" s="339"/>
      <c r="D79" s="350"/>
      <c r="E79" s="350"/>
      <c r="F79" s="399"/>
      <c r="G79" s="286"/>
      <c r="H79" s="286"/>
      <c r="I79" s="286"/>
      <c r="J79" s="110"/>
      <c r="K79" s="107" t="s">
        <v>776</v>
      </c>
      <c r="L79" s="111"/>
      <c r="M79" s="107" t="s">
        <v>777</v>
      </c>
      <c r="N79" s="107" t="s">
        <v>160</v>
      </c>
      <c r="O79" s="107" t="s">
        <v>160</v>
      </c>
      <c r="P79" s="107" t="s">
        <v>160</v>
      </c>
      <c r="Q79" s="108" t="s">
        <v>160</v>
      </c>
      <c r="R79" s="107" t="s">
        <v>1084</v>
      </c>
      <c r="S79" s="112" t="s">
        <v>1091</v>
      </c>
      <c r="T79" s="286"/>
      <c r="U79" s="286"/>
      <c r="V79" s="286"/>
      <c r="W79" s="286"/>
      <c r="X79" s="286"/>
      <c r="Y79" s="289"/>
      <c r="Z79" s="286"/>
      <c r="AA79" s="350"/>
      <c r="AB79" s="107" t="s">
        <v>160</v>
      </c>
      <c r="AC79" s="293"/>
      <c r="AD79" s="350"/>
      <c r="AE79" s="286"/>
      <c r="AF79" s="408"/>
    </row>
    <row r="80" spans="1:32" ht="265.5">
      <c r="A80" s="336"/>
      <c r="B80" s="339"/>
      <c r="C80" s="339"/>
      <c r="D80" s="350"/>
      <c r="E80" s="350"/>
      <c r="F80" s="399"/>
      <c r="G80" s="286"/>
      <c r="H80" s="286"/>
      <c r="I80" s="286"/>
      <c r="J80" s="110"/>
      <c r="K80" s="107" t="s">
        <v>778</v>
      </c>
      <c r="L80" s="111"/>
      <c r="M80" s="107" t="s">
        <v>779</v>
      </c>
      <c r="N80" s="107">
        <v>0.2</v>
      </c>
      <c r="O80" s="109">
        <v>46054</v>
      </c>
      <c r="P80" s="109">
        <v>46174</v>
      </c>
      <c r="Q80" s="108">
        <v>180</v>
      </c>
      <c r="R80" s="107" t="s">
        <v>1084</v>
      </c>
      <c r="S80" s="112" t="s">
        <v>1091</v>
      </c>
      <c r="T80" s="286"/>
      <c r="U80" s="286"/>
      <c r="V80" s="286"/>
      <c r="W80" s="286"/>
      <c r="X80" s="286"/>
      <c r="Y80" s="289"/>
      <c r="Z80" s="286"/>
      <c r="AA80" s="350"/>
      <c r="AB80" s="109">
        <v>46054</v>
      </c>
      <c r="AC80" s="293"/>
      <c r="AD80" s="350"/>
      <c r="AE80" s="286"/>
      <c r="AF80" s="408"/>
    </row>
    <row r="81" spans="1:32" ht="265.5">
      <c r="A81" s="336"/>
      <c r="B81" s="339"/>
      <c r="C81" s="339"/>
      <c r="D81" s="350"/>
      <c r="E81" s="350"/>
      <c r="F81" s="399"/>
      <c r="G81" s="286"/>
      <c r="H81" s="286"/>
      <c r="I81" s="286"/>
      <c r="J81" s="110"/>
      <c r="K81" s="107" t="s">
        <v>780</v>
      </c>
      <c r="L81" s="111"/>
      <c r="M81" s="107" t="s">
        <v>781</v>
      </c>
      <c r="N81" s="107">
        <v>0.1</v>
      </c>
      <c r="O81" s="109">
        <v>46054</v>
      </c>
      <c r="P81" s="109">
        <v>46174</v>
      </c>
      <c r="Q81" s="108">
        <v>180</v>
      </c>
      <c r="R81" s="107" t="s">
        <v>1084</v>
      </c>
      <c r="S81" s="112" t="s">
        <v>1091</v>
      </c>
      <c r="T81" s="286"/>
      <c r="U81" s="286"/>
      <c r="V81" s="286"/>
      <c r="W81" s="286"/>
      <c r="X81" s="286"/>
      <c r="Y81" s="289"/>
      <c r="Z81" s="286"/>
      <c r="AA81" s="350"/>
      <c r="AB81" s="109">
        <v>46054</v>
      </c>
      <c r="AC81" s="293"/>
      <c r="AD81" s="350"/>
      <c r="AE81" s="286"/>
      <c r="AF81" s="408"/>
    </row>
    <row r="82" spans="1:32" ht="265.5">
      <c r="A82" s="336"/>
      <c r="B82" s="339"/>
      <c r="C82" s="339"/>
      <c r="D82" s="350" t="s">
        <v>782</v>
      </c>
      <c r="E82" s="350"/>
      <c r="F82" s="399"/>
      <c r="G82" s="286"/>
      <c r="H82" s="286"/>
      <c r="I82" s="286"/>
      <c r="J82" s="110"/>
      <c r="K82" s="107" t="s">
        <v>774</v>
      </c>
      <c r="L82" s="111"/>
      <c r="M82" s="107" t="s">
        <v>706</v>
      </c>
      <c r="N82" s="107">
        <v>0.1</v>
      </c>
      <c r="O82" s="109">
        <v>46204</v>
      </c>
      <c r="P82" s="109">
        <v>46266</v>
      </c>
      <c r="Q82" s="108">
        <v>90</v>
      </c>
      <c r="R82" s="107" t="s">
        <v>1084</v>
      </c>
      <c r="S82" s="112" t="s">
        <v>1091</v>
      </c>
      <c r="T82" s="286"/>
      <c r="U82" s="286"/>
      <c r="V82" s="286"/>
      <c r="W82" s="286"/>
      <c r="X82" s="286"/>
      <c r="Y82" s="289"/>
      <c r="Z82" s="286"/>
      <c r="AA82" s="350"/>
      <c r="AB82" s="109">
        <v>46204</v>
      </c>
      <c r="AC82" s="293"/>
      <c r="AD82" s="350"/>
      <c r="AE82" s="286"/>
      <c r="AF82" s="408"/>
    </row>
    <row r="83" spans="1:32" ht="177">
      <c r="A83" s="336"/>
      <c r="B83" s="339"/>
      <c r="C83" s="339"/>
      <c r="D83" s="350"/>
      <c r="E83" s="350"/>
      <c r="F83" s="399"/>
      <c r="G83" s="286"/>
      <c r="H83" s="286"/>
      <c r="I83" s="286"/>
      <c r="J83" s="110"/>
      <c r="K83" s="107" t="s">
        <v>776</v>
      </c>
      <c r="L83" s="111"/>
      <c r="M83" s="107" t="s">
        <v>783</v>
      </c>
      <c r="N83" s="107">
        <v>0.18333333333333335</v>
      </c>
      <c r="O83" s="109">
        <v>46204</v>
      </c>
      <c r="P83" s="109">
        <v>46357</v>
      </c>
      <c r="Q83" s="108">
        <v>180</v>
      </c>
      <c r="R83" s="107" t="s">
        <v>1084</v>
      </c>
      <c r="S83" s="112" t="s">
        <v>1091</v>
      </c>
      <c r="T83" s="286"/>
      <c r="U83" s="286"/>
      <c r="V83" s="286"/>
      <c r="W83" s="286"/>
      <c r="X83" s="286"/>
      <c r="Y83" s="289"/>
      <c r="Z83" s="286"/>
      <c r="AA83" s="350"/>
      <c r="AB83" s="109">
        <v>46204</v>
      </c>
      <c r="AC83" s="293"/>
      <c r="AD83" s="350"/>
      <c r="AE83" s="286"/>
      <c r="AF83" s="408"/>
    </row>
    <row r="84" spans="1:32" ht="265.5">
      <c r="A84" s="336"/>
      <c r="B84" s="339"/>
      <c r="C84" s="339"/>
      <c r="D84" s="350"/>
      <c r="E84" s="350"/>
      <c r="F84" s="399"/>
      <c r="G84" s="286"/>
      <c r="H84" s="286"/>
      <c r="I84" s="286"/>
      <c r="J84" s="110"/>
      <c r="K84" s="107" t="s">
        <v>778</v>
      </c>
      <c r="L84" s="111"/>
      <c r="M84" s="107" t="s">
        <v>779</v>
      </c>
      <c r="N84" s="107">
        <v>6.666666666666668E-2</v>
      </c>
      <c r="O84" s="109">
        <v>46113</v>
      </c>
      <c r="P84" s="109">
        <v>46357</v>
      </c>
      <c r="Q84" s="108">
        <v>270</v>
      </c>
      <c r="R84" s="107" t="s">
        <v>1084</v>
      </c>
      <c r="S84" s="112" t="s">
        <v>1091</v>
      </c>
      <c r="T84" s="286"/>
      <c r="U84" s="286"/>
      <c r="V84" s="286"/>
      <c r="W84" s="286"/>
      <c r="X84" s="286"/>
      <c r="Y84" s="289"/>
      <c r="Z84" s="286"/>
      <c r="AA84" s="350"/>
      <c r="AB84" s="109">
        <v>46113</v>
      </c>
      <c r="AC84" s="293"/>
      <c r="AD84" s="350"/>
      <c r="AE84" s="286"/>
      <c r="AF84" s="408"/>
    </row>
    <row r="85" spans="1:32" ht="265.5">
      <c r="A85" s="336"/>
      <c r="B85" s="339"/>
      <c r="C85" s="339"/>
      <c r="D85" s="350"/>
      <c r="E85" s="350"/>
      <c r="F85" s="399"/>
      <c r="G85" s="286"/>
      <c r="H85" s="286"/>
      <c r="I85" s="286"/>
      <c r="J85" s="110"/>
      <c r="K85" s="107" t="s">
        <v>780</v>
      </c>
      <c r="L85" s="113"/>
      <c r="M85" s="107" t="s">
        <v>665</v>
      </c>
      <c r="N85" s="107">
        <v>0.10000000000000002</v>
      </c>
      <c r="O85" s="109">
        <v>46054</v>
      </c>
      <c r="P85" s="109">
        <v>46357</v>
      </c>
      <c r="Q85" s="108">
        <v>365</v>
      </c>
      <c r="R85" s="107" t="s">
        <v>1084</v>
      </c>
      <c r="S85" s="112" t="s">
        <v>1091</v>
      </c>
      <c r="T85" s="286"/>
      <c r="U85" s="286"/>
      <c r="V85" s="286"/>
      <c r="W85" s="286"/>
      <c r="X85" s="286"/>
      <c r="Y85" s="289"/>
      <c r="Z85" s="286"/>
      <c r="AA85" s="350"/>
      <c r="AB85" s="109">
        <v>46054</v>
      </c>
      <c r="AC85" s="293"/>
      <c r="AD85" s="350"/>
      <c r="AE85" s="286"/>
      <c r="AF85" s="408"/>
    </row>
    <row r="86" spans="1:32" ht="265.5">
      <c r="A86" s="336"/>
      <c r="B86" s="339"/>
      <c r="C86" s="339"/>
      <c r="D86" s="350" t="s">
        <v>1092</v>
      </c>
      <c r="E86" s="350"/>
      <c r="F86" s="399"/>
      <c r="G86" s="286"/>
      <c r="H86" s="286"/>
      <c r="I86" s="286"/>
      <c r="J86" s="110"/>
      <c r="K86" s="107" t="s">
        <v>774</v>
      </c>
      <c r="L86" s="113"/>
      <c r="M86" s="107" t="s">
        <v>706</v>
      </c>
      <c r="N86" s="107">
        <v>0.1</v>
      </c>
      <c r="O86" s="109">
        <v>46204</v>
      </c>
      <c r="P86" s="109">
        <v>46357</v>
      </c>
      <c r="Q86" s="108">
        <v>180</v>
      </c>
      <c r="R86" s="107" t="s">
        <v>1196</v>
      </c>
      <c r="S86" s="112" t="s">
        <v>1197</v>
      </c>
      <c r="T86" s="286"/>
      <c r="U86" s="286"/>
      <c r="V86" s="286"/>
      <c r="W86" s="286"/>
      <c r="X86" s="286"/>
      <c r="Y86" s="289"/>
      <c r="Z86" s="286"/>
      <c r="AA86" s="291" t="s">
        <v>619</v>
      </c>
      <c r="AB86" s="109">
        <v>46204</v>
      </c>
      <c r="AC86" s="294">
        <v>800000000</v>
      </c>
      <c r="AD86" s="291" t="s">
        <v>619</v>
      </c>
      <c r="AE86" s="286"/>
      <c r="AF86" s="207"/>
    </row>
    <row r="87" spans="1:32" ht="177">
      <c r="A87" s="336"/>
      <c r="B87" s="339"/>
      <c r="C87" s="339"/>
      <c r="D87" s="350"/>
      <c r="E87" s="350"/>
      <c r="F87" s="399"/>
      <c r="G87" s="286"/>
      <c r="H87" s="286"/>
      <c r="I87" s="286"/>
      <c r="J87" s="110"/>
      <c r="K87" s="107" t="s">
        <v>776</v>
      </c>
      <c r="L87" s="113"/>
      <c r="M87" s="107" t="s">
        <v>783</v>
      </c>
      <c r="N87" s="107">
        <v>0.1</v>
      </c>
      <c r="O87" s="109">
        <v>46204</v>
      </c>
      <c r="P87" s="109">
        <v>46266</v>
      </c>
      <c r="Q87" s="108">
        <v>90</v>
      </c>
      <c r="R87" s="107" t="s">
        <v>1196</v>
      </c>
      <c r="S87" s="112" t="s">
        <v>1197</v>
      </c>
      <c r="T87" s="286"/>
      <c r="U87" s="286"/>
      <c r="V87" s="286"/>
      <c r="W87" s="286"/>
      <c r="X87" s="286"/>
      <c r="Y87" s="289"/>
      <c r="Z87" s="286"/>
      <c r="AA87" s="286"/>
      <c r="AB87" s="109">
        <v>46204</v>
      </c>
      <c r="AC87" s="295"/>
      <c r="AD87" s="286"/>
      <c r="AE87" s="286"/>
      <c r="AF87" s="207"/>
    </row>
    <row r="88" spans="1:32" ht="265.5">
      <c r="A88" s="336"/>
      <c r="B88" s="339"/>
      <c r="C88" s="339"/>
      <c r="D88" s="350"/>
      <c r="E88" s="350"/>
      <c r="F88" s="399"/>
      <c r="G88" s="286"/>
      <c r="H88" s="286"/>
      <c r="I88" s="286"/>
      <c r="J88" s="110"/>
      <c r="K88" s="107" t="s">
        <v>778</v>
      </c>
      <c r="L88" s="113"/>
      <c r="M88" s="107" t="s">
        <v>779</v>
      </c>
      <c r="N88" s="107">
        <v>0.05</v>
      </c>
      <c r="O88" s="109">
        <v>46204</v>
      </c>
      <c r="P88" s="109">
        <v>46266</v>
      </c>
      <c r="Q88" s="108">
        <v>90</v>
      </c>
      <c r="R88" s="107" t="s">
        <v>1196</v>
      </c>
      <c r="S88" s="112" t="s">
        <v>1197</v>
      </c>
      <c r="T88" s="286"/>
      <c r="U88" s="286"/>
      <c r="V88" s="286"/>
      <c r="W88" s="286"/>
      <c r="X88" s="286"/>
      <c r="Y88" s="289"/>
      <c r="Z88" s="286"/>
      <c r="AA88" s="286"/>
      <c r="AB88" s="109">
        <v>46204</v>
      </c>
      <c r="AC88" s="295"/>
      <c r="AD88" s="286"/>
      <c r="AE88" s="286"/>
      <c r="AF88" s="207"/>
    </row>
    <row r="89" spans="1:32" ht="266.25" thickBot="1">
      <c r="A89" s="337"/>
      <c r="B89" s="340"/>
      <c r="C89" s="340"/>
      <c r="D89" s="351"/>
      <c r="E89" s="351"/>
      <c r="F89" s="400"/>
      <c r="G89" s="287"/>
      <c r="H89" s="287"/>
      <c r="I89" s="287"/>
      <c r="J89" s="120"/>
      <c r="K89" s="119" t="s">
        <v>780</v>
      </c>
      <c r="L89" s="121"/>
      <c r="M89" s="119" t="s">
        <v>665</v>
      </c>
      <c r="N89" s="119">
        <v>0.1</v>
      </c>
      <c r="O89" s="122">
        <v>46054</v>
      </c>
      <c r="P89" s="122">
        <v>46357</v>
      </c>
      <c r="Q89" s="123">
        <v>365</v>
      </c>
      <c r="R89" s="119" t="s">
        <v>1196</v>
      </c>
      <c r="S89" s="124" t="s">
        <v>1197</v>
      </c>
      <c r="T89" s="287"/>
      <c r="U89" s="287"/>
      <c r="V89" s="287"/>
      <c r="W89" s="287"/>
      <c r="X89" s="287"/>
      <c r="Y89" s="290"/>
      <c r="Z89" s="287"/>
      <c r="AA89" s="287"/>
      <c r="AB89" s="122">
        <v>46054</v>
      </c>
      <c r="AC89" s="296"/>
      <c r="AD89" s="287"/>
      <c r="AE89" s="287"/>
      <c r="AF89" s="209"/>
    </row>
    <row r="90" spans="1:32" ht="139.5">
      <c r="A90" s="312" t="s">
        <v>266</v>
      </c>
      <c r="B90" s="315" t="s">
        <v>285</v>
      </c>
      <c r="C90" s="318" t="s">
        <v>286</v>
      </c>
      <c r="D90" s="318" t="s">
        <v>295</v>
      </c>
      <c r="E90" s="321" t="s">
        <v>1162</v>
      </c>
      <c r="F90" s="324">
        <v>202500000042535</v>
      </c>
      <c r="G90" s="327" t="s">
        <v>1163</v>
      </c>
      <c r="H90" s="306" t="s">
        <v>1164</v>
      </c>
      <c r="I90" s="306" t="s">
        <v>581</v>
      </c>
      <c r="J90" s="82"/>
      <c r="K90" s="83" t="s">
        <v>706</v>
      </c>
      <c r="L90" s="83" t="s">
        <v>1180</v>
      </c>
      <c r="M90" s="84" t="s">
        <v>1165</v>
      </c>
      <c r="N90" s="85">
        <v>0.1</v>
      </c>
      <c r="O90" s="86">
        <v>46054</v>
      </c>
      <c r="P90" s="86">
        <v>46203</v>
      </c>
      <c r="Q90" s="87">
        <v>150</v>
      </c>
      <c r="R90" s="88">
        <v>12562</v>
      </c>
      <c r="S90" s="309" t="s">
        <v>1166</v>
      </c>
      <c r="T90" s="306" t="s">
        <v>1123</v>
      </c>
      <c r="U90" s="306" t="s">
        <v>1167</v>
      </c>
      <c r="V90" s="306" t="s">
        <v>1168</v>
      </c>
      <c r="W90" s="330" t="s">
        <v>691</v>
      </c>
      <c r="X90" s="306" t="s">
        <v>1169</v>
      </c>
      <c r="Y90" s="89">
        <v>33000000</v>
      </c>
      <c r="Z90" s="83" t="s">
        <v>587</v>
      </c>
      <c r="AA90" s="83" t="s">
        <v>674</v>
      </c>
      <c r="AB90" s="90">
        <v>46053</v>
      </c>
      <c r="AC90" s="89">
        <v>33000000</v>
      </c>
      <c r="AD90" s="83" t="s">
        <v>1170</v>
      </c>
      <c r="AE90" s="306" t="s">
        <v>1171</v>
      </c>
      <c r="AF90" s="91" t="s">
        <v>1172</v>
      </c>
    </row>
    <row r="91" spans="1:32" ht="139.5">
      <c r="A91" s="313"/>
      <c r="B91" s="316"/>
      <c r="C91" s="319"/>
      <c r="D91" s="319"/>
      <c r="E91" s="322"/>
      <c r="F91" s="325"/>
      <c r="G91" s="328"/>
      <c r="H91" s="307"/>
      <c r="I91" s="307"/>
      <c r="J91" s="71"/>
      <c r="K91" s="62" t="s">
        <v>1173</v>
      </c>
      <c r="L91" s="62" t="s">
        <v>1180</v>
      </c>
      <c r="M91" s="63" t="s">
        <v>1174</v>
      </c>
      <c r="N91" s="64">
        <v>0.4</v>
      </c>
      <c r="O91" s="65">
        <v>46054</v>
      </c>
      <c r="P91" s="65">
        <v>46387</v>
      </c>
      <c r="Q91" s="66">
        <v>335</v>
      </c>
      <c r="R91" s="67">
        <v>12562</v>
      </c>
      <c r="S91" s="310"/>
      <c r="T91" s="307"/>
      <c r="U91" s="307"/>
      <c r="V91" s="307"/>
      <c r="W91" s="331"/>
      <c r="X91" s="307"/>
      <c r="Y91" s="68">
        <v>217000000</v>
      </c>
      <c r="Z91" s="62" t="s">
        <v>587</v>
      </c>
      <c r="AA91" s="62" t="s">
        <v>674</v>
      </c>
      <c r="AB91" s="69">
        <v>46053</v>
      </c>
      <c r="AC91" s="68">
        <v>217000000</v>
      </c>
      <c r="AD91" s="62" t="s">
        <v>1170</v>
      </c>
      <c r="AE91" s="307"/>
      <c r="AF91" s="70" t="s">
        <v>1172</v>
      </c>
    </row>
    <row r="92" spans="1:32" ht="186">
      <c r="A92" s="313"/>
      <c r="B92" s="316"/>
      <c r="C92" s="319"/>
      <c r="D92" s="319"/>
      <c r="E92" s="322"/>
      <c r="F92" s="325"/>
      <c r="G92" s="328"/>
      <c r="H92" s="307"/>
      <c r="I92" s="307"/>
      <c r="J92" s="71"/>
      <c r="K92" s="62" t="s">
        <v>1175</v>
      </c>
      <c r="L92" s="62" t="s">
        <v>1180</v>
      </c>
      <c r="M92" s="63" t="s">
        <v>1176</v>
      </c>
      <c r="N92" s="64">
        <v>0.4</v>
      </c>
      <c r="O92" s="65">
        <v>46419</v>
      </c>
      <c r="P92" s="65">
        <v>46568</v>
      </c>
      <c r="Q92" s="66">
        <v>150</v>
      </c>
      <c r="R92" s="67">
        <v>12562</v>
      </c>
      <c r="S92" s="310"/>
      <c r="T92" s="307"/>
      <c r="U92" s="307"/>
      <c r="V92" s="307"/>
      <c r="W92" s="331"/>
      <c r="X92" s="307"/>
      <c r="Y92" s="68">
        <v>156750000</v>
      </c>
      <c r="Z92" s="62" t="s">
        <v>587</v>
      </c>
      <c r="AA92" s="62" t="s">
        <v>674</v>
      </c>
      <c r="AB92" s="69">
        <v>46416</v>
      </c>
      <c r="AC92" s="68">
        <v>156750000</v>
      </c>
      <c r="AD92" s="62" t="s">
        <v>1170</v>
      </c>
      <c r="AE92" s="307"/>
      <c r="AF92" s="70" t="s">
        <v>1177</v>
      </c>
    </row>
    <row r="93" spans="1:32" ht="232.5">
      <c r="A93" s="313"/>
      <c r="B93" s="316"/>
      <c r="C93" s="319"/>
      <c r="D93" s="319"/>
      <c r="E93" s="322"/>
      <c r="F93" s="325"/>
      <c r="G93" s="328"/>
      <c r="H93" s="307"/>
      <c r="I93" s="307"/>
      <c r="J93" s="71"/>
      <c r="K93" s="62" t="s">
        <v>593</v>
      </c>
      <c r="L93" s="62" t="s">
        <v>1180</v>
      </c>
      <c r="M93" s="63" t="s">
        <v>1178</v>
      </c>
      <c r="N93" s="64">
        <v>0.05</v>
      </c>
      <c r="O93" s="65">
        <v>46569</v>
      </c>
      <c r="P93" s="65">
        <v>46660</v>
      </c>
      <c r="Q93" s="66">
        <v>90</v>
      </c>
      <c r="R93" s="67">
        <v>12562</v>
      </c>
      <c r="S93" s="310"/>
      <c r="T93" s="307"/>
      <c r="U93" s="307"/>
      <c r="V93" s="307"/>
      <c r="W93" s="331"/>
      <c r="X93" s="307"/>
      <c r="Y93" s="68">
        <v>60500000</v>
      </c>
      <c r="Z93" s="62" t="s">
        <v>587</v>
      </c>
      <c r="AA93" s="62" t="s">
        <v>674</v>
      </c>
      <c r="AB93" s="69">
        <v>46416</v>
      </c>
      <c r="AC93" s="68">
        <v>60500000</v>
      </c>
      <c r="AD93" s="62" t="s">
        <v>1170</v>
      </c>
      <c r="AE93" s="307"/>
      <c r="AF93" s="70" t="s">
        <v>1177</v>
      </c>
    </row>
    <row r="94" spans="1:32" ht="140.25" thickBot="1">
      <c r="A94" s="314"/>
      <c r="B94" s="317"/>
      <c r="C94" s="320"/>
      <c r="D94" s="320"/>
      <c r="E94" s="323"/>
      <c r="F94" s="326"/>
      <c r="G94" s="329"/>
      <c r="H94" s="308"/>
      <c r="I94" s="308"/>
      <c r="J94" s="92"/>
      <c r="K94" s="93" t="s">
        <v>595</v>
      </c>
      <c r="L94" s="93" t="s">
        <v>1180</v>
      </c>
      <c r="M94" s="94" t="s">
        <v>1179</v>
      </c>
      <c r="N94" s="95">
        <v>0.05</v>
      </c>
      <c r="O94" s="96">
        <v>46569</v>
      </c>
      <c r="P94" s="96">
        <v>46752</v>
      </c>
      <c r="Q94" s="97">
        <v>180</v>
      </c>
      <c r="R94" s="98">
        <v>12562</v>
      </c>
      <c r="S94" s="311"/>
      <c r="T94" s="308"/>
      <c r="U94" s="308"/>
      <c r="V94" s="308"/>
      <c r="W94" s="332"/>
      <c r="X94" s="308"/>
      <c r="Y94" s="99">
        <v>32750000</v>
      </c>
      <c r="Z94" s="93" t="s">
        <v>587</v>
      </c>
      <c r="AA94" s="93" t="s">
        <v>674</v>
      </c>
      <c r="AB94" s="100">
        <v>46416</v>
      </c>
      <c r="AC94" s="99">
        <v>32750000</v>
      </c>
      <c r="AD94" s="93" t="s">
        <v>1170</v>
      </c>
      <c r="AE94" s="308"/>
      <c r="AF94" s="101" t="s">
        <v>1177</v>
      </c>
    </row>
    <row r="95" spans="1:32" ht="221.25">
      <c r="A95" s="300" t="s">
        <v>299</v>
      </c>
      <c r="B95" s="302" t="s">
        <v>300</v>
      </c>
      <c r="C95" s="302" t="s">
        <v>301</v>
      </c>
      <c r="D95" s="149" t="s">
        <v>303</v>
      </c>
      <c r="E95" s="278" t="s">
        <v>784</v>
      </c>
      <c r="F95" s="302">
        <v>2024130010204</v>
      </c>
      <c r="G95" s="278" t="s">
        <v>785</v>
      </c>
      <c r="H95" s="132" t="s">
        <v>786</v>
      </c>
      <c r="I95" s="132" t="s">
        <v>787</v>
      </c>
      <c r="J95" s="134"/>
      <c r="K95" s="132" t="s">
        <v>788</v>
      </c>
      <c r="L95" s="210" t="s">
        <v>583</v>
      </c>
      <c r="M95" s="132" t="s">
        <v>789</v>
      </c>
      <c r="N95" s="132" t="s">
        <v>160</v>
      </c>
      <c r="O95" s="132" t="s">
        <v>160</v>
      </c>
      <c r="P95" s="132" t="s">
        <v>160</v>
      </c>
      <c r="Q95" s="148" t="s">
        <v>160</v>
      </c>
      <c r="R95" s="148" t="s">
        <v>160</v>
      </c>
      <c r="S95" s="148" t="s">
        <v>160</v>
      </c>
      <c r="T95" s="278" t="s">
        <v>1152</v>
      </c>
      <c r="U95" s="278" t="s">
        <v>790</v>
      </c>
      <c r="V95" s="278" t="s">
        <v>791</v>
      </c>
      <c r="W95" s="114" t="s">
        <v>160</v>
      </c>
      <c r="X95" s="114" t="s">
        <v>160</v>
      </c>
      <c r="Y95" s="114" t="s">
        <v>160</v>
      </c>
      <c r="Z95" s="114" t="s">
        <v>160</v>
      </c>
      <c r="AA95" s="114" t="s">
        <v>160</v>
      </c>
      <c r="AB95" s="114" t="s">
        <v>160</v>
      </c>
      <c r="AC95" s="304">
        <v>1</v>
      </c>
      <c r="AD95" s="304" t="s">
        <v>589</v>
      </c>
      <c r="AE95" s="304" t="s">
        <v>792</v>
      </c>
      <c r="AF95" s="297" t="s">
        <v>1119</v>
      </c>
    </row>
    <row r="96" spans="1:32" ht="132.75">
      <c r="A96" s="301"/>
      <c r="B96" s="303"/>
      <c r="C96" s="303"/>
      <c r="D96" s="345" t="s">
        <v>305</v>
      </c>
      <c r="E96" s="279"/>
      <c r="F96" s="303"/>
      <c r="G96" s="279"/>
      <c r="H96" s="345" t="s">
        <v>793</v>
      </c>
      <c r="I96" s="345" t="s">
        <v>688</v>
      </c>
      <c r="J96" s="56"/>
      <c r="K96" s="211" t="s">
        <v>794</v>
      </c>
      <c r="L96" s="113" t="s">
        <v>583</v>
      </c>
      <c r="M96" s="212" t="s">
        <v>789</v>
      </c>
      <c r="N96" s="54" t="s">
        <v>160</v>
      </c>
      <c r="O96" s="54" t="s">
        <v>160</v>
      </c>
      <c r="P96" s="54" t="s">
        <v>160</v>
      </c>
      <c r="Q96" s="58" t="s">
        <v>160</v>
      </c>
      <c r="R96" s="58" t="s">
        <v>160</v>
      </c>
      <c r="S96" s="58" t="s">
        <v>160</v>
      </c>
      <c r="T96" s="279"/>
      <c r="U96" s="279"/>
      <c r="V96" s="279"/>
      <c r="W96" s="107" t="s">
        <v>160</v>
      </c>
      <c r="X96" s="107" t="s">
        <v>160</v>
      </c>
      <c r="Y96" s="107" t="s">
        <v>160</v>
      </c>
      <c r="Z96" s="107" t="s">
        <v>160</v>
      </c>
      <c r="AA96" s="107" t="s">
        <v>160</v>
      </c>
      <c r="AB96" s="107" t="s">
        <v>160</v>
      </c>
      <c r="AC96" s="305"/>
      <c r="AD96" s="305"/>
      <c r="AE96" s="305"/>
      <c r="AF96" s="298"/>
    </row>
    <row r="97" spans="1:32" ht="133.5" thickBot="1">
      <c r="A97" s="301"/>
      <c r="B97" s="303"/>
      <c r="C97" s="303"/>
      <c r="D97" s="279"/>
      <c r="E97" s="279"/>
      <c r="F97" s="303"/>
      <c r="G97" s="279"/>
      <c r="H97" s="279"/>
      <c r="I97" s="279"/>
      <c r="J97" s="75"/>
      <c r="K97" s="208" t="s">
        <v>809</v>
      </c>
      <c r="L97" s="213" t="s">
        <v>583</v>
      </c>
      <c r="M97" s="119" t="s">
        <v>1195</v>
      </c>
      <c r="N97" s="208">
        <v>10</v>
      </c>
      <c r="O97" s="214">
        <v>46023</v>
      </c>
      <c r="P97" s="214">
        <v>46174</v>
      </c>
      <c r="Q97" s="74">
        <v>180</v>
      </c>
      <c r="R97" s="208" t="s">
        <v>1084</v>
      </c>
      <c r="S97" s="215" t="s">
        <v>1087</v>
      </c>
      <c r="T97" s="279"/>
      <c r="U97" s="279"/>
      <c r="V97" s="279"/>
      <c r="W97" s="208" t="s">
        <v>160</v>
      </c>
      <c r="X97" s="208" t="s">
        <v>160</v>
      </c>
      <c r="Y97" s="208" t="s">
        <v>160</v>
      </c>
      <c r="Z97" s="208" t="s">
        <v>160</v>
      </c>
      <c r="AA97" s="208" t="s">
        <v>160</v>
      </c>
      <c r="AB97" s="208" t="s">
        <v>160</v>
      </c>
      <c r="AC97" s="305"/>
      <c r="AD97" s="305"/>
      <c r="AE97" s="305"/>
      <c r="AF97" s="299"/>
    </row>
    <row r="98" spans="1:32" ht="221.25">
      <c r="A98" s="412" t="s">
        <v>311</v>
      </c>
      <c r="B98" s="388" t="s">
        <v>312</v>
      </c>
      <c r="C98" s="388" t="s">
        <v>313</v>
      </c>
      <c r="D98" s="132" t="s">
        <v>315</v>
      </c>
      <c r="E98" s="282" t="s">
        <v>795</v>
      </c>
      <c r="F98" s="346">
        <v>2024130010186</v>
      </c>
      <c r="G98" s="282" t="s">
        <v>796</v>
      </c>
      <c r="H98" s="282" t="s">
        <v>797</v>
      </c>
      <c r="I98" s="282" t="s">
        <v>798</v>
      </c>
      <c r="J98" s="134"/>
      <c r="K98" s="132" t="s">
        <v>1093</v>
      </c>
      <c r="L98" s="140"/>
      <c r="M98" s="282" t="s">
        <v>1094</v>
      </c>
      <c r="N98" s="132">
        <v>2</v>
      </c>
      <c r="O98" s="132" t="s">
        <v>1102</v>
      </c>
      <c r="P98" s="132" t="s">
        <v>1111</v>
      </c>
      <c r="Q98" s="132">
        <f>11*30</f>
        <v>330</v>
      </c>
      <c r="R98" s="132" t="s">
        <v>1084</v>
      </c>
      <c r="S98" s="132" t="s">
        <v>1087</v>
      </c>
      <c r="T98" s="282" t="s">
        <v>1152</v>
      </c>
      <c r="U98" s="282" t="s">
        <v>800</v>
      </c>
      <c r="V98" s="282" t="s">
        <v>801</v>
      </c>
      <c r="W98" s="282" t="s">
        <v>758</v>
      </c>
      <c r="X98" s="149" t="s">
        <v>802</v>
      </c>
      <c r="Y98" s="161">
        <v>299050714.29000002</v>
      </c>
      <c r="Z98" s="282" t="s">
        <v>692</v>
      </c>
      <c r="AA98" s="282" t="s">
        <v>588</v>
      </c>
      <c r="AB98" s="282"/>
      <c r="AC98" s="161">
        <v>299050714.29000002</v>
      </c>
      <c r="AD98" s="282" t="s">
        <v>588</v>
      </c>
      <c r="AE98" s="282" t="s">
        <v>803</v>
      </c>
      <c r="AF98" s="391"/>
    </row>
    <row r="99" spans="1:32" ht="309.75">
      <c r="A99" s="413"/>
      <c r="B99" s="389"/>
      <c r="C99" s="389"/>
      <c r="D99" s="54" t="s">
        <v>317</v>
      </c>
      <c r="E99" s="283"/>
      <c r="F99" s="347"/>
      <c r="G99" s="283"/>
      <c r="H99" s="283"/>
      <c r="I99" s="283"/>
      <c r="J99" s="56"/>
      <c r="K99" s="54" t="s">
        <v>804</v>
      </c>
      <c r="L99" s="57"/>
      <c r="M99" s="283"/>
      <c r="N99" s="54">
        <v>2</v>
      </c>
      <c r="O99" s="54" t="s">
        <v>1102</v>
      </c>
      <c r="P99" s="54" t="s">
        <v>1111</v>
      </c>
      <c r="Q99" s="58">
        <v>330</v>
      </c>
      <c r="R99" s="54" t="s">
        <v>1084</v>
      </c>
      <c r="S99" s="54" t="s">
        <v>1087</v>
      </c>
      <c r="T99" s="283"/>
      <c r="U99" s="283"/>
      <c r="V99" s="283"/>
      <c r="W99" s="283"/>
      <c r="X99" s="153" t="s">
        <v>1181</v>
      </c>
      <c r="Y99" s="102">
        <v>30190230</v>
      </c>
      <c r="Z99" s="283"/>
      <c r="AA99" s="283"/>
      <c r="AB99" s="283"/>
      <c r="AC99" s="102">
        <v>30190230</v>
      </c>
      <c r="AD99" s="283"/>
      <c r="AE99" s="283"/>
      <c r="AF99" s="392"/>
    </row>
    <row r="100" spans="1:32" ht="221.25">
      <c r="A100" s="413"/>
      <c r="B100" s="389"/>
      <c r="C100" s="389"/>
      <c r="D100" s="54" t="s">
        <v>319</v>
      </c>
      <c r="E100" s="283"/>
      <c r="F100" s="347"/>
      <c r="G100" s="283"/>
      <c r="H100" s="283"/>
      <c r="I100" s="283" t="s">
        <v>805</v>
      </c>
      <c r="J100" s="56"/>
      <c r="K100" s="54" t="s">
        <v>799</v>
      </c>
      <c r="L100" s="57"/>
      <c r="M100" s="54" t="s">
        <v>1095</v>
      </c>
      <c r="N100" s="54">
        <v>1</v>
      </c>
      <c r="O100" s="54" t="s">
        <v>1102</v>
      </c>
      <c r="P100" s="54" t="s">
        <v>1111</v>
      </c>
      <c r="Q100" s="58">
        <v>330</v>
      </c>
      <c r="R100" s="54" t="s">
        <v>1084</v>
      </c>
      <c r="S100" s="54" t="s">
        <v>1087</v>
      </c>
      <c r="T100" s="283"/>
      <c r="U100" s="283"/>
      <c r="V100" s="283"/>
      <c r="W100" s="283"/>
      <c r="X100" s="153" t="s">
        <v>1181</v>
      </c>
      <c r="Y100" s="102">
        <v>40030469.399999797</v>
      </c>
      <c r="Z100" s="283"/>
      <c r="AA100" s="283"/>
      <c r="AB100" s="283"/>
      <c r="AC100" s="102">
        <v>40030469.399999797</v>
      </c>
      <c r="AD100" s="283"/>
      <c r="AE100" s="283"/>
      <c r="AF100" s="392"/>
    </row>
    <row r="101" spans="1:32" ht="265.5">
      <c r="A101" s="413"/>
      <c r="B101" s="389"/>
      <c r="C101" s="389"/>
      <c r="D101" s="54" t="s">
        <v>321</v>
      </c>
      <c r="E101" s="283"/>
      <c r="F101" s="347"/>
      <c r="G101" s="283"/>
      <c r="H101" s="283"/>
      <c r="I101" s="283"/>
      <c r="J101" s="56"/>
      <c r="K101" s="54" t="s">
        <v>807</v>
      </c>
      <c r="L101" s="57"/>
      <c r="M101" s="54" t="s">
        <v>1096</v>
      </c>
      <c r="N101" s="54">
        <v>1</v>
      </c>
      <c r="O101" s="54" t="s">
        <v>1102</v>
      </c>
      <c r="P101" s="54" t="s">
        <v>1111</v>
      </c>
      <c r="Q101" s="58">
        <v>330</v>
      </c>
      <c r="R101" s="54" t="s">
        <v>1084</v>
      </c>
      <c r="S101" s="54" t="s">
        <v>1087</v>
      </c>
      <c r="T101" s="283"/>
      <c r="U101" s="283"/>
      <c r="V101" s="283"/>
      <c r="W101" s="283"/>
      <c r="X101" s="153" t="s">
        <v>802</v>
      </c>
      <c r="Y101" s="216">
        <v>276235140.72000003</v>
      </c>
      <c r="Z101" s="283"/>
      <c r="AA101" s="283"/>
      <c r="AB101" s="283"/>
      <c r="AC101" s="216">
        <v>276235140.72000003</v>
      </c>
      <c r="AD101" s="283"/>
      <c r="AE101" s="283"/>
      <c r="AF101" s="392"/>
    </row>
    <row r="102" spans="1:32" ht="354">
      <c r="A102" s="413"/>
      <c r="B102" s="389"/>
      <c r="C102" s="389"/>
      <c r="D102" s="283" t="s">
        <v>323</v>
      </c>
      <c r="E102" s="283"/>
      <c r="F102" s="347"/>
      <c r="G102" s="283"/>
      <c r="H102" s="283" t="s">
        <v>808</v>
      </c>
      <c r="I102" s="54" t="s">
        <v>806</v>
      </c>
      <c r="J102" s="56"/>
      <c r="K102" s="54" t="s">
        <v>1097</v>
      </c>
      <c r="L102" s="57"/>
      <c r="M102" s="54" t="s">
        <v>1098</v>
      </c>
      <c r="N102" s="54">
        <v>2</v>
      </c>
      <c r="O102" s="54" t="s">
        <v>1102</v>
      </c>
      <c r="P102" s="54" t="s">
        <v>1111</v>
      </c>
      <c r="Q102" s="58">
        <v>330</v>
      </c>
      <c r="R102" s="54" t="s">
        <v>1084</v>
      </c>
      <c r="S102" s="54" t="s">
        <v>1087</v>
      </c>
      <c r="T102" s="283"/>
      <c r="U102" s="283"/>
      <c r="V102" s="283"/>
      <c r="W102" s="283"/>
      <c r="X102" s="153" t="s">
        <v>802</v>
      </c>
      <c r="Y102" s="102">
        <v>93239404.761904746</v>
      </c>
      <c r="Z102" s="283"/>
      <c r="AA102" s="283"/>
      <c r="AB102" s="283"/>
      <c r="AC102" s="102">
        <v>93239404.761904746</v>
      </c>
      <c r="AD102" s="283"/>
      <c r="AE102" s="283"/>
      <c r="AF102" s="392"/>
    </row>
    <row r="103" spans="1:32" ht="409.6" thickBot="1">
      <c r="A103" s="414"/>
      <c r="B103" s="390"/>
      <c r="C103" s="390"/>
      <c r="D103" s="284"/>
      <c r="E103" s="284"/>
      <c r="F103" s="368"/>
      <c r="G103" s="284"/>
      <c r="H103" s="284"/>
      <c r="I103" s="142" t="s">
        <v>810</v>
      </c>
      <c r="J103" s="156"/>
      <c r="K103" s="142" t="s">
        <v>811</v>
      </c>
      <c r="L103" s="145"/>
      <c r="M103" s="142" t="s">
        <v>812</v>
      </c>
      <c r="N103" s="142">
        <v>0.55000000000000004</v>
      </c>
      <c r="O103" s="142" t="s">
        <v>1102</v>
      </c>
      <c r="P103" s="142" t="s">
        <v>1111</v>
      </c>
      <c r="Q103" s="205">
        <v>330</v>
      </c>
      <c r="R103" s="142" t="s">
        <v>1084</v>
      </c>
      <c r="S103" s="142" t="s">
        <v>1087</v>
      </c>
      <c r="T103" s="284"/>
      <c r="U103" s="142" t="s">
        <v>813</v>
      </c>
      <c r="V103" s="142" t="s">
        <v>814</v>
      </c>
      <c r="W103" s="142" t="s">
        <v>758</v>
      </c>
      <c r="X103" s="142" t="s">
        <v>802</v>
      </c>
      <c r="Y103" s="103">
        <v>86254040.299999997</v>
      </c>
      <c r="Z103" s="142" t="s">
        <v>692</v>
      </c>
      <c r="AA103" s="145" t="s">
        <v>674</v>
      </c>
      <c r="AB103" s="145"/>
      <c r="AC103" s="103">
        <v>86254040.299999997</v>
      </c>
      <c r="AD103" s="145" t="s">
        <v>674</v>
      </c>
      <c r="AE103" s="284"/>
      <c r="AF103" s="393"/>
    </row>
    <row r="104" spans="1:32" ht="88.5">
      <c r="A104" s="409"/>
      <c r="B104" s="409" t="s">
        <v>324</v>
      </c>
      <c r="C104" s="410" t="s">
        <v>325</v>
      </c>
      <c r="D104" s="342" t="s">
        <v>327</v>
      </c>
      <c r="E104" s="282" t="s">
        <v>815</v>
      </c>
      <c r="F104" s="346">
        <v>2024130010159</v>
      </c>
      <c r="G104" s="282" t="s">
        <v>816</v>
      </c>
      <c r="H104" s="282" t="s">
        <v>817</v>
      </c>
      <c r="I104" s="282" t="s">
        <v>818</v>
      </c>
      <c r="J104" s="134">
        <v>0.05</v>
      </c>
      <c r="K104" s="132" t="s">
        <v>819</v>
      </c>
      <c r="L104" s="140"/>
      <c r="M104" s="132" t="s">
        <v>1055</v>
      </c>
      <c r="N104" s="132">
        <v>1</v>
      </c>
      <c r="O104" s="132" t="s">
        <v>1115</v>
      </c>
      <c r="P104" s="132" t="s">
        <v>1111</v>
      </c>
      <c r="Q104" s="148">
        <f>11*30</f>
        <v>330</v>
      </c>
      <c r="R104" s="132" t="s">
        <v>1084</v>
      </c>
      <c r="S104" s="132" t="s">
        <v>1087</v>
      </c>
      <c r="T104" s="282" t="s">
        <v>1099</v>
      </c>
      <c r="U104" s="282" t="s">
        <v>820</v>
      </c>
      <c r="V104" s="282" t="s">
        <v>821</v>
      </c>
      <c r="W104" s="282" t="s">
        <v>758</v>
      </c>
      <c r="X104" s="278" t="s">
        <v>802</v>
      </c>
      <c r="Y104" s="217">
        <v>18150000</v>
      </c>
      <c r="Z104" s="278" t="s">
        <v>978</v>
      </c>
      <c r="AA104" s="282" t="s">
        <v>588</v>
      </c>
      <c r="AB104" s="132" t="s">
        <v>1115</v>
      </c>
      <c r="AC104" s="217">
        <v>18150000</v>
      </c>
      <c r="AD104" s="369" t="s">
        <v>1049</v>
      </c>
      <c r="AE104" s="369" t="s">
        <v>822</v>
      </c>
      <c r="AF104" s="391"/>
    </row>
    <row r="105" spans="1:32" ht="132.75">
      <c r="A105" s="333"/>
      <c r="B105" s="333"/>
      <c r="C105" s="411"/>
      <c r="D105" s="343"/>
      <c r="E105" s="283"/>
      <c r="F105" s="347"/>
      <c r="G105" s="283"/>
      <c r="H105" s="283"/>
      <c r="I105" s="283"/>
      <c r="J105" s="56">
        <v>0.05</v>
      </c>
      <c r="K105" s="54" t="s">
        <v>823</v>
      </c>
      <c r="L105" s="57"/>
      <c r="M105" s="54" t="s">
        <v>824</v>
      </c>
      <c r="N105" s="54">
        <v>2</v>
      </c>
      <c r="O105" s="54" t="s">
        <v>1115</v>
      </c>
      <c r="P105" s="54" t="s">
        <v>1111</v>
      </c>
      <c r="Q105" s="58">
        <f t="shared" ref="Q105:Q115" si="1">11*30</f>
        <v>330</v>
      </c>
      <c r="R105" s="54" t="s">
        <v>1084</v>
      </c>
      <c r="S105" s="54" t="s">
        <v>1087</v>
      </c>
      <c r="T105" s="283"/>
      <c r="U105" s="283"/>
      <c r="V105" s="283"/>
      <c r="W105" s="283"/>
      <c r="X105" s="279"/>
      <c r="Y105" s="218">
        <v>164350000</v>
      </c>
      <c r="Z105" s="279"/>
      <c r="AA105" s="283"/>
      <c r="AB105" s="54" t="s">
        <v>1115</v>
      </c>
      <c r="AC105" s="218">
        <v>164350000</v>
      </c>
      <c r="AD105" s="370"/>
      <c r="AE105" s="370"/>
      <c r="AF105" s="392"/>
    </row>
    <row r="106" spans="1:32" ht="88.5">
      <c r="A106" s="333"/>
      <c r="B106" s="333"/>
      <c r="C106" s="411"/>
      <c r="D106" s="343"/>
      <c r="E106" s="283"/>
      <c r="F106" s="347"/>
      <c r="G106" s="283"/>
      <c r="H106" s="283"/>
      <c r="I106" s="283"/>
      <c r="J106" s="56">
        <v>0.05</v>
      </c>
      <c r="K106" s="54" t="s">
        <v>825</v>
      </c>
      <c r="L106" s="57"/>
      <c r="M106" s="54" t="s">
        <v>826</v>
      </c>
      <c r="N106" s="54">
        <v>8</v>
      </c>
      <c r="O106" s="54" t="s">
        <v>1115</v>
      </c>
      <c r="P106" s="54" t="s">
        <v>1111</v>
      </c>
      <c r="Q106" s="58">
        <f t="shared" si="1"/>
        <v>330</v>
      </c>
      <c r="R106" s="54" t="s">
        <v>1084</v>
      </c>
      <c r="S106" s="54" t="s">
        <v>1087</v>
      </c>
      <c r="T106" s="283"/>
      <c r="U106" s="283"/>
      <c r="V106" s="283"/>
      <c r="W106" s="283"/>
      <c r="X106" s="415"/>
      <c r="Y106" s="218">
        <v>391490000</v>
      </c>
      <c r="Z106" s="279"/>
      <c r="AA106" s="283"/>
      <c r="AB106" s="54" t="s">
        <v>1115</v>
      </c>
      <c r="AC106" s="218">
        <v>391490000</v>
      </c>
      <c r="AD106" s="370"/>
      <c r="AE106" s="370"/>
      <c r="AF106" s="392"/>
    </row>
    <row r="107" spans="1:32" ht="132.75">
      <c r="A107" s="333"/>
      <c r="B107" s="333"/>
      <c r="C107" s="411"/>
      <c r="D107" s="343"/>
      <c r="E107" s="283"/>
      <c r="F107" s="347"/>
      <c r="G107" s="283"/>
      <c r="H107" s="283"/>
      <c r="I107" s="283"/>
      <c r="J107" s="56">
        <v>0.1</v>
      </c>
      <c r="K107" s="54" t="s">
        <v>827</v>
      </c>
      <c r="L107" s="57"/>
      <c r="M107" s="57" t="s">
        <v>828</v>
      </c>
      <c r="N107" s="54">
        <v>12</v>
      </c>
      <c r="O107" s="54" t="s">
        <v>1115</v>
      </c>
      <c r="P107" s="54" t="s">
        <v>1111</v>
      </c>
      <c r="Q107" s="58">
        <f t="shared" si="1"/>
        <v>330</v>
      </c>
      <c r="R107" s="54" t="s">
        <v>1084</v>
      </c>
      <c r="S107" s="54" t="s">
        <v>1087</v>
      </c>
      <c r="T107" s="283"/>
      <c r="U107" s="283"/>
      <c r="V107" s="283" t="s">
        <v>829</v>
      </c>
      <c r="W107" s="283" t="s">
        <v>758</v>
      </c>
      <c r="X107" s="345" t="s">
        <v>1181</v>
      </c>
      <c r="Y107" s="218">
        <v>218500000</v>
      </c>
      <c r="Z107" s="279"/>
      <c r="AA107" s="283"/>
      <c r="AB107" s="54" t="s">
        <v>1115</v>
      </c>
      <c r="AC107" s="218">
        <v>218500000</v>
      </c>
      <c r="AD107" s="370"/>
      <c r="AE107" s="370"/>
      <c r="AF107" s="392"/>
    </row>
    <row r="108" spans="1:32" ht="88.5">
      <c r="A108" s="333"/>
      <c r="B108" s="333"/>
      <c r="C108" s="411"/>
      <c r="D108" s="343"/>
      <c r="E108" s="283"/>
      <c r="F108" s="347"/>
      <c r="G108" s="283"/>
      <c r="H108" s="283"/>
      <c r="I108" s="283"/>
      <c r="J108" s="56">
        <v>0.05</v>
      </c>
      <c r="K108" s="54" t="s">
        <v>830</v>
      </c>
      <c r="L108" s="57"/>
      <c r="M108" s="57" t="s">
        <v>831</v>
      </c>
      <c r="N108" s="54">
        <v>4</v>
      </c>
      <c r="O108" s="54" t="s">
        <v>1115</v>
      </c>
      <c r="P108" s="54" t="s">
        <v>1111</v>
      </c>
      <c r="Q108" s="58">
        <f t="shared" si="1"/>
        <v>330</v>
      </c>
      <c r="R108" s="54" t="s">
        <v>1084</v>
      </c>
      <c r="S108" s="54" t="s">
        <v>1087</v>
      </c>
      <c r="T108" s="283"/>
      <c r="U108" s="283"/>
      <c r="V108" s="283"/>
      <c r="W108" s="283" t="s">
        <v>758</v>
      </c>
      <c r="X108" s="279"/>
      <c r="Y108" s="218">
        <v>60500000</v>
      </c>
      <c r="Z108" s="279"/>
      <c r="AA108" s="283"/>
      <c r="AB108" s="54" t="s">
        <v>1115</v>
      </c>
      <c r="AC108" s="218">
        <v>60500000</v>
      </c>
      <c r="AD108" s="370"/>
      <c r="AE108" s="370"/>
      <c r="AF108" s="392"/>
    </row>
    <row r="109" spans="1:32">
      <c r="A109" s="333"/>
      <c r="B109" s="333"/>
      <c r="C109" s="411"/>
      <c r="D109" s="343"/>
      <c r="E109" s="283"/>
      <c r="F109" s="347"/>
      <c r="G109" s="283"/>
      <c r="H109" s="283"/>
      <c r="I109" s="283"/>
      <c r="J109" s="56">
        <v>0.05</v>
      </c>
      <c r="K109" s="54" t="s">
        <v>1056</v>
      </c>
      <c r="L109" s="57"/>
      <c r="M109" s="57" t="s">
        <v>707</v>
      </c>
      <c r="N109" s="54" t="s">
        <v>160</v>
      </c>
      <c r="O109" s="54" t="s">
        <v>171</v>
      </c>
      <c r="P109" s="54" t="s">
        <v>171</v>
      </c>
      <c r="Q109" s="54" t="s">
        <v>171</v>
      </c>
      <c r="R109" s="54" t="s">
        <v>171</v>
      </c>
      <c r="S109" s="54" t="s">
        <v>171</v>
      </c>
      <c r="T109" s="283"/>
      <c r="U109" s="283"/>
      <c r="V109" s="283"/>
      <c r="W109" s="283"/>
      <c r="X109" s="415"/>
      <c r="Y109" s="54" t="s">
        <v>171</v>
      </c>
      <c r="Z109" s="279"/>
      <c r="AA109" s="283"/>
      <c r="AB109" s="54" t="s">
        <v>171</v>
      </c>
      <c r="AC109" s="54" t="s">
        <v>171</v>
      </c>
      <c r="AD109" s="370"/>
      <c r="AE109" s="370"/>
      <c r="AF109" s="392"/>
    </row>
    <row r="110" spans="1:32" ht="177">
      <c r="A110" s="333"/>
      <c r="B110" s="333"/>
      <c r="C110" s="411"/>
      <c r="D110" s="343" t="s">
        <v>330</v>
      </c>
      <c r="E110" s="283"/>
      <c r="F110" s="347"/>
      <c r="G110" s="283"/>
      <c r="H110" s="283" t="s">
        <v>832</v>
      </c>
      <c r="I110" s="283" t="s">
        <v>833</v>
      </c>
      <c r="J110" s="56">
        <v>0.2</v>
      </c>
      <c r="K110" s="54" t="s">
        <v>834</v>
      </c>
      <c r="L110" s="57"/>
      <c r="M110" s="57" t="s">
        <v>1057</v>
      </c>
      <c r="N110" s="54">
        <v>1</v>
      </c>
      <c r="O110" s="54" t="s">
        <v>1115</v>
      </c>
      <c r="P110" s="54" t="s">
        <v>1111</v>
      </c>
      <c r="Q110" s="58">
        <f t="shared" si="1"/>
        <v>330</v>
      </c>
      <c r="R110" s="54" t="s">
        <v>1084</v>
      </c>
      <c r="S110" s="54" t="s">
        <v>1087</v>
      </c>
      <c r="T110" s="283"/>
      <c r="U110" s="283"/>
      <c r="V110" s="283" t="s">
        <v>821</v>
      </c>
      <c r="W110" s="283" t="s">
        <v>758</v>
      </c>
      <c r="X110" s="345" t="s">
        <v>802</v>
      </c>
      <c r="Y110" s="218">
        <v>452360000</v>
      </c>
      <c r="Z110" s="279"/>
      <c r="AA110" s="283"/>
      <c r="AB110" s="54" t="s">
        <v>1115</v>
      </c>
      <c r="AC110" s="218">
        <v>452360000</v>
      </c>
      <c r="AD110" s="370"/>
      <c r="AE110" s="370"/>
      <c r="AF110" s="392"/>
    </row>
    <row r="111" spans="1:32" ht="409.5">
      <c r="A111" s="333"/>
      <c r="B111" s="333"/>
      <c r="C111" s="411"/>
      <c r="D111" s="343"/>
      <c r="E111" s="283"/>
      <c r="F111" s="347"/>
      <c r="G111" s="283"/>
      <c r="H111" s="283"/>
      <c r="I111" s="283"/>
      <c r="J111" s="56">
        <v>0.1</v>
      </c>
      <c r="K111" s="54" t="s">
        <v>835</v>
      </c>
      <c r="L111" s="57"/>
      <c r="M111" s="57" t="s">
        <v>836</v>
      </c>
      <c r="N111" s="54">
        <v>18</v>
      </c>
      <c r="O111" s="54" t="s">
        <v>1115</v>
      </c>
      <c r="P111" s="54" t="s">
        <v>1111</v>
      </c>
      <c r="Q111" s="58">
        <f t="shared" si="1"/>
        <v>330</v>
      </c>
      <c r="R111" s="54" t="s">
        <v>1084</v>
      </c>
      <c r="S111" s="54" t="s">
        <v>1087</v>
      </c>
      <c r="T111" s="283"/>
      <c r="U111" s="283"/>
      <c r="V111" s="283"/>
      <c r="W111" s="283" t="s">
        <v>758</v>
      </c>
      <c r="X111" s="415"/>
      <c r="Y111" s="218">
        <v>30250000</v>
      </c>
      <c r="Z111" s="279"/>
      <c r="AA111" s="283"/>
      <c r="AB111" s="54" t="s">
        <v>1115</v>
      </c>
      <c r="AC111" s="218">
        <v>30250000</v>
      </c>
      <c r="AD111" s="370"/>
      <c r="AE111" s="370"/>
      <c r="AF111" s="392"/>
    </row>
    <row r="112" spans="1:32" ht="279">
      <c r="A112" s="333"/>
      <c r="B112" s="333"/>
      <c r="C112" s="411"/>
      <c r="D112" s="343"/>
      <c r="E112" s="283"/>
      <c r="F112" s="347"/>
      <c r="G112" s="283"/>
      <c r="H112" s="283"/>
      <c r="I112" s="283"/>
      <c r="J112" s="56">
        <v>0.15</v>
      </c>
      <c r="K112" s="54" t="s">
        <v>837</v>
      </c>
      <c r="L112" s="57"/>
      <c r="M112" s="57" t="s">
        <v>838</v>
      </c>
      <c r="N112" s="54">
        <v>4</v>
      </c>
      <c r="O112" s="54" t="s">
        <v>1115</v>
      </c>
      <c r="P112" s="54" t="s">
        <v>1111</v>
      </c>
      <c r="Q112" s="58">
        <f t="shared" si="1"/>
        <v>330</v>
      </c>
      <c r="R112" s="54" t="s">
        <v>1084</v>
      </c>
      <c r="S112" s="54" t="s">
        <v>1087</v>
      </c>
      <c r="T112" s="283"/>
      <c r="U112" s="283"/>
      <c r="V112" s="283" t="s">
        <v>829</v>
      </c>
      <c r="W112" s="283" t="s">
        <v>758</v>
      </c>
      <c r="X112" s="345" t="s">
        <v>802</v>
      </c>
      <c r="Y112" s="218">
        <v>62700000</v>
      </c>
      <c r="Z112" s="279"/>
      <c r="AA112" s="283"/>
      <c r="AB112" s="54" t="s">
        <v>1115</v>
      </c>
      <c r="AC112" s="218">
        <v>62700000</v>
      </c>
      <c r="AD112" s="370"/>
      <c r="AE112" s="370"/>
      <c r="AF112" s="392"/>
    </row>
    <row r="113" spans="1:32" ht="279">
      <c r="A113" s="333"/>
      <c r="B113" s="333"/>
      <c r="C113" s="411"/>
      <c r="D113" s="343" t="s">
        <v>337</v>
      </c>
      <c r="E113" s="283"/>
      <c r="F113" s="347"/>
      <c r="G113" s="283"/>
      <c r="H113" s="283" t="s">
        <v>839</v>
      </c>
      <c r="I113" s="283" t="s">
        <v>840</v>
      </c>
      <c r="J113" s="56">
        <v>0.1</v>
      </c>
      <c r="K113" s="54" t="s">
        <v>841</v>
      </c>
      <c r="L113" s="57"/>
      <c r="M113" s="57" t="s">
        <v>842</v>
      </c>
      <c r="N113" s="54">
        <v>5</v>
      </c>
      <c r="O113" s="54" t="s">
        <v>1115</v>
      </c>
      <c r="P113" s="54" t="s">
        <v>1111</v>
      </c>
      <c r="Q113" s="58">
        <f t="shared" si="1"/>
        <v>330</v>
      </c>
      <c r="R113" s="54" t="s">
        <v>1084</v>
      </c>
      <c r="S113" s="54" t="s">
        <v>1087</v>
      </c>
      <c r="T113" s="283"/>
      <c r="U113" s="283"/>
      <c r="V113" s="283"/>
      <c r="W113" s="283"/>
      <c r="X113" s="279"/>
      <c r="Y113" s="218">
        <v>18150000</v>
      </c>
      <c r="Z113" s="279"/>
      <c r="AA113" s="283"/>
      <c r="AB113" s="54" t="s">
        <v>1115</v>
      </c>
      <c r="AC113" s="218">
        <v>18150000</v>
      </c>
      <c r="AD113" s="370"/>
      <c r="AE113" s="370"/>
      <c r="AF113" s="392"/>
    </row>
    <row r="114" spans="1:32" ht="132.75">
      <c r="A114" s="333"/>
      <c r="B114" s="333"/>
      <c r="C114" s="411"/>
      <c r="D114" s="343"/>
      <c r="E114" s="283"/>
      <c r="F114" s="347"/>
      <c r="G114" s="283"/>
      <c r="H114" s="283"/>
      <c r="I114" s="283"/>
      <c r="J114" s="56">
        <v>0.05</v>
      </c>
      <c r="K114" s="54" t="s">
        <v>843</v>
      </c>
      <c r="L114" s="57"/>
      <c r="M114" s="57" t="s">
        <v>844</v>
      </c>
      <c r="N114" s="54">
        <v>3</v>
      </c>
      <c r="O114" s="54" t="s">
        <v>1115</v>
      </c>
      <c r="P114" s="54" t="s">
        <v>1111</v>
      </c>
      <c r="Q114" s="58">
        <f t="shared" si="1"/>
        <v>330</v>
      </c>
      <c r="R114" s="54" t="s">
        <v>1084</v>
      </c>
      <c r="S114" s="54" t="s">
        <v>1087</v>
      </c>
      <c r="T114" s="283"/>
      <c r="U114" s="283"/>
      <c r="V114" s="283"/>
      <c r="W114" s="283"/>
      <c r="X114" s="279"/>
      <c r="Y114" s="218">
        <v>15400000</v>
      </c>
      <c r="Z114" s="279"/>
      <c r="AA114" s="283"/>
      <c r="AB114" s="54" t="s">
        <v>1115</v>
      </c>
      <c r="AC114" s="218">
        <v>15400000</v>
      </c>
      <c r="AD114" s="370"/>
      <c r="AE114" s="370"/>
      <c r="AF114" s="392"/>
    </row>
    <row r="115" spans="1:32" ht="93.75" thickBot="1">
      <c r="A115" s="333"/>
      <c r="B115" s="333"/>
      <c r="C115" s="411"/>
      <c r="D115" s="367"/>
      <c r="E115" s="284"/>
      <c r="F115" s="368"/>
      <c r="G115" s="284"/>
      <c r="H115" s="284"/>
      <c r="I115" s="284"/>
      <c r="J115" s="156">
        <v>0.05</v>
      </c>
      <c r="K115" s="142" t="s">
        <v>845</v>
      </c>
      <c r="L115" s="145"/>
      <c r="M115" s="145" t="s">
        <v>846</v>
      </c>
      <c r="N115" s="142">
        <v>1</v>
      </c>
      <c r="O115" s="142" t="s">
        <v>1115</v>
      </c>
      <c r="P115" s="142" t="s">
        <v>1111</v>
      </c>
      <c r="Q115" s="205">
        <f t="shared" si="1"/>
        <v>330</v>
      </c>
      <c r="R115" s="142" t="s">
        <v>1084</v>
      </c>
      <c r="S115" s="142" t="s">
        <v>1087</v>
      </c>
      <c r="T115" s="284"/>
      <c r="U115" s="284"/>
      <c r="V115" s="284"/>
      <c r="W115" s="284"/>
      <c r="X115" s="280"/>
      <c r="Y115" s="219">
        <v>18150000</v>
      </c>
      <c r="Z115" s="280"/>
      <c r="AA115" s="284"/>
      <c r="AB115" s="142" t="s">
        <v>1115</v>
      </c>
      <c r="AC115" s="219">
        <v>18150000</v>
      </c>
      <c r="AD115" s="371"/>
      <c r="AE115" s="371"/>
      <c r="AF115" s="393"/>
    </row>
    <row r="116" spans="1:32" ht="221.25">
      <c r="A116" s="333"/>
      <c r="B116" s="333"/>
      <c r="C116" s="411"/>
      <c r="D116" s="342" t="s">
        <v>334</v>
      </c>
      <c r="E116" s="282" t="s">
        <v>847</v>
      </c>
      <c r="F116" s="346">
        <v>2024130010203</v>
      </c>
      <c r="G116" s="282" t="s">
        <v>848</v>
      </c>
      <c r="H116" s="282" t="s">
        <v>849</v>
      </c>
      <c r="I116" s="282" t="s">
        <v>335</v>
      </c>
      <c r="J116" s="134"/>
      <c r="K116" s="132" t="s">
        <v>850</v>
      </c>
      <c r="L116" s="140"/>
      <c r="M116" s="140" t="s">
        <v>1067</v>
      </c>
      <c r="N116" s="132">
        <v>12</v>
      </c>
      <c r="O116" s="132" t="s">
        <v>1113</v>
      </c>
      <c r="P116" s="132" t="s">
        <v>1111</v>
      </c>
      <c r="Q116" s="148">
        <v>345</v>
      </c>
      <c r="R116" s="132" t="s">
        <v>1084</v>
      </c>
      <c r="S116" s="132" t="s">
        <v>1087</v>
      </c>
      <c r="T116" s="369" t="s">
        <v>1193</v>
      </c>
      <c r="U116" s="369" t="s">
        <v>820</v>
      </c>
      <c r="V116" s="369" t="s">
        <v>821</v>
      </c>
      <c r="W116" s="369" t="s">
        <v>758</v>
      </c>
      <c r="X116" s="140" t="s">
        <v>802</v>
      </c>
      <c r="Y116" s="51">
        <v>158575100</v>
      </c>
      <c r="Z116" s="140" t="s">
        <v>587</v>
      </c>
      <c r="AA116" s="416" t="s">
        <v>588</v>
      </c>
      <c r="AB116" s="132" t="s">
        <v>1113</v>
      </c>
      <c r="AC116" s="51">
        <v>158575100</v>
      </c>
      <c r="AD116" s="369" t="s">
        <v>1049</v>
      </c>
      <c r="AE116" s="369" t="s">
        <v>851</v>
      </c>
      <c r="AF116" s="220"/>
    </row>
    <row r="117" spans="1:32" ht="177">
      <c r="A117" s="333"/>
      <c r="B117" s="333"/>
      <c r="C117" s="411"/>
      <c r="D117" s="343"/>
      <c r="E117" s="283"/>
      <c r="F117" s="347"/>
      <c r="G117" s="283"/>
      <c r="H117" s="283"/>
      <c r="I117" s="283"/>
      <c r="J117" s="56"/>
      <c r="K117" s="54" t="s">
        <v>852</v>
      </c>
      <c r="L117" s="57"/>
      <c r="M117" s="57" t="s">
        <v>1068</v>
      </c>
      <c r="N117" s="54">
        <v>8</v>
      </c>
      <c r="O117" s="54" t="s">
        <v>1113</v>
      </c>
      <c r="P117" s="54" t="s">
        <v>1111</v>
      </c>
      <c r="Q117" s="58">
        <v>345</v>
      </c>
      <c r="R117" s="54" t="s">
        <v>1084</v>
      </c>
      <c r="S117" s="54" t="s">
        <v>1087</v>
      </c>
      <c r="T117" s="370"/>
      <c r="U117" s="370"/>
      <c r="V117" s="370"/>
      <c r="W117" s="370"/>
      <c r="X117" s="57" t="s">
        <v>802</v>
      </c>
      <c r="Y117" s="44">
        <v>187943560</v>
      </c>
      <c r="Z117" s="57" t="s">
        <v>587</v>
      </c>
      <c r="AA117" s="417"/>
      <c r="AB117" s="54" t="s">
        <v>1113</v>
      </c>
      <c r="AC117" s="44">
        <v>187943560</v>
      </c>
      <c r="AD117" s="370"/>
      <c r="AE117" s="370"/>
      <c r="AF117" s="185"/>
    </row>
    <row r="118" spans="1:32" ht="93">
      <c r="A118" s="333"/>
      <c r="B118" s="333"/>
      <c r="C118" s="411"/>
      <c r="D118" s="343"/>
      <c r="E118" s="283"/>
      <c r="F118" s="347"/>
      <c r="G118" s="283"/>
      <c r="H118" s="283"/>
      <c r="I118" s="283"/>
      <c r="J118" s="56"/>
      <c r="K118" s="54" t="s">
        <v>854</v>
      </c>
      <c r="L118" s="57"/>
      <c r="M118" s="57" t="s">
        <v>1069</v>
      </c>
      <c r="N118" s="54">
        <v>12</v>
      </c>
      <c r="O118" s="54" t="s">
        <v>1113</v>
      </c>
      <c r="P118" s="54" t="s">
        <v>1111</v>
      </c>
      <c r="Q118" s="58">
        <v>345</v>
      </c>
      <c r="R118" s="54" t="s">
        <v>1084</v>
      </c>
      <c r="S118" s="54" t="s">
        <v>1087</v>
      </c>
      <c r="T118" s="370"/>
      <c r="U118" s="370"/>
      <c r="V118" s="370"/>
      <c r="W118" s="370"/>
      <c r="X118" s="57" t="s">
        <v>802</v>
      </c>
      <c r="Y118" s="44">
        <v>208031155</v>
      </c>
      <c r="Z118" s="57" t="s">
        <v>587</v>
      </c>
      <c r="AA118" s="417"/>
      <c r="AB118" s="54" t="s">
        <v>1113</v>
      </c>
      <c r="AC118" s="44">
        <v>208031155</v>
      </c>
      <c r="AD118" s="370"/>
      <c r="AE118" s="370"/>
      <c r="AF118" s="185"/>
    </row>
    <row r="119" spans="1:32" ht="265.5">
      <c r="A119" s="333"/>
      <c r="B119" s="333"/>
      <c r="C119" s="411"/>
      <c r="D119" s="343"/>
      <c r="E119" s="283"/>
      <c r="F119" s="347"/>
      <c r="G119" s="283"/>
      <c r="H119" s="283"/>
      <c r="I119" s="283"/>
      <c r="J119" s="56"/>
      <c r="K119" s="54" t="s">
        <v>1100</v>
      </c>
      <c r="L119" s="57"/>
      <c r="M119" s="57" t="s">
        <v>1070</v>
      </c>
      <c r="N119" s="54">
        <v>2</v>
      </c>
      <c r="O119" s="54" t="s">
        <v>1113</v>
      </c>
      <c r="P119" s="54" t="s">
        <v>1111</v>
      </c>
      <c r="Q119" s="58">
        <v>345</v>
      </c>
      <c r="R119" s="54" t="s">
        <v>1084</v>
      </c>
      <c r="S119" s="54" t="s">
        <v>1087</v>
      </c>
      <c r="T119" s="370"/>
      <c r="U119" s="370"/>
      <c r="V119" s="370"/>
      <c r="W119" s="370"/>
      <c r="X119" s="57" t="s">
        <v>802</v>
      </c>
      <c r="Y119" s="44">
        <v>146255100</v>
      </c>
      <c r="Z119" s="57" t="s">
        <v>587</v>
      </c>
      <c r="AA119" s="417"/>
      <c r="AB119" s="54" t="s">
        <v>1113</v>
      </c>
      <c r="AC119" s="44">
        <v>146255100</v>
      </c>
      <c r="AD119" s="370"/>
      <c r="AE119" s="370"/>
      <c r="AF119" s="185"/>
    </row>
    <row r="120" spans="1:32" ht="133.5" thickBot="1">
      <c r="A120" s="333"/>
      <c r="B120" s="333"/>
      <c r="C120" s="411"/>
      <c r="D120" s="367"/>
      <c r="E120" s="284"/>
      <c r="F120" s="368"/>
      <c r="G120" s="284"/>
      <c r="H120" s="284"/>
      <c r="I120" s="284"/>
      <c r="J120" s="156"/>
      <c r="K120" s="142" t="s">
        <v>1101</v>
      </c>
      <c r="L120" s="145"/>
      <c r="M120" s="145" t="s">
        <v>1071</v>
      </c>
      <c r="N120" s="142">
        <v>1</v>
      </c>
      <c r="O120" s="142" t="s">
        <v>1182</v>
      </c>
      <c r="P120" s="142" t="s">
        <v>1111</v>
      </c>
      <c r="Q120" s="205">
        <v>274</v>
      </c>
      <c r="R120" s="142" t="s">
        <v>1084</v>
      </c>
      <c r="S120" s="142" t="s">
        <v>1087</v>
      </c>
      <c r="T120" s="371"/>
      <c r="U120" s="371"/>
      <c r="V120" s="371"/>
      <c r="W120" s="371"/>
      <c r="X120" s="145" t="s">
        <v>1183</v>
      </c>
      <c r="Y120" s="52">
        <v>1422804596</v>
      </c>
      <c r="Z120" s="145" t="s">
        <v>1032</v>
      </c>
      <c r="AA120" s="418"/>
      <c r="AB120" s="142" t="s">
        <v>1182</v>
      </c>
      <c r="AC120" s="52">
        <v>1422804596</v>
      </c>
      <c r="AD120" s="371"/>
      <c r="AE120" s="371"/>
      <c r="AF120" s="221"/>
    </row>
    <row r="121" spans="1:32" ht="409.5">
      <c r="A121" s="333"/>
      <c r="B121" s="333"/>
      <c r="C121" s="411"/>
      <c r="D121" s="342" t="s">
        <v>341</v>
      </c>
      <c r="E121" s="282" t="s">
        <v>1050</v>
      </c>
      <c r="F121" s="346">
        <v>2024130010200</v>
      </c>
      <c r="G121" s="282" t="s">
        <v>855</v>
      </c>
      <c r="H121" s="282" t="s">
        <v>856</v>
      </c>
      <c r="I121" s="282" t="s">
        <v>857</v>
      </c>
      <c r="J121" s="134"/>
      <c r="K121" s="132" t="s">
        <v>858</v>
      </c>
      <c r="L121" s="140"/>
      <c r="M121" s="140" t="s">
        <v>859</v>
      </c>
      <c r="N121" s="132">
        <v>10000</v>
      </c>
      <c r="O121" s="132" t="s">
        <v>1115</v>
      </c>
      <c r="P121" s="132" t="s">
        <v>1185</v>
      </c>
      <c r="Q121" s="58">
        <v>330</v>
      </c>
      <c r="R121" s="132" t="s">
        <v>1084</v>
      </c>
      <c r="S121" s="132" t="s">
        <v>1087</v>
      </c>
      <c r="T121" s="282" t="s">
        <v>1103</v>
      </c>
      <c r="U121" s="282" t="s">
        <v>860</v>
      </c>
      <c r="V121" s="282" t="s">
        <v>861</v>
      </c>
      <c r="W121" s="282" t="s">
        <v>758</v>
      </c>
      <c r="X121" s="282" t="s">
        <v>802</v>
      </c>
      <c r="Y121" s="376">
        <v>2100000000</v>
      </c>
      <c r="Z121" s="282" t="s">
        <v>692</v>
      </c>
      <c r="AA121" s="282" t="s">
        <v>588</v>
      </c>
      <c r="AB121" s="282"/>
      <c r="AC121" s="217">
        <v>1170000000</v>
      </c>
      <c r="AD121" s="369" t="s">
        <v>1049</v>
      </c>
      <c r="AE121" s="369" t="s">
        <v>862</v>
      </c>
      <c r="AF121" s="220"/>
    </row>
    <row r="122" spans="1:32" ht="265.5">
      <c r="A122" s="333"/>
      <c r="B122" s="333"/>
      <c r="C122" s="411"/>
      <c r="D122" s="343"/>
      <c r="E122" s="283"/>
      <c r="F122" s="347"/>
      <c r="G122" s="283"/>
      <c r="H122" s="283"/>
      <c r="I122" s="283"/>
      <c r="J122" s="56"/>
      <c r="K122" s="54" t="s">
        <v>863</v>
      </c>
      <c r="L122" s="57"/>
      <c r="M122" s="57" t="s">
        <v>853</v>
      </c>
      <c r="N122" s="54">
        <v>7000</v>
      </c>
      <c r="O122" s="54" t="s">
        <v>1189</v>
      </c>
      <c r="P122" s="54" t="s">
        <v>1185</v>
      </c>
      <c r="Q122" s="58">
        <v>330</v>
      </c>
      <c r="R122" s="54" t="s">
        <v>1084</v>
      </c>
      <c r="S122" s="54" t="s">
        <v>1087</v>
      </c>
      <c r="T122" s="283"/>
      <c r="U122" s="283"/>
      <c r="V122" s="283"/>
      <c r="W122" s="283" t="s">
        <v>758</v>
      </c>
      <c r="X122" s="283"/>
      <c r="Y122" s="281"/>
      <c r="Z122" s="283"/>
      <c r="AA122" s="283"/>
      <c r="AB122" s="283"/>
      <c r="AC122" s="218">
        <v>200000000</v>
      </c>
      <c r="AD122" s="370"/>
      <c r="AE122" s="370"/>
      <c r="AF122" s="182"/>
    </row>
    <row r="123" spans="1:32" ht="177">
      <c r="A123" s="333"/>
      <c r="B123" s="333"/>
      <c r="C123" s="411"/>
      <c r="D123" s="343"/>
      <c r="E123" s="283"/>
      <c r="F123" s="347"/>
      <c r="G123" s="283"/>
      <c r="H123" s="283"/>
      <c r="I123" s="283"/>
      <c r="J123" s="56"/>
      <c r="K123" s="54" t="s">
        <v>864</v>
      </c>
      <c r="L123" s="57"/>
      <c r="M123" s="57" t="s">
        <v>865</v>
      </c>
      <c r="N123" s="54">
        <v>150</v>
      </c>
      <c r="O123" s="54" t="s">
        <v>1186</v>
      </c>
      <c r="P123" s="54" t="s">
        <v>1185</v>
      </c>
      <c r="Q123" s="58">
        <v>300</v>
      </c>
      <c r="R123" s="54" t="s">
        <v>1084</v>
      </c>
      <c r="S123" s="54" t="s">
        <v>1087</v>
      </c>
      <c r="T123" s="283"/>
      <c r="U123" s="283"/>
      <c r="V123" s="283"/>
      <c r="W123" s="283" t="s">
        <v>758</v>
      </c>
      <c r="X123" s="283"/>
      <c r="Y123" s="281"/>
      <c r="Z123" s="283"/>
      <c r="AA123" s="283"/>
      <c r="AB123" s="283"/>
      <c r="AC123" s="218">
        <v>150000000</v>
      </c>
      <c r="AD123" s="370"/>
      <c r="AE123" s="370"/>
      <c r="AF123" s="182"/>
    </row>
    <row r="124" spans="1:32" ht="265.5">
      <c r="A124" s="333"/>
      <c r="B124" s="333"/>
      <c r="C124" s="411"/>
      <c r="D124" s="343"/>
      <c r="E124" s="283"/>
      <c r="F124" s="347"/>
      <c r="G124" s="283"/>
      <c r="H124" s="283"/>
      <c r="I124" s="283"/>
      <c r="J124" s="56"/>
      <c r="K124" s="54" t="s">
        <v>866</v>
      </c>
      <c r="L124" s="57"/>
      <c r="M124" s="57" t="s">
        <v>1184</v>
      </c>
      <c r="N124" s="54">
        <v>120</v>
      </c>
      <c r="O124" s="54" t="s">
        <v>1187</v>
      </c>
      <c r="P124" s="54" t="s">
        <v>1185</v>
      </c>
      <c r="Q124" s="58">
        <f>12*30</f>
        <v>360</v>
      </c>
      <c r="R124" s="54" t="s">
        <v>1084</v>
      </c>
      <c r="S124" s="54" t="s">
        <v>1087</v>
      </c>
      <c r="T124" s="283"/>
      <c r="U124" s="283"/>
      <c r="V124" s="283"/>
      <c r="W124" s="283" t="s">
        <v>758</v>
      </c>
      <c r="X124" s="283"/>
      <c r="Y124" s="281"/>
      <c r="Z124" s="283"/>
      <c r="AA124" s="283"/>
      <c r="AB124" s="283"/>
      <c r="AC124" s="218">
        <v>200000000</v>
      </c>
      <c r="AD124" s="370"/>
      <c r="AE124" s="370"/>
      <c r="AF124" s="185"/>
    </row>
    <row r="125" spans="1:32" ht="265.5">
      <c r="A125" s="333"/>
      <c r="B125" s="333"/>
      <c r="C125" s="411"/>
      <c r="D125" s="343"/>
      <c r="E125" s="283"/>
      <c r="F125" s="347"/>
      <c r="G125" s="283"/>
      <c r="H125" s="283"/>
      <c r="I125" s="283"/>
      <c r="J125" s="56"/>
      <c r="K125" s="54" t="s">
        <v>867</v>
      </c>
      <c r="L125" s="57"/>
      <c r="M125" s="57" t="s">
        <v>868</v>
      </c>
      <c r="N125" s="54">
        <v>60</v>
      </c>
      <c r="O125" s="54" t="s">
        <v>1188</v>
      </c>
      <c r="P125" s="54" t="s">
        <v>1185</v>
      </c>
      <c r="Q125" s="58">
        <v>330</v>
      </c>
      <c r="R125" s="54" t="s">
        <v>1084</v>
      </c>
      <c r="S125" s="54" t="s">
        <v>1087</v>
      </c>
      <c r="T125" s="283"/>
      <c r="U125" s="283"/>
      <c r="V125" s="283"/>
      <c r="W125" s="283" t="s">
        <v>758</v>
      </c>
      <c r="X125" s="283"/>
      <c r="Y125" s="281"/>
      <c r="Z125" s="283"/>
      <c r="AA125" s="283"/>
      <c r="AB125" s="283"/>
      <c r="AC125" s="218">
        <v>100000000</v>
      </c>
      <c r="AD125" s="370"/>
      <c r="AE125" s="370"/>
      <c r="AF125" s="182"/>
    </row>
    <row r="126" spans="1:32" ht="221.25">
      <c r="A126" s="333"/>
      <c r="B126" s="333"/>
      <c r="C126" s="411"/>
      <c r="D126" s="343" t="s">
        <v>345</v>
      </c>
      <c r="E126" s="283"/>
      <c r="F126" s="347"/>
      <c r="G126" s="283"/>
      <c r="H126" s="283" t="s">
        <v>869</v>
      </c>
      <c r="I126" s="283" t="s">
        <v>870</v>
      </c>
      <c r="J126" s="56"/>
      <c r="K126" s="54" t="s">
        <v>871</v>
      </c>
      <c r="L126" s="57"/>
      <c r="M126" s="57" t="s">
        <v>872</v>
      </c>
      <c r="N126" s="54">
        <v>10</v>
      </c>
      <c r="O126" s="54" t="s">
        <v>1189</v>
      </c>
      <c r="P126" s="54" t="s">
        <v>1185</v>
      </c>
      <c r="Q126" s="58">
        <v>300</v>
      </c>
      <c r="R126" s="54" t="s">
        <v>1084</v>
      </c>
      <c r="S126" s="54" t="s">
        <v>1087</v>
      </c>
      <c r="T126" s="283"/>
      <c r="U126" s="283"/>
      <c r="V126" s="283"/>
      <c r="W126" s="283" t="s">
        <v>758</v>
      </c>
      <c r="X126" s="283"/>
      <c r="Y126" s="281"/>
      <c r="Z126" s="283"/>
      <c r="AA126" s="283"/>
      <c r="AB126" s="283"/>
      <c r="AC126" s="218">
        <v>160000000</v>
      </c>
      <c r="AD126" s="370"/>
      <c r="AE126" s="370"/>
      <c r="AF126" s="182"/>
    </row>
    <row r="127" spans="1:32" ht="133.5" thickBot="1">
      <c r="A127" s="333"/>
      <c r="B127" s="333"/>
      <c r="C127" s="411"/>
      <c r="D127" s="367"/>
      <c r="E127" s="284"/>
      <c r="F127" s="368"/>
      <c r="G127" s="284"/>
      <c r="H127" s="284"/>
      <c r="I127" s="284"/>
      <c r="J127" s="156"/>
      <c r="K127" s="142" t="s">
        <v>873</v>
      </c>
      <c r="L127" s="145"/>
      <c r="M127" s="145" t="s">
        <v>874</v>
      </c>
      <c r="N127" s="142">
        <v>1</v>
      </c>
      <c r="O127" s="142" t="s">
        <v>1189</v>
      </c>
      <c r="P127" s="142" t="s">
        <v>1111</v>
      </c>
      <c r="Q127" s="205">
        <v>300</v>
      </c>
      <c r="R127" s="142" t="s">
        <v>1084</v>
      </c>
      <c r="S127" s="142" t="s">
        <v>1087</v>
      </c>
      <c r="T127" s="284"/>
      <c r="U127" s="284"/>
      <c r="V127" s="284"/>
      <c r="W127" s="284" t="s">
        <v>758</v>
      </c>
      <c r="X127" s="284"/>
      <c r="Y127" s="377"/>
      <c r="Z127" s="284"/>
      <c r="AA127" s="284"/>
      <c r="AB127" s="284"/>
      <c r="AC127" s="219">
        <v>120000000</v>
      </c>
      <c r="AD127" s="371"/>
      <c r="AE127" s="371"/>
      <c r="AF127" s="221"/>
    </row>
    <row r="128" spans="1:32" ht="177">
      <c r="A128" s="422"/>
      <c r="B128" s="333" t="s">
        <v>348</v>
      </c>
      <c r="C128" s="333"/>
      <c r="D128" s="415" t="s">
        <v>355</v>
      </c>
      <c r="E128" s="419" t="s">
        <v>875</v>
      </c>
      <c r="F128" s="423">
        <v>2024130010011</v>
      </c>
      <c r="G128" s="415" t="s">
        <v>876</v>
      </c>
      <c r="H128" s="415" t="s">
        <v>877</v>
      </c>
      <c r="I128" s="415" t="s">
        <v>878</v>
      </c>
      <c r="J128" s="421">
        <v>0.15</v>
      </c>
      <c r="K128" s="78" t="s">
        <v>879</v>
      </c>
      <c r="L128" s="80"/>
      <c r="M128" s="80" t="s">
        <v>880</v>
      </c>
      <c r="N128" s="78">
        <v>23</v>
      </c>
      <c r="O128" s="78" t="s">
        <v>1113</v>
      </c>
      <c r="P128" s="78" t="s">
        <v>1111</v>
      </c>
      <c r="Q128" s="81">
        <v>365</v>
      </c>
      <c r="R128" s="78" t="s">
        <v>1084</v>
      </c>
      <c r="S128" s="78" t="s">
        <v>1087</v>
      </c>
      <c r="T128" s="415" t="s">
        <v>1104</v>
      </c>
      <c r="U128" s="415" t="s">
        <v>881</v>
      </c>
      <c r="V128" s="415" t="s">
        <v>882</v>
      </c>
      <c r="W128" s="415" t="s">
        <v>691</v>
      </c>
      <c r="X128" s="80" t="s">
        <v>883</v>
      </c>
      <c r="Y128" s="222">
        <v>23250000</v>
      </c>
      <c r="Z128" s="80" t="s">
        <v>884</v>
      </c>
      <c r="AA128" s="80" t="s">
        <v>885</v>
      </c>
      <c r="AB128" s="78" t="s">
        <v>1113</v>
      </c>
      <c r="AC128" s="223">
        <v>55000000</v>
      </c>
      <c r="AD128" s="80" t="s">
        <v>885</v>
      </c>
      <c r="AE128" s="419" t="s">
        <v>886</v>
      </c>
      <c r="AF128" s="224"/>
    </row>
    <row r="129" spans="1:32" ht="221.25">
      <c r="A129" s="422"/>
      <c r="B129" s="333"/>
      <c r="C129" s="333"/>
      <c r="D129" s="283"/>
      <c r="E129" s="370"/>
      <c r="F129" s="347"/>
      <c r="G129" s="283"/>
      <c r="H129" s="283"/>
      <c r="I129" s="283"/>
      <c r="J129" s="359">
        <v>0.15</v>
      </c>
      <c r="K129" s="54" t="s">
        <v>887</v>
      </c>
      <c r="L129" s="57"/>
      <c r="M129" s="57" t="s">
        <v>888</v>
      </c>
      <c r="N129" s="54">
        <v>1</v>
      </c>
      <c r="O129" s="54" t="s">
        <v>1113</v>
      </c>
      <c r="P129" s="54" t="s">
        <v>1111</v>
      </c>
      <c r="Q129" s="58">
        <v>365</v>
      </c>
      <c r="R129" s="54" t="s">
        <v>1084</v>
      </c>
      <c r="S129" s="54" t="s">
        <v>1087</v>
      </c>
      <c r="T129" s="283"/>
      <c r="U129" s="283"/>
      <c r="V129" s="283" t="s">
        <v>882</v>
      </c>
      <c r="W129" s="283" t="s">
        <v>691</v>
      </c>
      <c r="X129" s="57" t="s">
        <v>802</v>
      </c>
      <c r="Y129" s="193">
        <v>57961538.461538464</v>
      </c>
      <c r="Z129" s="57" t="s">
        <v>889</v>
      </c>
      <c r="AA129" s="57" t="s">
        <v>885</v>
      </c>
      <c r="AB129" s="54" t="s">
        <v>1113</v>
      </c>
      <c r="AC129" s="218">
        <v>60500000</v>
      </c>
      <c r="AD129" s="57" t="s">
        <v>885</v>
      </c>
      <c r="AE129" s="370"/>
      <c r="AF129" s="225"/>
    </row>
    <row r="130" spans="1:32" ht="132.75">
      <c r="A130" s="422"/>
      <c r="B130" s="333"/>
      <c r="C130" s="333"/>
      <c r="D130" s="283"/>
      <c r="E130" s="370"/>
      <c r="F130" s="347"/>
      <c r="G130" s="283"/>
      <c r="H130" s="283"/>
      <c r="I130" s="283"/>
      <c r="J130" s="359">
        <v>0.15</v>
      </c>
      <c r="K130" s="54" t="s">
        <v>890</v>
      </c>
      <c r="L130" s="57"/>
      <c r="M130" s="57" t="s">
        <v>891</v>
      </c>
      <c r="N130" s="54">
        <v>12</v>
      </c>
      <c r="O130" s="54" t="s">
        <v>1113</v>
      </c>
      <c r="P130" s="54" t="s">
        <v>1111</v>
      </c>
      <c r="Q130" s="58">
        <v>365</v>
      </c>
      <c r="R130" s="54" t="s">
        <v>1084</v>
      </c>
      <c r="S130" s="54" t="s">
        <v>1087</v>
      </c>
      <c r="T130" s="283"/>
      <c r="U130" s="283"/>
      <c r="V130" s="283" t="s">
        <v>892</v>
      </c>
      <c r="W130" s="283" t="s">
        <v>691</v>
      </c>
      <c r="X130" s="57" t="s">
        <v>802</v>
      </c>
      <c r="Y130" s="193">
        <v>57961538.461538464</v>
      </c>
      <c r="Z130" s="57" t="s">
        <v>889</v>
      </c>
      <c r="AA130" s="57" t="s">
        <v>885</v>
      </c>
      <c r="AB130" s="54" t="s">
        <v>1113</v>
      </c>
      <c r="AC130" s="218">
        <v>49500000</v>
      </c>
      <c r="AD130" s="57" t="s">
        <v>885</v>
      </c>
      <c r="AE130" s="370"/>
      <c r="AF130" s="225"/>
    </row>
    <row r="131" spans="1:32" ht="177">
      <c r="A131" s="422"/>
      <c r="B131" s="333"/>
      <c r="C131" s="333"/>
      <c r="D131" s="283"/>
      <c r="E131" s="370"/>
      <c r="F131" s="347"/>
      <c r="G131" s="283"/>
      <c r="H131" s="283"/>
      <c r="I131" s="283"/>
      <c r="J131" s="359">
        <v>0.1</v>
      </c>
      <c r="K131" s="54" t="s">
        <v>893</v>
      </c>
      <c r="L131" s="57"/>
      <c r="M131" s="57" t="s">
        <v>894</v>
      </c>
      <c r="N131" s="54">
        <v>1</v>
      </c>
      <c r="O131" s="54" t="s">
        <v>1113</v>
      </c>
      <c r="P131" s="54" t="s">
        <v>1111</v>
      </c>
      <c r="Q131" s="58">
        <v>365</v>
      </c>
      <c r="R131" s="54" t="s">
        <v>1084</v>
      </c>
      <c r="S131" s="54" t="s">
        <v>1087</v>
      </c>
      <c r="T131" s="283"/>
      <c r="U131" s="283"/>
      <c r="V131" s="283" t="s">
        <v>895</v>
      </c>
      <c r="W131" s="283" t="s">
        <v>691</v>
      </c>
      <c r="X131" s="57" t="s">
        <v>802</v>
      </c>
      <c r="Y131" s="193">
        <v>57961538.461538464</v>
      </c>
      <c r="Z131" s="57" t="s">
        <v>889</v>
      </c>
      <c r="AA131" s="57" t="s">
        <v>885</v>
      </c>
      <c r="AB131" s="54" t="s">
        <v>1113</v>
      </c>
      <c r="AC131" s="218">
        <v>30250000</v>
      </c>
      <c r="AD131" s="57" t="s">
        <v>885</v>
      </c>
      <c r="AE131" s="370"/>
      <c r="AF131" s="225"/>
    </row>
    <row r="132" spans="1:32" ht="177">
      <c r="A132" s="422"/>
      <c r="B132" s="333"/>
      <c r="C132" s="333"/>
      <c r="D132" s="283"/>
      <c r="E132" s="370"/>
      <c r="F132" s="347"/>
      <c r="G132" s="283"/>
      <c r="H132" s="283"/>
      <c r="I132" s="283"/>
      <c r="J132" s="359">
        <v>0.1</v>
      </c>
      <c r="K132" s="54" t="s">
        <v>896</v>
      </c>
      <c r="L132" s="57"/>
      <c r="M132" s="57" t="s">
        <v>891</v>
      </c>
      <c r="N132" s="54">
        <v>1</v>
      </c>
      <c r="O132" s="54" t="s">
        <v>1113</v>
      </c>
      <c r="P132" s="54" t="s">
        <v>1111</v>
      </c>
      <c r="Q132" s="58">
        <v>365</v>
      </c>
      <c r="R132" s="54" t="s">
        <v>1084</v>
      </c>
      <c r="S132" s="54" t="s">
        <v>1087</v>
      </c>
      <c r="T132" s="283"/>
      <c r="U132" s="283"/>
      <c r="V132" s="283" t="s">
        <v>892</v>
      </c>
      <c r="W132" s="283" t="s">
        <v>691</v>
      </c>
      <c r="X132" s="57" t="s">
        <v>802</v>
      </c>
      <c r="Y132" s="193">
        <v>57961538.461538464</v>
      </c>
      <c r="Z132" s="57" t="s">
        <v>889</v>
      </c>
      <c r="AA132" s="57" t="s">
        <v>885</v>
      </c>
      <c r="AB132" s="54" t="s">
        <v>1113</v>
      </c>
      <c r="AC132" s="218">
        <v>60500000</v>
      </c>
      <c r="AD132" s="57" t="s">
        <v>885</v>
      </c>
      <c r="AE132" s="370"/>
      <c r="AF132" s="225"/>
    </row>
    <row r="133" spans="1:32" ht="177">
      <c r="A133" s="422"/>
      <c r="B133" s="333"/>
      <c r="C133" s="333"/>
      <c r="D133" s="283"/>
      <c r="E133" s="370"/>
      <c r="F133" s="347"/>
      <c r="G133" s="283"/>
      <c r="H133" s="283"/>
      <c r="I133" s="283"/>
      <c r="J133" s="359">
        <v>0.3</v>
      </c>
      <c r="K133" s="54" t="s">
        <v>897</v>
      </c>
      <c r="L133" s="57"/>
      <c r="M133" s="57" t="s">
        <v>891</v>
      </c>
      <c r="N133" s="54">
        <v>1</v>
      </c>
      <c r="O133" s="54" t="s">
        <v>1113</v>
      </c>
      <c r="P133" s="54" t="s">
        <v>1111</v>
      </c>
      <c r="Q133" s="58">
        <v>365</v>
      </c>
      <c r="R133" s="54" t="s">
        <v>1084</v>
      </c>
      <c r="S133" s="54" t="s">
        <v>1087</v>
      </c>
      <c r="T133" s="283"/>
      <c r="U133" s="283"/>
      <c r="V133" s="283" t="s">
        <v>895</v>
      </c>
      <c r="W133" s="283" t="s">
        <v>691</v>
      </c>
      <c r="X133" s="57" t="s">
        <v>802</v>
      </c>
      <c r="Y133" s="193">
        <v>57961538.461538464</v>
      </c>
      <c r="Z133" s="57" t="s">
        <v>889</v>
      </c>
      <c r="AA133" s="57" t="s">
        <v>885</v>
      </c>
      <c r="AB133" s="54" t="s">
        <v>1113</v>
      </c>
      <c r="AC133" s="218">
        <v>60500000</v>
      </c>
      <c r="AD133" s="57" t="s">
        <v>885</v>
      </c>
      <c r="AE133" s="370"/>
      <c r="AF133" s="225"/>
    </row>
    <row r="134" spans="1:32" ht="177">
      <c r="A134" s="422"/>
      <c r="B134" s="333"/>
      <c r="C134" s="333"/>
      <c r="D134" s="283"/>
      <c r="E134" s="370"/>
      <c r="F134" s="347"/>
      <c r="G134" s="283"/>
      <c r="H134" s="283"/>
      <c r="I134" s="283"/>
      <c r="J134" s="359">
        <v>0.1</v>
      </c>
      <c r="K134" s="54" t="s">
        <v>898</v>
      </c>
      <c r="L134" s="57"/>
      <c r="M134" s="57" t="s">
        <v>899</v>
      </c>
      <c r="N134" s="54">
        <v>1</v>
      </c>
      <c r="O134" s="54" t="s">
        <v>1113</v>
      </c>
      <c r="P134" s="54" t="s">
        <v>1111</v>
      </c>
      <c r="Q134" s="58">
        <v>365</v>
      </c>
      <c r="R134" s="54" t="s">
        <v>1084</v>
      </c>
      <c r="S134" s="54" t="s">
        <v>1087</v>
      </c>
      <c r="T134" s="283"/>
      <c r="U134" s="283"/>
      <c r="V134" s="283" t="s">
        <v>895</v>
      </c>
      <c r="W134" s="283" t="s">
        <v>691</v>
      </c>
      <c r="X134" s="57" t="s">
        <v>802</v>
      </c>
      <c r="Y134" s="193">
        <v>57961538.461538464</v>
      </c>
      <c r="Z134" s="57" t="s">
        <v>889</v>
      </c>
      <c r="AA134" s="57" t="s">
        <v>885</v>
      </c>
      <c r="AB134" s="54" t="s">
        <v>1113</v>
      </c>
      <c r="AC134" s="218">
        <v>0</v>
      </c>
      <c r="AD134" s="57" t="s">
        <v>885</v>
      </c>
      <c r="AE134" s="370"/>
      <c r="AF134" s="225"/>
    </row>
    <row r="135" spans="1:32" ht="177">
      <c r="A135" s="422"/>
      <c r="B135" s="333"/>
      <c r="C135" s="333"/>
      <c r="D135" s="283"/>
      <c r="E135" s="370"/>
      <c r="F135" s="347"/>
      <c r="G135" s="283"/>
      <c r="H135" s="283"/>
      <c r="I135" s="283"/>
      <c r="J135" s="359"/>
      <c r="K135" s="54" t="s">
        <v>900</v>
      </c>
      <c r="L135" s="57"/>
      <c r="M135" s="57" t="s">
        <v>901</v>
      </c>
      <c r="N135" s="54">
        <v>1</v>
      </c>
      <c r="O135" s="54" t="s">
        <v>1113</v>
      </c>
      <c r="P135" s="54" t="s">
        <v>1111</v>
      </c>
      <c r="Q135" s="58">
        <v>365</v>
      </c>
      <c r="R135" s="54" t="s">
        <v>1084</v>
      </c>
      <c r="S135" s="54" t="s">
        <v>1087</v>
      </c>
      <c r="T135" s="283"/>
      <c r="U135" s="283"/>
      <c r="V135" s="283" t="s">
        <v>895</v>
      </c>
      <c r="W135" s="283" t="s">
        <v>691</v>
      </c>
      <c r="X135" s="57" t="s">
        <v>802</v>
      </c>
      <c r="Y135" s="193">
        <v>57961538.461538464</v>
      </c>
      <c r="Z135" s="57" t="s">
        <v>889</v>
      </c>
      <c r="AA135" s="57" t="s">
        <v>885</v>
      </c>
      <c r="AB135" s="54" t="s">
        <v>1113</v>
      </c>
      <c r="AC135" s="218">
        <v>52800000</v>
      </c>
      <c r="AD135" s="57" t="s">
        <v>885</v>
      </c>
      <c r="AE135" s="370"/>
      <c r="AF135" s="225"/>
    </row>
    <row r="136" spans="1:32" ht="186">
      <c r="A136" s="422"/>
      <c r="B136" s="333"/>
      <c r="C136" s="333"/>
      <c r="D136" s="283"/>
      <c r="E136" s="370"/>
      <c r="F136" s="347"/>
      <c r="G136" s="283"/>
      <c r="H136" s="283"/>
      <c r="I136" s="283"/>
      <c r="J136" s="359"/>
      <c r="K136" s="54" t="s">
        <v>902</v>
      </c>
      <c r="L136" s="57"/>
      <c r="M136" s="57" t="s">
        <v>903</v>
      </c>
      <c r="N136" s="54">
        <v>1</v>
      </c>
      <c r="O136" s="54" t="s">
        <v>1113</v>
      </c>
      <c r="P136" s="54" t="s">
        <v>1111</v>
      </c>
      <c r="Q136" s="58">
        <v>365</v>
      </c>
      <c r="R136" s="54" t="s">
        <v>1084</v>
      </c>
      <c r="S136" s="54" t="s">
        <v>1087</v>
      </c>
      <c r="T136" s="283"/>
      <c r="U136" s="283"/>
      <c r="V136" s="283" t="s">
        <v>895</v>
      </c>
      <c r="W136" s="283" t="s">
        <v>691</v>
      </c>
      <c r="X136" s="57" t="s">
        <v>802</v>
      </c>
      <c r="Y136" s="193">
        <v>57961538.461538464</v>
      </c>
      <c r="Z136" s="57" t="s">
        <v>889</v>
      </c>
      <c r="AA136" s="57" t="s">
        <v>885</v>
      </c>
      <c r="AB136" s="54" t="s">
        <v>1113</v>
      </c>
      <c r="AC136" s="218">
        <v>38500000</v>
      </c>
      <c r="AD136" s="57" t="s">
        <v>885</v>
      </c>
      <c r="AE136" s="370"/>
      <c r="AF136" s="225"/>
    </row>
    <row r="137" spans="1:32" ht="132.75">
      <c r="A137" s="422"/>
      <c r="B137" s="333"/>
      <c r="C137" s="333"/>
      <c r="D137" s="283"/>
      <c r="E137" s="370"/>
      <c r="F137" s="347"/>
      <c r="G137" s="283"/>
      <c r="H137" s="283"/>
      <c r="I137" s="283"/>
      <c r="J137" s="359"/>
      <c r="K137" s="54" t="s">
        <v>904</v>
      </c>
      <c r="L137" s="57"/>
      <c r="M137" s="57" t="s">
        <v>891</v>
      </c>
      <c r="N137" s="54">
        <v>12</v>
      </c>
      <c r="O137" s="54" t="s">
        <v>1113</v>
      </c>
      <c r="P137" s="54" t="s">
        <v>1111</v>
      </c>
      <c r="Q137" s="58">
        <v>365</v>
      </c>
      <c r="R137" s="54" t="s">
        <v>1084</v>
      </c>
      <c r="S137" s="54" t="s">
        <v>1087</v>
      </c>
      <c r="T137" s="283"/>
      <c r="U137" s="283"/>
      <c r="V137" s="283" t="s">
        <v>895</v>
      </c>
      <c r="W137" s="283" t="s">
        <v>691</v>
      </c>
      <c r="X137" s="57" t="s">
        <v>802</v>
      </c>
      <c r="Y137" s="193">
        <v>57961538.461538464</v>
      </c>
      <c r="Z137" s="57" t="s">
        <v>889</v>
      </c>
      <c r="AA137" s="57" t="s">
        <v>885</v>
      </c>
      <c r="AB137" s="54" t="s">
        <v>1113</v>
      </c>
      <c r="AC137" s="218">
        <v>28750000</v>
      </c>
      <c r="AD137" s="57" t="s">
        <v>885</v>
      </c>
      <c r="AE137" s="370"/>
      <c r="AF137" s="225"/>
    </row>
    <row r="138" spans="1:32" ht="265.5">
      <c r="A138" s="422"/>
      <c r="B138" s="333"/>
      <c r="C138" s="333"/>
      <c r="D138" s="283"/>
      <c r="E138" s="370"/>
      <c r="F138" s="347"/>
      <c r="G138" s="283"/>
      <c r="H138" s="283"/>
      <c r="I138" s="283"/>
      <c r="J138" s="359"/>
      <c r="K138" s="54" t="s">
        <v>905</v>
      </c>
      <c r="L138" s="57"/>
      <c r="M138" s="57" t="s">
        <v>906</v>
      </c>
      <c r="N138" s="54">
        <v>1</v>
      </c>
      <c r="O138" s="54" t="s">
        <v>1113</v>
      </c>
      <c r="P138" s="54" t="s">
        <v>1111</v>
      </c>
      <c r="Q138" s="58">
        <v>365</v>
      </c>
      <c r="R138" s="54" t="s">
        <v>1084</v>
      </c>
      <c r="S138" s="54" t="s">
        <v>1087</v>
      </c>
      <c r="T138" s="283"/>
      <c r="U138" s="283"/>
      <c r="V138" s="283" t="s">
        <v>907</v>
      </c>
      <c r="W138" s="283" t="s">
        <v>691</v>
      </c>
      <c r="X138" s="57" t="s">
        <v>802</v>
      </c>
      <c r="Y138" s="193">
        <v>57961538.461538464</v>
      </c>
      <c r="Z138" s="57" t="s">
        <v>889</v>
      </c>
      <c r="AA138" s="57" t="s">
        <v>885</v>
      </c>
      <c r="AB138" s="54" t="s">
        <v>1113</v>
      </c>
      <c r="AC138" s="218">
        <v>57200000</v>
      </c>
      <c r="AD138" s="57" t="s">
        <v>885</v>
      </c>
      <c r="AE138" s="370"/>
      <c r="AF138" s="225"/>
    </row>
    <row r="139" spans="1:32" ht="221.25">
      <c r="A139" s="422"/>
      <c r="B139" s="333"/>
      <c r="C139" s="333"/>
      <c r="D139" s="283"/>
      <c r="E139" s="370"/>
      <c r="F139" s="347"/>
      <c r="G139" s="283"/>
      <c r="H139" s="283"/>
      <c r="I139" s="283"/>
      <c r="J139" s="359"/>
      <c r="K139" s="54" t="s">
        <v>908</v>
      </c>
      <c r="L139" s="57"/>
      <c r="M139" s="57" t="s">
        <v>891</v>
      </c>
      <c r="N139" s="54">
        <v>1</v>
      </c>
      <c r="O139" s="54" t="s">
        <v>1113</v>
      </c>
      <c r="P139" s="54" t="s">
        <v>1111</v>
      </c>
      <c r="Q139" s="58">
        <v>365</v>
      </c>
      <c r="R139" s="54" t="s">
        <v>1084</v>
      </c>
      <c r="S139" s="54" t="s">
        <v>1087</v>
      </c>
      <c r="T139" s="283"/>
      <c r="U139" s="283"/>
      <c r="V139" s="283" t="s">
        <v>892</v>
      </c>
      <c r="W139" s="283" t="s">
        <v>691</v>
      </c>
      <c r="X139" s="57" t="s">
        <v>802</v>
      </c>
      <c r="Y139" s="193">
        <v>57961538.461538464</v>
      </c>
      <c r="Z139" s="57" t="s">
        <v>889</v>
      </c>
      <c r="AA139" s="57" t="s">
        <v>885</v>
      </c>
      <c r="AB139" s="54" t="s">
        <v>1113</v>
      </c>
      <c r="AC139" s="218">
        <v>60500000</v>
      </c>
      <c r="AD139" s="57" t="s">
        <v>885</v>
      </c>
      <c r="AE139" s="370"/>
      <c r="AF139" s="225"/>
    </row>
    <row r="140" spans="1:32" ht="309.75">
      <c r="A140" s="422"/>
      <c r="B140" s="333"/>
      <c r="C140" s="333"/>
      <c r="D140" s="283" t="s">
        <v>359</v>
      </c>
      <c r="E140" s="370"/>
      <c r="F140" s="347"/>
      <c r="G140" s="283"/>
      <c r="H140" s="283" t="s">
        <v>909</v>
      </c>
      <c r="I140" s="283" t="s">
        <v>245</v>
      </c>
      <c r="J140" s="359">
        <v>0.15</v>
      </c>
      <c r="K140" s="54" t="s">
        <v>910</v>
      </c>
      <c r="L140" s="57"/>
      <c r="M140" s="57" t="s">
        <v>911</v>
      </c>
      <c r="N140" s="54">
        <v>1</v>
      </c>
      <c r="O140" s="54" t="s">
        <v>1113</v>
      </c>
      <c r="P140" s="54" t="s">
        <v>1111</v>
      </c>
      <c r="Q140" s="58">
        <v>365</v>
      </c>
      <c r="R140" s="54" t="s">
        <v>1084</v>
      </c>
      <c r="S140" s="54" t="s">
        <v>1087</v>
      </c>
      <c r="T140" s="283"/>
      <c r="U140" s="283"/>
      <c r="V140" s="283" t="s">
        <v>907</v>
      </c>
      <c r="W140" s="283" t="s">
        <v>691</v>
      </c>
      <c r="X140" s="57" t="s">
        <v>802</v>
      </c>
      <c r="Y140" s="193">
        <v>57961538.461538464</v>
      </c>
      <c r="Z140" s="57" t="s">
        <v>889</v>
      </c>
      <c r="AA140" s="57" t="s">
        <v>885</v>
      </c>
      <c r="AB140" s="54" t="s">
        <v>1113</v>
      </c>
      <c r="AC140" s="218">
        <v>104800000</v>
      </c>
      <c r="AD140" s="57" t="s">
        <v>885</v>
      </c>
      <c r="AE140" s="370"/>
      <c r="AF140" s="225"/>
    </row>
    <row r="141" spans="1:32" ht="398.25">
      <c r="A141" s="422"/>
      <c r="B141" s="333"/>
      <c r="C141" s="333"/>
      <c r="D141" s="283"/>
      <c r="E141" s="370"/>
      <c r="F141" s="347"/>
      <c r="G141" s="283"/>
      <c r="H141" s="283"/>
      <c r="I141" s="283"/>
      <c r="J141" s="359"/>
      <c r="K141" s="54" t="s">
        <v>912</v>
      </c>
      <c r="L141" s="57"/>
      <c r="M141" s="57" t="s">
        <v>913</v>
      </c>
      <c r="N141" s="54">
        <v>375</v>
      </c>
      <c r="O141" s="54" t="s">
        <v>1113</v>
      </c>
      <c r="P141" s="54" t="s">
        <v>1111</v>
      </c>
      <c r="Q141" s="58">
        <v>365</v>
      </c>
      <c r="R141" s="54" t="s">
        <v>1084</v>
      </c>
      <c r="S141" s="54" t="s">
        <v>1087</v>
      </c>
      <c r="T141" s="283"/>
      <c r="U141" s="283"/>
      <c r="V141" s="283" t="s">
        <v>882</v>
      </c>
      <c r="W141" s="283" t="s">
        <v>691</v>
      </c>
      <c r="X141" s="57" t="s">
        <v>883</v>
      </c>
      <c r="Y141" s="193">
        <v>23250000</v>
      </c>
      <c r="Z141" s="57" t="s">
        <v>884</v>
      </c>
      <c r="AA141" s="57" t="s">
        <v>885</v>
      </c>
      <c r="AB141" s="54" t="s">
        <v>1113</v>
      </c>
      <c r="AC141" s="218">
        <v>62000000</v>
      </c>
      <c r="AD141" s="57" t="s">
        <v>885</v>
      </c>
      <c r="AE141" s="370"/>
      <c r="AF141" s="225"/>
    </row>
    <row r="142" spans="1:32" ht="133.5" thickBot="1">
      <c r="A142" s="422"/>
      <c r="B142" s="333"/>
      <c r="C142" s="333"/>
      <c r="D142" s="283"/>
      <c r="E142" s="420"/>
      <c r="F142" s="348"/>
      <c r="G142" s="345"/>
      <c r="H142" s="345"/>
      <c r="I142" s="345"/>
      <c r="J142" s="360"/>
      <c r="K142" s="72" t="s">
        <v>914</v>
      </c>
      <c r="L142" s="76"/>
      <c r="M142" s="76" t="s">
        <v>915</v>
      </c>
      <c r="N142" s="72">
        <v>1</v>
      </c>
      <c r="O142" s="72" t="s">
        <v>1113</v>
      </c>
      <c r="P142" s="72" t="s">
        <v>1111</v>
      </c>
      <c r="Q142" s="77">
        <v>365</v>
      </c>
      <c r="R142" s="72" t="s">
        <v>1084</v>
      </c>
      <c r="S142" s="72" t="s">
        <v>1087</v>
      </c>
      <c r="T142" s="345"/>
      <c r="U142" s="345"/>
      <c r="V142" s="345" t="s">
        <v>895</v>
      </c>
      <c r="W142" s="345" t="s">
        <v>691</v>
      </c>
      <c r="X142" s="76" t="s">
        <v>802</v>
      </c>
      <c r="Y142" s="226">
        <v>57961538.461538464</v>
      </c>
      <c r="Z142" s="76" t="s">
        <v>889</v>
      </c>
      <c r="AA142" s="76" t="s">
        <v>885</v>
      </c>
      <c r="AB142" s="72" t="s">
        <v>1113</v>
      </c>
      <c r="AC142" s="227">
        <v>79200000</v>
      </c>
      <c r="AD142" s="76" t="s">
        <v>885</v>
      </c>
      <c r="AE142" s="420"/>
      <c r="AF142" s="228"/>
    </row>
    <row r="143" spans="1:32" ht="409.5">
      <c r="A143" s="422"/>
      <c r="B143" s="333"/>
      <c r="C143" s="333"/>
      <c r="D143" s="424" t="s">
        <v>352</v>
      </c>
      <c r="E143" s="342" t="s">
        <v>916</v>
      </c>
      <c r="F143" s="346">
        <v>2024130010225</v>
      </c>
      <c r="G143" s="282" t="s">
        <v>917</v>
      </c>
      <c r="H143" s="282" t="s">
        <v>918</v>
      </c>
      <c r="I143" s="282" t="s">
        <v>353</v>
      </c>
      <c r="J143" s="358">
        <v>0.1</v>
      </c>
      <c r="K143" s="139" t="s">
        <v>919</v>
      </c>
      <c r="L143" s="229"/>
      <c r="M143" s="229" t="s">
        <v>920</v>
      </c>
      <c r="N143" s="139">
        <v>4</v>
      </c>
      <c r="O143" s="230">
        <v>46054</v>
      </c>
      <c r="P143" s="230">
        <v>46357</v>
      </c>
      <c r="Q143" s="148">
        <v>330</v>
      </c>
      <c r="R143" s="132" t="s">
        <v>1084</v>
      </c>
      <c r="S143" s="132" t="s">
        <v>1087</v>
      </c>
      <c r="T143" s="282" t="s">
        <v>921</v>
      </c>
      <c r="U143" s="282" t="s">
        <v>922</v>
      </c>
      <c r="V143" s="282" t="s">
        <v>923</v>
      </c>
      <c r="W143" s="282" t="s">
        <v>691</v>
      </c>
      <c r="X143" s="132" t="s">
        <v>924</v>
      </c>
      <c r="Y143" s="105">
        <v>108458750</v>
      </c>
      <c r="Z143" s="140" t="s">
        <v>889</v>
      </c>
      <c r="AA143" s="416" t="s">
        <v>1126</v>
      </c>
      <c r="AB143" s="430"/>
      <c r="AC143" s="217">
        <v>108458750</v>
      </c>
      <c r="AD143" s="416" t="s">
        <v>1126</v>
      </c>
      <c r="AE143" s="369" t="s">
        <v>925</v>
      </c>
      <c r="AF143" s="220"/>
    </row>
    <row r="144" spans="1:32" ht="409.5">
      <c r="A144" s="422"/>
      <c r="B144" s="333"/>
      <c r="C144" s="333"/>
      <c r="D144" s="424"/>
      <c r="E144" s="343"/>
      <c r="F144" s="347"/>
      <c r="G144" s="283"/>
      <c r="H144" s="283"/>
      <c r="I144" s="283"/>
      <c r="J144" s="359"/>
      <c r="K144" s="55" t="s">
        <v>926</v>
      </c>
      <c r="L144" s="127"/>
      <c r="M144" s="127" t="s">
        <v>927</v>
      </c>
      <c r="N144" s="55">
        <v>4</v>
      </c>
      <c r="O144" s="231">
        <v>46054</v>
      </c>
      <c r="P144" s="231">
        <v>46357</v>
      </c>
      <c r="Q144" s="58">
        <v>330</v>
      </c>
      <c r="R144" s="54" t="s">
        <v>1084</v>
      </c>
      <c r="S144" s="54" t="s">
        <v>1087</v>
      </c>
      <c r="T144" s="283"/>
      <c r="U144" s="283"/>
      <c r="V144" s="283"/>
      <c r="W144" s="283" t="s">
        <v>691</v>
      </c>
      <c r="X144" s="54" t="s">
        <v>924</v>
      </c>
      <c r="Y144" s="104">
        <v>83000000</v>
      </c>
      <c r="Z144" s="57" t="s">
        <v>889</v>
      </c>
      <c r="AA144" s="417"/>
      <c r="AB144" s="431"/>
      <c r="AC144" s="218">
        <v>83000000</v>
      </c>
      <c r="AD144" s="417"/>
      <c r="AE144" s="370"/>
      <c r="AF144" s="182"/>
    </row>
    <row r="145" spans="1:32" ht="409.5">
      <c r="A145" s="422"/>
      <c r="B145" s="333"/>
      <c r="C145" s="333"/>
      <c r="D145" s="424"/>
      <c r="E145" s="343"/>
      <c r="F145" s="347"/>
      <c r="G145" s="283"/>
      <c r="H145" s="283"/>
      <c r="I145" s="283"/>
      <c r="J145" s="359"/>
      <c r="K145" s="55" t="s">
        <v>928</v>
      </c>
      <c r="L145" s="127"/>
      <c r="M145" s="127" t="s">
        <v>929</v>
      </c>
      <c r="N145" s="55">
        <v>4</v>
      </c>
      <c r="O145" s="231">
        <v>46054</v>
      </c>
      <c r="P145" s="231">
        <v>46357</v>
      </c>
      <c r="Q145" s="58">
        <v>330</v>
      </c>
      <c r="R145" s="54" t="s">
        <v>1084</v>
      </c>
      <c r="S145" s="54" t="s">
        <v>1087</v>
      </c>
      <c r="T145" s="283"/>
      <c r="U145" s="283"/>
      <c r="V145" s="283"/>
      <c r="W145" s="283" t="s">
        <v>691</v>
      </c>
      <c r="X145" s="54" t="s">
        <v>924</v>
      </c>
      <c r="Y145" s="104">
        <v>102650000</v>
      </c>
      <c r="Z145" s="57" t="s">
        <v>889</v>
      </c>
      <c r="AA145" s="417"/>
      <c r="AB145" s="431"/>
      <c r="AC145" s="218">
        <v>102650000</v>
      </c>
      <c r="AD145" s="417"/>
      <c r="AE145" s="370"/>
      <c r="AF145" s="182"/>
    </row>
    <row r="146" spans="1:32" ht="325.5">
      <c r="A146" s="422"/>
      <c r="B146" s="333"/>
      <c r="C146" s="333"/>
      <c r="D146" s="424"/>
      <c r="E146" s="343"/>
      <c r="F146" s="347"/>
      <c r="G146" s="283"/>
      <c r="H146" s="283"/>
      <c r="I146" s="283"/>
      <c r="J146" s="359"/>
      <c r="K146" s="55" t="s">
        <v>930</v>
      </c>
      <c r="L146" s="127"/>
      <c r="M146" s="127" t="s">
        <v>931</v>
      </c>
      <c r="N146" s="55">
        <v>4</v>
      </c>
      <c r="O146" s="231">
        <v>46054</v>
      </c>
      <c r="P146" s="231">
        <v>46357</v>
      </c>
      <c r="Q146" s="58">
        <v>330</v>
      </c>
      <c r="R146" s="54" t="s">
        <v>1084</v>
      </c>
      <c r="S146" s="54" t="s">
        <v>1087</v>
      </c>
      <c r="T146" s="283"/>
      <c r="U146" s="283"/>
      <c r="V146" s="283"/>
      <c r="W146" s="283" t="s">
        <v>691</v>
      </c>
      <c r="X146" s="54" t="s">
        <v>924</v>
      </c>
      <c r="Y146" s="104">
        <v>50000000</v>
      </c>
      <c r="Z146" s="57" t="s">
        <v>889</v>
      </c>
      <c r="AA146" s="417"/>
      <c r="AB146" s="431"/>
      <c r="AC146" s="218">
        <v>50000000</v>
      </c>
      <c r="AD146" s="417"/>
      <c r="AE146" s="370"/>
      <c r="AF146" s="182"/>
    </row>
    <row r="147" spans="1:32" ht="221.25">
      <c r="A147" s="422"/>
      <c r="B147" s="333"/>
      <c r="C147" s="333"/>
      <c r="D147" s="424"/>
      <c r="E147" s="343"/>
      <c r="F147" s="347"/>
      <c r="G147" s="283"/>
      <c r="H147" s="283" t="s">
        <v>932</v>
      </c>
      <c r="I147" s="283" t="s">
        <v>933</v>
      </c>
      <c r="J147" s="359"/>
      <c r="K147" s="54" t="s">
        <v>934</v>
      </c>
      <c r="M147" s="57" t="s">
        <v>935</v>
      </c>
      <c r="N147" s="54">
        <v>5</v>
      </c>
      <c r="O147" s="231">
        <v>46023</v>
      </c>
      <c r="P147" s="231">
        <v>46357</v>
      </c>
      <c r="Q147" s="58">
        <v>330</v>
      </c>
      <c r="R147" s="54" t="s">
        <v>1084</v>
      </c>
      <c r="S147" s="54" t="s">
        <v>1087</v>
      </c>
      <c r="T147" s="283"/>
      <c r="U147" s="283"/>
      <c r="V147" s="283"/>
      <c r="W147" s="283" t="s">
        <v>691</v>
      </c>
      <c r="X147" s="54" t="s">
        <v>924</v>
      </c>
      <c r="Y147" s="104">
        <v>114264000</v>
      </c>
      <c r="Z147" s="57" t="s">
        <v>889</v>
      </c>
      <c r="AA147" s="417"/>
      <c r="AB147" s="431"/>
      <c r="AC147" s="218">
        <v>114264000</v>
      </c>
      <c r="AD147" s="417"/>
      <c r="AE147" s="370"/>
      <c r="AF147" s="185"/>
    </row>
    <row r="148" spans="1:32" ht="409.5">
      <c r="A148" s="422"/>
      <c r="B148" s="333"/>
      <c r="C148" s="333"/>
      <c r="D148" s="424"/>
      <c r="E148" s="343"/>
      <c r="F148" s="347"/>
      <c r="G148" s="283"/>
      <c r="H148" s="283"/>
      <c r="I148" s="283"/>
      <c r="J148" s="359"/>
      <c r="K148" s="54" t="s">
        <v>936</v>
      </c>
      <c r="L148" s="57"/>
      <c r="M148" s="57" t="s">
        <v>937</v>
      </c>
      <c r="N148" s="54">
        <v>5</v>
      </c>
      <c r="O148" s="231">
        <v>46023</v>
      </c>
      <c r="P148" s="231">
        <v>46357</v>
      </c>
      <c r="Q148" s="58">
        <v>330</v>
      </c>
      <c r="R148" s="54" t="s">
        <v>1084</v>
      </c>
      <c r="S148" s="54" t="s">
        <v>1087</v>
      </c>
      <c r="T148" s="283"/>
      <c r="U148" s="283"/>
      <c r="V148" s="283"/>
      <c r="W148" s="283" t="s">
        <v>691</v>
      </c>
      <c r="X148" s="54" t="s">
        <v>924</v>
      </c>
      <c r="Y148" s="104">
        <v>104742000</v>
      </c>
      <c r="Z148" s="57" t="s">
        <v>889</v>
      </c>
      <c r="AA148" s="419"/>
      <c r="AB148" s="431"/>
      <c r="AC148" s="218">
        <v>104742000</v>
      </c>
      <c r="AD148" s="419"/>
      <c r="AE148" s="370"/>
      <c r="AF148" s="185"/>
    </row>
    <row r="149" spans="1:32" ht="221.25">
      <c r="A149" s="422"/>
      <c r="B149" s="333"/>
      <c r="C149" s="333"/>
      <c r="D149" s="424" t="s">
        <v>362</v>
      </c>
      <c r="E149" s="343"/>
      <c r="F149" s="347"/>
      <c r="G149" s="283"/>
      <c r="H149" s="283"/>
      <c r="I149" s="283"/>
      <c r="J149" s="359">
        <v>0.1</v>
      </c>
      <c r="K149" s="54" t="s">
        <v>938</v>
      </c>
      <c r="L149" s="57"/>
      <c r="M149" s="57" t="s">
        <v>939</v>
      </c>
      <c r="N149" s="54">
        <v>4</v>
      </c>
      <c r="O149" s="231">
        <v>46204</v>
      </c>
      <c r="P149" s="231">
        <v>46357</v>
      </c>
      <c r="Q149" s="58">
        <v>180</v>
      </c>
      <c r="R149" s="54" t="s">
        <v>1084</v>
      </c>
      <c r="S149" s="54" t="s">
        <v>1087</v>
      </c>
      <c r="T149" s="283"/>
      <c r="U149" s="283"/>
      <c r="V149" s="283"/>
      <c r="W149" s="283" t="s">
        <v>691</v>
      </c>
      <c r="X149" s="54" t="s">
        <v>940</v>
      </c>
      <c r="Y149" s="104">
        <v>100000000</v>
      </c>
      <c r="Z149" s="57" t="s">
        <v>889</v>
      </c>
      <c r="AA149" s="57" t="s">
        <v>588</v>
      </c>
      <c r="AB149" s="431"/>
      <c r="AC149" s="218">
        <v>100000000</v>
      </c>
      <c r="AD149" s="57" t="s">
        <v>589</v>
      </c>
      <c r="AE149" s="370"/>
      <c r="AF149" s="185"/>
    </row>
    <row r="150" spans="1:32" ht="265.5">
      <c r="A150" s="422"/>
      <c r="B150" s="333"/>
      <c r="C150" s="333"/>
      <c r="D150" s="424"/>
      <c r="E150" s="343"/>
      <c r="F150" s="347"/>
      <c r="G150" s="283"/>
      <c r="H150" s="283"/>
      <c r="I150" s="283"/>
      <c r="J150" s="359"/>
      <c r="K150" s="54" t="s">
        <v>941</v>
      </c>
      <c r="L150" s="57"/>
      <c r="M150" s="57" t="s">
        <v>942</v>
      </c>
      <c r="N150" s="54">
        <f>4*3</f>
        <v>12</v>
      </c>
      <c r="O150" s="231">
        <v>46023</v>
      </c>
      <c r="P150" s="231">
        <v>46357</v>
      </c>
      <c r="Q150" s="58">
        <v>330</v>
      </c>
      <c r="R150" s="54" t="s">
        <v>1084</v>
      </c>
      <c r="S150" s="54" t="s">
        <v>1087</v>
      </c>
      <c r="T150" s="283"/>
      <c r="U150" s="283"/>
      <c r="V150" s="283"/>
      <c r="W150" s="283" t="s">
        <v>691</v>
      </c>
      <c r="X150" s="54" t="s">
        <v>924</v>
      </c>
      <c r="Y150" s="193">
        <v>97132000</v>
      </c>
      <c r="Z150" s="57" t="s">
        <v>889</v>
      </c>
      <c r="AA150" s="420" t="s">
        <v>1126</v>
      </c>
      <c r="AB150" s="431"/>
      <c r="AC150" s="218">
        <v>97132000</v>
      </c>
      <c r="AD150" s="420" t="s">
        <v>1126</v>
      </c>
      <c r="AE150" s="370"/>
      <c r="AF150" s="185"/>
    </row>
    <row r="151" spans="1:32" ht="186">
      <c r="A151" s="422"/>
      <c r="B151" s="333"/>
      <c r="C151" s="333"/>
      <c r="D151" s="424"/>
      <c r="E151" s="343"/>
      <c r="F151" s="347"/>
      <c r="G151" s="283"/>
      <c r="H151" s="283" t="s">
        <v>943</v>
      </c>
      <c r="I151" s="283" t="s">
        <v>366</v>
      </c>
      <c r="J151" s="359"/>
      <c r="K151" s="54" t="s">
        <v>944</v>
      </c>
      <c r="L151" s="57"/>
      <c r="M151" s="57" t="s">
        <v>939</v>
      </c>
      <c r="N151" s="54">
        <v>4</v>
      </c>
      <c r="O151" s="231">
        <v>46054</v>
      </c>
      <c r="P151" s="231">
        <v>46357</v>
      </c>
      <c r="Q151" s="58">
        <v>330</v>
      </c>
      <c r="R151" s="54" t="s">
        <v>1084</v>
      </c>
      <c r="S151" s="54" t="s">
        <v>1087</v>
      </c>
      <c r="T151" s="283"/>
      <c r="U151" s="283"/>
      <c r="V151" s="283"/>
      <c r="W151" s="283" t="s">
        <v>691</v>
      </c>
      <c r="X151" s="54" t="s">
        <v>924</v>
      </c>
      <c r="Y151" s="193">
        <v>173032000</v>
      </c>
      <c r="Z151" s="57" t="s">
        <v>889</v>
      </c>
      <c r="AA151" s="417"/>
      <c r="AB151" s="431"/>
      <c r="AC151" s="218">
        <v>173032000</v>
      </c>
      <c r="AD151" s="417"/>
      <c r="AE151" s="370"/>
      <c r="AF151" s="185"/>
    </row>
    <row r="152" spans="1:32" ht="132.75">
      <c r="A152" s="422"/>
      <c r="B152" s="333"/>
      <c r="C152" s="333"/>
      <c r="D152" s="424"/>
      <c r="E152" s="343"/>
      <c r="F152" s="347"/>
      <c r="G152" s="283"/>
      <c r="H152" s="283"/>
      <c r="I152" s="283"/>
      <c r="J152" s="359"/>
      <c r="K152" s="54" t="s">
        <v>945</v>
      </c>
      <c r="L152" s="57"/>
      <c r="M152" s="57" t="s">
        <v>946</v>
      </c>
      <c r="N152" s="54">
        <v>4</v>
      </c>
      <c r="O152" s="231">
        <v>46204</v>
      </c>
      <c r="P152" s="231">
        <v>46357</v>
      </c>
      <c r="Q152" s="58">
        <v>180</v>
      </c>
      <c r="R152" s="54" t="s">
        <v>1084</v>
      </c>
      <c r="S152" s="54" t="s">
        <v>1087</v>
      </c>
      <c r="T152" s="283"/>
      <c r="U152" s="283"/>
      <c r="V152" s="283"/>
      <c r="W152" s="283" t="s">
        <v>691</v>
      </c>
      <c r="X152" s="54" t="s">
        <v>940</v>
      </c>
      <c r="Y152" s="193">
        <v>100000000</v>
      </c>
      <c r="Z152" s="57" t="s">
        <v>889</v>
      </c>
      <c r="AA152" s="417"/>
      <c r="AB152" s="431"/>
      <c r="AC152" s="218">
        <v>100000000</v>
      </c>
      <c r="AD152" s="417"/>
      <c r="AE152" s="370"/>
      <c r="AF152" s="182"/>
    </row>
    <row r="153" spans="1:32" ht="309.75">
      <c r="A153" s="422"/>
      <c r="B153" s="333"/>
      <c r="C153" s="333"/>
      <c r="D153" s="424" t="s">
        <v>365</v>
      </c>
      <c r="E153" s="343"/>
      <c r="F153" s="347"/>
      <c r="G153" s="283"/>
      <c r="H153" s="283" t="s">
        <v>947</v>
      </c>
      <c r="I153" s="283" t="s">
        <v>369</v>
      </c>
      <c r="J153" s="359">
        <v>0.1</v>
      </c>
      <c r="K153" s="54" t="s">
        <v>948</v>
      </c>
      <c r="L153" s="57"/>
      <c r="M153" s="57" t="s">
        <v>949</v>
      </c>
      <c r="N153" s="54">
        <v>12</v>
      </c>
      <c r="O153" s="231">
        <v>46023</v>
      </c>
      <c r="P153" s="231">
        <v>46357</v>
      </c>
      <c r="Q153" s="58">
        <v>330</v>
      </c>
      <c r="R153" s="54" t="s">
        <v>1084</v>
      </c>
      <c r="S153" s="54" t="s">
        <v>1087</v>
      </c>
      <c r="T153" s="283"/>
      <c r="U153" s="283"/>
      <c r="V153" s="283"/>
      <c r="W153" s="283" t="s">
        <v>691</v>
      </c>
      <c r="X153" s="54" t="s">
        <v>924</v>
      </c>
      <c r="Y153" s="193">
        <v>161874000</v>
      </c>
      <c r="Z153" s="57" t="s">
        <v>889</v>
      </c>
      <c r="AA153" s="417"/>
      <c r="AB153" s="431"/>
      <c r="AC153" s="218">
        <v>161874000</v>
      </c>
      <c r="AD153" s="417"/>
      <c r="AE153" s="370"/>
      <c r="AF153" s="185"/>
    </row>
    <row r="154" spans="1:32" ht="409.5">
      <c r="A154" s="422"/>
      <c r="B154" s="333"/>
      <c r="C154" s="333"/>
      <c r="D154" s="424"/>
      <c r="E154" s="343"/>
      <c r="F154" s="347"/>
      <c r="G154" s="283"/>
      <c r="H154" s="283"/>
      <c r="I154" s="283"/>
      <c r="J154" s="359"/>
      <c r="K154" s="54" t="s">
        <v>950</v>
      </c>
      <c r="L154" s="57"/>
      <c r="M154" s="57" t="s">
        <v>951</v>
      </c>
      <c r="N154" s="54">
        <v>4</v>
      </c>
      <c r="O154" s="231">
        <v>46054</v>
      </c>
      <c r="P154" s="231">
        <v>46357</v>
      </c>
      <c r="Q154" s="58">
        <v>330</v>
      </c>
      <c r="R154" s="54" t="s">
        <v>1084</v>
      </c>
      <c r="S154" s="54" t="s">
        <v>1087</v>
      </c>
      <c r="T154" s="283"/>
      <c r="U154" s="283"/>
      <c r="V154" s="283"/>
      <c r="W154" s="283" t="s">
        <v>691</v>
      </c>
      <c r="X154" s="54"/>
      <c r="Y154" s="193">
        <v>0</v>
      </c>
      <c r="Z154" s="57" t="s">
        <v>889</v>
      </c>
      <c r="AA154" s="417"/>
      <c r="AB154" s="431"/>
      <c r="AC154" s="218">
        <v>0</v>
      </c>
      <c r="AD154" s="417"/>
      <c r="AE154" s="370"/>
      <c r="AF154" s="182"/>
    </row>
    <row r="155" spans="1:32" ht="265.5">
      <c r="A155" s="422"/>
      <c r="B155" s="333"/>
      <c r="C155" s="333"/>
      <c r="D155" s="424"/>
      <c r="E155" s="343"/>
      <c r="F155" s="347"/>
      <c r="G155" s="283"/>
      <c r="H155" s="283"/>
      <c r="I155" s="283"/>
      <c r="J155" s="359"/>
      <c r="K155" s="54" t="s">
        <v>952</v>
      </c>
      <c r="L155" s="57"/>
      <c r="M155" s="57" t="s">
        <v>953</v>
      </c>
      <c r="N155" s="54">
        <v>4</v>
      </c>
      <c r="O155" s="231">
        <v>46023</v>
      </c>
      <c r="P155" s="231">
        <v>46357</v>
      </c>
      <c r="Q155" s="58">
        <v>330</v>
      </c>
      <c r="R155" s="54" t="s">
        <v>1084</v>
      </c>
      <c r="S155" s="54" t="s">
        <v>1087</v>
      </c>
      <c r="T155" s="283"/>
      <c r="U155" s="283"/>
      <c r="V155" s="283"/>
      <c r="W155" s="283" t="s">
        <v>691</v>
      </c>
      <c r="X155" s="54" t="s">
        <v>924</v>
      </c>
      <c r="Y155" s="193">
        <v>94610000</v>
      </c>
      <c r="Z155" s="57" t="s">
        <v>889</v>
      </c>
      <c r="AA155" s="417"/>
      <c r="AB155" s="431"/>
      <c r="AC155" s="218">
        <v>94610000</v>
      </c>
      <c r="AD155" s="417"/>
      <c r="AE155" s="370"/>
      <c r="AF155" s="185"/>
    </row>
    <row r="156" spans="1:32" ht="265.5">
      <c r="A156" s="422"/>
      <c r="B156" s="333"/>
      <c r="C156" s="333"/>
      <c r="D156" s="424"/>
      <c r="E156" s="343"/>
      <c r="F156" s="347"/>
      <c r="G156" s="283"/>
      <c r="H156" s="283"/>
      <c r="I156" s="283"/>
      <c r="J156" s="359"/>
      <c r="K156" s="54" t="s">
        <v>954</v>
      </c>
      <c r="L156" s="57"/>
      <c r="M156" s="57" t="s">
        <v>1191</v>
      </c>
      <c r="N156" s="54">
        <v>12</v>
      </c>
      <c r="O156" s="231">
        <v>46023</v>
      </c>
      <c r="P156" s="231">
        <v>46357</v>
      </c>
      <c r="Q156" s="58">
        <v>330</v>
      </c>
      <c r="R156" s="54" t="s">
        <v>1084</v>
      </c>
      <c r="S156" s="54" t="s">
        <v>1087</v>
      </c>
      <c r="T156" s="283"/>
      <c r="U156" s="283"/>
      <c r="V156" s="283"/>
      <c r="W156" s="283" t="s">
        <v>691</v>
      </c>
      <c r="X156" s="54" t="s">
        <v>924</v>
      </c>
      <c r="Y156" s="193">
        <v>86756000</v>
      </c>
      <c r="Z156" s="57" t="s">
        <v>889</v>
      </c>
      <c r="AA156" s="417"/>
      <c r="AB156" s="431"/>
      <c r="AC156" s="218">
        <v>86756000</v>
      </c>
      <c r="AD156" s="417"/>
      <c r="AE156" s="370"/>
      <c r="AF156" s="185"/>
    </row>
    <row r="157" spans="1:32" ht="221.25">
      <c r="A157" s="422"/>
      <c r="B157" s="333"/>
      <c r="C157" s="333"/>
      <c r="D157" s="424" t="s">
        <v>368</v>
      </c>
      <c r="E157" s="343"/>
      <c r="F157" s="347"/>
      <c r="G157" s="283"/>
      <c r="H157" s="283"/>
      <c r="I157" s="283"/>
      <c r="J157" s="359">
        <v>0.3</v>
      </c>
      <c r="K157" s="54" t="s">
        <v>955</v>
      </c>
      <c r="L157" s="57"/>
      <c r="M157" s="57" t="s">
        <v>956</v>
      </c>
      <c r="N157" s="54">
        <v>4</v>
      </c>
      <c r="O157" s="231">
        <v>46023</v>
      </c>
      <c r="P157" s="231">
        <v>46357</v>
      </c>
      <c r="Q157" s="58">
        <v>330</v>
      </c>
      <c r="R157" s="54" t="s">
        <v>1084</v>
      </c>
      <c r="S157" s="54" t="s">
        <v>1087</v>
      </c>
      <c r="T157" s="283"/>
      <c r="U157" s="283"/>
      <c r="V157" s="283"/>
      <c r="W157" s="283" t="s">
        <v>691</v>
      </c>
      <c r="X157" s="54" t="s">
        <v>924</v>
      </c>
      <c r="Y157" s="193">
        <v>57132000</v>
      </c>
      <c r="Z157" s="57" t="s">
        <v>889</v>
      </c>
      <c r="AA157" s="417"/>
      <c r="AB157" s="431"/>
      <c r="AC157" s="218">
        <v>57132000</v>
      </c>
      <c r="AD157" s="417"/>
      <c r="AE157" s="370"/>
      <c r="AF157" s="185"/>
    </row>
    <row r="158" spans="1:32" ht="221.25">
      <c r="A158" s="422"/>
      <c r="B158" s="333"/>
      <c r="C158" s="333"/>
      <c r="D158" s="424"/>
      <c r="E158" s="343"/>
      <c r="F158" s="347"/>
      <c r="G158" s="283"/>
      <c r="H158" s="283"/>
      <c r="I158" s="283"/>
      <c r="J158" s="359"/>
      <c r="K158" s="54" t="s">
        <v>957</v>
      </c>
      <c r="L158" s="57"/>
      <c r="M158" s="57" t="s">
        <v>1191</v>
      </c>
      <c r="N158" s="54">
        <v>12</v>
      </c>
      <c r="O158" s="231">
        <v>46023</v>
      </c>
      <c r="P158" s="231">
        <v>46357</v>
      </c>
      <c r="Q158" s="58">
        <v>330</v>
      </c>
      <c r="R158" s="54" t="s">
        <v>1084</v>
      </c>
      <c r="S158" s="54" t="s">
        <v>1087</v>
      </c>
      <c r="T158" s="283"/>
      <c r="U158" s="283"/>
      <c r="V158" s="283"/>
      <c r="W158" s="283" t="s">
        <v>691</v>
      </c>
      <c r="X158" s="54" t="s">
        <v>924</v>
      </c>
      <c r="Y158" s="193">
        <v>92610000</v>
      </c>
      <c r="Z158" s="57" t="s">
        <v>889</v>
      </c>
      <c r="AA158" s="417"/>
      <c r="AB158" s="431"/>
      <c r="AC158" s="218">
        <v>92610000</v>
      </c>
      <c r="AD158" s="417"/>
      <c r="AE158" s="370"/>
      <c r="AF158" s="182"/>
    </row>
    <row r="159" spans="1:32" ht="266.25" thickBot="1">
      <c r="A159" s="422"/>
      <c r="B159" s="366"/>
      <c r="C159" s="366"/>
      <c r="D159" s="429"/>
      <c r="E159" s="344"/>
      <c r="F159" s="348"/>
      <c r="G159" s="345"/>
      <c r="H159" s="345"/>
      <c r="I159" s="345"/>
      <c r="J159" s="360"/>
      <c r="K159" s="233" t="s">
        <v>958</v>
      </c>
      <c r="L159" s="76"/>
      <c r="M159" s="76" t="s">
        <v>1191</v>
      </c>
      <c r="N159" s="72">
        <v>12</v>
      </c>
      <c r="O159" s="234">
        <v>46023</v>
      </c>
      <c r="P159" s="234">
        <v>46357</v>
      </c>
      <c r="Q159" s="72">
        <v>330</v>
      </c>
      <c r="R159" s="72" t="s">
        <v>1084</v>
      </c>
      <c r="S159" s="72" t="s">
        <v>1087</v>
      </c>
      <c r="T159" s="345"/>
      <c r="U159" s="345"/>
      <c r="V159" s="345"/>
      <c r="W159" s="345"/>
      <c r="X159" s="72" t="s">
        <v>1190</v>
      </c>
      <c r="Y159" s="226">
        <v>123739250</v>
      </c>
      <c r="Z159" s="76" t="s">
        <v>889</v>
      </c>
      <c r="AA159" s="417"/>
      <c r="AB159" s="432"/>
      <c r="AC159" s="227">
        <v>123739250</v>
      </c>
      <c r="AD159" s="417"/>
      <c r="AE159" s="420"/>
      <c r="AF159" s="187"/>
    </row>
    <row r="160" spans="1:32" ht="409.6" thickBot="1">
      <c r="A160" s="425"/>
      <c r="B160" s="426" t="s">
        <v>373</v>
      </c>
      <c r="C160" s="388" t="s">
        <v>374</v>
      </c>
      <c r="D160" s="282" t="s">
        <v>377</v>
      </c>
      <c r="E160" s="282" t="s">
        <v>959</v>
      </c>
      <c r="F160" s="346">
        <v>2024130010261</v>
      </c>
      <c r="G160" s="282" t="s">
        <v>960</v>
      </c>
      <c r="H160" s="282" t="s">
        <v>961</v>
      </c>
      <c r="I160" s="282" t="s">
        <v>962</v>
      </c>
      <c r="J160" s="134"/>
      <c r="K160" s="132" t="s">
        <v>963</v>
      </c>
      <c r="L160" s="140"/>
      <c r="M160" s="132" t="s">
        <v>964</v>
      </c>
      <c r="N160" s="132">
        <v>100</v>
      </c>
      <c r="O160" s="132" t="s">
        <v>1102</v>
      </c>
      <c r="P160" s="132" t="s">
        <v>1111</v>
      </c>
      <c r="Q160" s="132">
        <v>330</v>
      </c>
      <c r="R160" s="132" t="s">
        <v>1084</v>
      </c>
      <c r="S160" s="132" t="s">
        <v>1087</v>
      </c>
      <c r="T160" s="282" t="s">
        <v>921</v>
      </c>
      <c r="U160" s="140" t="s">
        <v>965</v>
      </c>
      <c r="V160" s="140" t="s">
        <v>966</v>
      </c>
      <c r="W160" s="140" t="s">
        <v>758</v>
      </c>
      <c r="X160" s="140" t="s">
        <v>802</v>
      </c>
      <c r="Y160" s="51">
        <v>380000000</v>
      </c>
      <c r="Z160" s="140" t="s">
        <v>587</v>
      </c>
      <c r="AA160" s="140" t="s">
        <v>588</v>
      </c>
      <c r="AB160" s="235">
        <v>45659</v>
      </c>
      <c r="AC160" s="51">
        <v>380000000</v>
      </c>
      <c r="AD160" s="140" t="s">
        <v>589</v>
      </c>
      <c r="AE160" s="369" t="s">
        <v>967</v>
      </c>
      <c r="AF160" s="236"/>
    </row>
    <row r="161" spans="1:32" ht="409.5">
      <c r="A161" s="425"/>
      <c r="B161" s="427"/>
      <c r="C161" s="389"/>
      <c r="D161" s="283"/>
      <c r="E161" s="283"/>
      <c r="F161" s="347"/>
      <c r="G161" s="283"/>
      <c r="H161" s="283"/>
      <c r="I161" s="283"/>
      <c r="J161" s="56"/>
      <c r="K161" s="54" t="s">
        <v>968</v>
      </c>
      <c r="L161" s="57"/>
      <c r="M161" s="186" t="s">
        <v>969</v>
      </c>
      <c r="N161" s="54">
        <v>5</v>
      </c>
      <c r="O161" s="54" t="s">
        <v>1102</v>
      </c>
      <c r="P161" s="54" t="s">
        <v>1111</v>
      </c>
      <c r="Q161" s="54">
        <v>330</v>
      </c>
      <c r="R161" s="54" t="s">
        <v>1084</v>
      </c>
      <c r="S161" s="54" t="s">
        <v>1087</v>
      </c>
      <c r="T161" s="283"/>
      <c r="U161" s="57" t="s">
        <v>965</v>
      </c>
      <c r="V161" s="57" t="s">
        <v>966</v>
      </c>
      <c r="W161" s="57" t="s">
        <v>758</v>
      </c>
      <c r="X161" s="57" t="s">
        <v>802</v>
      </c>
      <c r="Y161" s="193">
        <v>570000000</v>
      </c>
      <c r="Z161" s="57" t="s">
        <v>587</v>
      </c>
      <c r="AA161" s="57" t="s">
        <v>588</v>
      </c>
      <c r="AB161" s="237">
        <v>45659</v>
      </c>
      <c r="AC161" s="193">
        <v>570000000</v>
      </c>
      <c r="AD161" s="140" t="s">
        <v>589</v>
      </c>
      <c r="AE161" s="370"/>
      <c r="AF161" s="185"/>
    </row>
    <row r="162" spans="1:32" ht="409.6" thickBot="1">
      <c r="A162" s="425"/>
      <c r="B162" s="428"/>
      <c r="C162" s="390"/>
      <c r="D162" s="142" t="s">
        <v>379</v>
      </c>
      <c r="E162" s="284"/>
      <c r="F162" s="368"/>
      <c r="G162" s="284"/>
      <c r="H162" s="284"/>
      <c r="I162" s="284"/>
      <c r="J162" s="156"/>
      <c r="K162" s="142" t="s">
        <v>970</v>
      </c>
      <c r="L162" s="145"/>
      <c r="M162" s="238" t="s">
        <v>971</v>
      </c>
      <c r="N162" s="142">
        <v>3</v>
      </c>
      <c r="O162" s="142" t="s">
        <v>1102</v>
      </c>
      <c r="P162" s="142" t="s">
        <v>1111</v>
      </c>
      <c r="Q162" s="142">
        <v>330</v>
      </c>
      <c r="R162" s="142" t="s">
        <v>1084</v>
      </c>
      <c r="S162" s="142" t="s">
        <v>1087</v>
      </c>
      <c r="T162" s="284"/>
      <c r="U162" s="145" t="s">
        <v>972</v>
      </c>
      <c r="V162" s="145" t="s">
        <v>966</v>
      </c>
      <c r="W162" s="145" t="s">
        <v>758</v>
      </c>
      <c r="X162" s="145" t="s">
        <v>802</v>
      </c>
      <c r="Y162" s="52">
        <v>50000000</v>
      </c>
      <c r="Z162" s="145" t="s">
        <v>587</v>
      </c>
      <c r="AA162" s="145" t="s">
        <v>674</v>
      </c>
      <c r="AB162" s="239">
        <v>45659</v>
      </c>
      <c r="AC162" s="52">
        <v>50000000</v>
      </c>
      <c r="AD162" s="145" t="s">
        <v>1192</v>
      </c>
      <c r="AE162" s="371"/>
      <c r="AF162" s="240"/>
    </row>
    <row r="163" spans="1:32" ht="265.5">
      <c r="A163" s="241"/>
      <c r="B163" s="426" t="s">
        <v>380</v>
      </c>
      <c r="C163" s="365" t="s">
        <v>381</v>
      </c>
      <c r="D163" s="282" t="s">
        <v>391</v>
      </c>
      <c r="E163" s="282" t="s">
        <v>973</v>
      </c>
      <c r="F163" s="346">
        <v>2024130010260</v>
      </c>
      <c r="G163" s="282" t="s">
        <v>974</v>
      </c>
      <c r="H163" s="282" t="s">
        <v>391</v>
      </c>
      <c r="I163" s="282" t="s">
        <v>727</v>
      </c>
      <c r="J163" s="134"/>
      <c r="K163" s="132" t="s">
        <v>975</v>
      </c>
      <c r="L163" s="140"/>
      <c r="M163" s="140" t="s">
        <v>1105</v>
      </c>
      <c r="N163" s="132">
        <v>1</v>
      </c>
      <c r="O163" s="132" t="s">
        <v>1102</v>
      </c>
      <c r="P163" s="132" t="s">
        <v>1111</v>
      </c>
      <c r="Q163" s="148">
        <v>330</v>
      </c>
      <c r="R163" s="132" t="s">
        <v>1084</v>
      </c>
      <c r="S163" s="132" t="s">
        <v>1087</v>
      </c>
      <c r="T163" s="282" t="s">
        <v>921</v>
      </c>
      <c r="U163" s="369" t="s">
        <v>976</v>
      </c>
      <c r="V163" s="369" t="s">
        <v>977</v>
      </c>
      <c r="W163" s="369" t="s">
        <v>758</v>
      </c>
      <c r="X163" s="369" t="s">
        <v>802</v>
      </c>
      <c r="Y163" s="217">
        <v>50000000</v>
      </c>
      <c r="Z163" s="369" t="s">
        <v>978</v>
      </c>
      <c r="AA163" s="369" t="s">
        <v>588</v>
      </c>
      <c r="AB163" s="132" t="s">
        <v>1102</v>
      </c>
      <c r="AC163" s="217">
        <v>50000000</v>
      </c>
      <c r="AD163" s="416" t="s">
        <v>589</v>
      </c>
      <c r="AE163" s="369" t="s">
        <v>979</v>
      </c>
      <c r="AF163" s="181"/>
    </row>
    <row r="164" spans="1:32" ht="309.75">
      <c r="A164" s="241"/>
      <c r="B164" s="427"/>
      <c r="C164" s="333"/>
      <c r="D164" s="283"/>
      <c r="E164" s="283"/>
      <c r="F164" s="347"/>
      <c r="G164" s="283"/>
      <c r="H164" s="283"/>
      <c r="I164" s="283"/>
      <c r="J164" s="56"/>
      <c r="K164" s="54" t="s">
        <v>980</v>
      </c>
      <c r="L164" s="57"/>
      <c r="M164" s="57" t="s">
        <v>1106</v>
      </c>
      <c r="N164" s="54">
        <v>9</v>
      </c>
      <c r="O164" s="54" t="s">
        <v>1102</v>
      </c>
      <c r="P164" s="54" t="s">
        <v>1111</v>
      </c>
      <c r="Q164" s="58">
        <v>330</v>
      </c>
      <c r="R164" s="54" t="s">
        <v>1084</v>
      </c>
      <c r="S164" s="54" t="s">
        <v>1087</v>
      </c>
      <c r="T164" s="283"/>
      <c r="U164" s="370"/>
      <c r="V164" s="370"/>
      <c r="W164" s="370"/>
      <c r="X164" s="370"/>
      <c r="Y164" s="218">
        <v>83000000</v>
      </c>
      <c r="Z164" s="370"/>
      <c r="AA164" s="370"/>
      <c r="AB164" s="54" t="s">
        <v>1102</v>
      </c>
      <c r="AC164" s="218">
        <v>83000000</v>
      </c>
      <c r="AD164" s="417"/>
      <c r="AE164" s="370"/>
      <c r="AF164" s="182"/>
    </row>
    <row r="165" spans="1:32" ht="177">
      <c r="A165" s="241"/>
      <c r="B165" s="427"/>
      <c r="C165" s="333"/>
      <c r="D165" s="283"/>
      <c r="E165" s="283"/>
      <c r="F165" s="347"/>
      <c r="G165" s="283"/>
      <c r="H165" s="283"/>
      <c r="I165" s="283"/>
      <c r="J165" s="56"/>
      <c r="K165" s="54" t="s">
        <v>981</v>
      </c>
      <c r="L165" s="57"/>
      <c r="M165" s="57" t="s">
        <v>1107</v>
      </c>
      <c r="N165" s="54">
        <v>3</v>
      </c>
      <c r="O165" s="54" t="s">
        <v>1102</v>
      </c>
      <c r="P165" s="54" t="s">
        <v>1111</v>
      </c>
      <c r="Q165" s="58">
        <v>330</v>
      </c>
      <c r="R165" s="54" t="s">
        <v>1084</v>
      </c>
      <c r="S165" s="54" t="s">
        <v>1087</v>
      </c>
      <c r="T165" s="283"/>
      <c r="U165" s="370"/>
      <c r="V165" s="370"/>
      <c r="W165" s="370"/>
      <c r="X165" s="370"/>
      <c r="Y165" s="218">
        <v>40000000</v>
      </c>
      <c r="Z165" s="370"/>
      <c r="AA165" s="370"/>
      <c r="AB165" s="54" t="s">
        <v>1102</v>
      </c>
      <c r="AC165" s="218">
        <v>40000000</v>
      </c>
      <c r="AD165" s="417"/>
      <c r="AE165" s="370"/>
      <c r="AF165" s="182"/>
    </row>
    <row r="166" spans="1:32" ht="265.5">
      <c r="A166" s="241"/>
      <c r="B166" s="427"/>
      <c r="C166" s="333"/>
      <c r="D166" s="283"/>
      <c r="E166" s="283"/>
      <c r="F166" s="347"/>
      <c r="G166" s="283"/>
      <c r="H166" s="283"/>
      <c r="I166" s="283"/>
      <c r="J166" s="56"/>
      <c r="K166" s="54" t="s">
        <v>982</v>
      </c>
      <c r="L166" s="57"/>
      <c r="M166" s="57" t="s">
        <v>1105</v>
      </c>
      <c r="N166" s="54">
        <v>1</v>
      </c>
      <c r="O166" s="54" t="s">
        <v>1102</v>
      </c>
      <c r="P166" s="54" t="s">
        <v>1111</v>
      </c>
      <c r="Q166" s="58">
        <v>330</v>
      </c>
      <c r="R166" s="54" t="s">
        <v>1084</v>
      </c>
      <c r="S166" s="54" t="s">
        <v>1087</v>
      </c>
      <c r="T166" s="283"/>
      <c r="U166" s="370"/>
      <c r="V166" s="370"/>
      <c r="W166" s="370"/>
      <c r="X166" s="370"/>
      <c r="Y166" s="218">
        <v>110000000</v>
      </c>
      <c r="Z166" s="370"/>
      <c r="AA166" s="370"/>
      <c r="AB166" s="54" t="s">
        <v>1102</v>
      </c>
      <c r="AC166" s="218">
        <v>110000000</v>
      </c>
      <c r="AD166" s="417"/>
      <c r="AE166" s="370"/>
      <c r="AF166" s="182"/>
    </row>
    <row r="167" spans="1:32" ht="221.25">
      <c r="A167" s="241"/>
      <c r="B167" s="427"/>
      <c r="C167" s="333"/>
      <c r="D167" s="283"/>
      <c r="E167" s="283"/>
      <c r="F167" s="347"/>
      <c r="G167" s="283"/>
      <c r="H167" s="283"/>
      <c r="I167" s="283"/>
      <c r="J167" s="56"/>
      <c r="K167" s="54" t="s">
        <v>983</v>
      </c>
      <c r="L167" s="57"/>
      <c r="M167" s="57" t="s">
        <v>1108</v>
      </c>
      <c r="N167" s="54">
        <v>1</v>
      </c>
      <c r="O167" s="54" t="s">
        <v>1102</v>
      </c>
      <c r="P167" s="54" t="s">
        <v>1111</v>
      </c>
      <c r="Q167" s="58">
        <v>330</v>
      </c>
      <c r="R167" s="54" t="s">
        <v>1084</v>
      </c>
      <c r="S167" s="54" t="s">
        <v>1087</v>
      </c>
      <c r="T167" s="283"/>
      <c r="U167" s="370"/>
      <c r="V167" s="370"/>
      <c r="W167" s="370"/>
      <c r="X167" s="370"/>
      <c r="Y167" s="218">
        <v>37000000</v>
      </c>
      <c r="Z167" s="370"/>
      <c r="AA167" s="370"/>
      <c r="AB167" s="54" t="s">
        <v>1102</v>
      </c>
      <c r="AC167" s="218">
        <v>37000000</v>
      </c>
      <c r="AD167" s="417"/>
      <c r="AE167" s="370"/>
      <c r="AF167" s="182"/>
    </row>
    <row r="168" spans="1:32" ht="222" thickBot="1">
      <c r="A168" s="241"/>
      <c r="B168" s="428"/>
      <c r="C168" s="397"/>
      <c r="D168" s="284"/>
      <c r="E168" s="284"/>
      <c r="F168" s="368"/>
      <c r="G168" s="284"/>
      <c r="H168" s="284"/>
      <c r="I168" s="284"/>
      <c r="J168" s="156"/>
      <c r="K168" s="142" t="s">
        <v>984</v>
      </c>
      <c r="L168" s="145"/>
      <c r="M168" s="145" t="s">
        <v>1109</v>
      </c>
      <c r="N168" s="142">
        <v>1</v>
      </c>
      <c r="O168" s="142" t="s">
        <v>1102</v>
      </c>
      <c r="P168" s="142" t="s">
        <v>1111</v>
      </c>
      <c r="Q168" s="205">
        <v>330</v>
      </c>
      <c r="R168" s="142" t="s">
        <v>1084</v>
      </c>
      <c r="S168" s="142" t="s">
        <v>1087</v>
      </c>
      <c r="T168" s="284"/>
      <c r="U168" s="371"/>
      <c r="V168" s="371"/>
      <c r="W168" s="371"/>
      <c r="X168" s="371"/>
      <c r="Y168" s="219">
        <v>80000000</v>
      </c>
      <c r="Z168" s="371"/>
      <c r="AA168" s="371"/>
      <c r="AB168" s="142" t="s">
        <v>1102</v>
      </c>
      <c r="AC168" s="219">
        <v>80000000</v>
      </c>
      <c r="AD168" s="418"/>
      <c r="AE168" s="371"/>
      <c r="AF168" s="221"/>
    </row>
    <row r="169" spans="1:32" s="244" customFormat="1" ht="409.5">
      <c r="A169" s="424"/>
      <c r="B169" s="426" t="s">
        <v>392</v>
      </c>
      <c r="C169" s="365" t="s">
        <v>393</v>
      </c>
      <c r="D169" s="282" t="s">
        <v>394</v>
      </c>
      <c r="E169" s="282" t="s">
        <v>985</v>
      </c>
      <c r="F169" s="346">
        <v>2024130010132</v>
      </c>
      <c r="G169" s="282" t="s">
        <v>986</v>
      </c>
      <c r="H169" s="282" t="s">
        <v>987</v>
      </c>
      <c r="I169" s="282" t="s">
        <v>988</v>
      </c>
      <c r="J169" s="134"/>
      <c r="K169" s="132" t="s">
        <v>989</v>
      </c>
      <c r="L169" s="132" t="s">
        <v>583</v>
      </c>
      <c r="M169" s="242" t="s">
        <v>990</v>
      </c>
      <c r="N169" s="242" t="s">
        <v>160</v>
      </c>
      <c r="O169" s="242" t="s">
        <v>171</v>
      </c>
      <c r="P169" s="242" t="s">
        <v>171</v>
      </c>
      <c r="Q169" s="242" t="s">
        <v>171</v>
      </c>
      <c r="R169" s="242" t="s">
        <v>171</v>
      </c>
      <c r="S169" s="242" t="s">
        <v>171</v>
      </c>
      <c r="T169" s="282" t="s">
        <v>1099</v>
      </c>
      <c r="U169" s="282" t="s">
        <v>991</v>
      </c>
      <c r="V169" s="282" t="s">
        <v>992</v>
      </c>
      <c r="W169" s="278" t="s">
        <v>617</v>
      </c>
      <c r="X169" s="132" t="s">
        <v>993</v>
      </c>
      <c r="Y169" s="106">
        <v>1400000000</v>
      </c>
      <c r="Z169" s="132" t="s">
        <v>994</v>
      </c>
      <c r="AA169" s="282" t="s">
        <v>588</v>
      </c>
      <c r="AB169" s="282"/>
      <c r="AC169" s="106">
        <v>1400000000</v>
      </c>
      <c r="AD169" s="282" t="s">
        <v>1049</v>
      </c>
      <c r="AE169" s="282" t="s">
        <v>995</v>
      </c>
      <c r="AF169" s="243"/>
    </row>
    <row r="170" spans="1:32" s="244" customFormat="1" ht="409.5">
      <c r="A170" s="424"/>
      <c r="B170" s="427"/>
      <c r="C170" s="333"/>
      <c r="D170" s="283"/>
      <c r="E170" s="283"/>
      <c r="F170" s="347"/>
      <c r="G170" s="283"/>
      <c r="H170" s="283"/>
      <c r="I170" s="283"/>
      <c r="J170" s="56"/>
      <c r="K170" s="54" t="s">
        <v>996</v>
      </c>
      <c r="L170" s="54" t="s">
        <v>583</v>
      </c>
      <c r="M170" s="245" t="s">
        <v>874</v>
      </c>
      <c r="N170" s="245">
        <v>1</v>
      </c>
      <c r="O170" s="169">
        <v>46054</v>
      </c>
      <c r="P170" s="169">
        <v>46356</v>
      </c>
      <c r="Q170" s="54">
        <v>302</v>
      </c>
      <c r="R170" s="54" t="s">
        <v>1084</v>
      </c>
      <c r="S170" s="54" t="s">
        <v>1087</v>
      </c>
      <c r="T170" s="283"/>
      <c r="U170" s="283"/>
      <c r="V170" s="283"/>
      <c r="W170" s="279"/>
      <c r="X170" s="54" t="s">
        <v>997</v>
      </c>
      <c r="Y170" s="45">
        <v>600000000</v>
      </c>
      <c r="Z170" s="54" t="s">
        <v>994</v>
      </c>
      <c r="AA170" s="283"/>
      <c r="AB170" s="283"/>
      <c r="AC170" s="45">
        <v>600000000</v>
      </c>
      <c r="AD170" s="283"/>
      <c r="AE170" s="283"/>
      <c r="AF170" s="246"/>
    </row>
    <row r="171" spans="1:32" ht="409.5">
      <c r="A171" s="424"/>
      <c r="B171" s="427"/>
      <c r="C171" s="333"/>
      <c r="D171" s="283"/>
      <c r="E171" s="283"/>
      <c r="F171" s="347"/>
      <c r="G171" s="283"/>
      <c r="H171" s="283"/>
      <c r="I171" s="370" t="s">
        <v>998</v>
      </c>
      <c r="J171" s="176"/>
      <c r="K171" s="57" t="s">
        <v>999</v>
      </c>
      <c r="L171" s="54" t="s">
        <v>583</v>
      </c>
      <c r="M171" s="60" t="s">
        <v>874</v>
      </c>
      <c r="N171" s="60">
        <v>1</v>
      </c>
      <c r="O171" s="169">
        <v>46054</v>
      </c>
      <c r="P171" s="169">
        <v>46371</v>
      </c>
      <c r="Q171" s="54">
        <v>317</v>
      </c>
      <c r="R171" s="54" t="s">
        <v>1084</v>
      </c>
      <c r="S171" s="54" t="s">
        <v>1087</v>
      </c>
      <c r="T171" s="283"/>
      <c r="U171" s="370" t="s">
        <v>1053</v>
      </c>
      <c r="V171" s="370" t="s">
        <v>1054</v>
      </c>
      <c r="W171" s="279"/>
      <c r="X171" s="54" t="s">
        <v>1000</v>
      </c>
      <c r="Y171" s="46">
        <v>611000000</v>
      </c>
      <c r="Z171" s="57" t="s">
        <v>924</v>
      </c>
      <c r="AA171" s="283"/>
      <c r="AB171" s="283"/>
      <c r="AC171" s="46">
        <v>611000000</v>
      </c>
      <c r="AD171" s="283"/>
      <c r="AE171" s="283"/>
      <c r="AF171" s="185"/>
    </row>
    <row r="172" spans="1:32" ht="186">
      <c r="A172" s="424"/>
      <c r="B172" s="427"/>
      <c r="C172" s="333"/>
      <c r="D172" s="283"/>
      <c r="E172" s="283"/>
      <c r="F172" s="347"/>
      <c r="G172" s="283"/>
      <c r="H172" s="283"/>
      <c r="I172" s="370"/>
      <c r="J172" s="176"/>
      <c r="K172" s="57" t="s">
        <v>1001</v>
      </c>
      <c r="L172" s="54" t="s">
        <v>583</v>
      </c>
      <c r="M172" s="57" t="s">
        <v>874</v>
      </c>
      <c r="N172" s="57">
        <v>1</v>
      </c>
      <c r="O172" s="169">
        <v>46082</v>
      </c>
      <c r="P172" s="169">
        <v>46387</v>
      </c>
      <c r="Q172" s="54">
        <v>305</v>
      </c>
      <c r="R172" s="54" t="s">
        <v>1084</v>
      </c>
      <c r="S172" s="54" t="s">
        <v>1087</v>
      </c>
      <c r="T172" s="283"/>
      <c r="U172" s="370"/>
      <c r="V172" s="370"/>
      <c r="W172" s="279"/>
      <c r="X172" s="283" t="s">
        <v>993</v>
      </c>
      <c r="Y172" s="281">
        <v>3825000000</v>
      </c>
      <c r="Z172" s="283" t="s">
        <v>994</v>
      </c>
      <c r="AA172" s="283"/>
      <c r="AB172" s="283"/>
      <c r="AC172" s="281">
        <v>3825000000</v>
      </c>
      <c r="AD172" s="283"/>
      <c r="AE172" s="283"/>
      <c r="AF172" s="185"/>
    </row>
    <row r="173" spans="1:32" ht="139.5">
      <c r="A173" s="424"/>
      <c r="B173" s="427"/>
      <c r="C173" s="333"/>
      <c r="D173" s="283"/>
      <c r="E173" s="283"/>
      <c r="F173" s="347"/>
      <c r="G173" s="283"/>
      <c r="H173" s="283"/>
      <c r="I173" s="370"/>
      <c r="J173" s="176"/>
      <c r="K173" s="57" t="s">
        <v>1002</v>
      </c>
      <c r="L173" s="54" t="s">
        <v>583</v>
      </c>
      <c r="M173" s="60" t="s">
        <v>874</v>
      </c>
      <c r="N173" s="57">
        <v>6</v>
      </c>
      <c r="O173" s="169">
        <v>46054</v>
      </c>
      <c r="P173" s="169">
        <v>46371</v>
      </c>
      <c r="Q173" s="54">
        <v>317</v>
      </c>
      <c r="R173" s="54" t="s">
        <v>1084</v>
      </c>
      <c r="S173" s="54" t="s">
        <v>1087</v>
      </c>
      <c r="T173" s="283"/>
      <c r="U173" s="370"/>
      <c r="V173" s="370"/>
      <c r="W173" s="279"/>
      <c r="X173" s="283"/>
      <c r="Y173" s="281"/>
      <c r="Z173" s="283"/>
      <c r="AA173" s="283"/>
      <c r="AB173" s="283"/>
      <c r="AC173" s="281"/>
      <c r="AD173" s="283"/>
      <c r="AE173" s="283"/>
      <c r="AF173" s="185"/>
    </row>
    <row r="174" spans="1:32" ht="409.5">
      <c r="A174" s="424"/>
      <c r="B174" s="427"/>
      <c r="C174" s="333"/>
      <c r="D174" s="283"/>
      <c r="E174" s="283"/>
      <c r="F174" s="347"/>
      <c r="G174" s="283"/>
      <c r="H174" s="283"/>
      <c r="I174" s="370"/>
      <c r="J174" s="176"/>
      <c r="K174" s="57" t="s">
        <v>1003</v>
      </c>
      <c r="L174" s="54" t="s">
        <v>583</v>
      </c>
      <c r="M174" s="57" t="s">
        <v>874</v>
      </c>
      <c r="N174" s="57">
        <v>6</v>
      </c>
      <c r="O174" s="169">
        <v>46054</v>
      </c>
      <c r="P174" s="169">
        <v>46371</v>
      </c>
      <c r="Q174" s="54">
        <v>317</v>
      </c>
      <c r="R174" s="54" t="s">
        <v>1084</v>
      </c>
      <c r="S174" s="54" t="s">
        <v>1087</v>
      </c>
      <c r="T174" s="283"/>
      <c r="U174" s="370" t="s">
        <v>1052</v>
      </c>
      <c r="V174" s="370" t="s">
        <v>1051</v>
      </c>
      <c r="W174" s="279"/>
      <c r="X174" s="54" t="s">
        <v>997</v>
      </c>
      <c r="Y174" s="46">
        <v>1530000000</v>
      </c>
      <c r="Z174" s="54" t="s">
        <v>994</v>
      </c>
      <c r="AA174" s="283"/>
      <c r="AB174" s="283"/>
      <c r="AC174" s="46">
        <v>1530000000</v>
      </c>
      <c r="AD174" s="283"/>
      <c r="AE174" s="283"/>
      <c r="AF174" s="185"/>
    </row>
    <row r="175" spans="1:32" ht="409.5">
      <c r="A175" s="424"/>
      <c r="B175" s="427"/>
      <c r="C175" s="333"/>
      <c r="D175" s="283" t="s">
        <v>397</v>
      </c>
      <c r="E175" s="283"/>
      <c r="F175" s="347"/>
      <c r="G175" s="283"/>
      <c r="H175" s="283"/>
      <c r="I175" s="370"/>
      <c r="J175" s="176"/>
      <c r="K175" s="57" t="s">
        <v>1004</v>
      </c>
      <c r="L175" s="54" t="s">
        <v>583</v>
      </c>
      <c r="M175" s="57" t="s">
        <v>874</v>
      </c>
      <c r="N175" s="57">
        <v>6</v>
      </c>
      <c r="O175" s="169">
        <v>46054</v>
      </c>
      <c r="P175" s="169">
        <v>46371</v>
      </c>
      <c r="Q175" s="54">
        <v>317</v>
      </c>
      <c r="R175" s="54" t="s">
        <v>1084</v>
      </c>
      <c r="S175" s="54" t="s">
        <v>1087</v>
      </c>
      <c r="T175" s="283"/>
      <c r="U175" s="370"/>
      <c r="V175" s="370"/>
      <c r="W175" s="279"/>
      <c r="X175" s="153" t="s">
        <v>1000</v>
      </c>
      <c r="Y175" s="43">
        <v>42000000</v>
      </c>
      <c r="Z175" s="54" t="s">
        <v>924</v>
      </c>
      <c r="AA175" s="283" t="s">
        <v>675</v>
      </c>
      <c r="AB175" s="283"/>
      <c r="AC175" s="43">
        <v>42000000</v>
      </c>
      <c r="AD175" s="283" t="s">
        <v>675</v>
      </c>
      <c r="AE175" s="283"/>
      <c r="AF175" s="185"/>
    </row>
    <row r="176" spans="1:32" ht="409.6" thickBot="1">
      <c r="A176" s="424"/>
      <c r="B176" s="428"/>
      <c r="C176" s="397"/>
      <c r="D176" s="284"/>
      <c r="E176" s="284"/>
      <c r="F176" s="368"/>
      <c r="G176" s="284"/>
      <c r="H176" s="284"/>
      <c r="I176" s="371"/>
      <c r="J176" s="180"/>
      <c r="K176" s="145" t="s">
        <v>1005</v>
      </c>
      <c r="L176" s="145" t="s">
        <v>583</v>
      </c>
      <c r="M176" s="145" t="s">
        <v>874</v>
      </c>
      <c r="N176" s="145">
        <v>6</v>
      </c>
      <c r="O176" s="172">
        <v>46054</v>
      </c>
      <c r="P176" s="172">
        <v>46387</v>
      </c>
      <c r="Q176" s="142">
        <v>333</v>
      </c>
      <c r="R176" s="142" t="s">
        <v>1084</v>
      </c>
      <c r="S176" s="142" t="s">
        <v>1087</v>
      </c>
      <c r="T176" s="284"/>
      <c r="U176" s="371"/>
      <c r="V176" s="371"/>
      <c r="W176" s="280"/>
      <c r="X176" s="153" t="s">
        <v>1000</v>
      </c>
      <c r="Y176" s="43">
        <v>42000000</v>
      </c>
      <c r="Z176" s="54" t="s">
        <v>924</v>
      </c>
      <c r="AA176" s="284"/>
      <c r="AB176" s="284"/>
      <c r="AC176" s="43">
        <v>42000000</v>
      </c>
      <c r="AD176" s="284"/>
      <c r="AE176" s="284"/>
      <c r="AF176" s="240"/>
    </row>
    <row r="177" spans="2:32">
      <c r="B177" s="247"/>
      <c r="C177" s="247"/>
      <c r="D177" s="247"/>
      <c r="E177" s="247"/>
      <c r="F177" s="247"/>
      <c r="G177" s="247"/>
      <c r="H177" s="247"/>
      <c r="I177" s="247"/>
      <c r="J177" s="248"/>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row>
    <row r="178" spans="2:32">
      <c r="B178" s="232"/>
      <c r="K178" s="232"/>
      <c r="M178" s="232"/>
    </row>
    <row r="179" spans="2:32">
      <c r="B179" s="232"/>
      <c r="K179" s="232"/>
      <c r="M179" s="232"/>
      <c r="Y179" s="250">
        <f>SUM(Y169:Y178)</f>
        <v>8050000000</v>
      </c>
    </row>
    <row r="180" spans="2:32">
      <c r="B180" s="232"/>
      <c r="K180" s="232"/>
      <c r="M180" s="232"/>
    </row>
    <row r="181" spans="2:32">
      <c r="B181" s="232"/>
      <c r="K181" s="232"/>
      <c r="M181" s="232"/>
      <c r="Y181" s="251">
        <v>8050000000</v>
      </c>
    </row>
    <row r="182" spans="2:32">
      <c r="B182" s="232"/>
      <c r="K182" s="232"/>
      <c r="M182" s="232"/>
    </row>
    <row r="183" spans="2:32">
      <c r="B183" s="232"/>
      <c r="K183" s="232"/>
      <c r="M183" s="232"/>
    </row>
    <row r="184" spans="2:32">
      <c r="B184" s="232"/>
      <c r="K184" s="232"/>
      <c r="M184" s="232"/>
      <c r="Y184" s="252">
        <v>919000000</v>
      </c>
    </row>
    <row r="185" spans="2:32">
      <c r="B185" s="232"/>
      <c r="K185" s="232"/>
      <c r="M185" s="232"/>
    </row>
    <row r="186" spans="2:32">
      <c r="B186" s="232"/>
      <c r="K186" s="232"/>
      <c r="M186" s="232"/>
    </row>
    <row r="187" spans="2:32">
      <c r="B187" s="232"/>
      <c r="K187" s="232"/>
      <c r="M187" s="232"/>
    </row>
    <row r="188" spans="2:32">
      <c r="B188" s="232"/>
      <c r="K188" s="232"/>
      <c r="M188" s="232"/>
    </row>
    <row r="189" spans="2:32">
      <c r="B189" s="232"/>
      <c r="K189" s="232"/>
      <c r="M189" s="232"/>
    </row>
    <row r="190" spans="2:32">
      <c r="B190" s="232"/>
      <c r="K190" s="232"/>
      <c r="M190" s="232"/>
    </row>
    <row r="191" spans="2:32">
      <c r="B191" s="232"/>
      <c r="K191" s="232"/>
      <c r="M191" s="232"/>
    </row>
    <row r="192" spans="2:32">
      <c r="B192" s="232"/>
      <c r="K192" s="232"/>
      <c r="M192" s="232"/>
    </row>
    <row r="193" spans="2:13">
      <c r="B193" s="232"/>
      <c r="K193" s="232"/>
      <c r="M193" s="232"/>
    </row>
    <row r="194" spans="2:13">
      <c r="B194" s="232"/>
      <c r="K194" s="232"/>
      <c r="M194" s="232"/>
    </row>
    <row r="195" spans="2:13">
      <c r="B195" s="232"/>
      <c r="K195" s="232"/>
      <c r="M195" s="232"/>
    </row>
    <row r="196" spans="2:13">
      <c r="B196" s="232"/>
      <c r="K196" s="232"/>
      <c r="M196" s="232"/>
    </row>
    <row r="197" spans="2:13">
      <c r="B197" s="232"/>
      <c r="K197" s="232"/>
      <c r="M197" s="232"/>
    </row>
    <row r="198" spans="2:13">
      <c r="B198" s="232"/>
      <c r="K198" s="232"/>
      <c r="M198" s="232"/>
    </row>
    <row r="199" spans="2:13">
      <c r="B199" s="232"/>
      <c r="K199" s="232"/>
      <c r="M199" s="232"/>
    </row>
    <row r="200" spans="2:13">
      <c r="B200" s="232"/>
      <c r="K200" s="232"/>
      <c r="M200" s="232"/>
    </row>
    <row r="201" spans="2:13">
      <c r="B201" s="232"/>
      <c r="K201" s="232"/>
      <c r="M201" s="232"/>
    </row>
    <row r="202" spans="2:13">
      <c r="B202" s="232"/>
      <c r="K202" s="232"/>
      <c r="M202" s="232"/>
    </row>
    <row r="203" spans="2:13">
      <c r="B203" s="232"/>
      <c r="K203" s="232"/>
      <c r="M203" s="232"/>
    </row>
    <row r="204" spans="2:13">
      <c r="B204" s="232"/>
      <c r="K204" s="232"/>
      <c r="M204" s="232"/>
    </row>
    <row r="205" spans="2:13">
      <c r="B205" s="232"/>
      <c r="K205" s="232"/>
      <c r="M205" s="232"/>
    </row>
    <row r="206" spans="2:13">
      <c r="B206" s="232"/>
      <c r="K206" s="232"/>
      <c r="M206" s="232"/>
    </row>
    <row r="207" spans="2:13">
      <c r="B207" s="232"/>
      <c r="K207" s="232"/>
      <c r="M207" s="232"/>
    </row>
  </sheetData>
  <mergeCells count="465">
    <mergeCell ref="AE63:AE67"/>
    <mergeCell ref="AD54:AD62"/>
    <mergeCell ref="AE54:AE62"/>
    <mergeCell ref="W54:W67"/>
    <mergeCell ref="AA54:AA62"/>
    <mergeCell ref="AA63:AA67"/>
    <mergeCell ref="Y66:Y67"/>
    <mergeCell ref="AC66:AC67"/>
    <mergeCell ref="AB66:AB67"/>
    <mergeCell ref="L37:L41"/>
    <mergeCell ref="U58:U62"/>
    <mergeCell ref="V58:V62"/>
    <mergeCell ref="AD63:AD67"/>
    <mergeCell ref="I42:I46"/>
    <mergeCell ref="D37:D41"/>
    <mergeCell ref="A16:A46"/>
    <mergeCell ref="B16:B46"/>
    <mergeCell ref="C16:C46"/>
    <mergeCell ref="AD32:AD33"/>
    <mergeCell ref="AE32:AE33"/>
    <mergeCell ref="F32:F36"/>
    <mergeCell ref="G32:G36"/>
    <mergeCell ref="H32:H36"/>
    <mergeCell ref="T32:T33"/>
    <mergeCell ref="X32:X33"/>
    <mergeCell ref="I32:I36"/>
    <mergeCell ref="AD42:AD46"/>
    <mergeCell ref="AF13:AF15"/>
    <mergeCell ref="X16:X22"/>
    <mergeCell ref="Y16:Y22"/>
    <mergeCell ref="Z16:Z22"/>
    <mergeCell ref="AA16:AA21"/>
    <mergeCell ref="D32:D36"/>
    <mergeCell ref="E32:E36"/>
    <mergeCell ref="I68:I71"/>
    <mergeCell ref="A68:A71"/>
    <mergeCell ref="B68:B71"/>
    <mergeCell ref="C68:C71"/>
    <mergeCell ref="D68:D71"/>
    <mergeCell ref="E68:E71"/>
    <mergeCell ref="F68:F71"/>
    <mergeCell ref="G68:G71"/>
    <mergeCell ref="H68:H71"/>
    <mergeCell ref="I37:I41"/>
    <mergeCell ref="D58:D67"/>
    <mergeCell ref="H58:H67"/>
    <mergeCell ref="I58:I67"/>
    <mergeCell ref="A54:A67"/>
    <mergeCell ref="B54:B67"/>
    <mergeCell ref="C54:C67"/>
    <mergeCell ref="H42:H46"/>
    <mergeCell ref="A13:A15"/>
    <mergeCell ref="B13:B15"/>
    <mergeCell ref="C13:C15"/>
    <mergeCell ref="D13:D15"/>
    <mergeCell ref="E13:E15"/>
    <mergeCell ref="F13:F15"/>
    <mergeCell ref="G13:G15"/>
    <mergeCell ref="H13:H15"/>
    <mergeCell ref="Z172:Z173"/>
    <mergeCell ref="G160:G162"/>
    <mergeCell ref="H160:H162"/>
    <mergeCell ref="I160:I162"/>
    <mergeCell ref="T160:T162"/>
    <mergeCell ref="H147:H150"/>
    <mergeCell ref="I147:I150"/>
    <mergeCell ref="J149:J152"/>
    <mergeCell ref="H151:H152"/>
    <mergeCell ref="I151:I152"/>
    <mergeCell ref="D140:D142"/>
    <mergeCell ref="H140:H142"/>
    <mergeCell ref="I140:I142"/>
    <mergeCell ref="J140:J142"/>
    <mergeCell ref="V128:V142"/>
    <mergeCell ref="W128:W142"/>
    <mergeCell ref="D175:D176"/>
    <mergeCell ref="AD175:AD176"/>
    <mergeCell ref="AD169:AD174"/>
    <mergeCell ref="AE169:AE176"/>
    <mergeCell ref="V169:V170"/>
    <mergeCell ref="AB169:AB176"/>
    <mergeCell ref="V171:V173"/>
    <mergeCell ref="X172:X173"/>
    <mergeCell ref="Y172:Y173"/>
    <mergeCell ref="F169:F176"/>
    <mergeCell ref="G169:G176"/>
    <mergeCell ref="H169:H176"/>
    <mergeCell ref="I169:I170"/>
    <mergeCell ref="T169:T176"/>
    <mergeCell ref="U169:U170"/>
    <mergeCell ref="I171:I176"/>
    <mergeCell ref="U171:U173"/>
    <mergeCell ref="AE163:AE168"/>
    <mergeCell ref="A169:A176"/>
    <mergeCell ref="B169:B176"/>
    <mergeCell ref="C169:C176"/>
    <mergeCell ref="D169:D174"/>
    <mergeCell ref="E169:E176"/>
    <mergeCell ref="X163:X168"/>
    <mergeCell ref="Z163:Z168"/>
    <mergeCell ref="AA163:AA168"/>
    <mergeCell ref="H163:H168"/>
    <mergeCell ref="I163:I168"/>
    <mergeCell ref="T163:T168"/>
    <mergeCell ref="U163:U168"/>
    <mergeCell ref="V163:V168"/>
    <mergeCell ref="W163:W168"/>
    <mergeCell ref="B163:B168"/>
    <mergeCell ref="C163:C168"/>
    <mergeCell ref="D163:D168"/>
    <mergeCell ref="E163:E168"/>
    <mergeCell ref="F163:F168"/>
    <mergeCell ref="G163:G168"/>
    <mergeCell ref="AD163:AD168"/>
    <mergeCell ref="U174:U176"/>
    <mergeCell ref="V174:V176"/>
    <mergeCell ref="AD143:AD148"/>
    <mergeCell ref="AD150:AD159"/>
    <mergeCell ref="AE160:AE162"/>
    <mergeCell ref="A160:A162"/>
    <mergeCell ref="B160:B162"/>
    <mergeCell ref="C160:C162"/>
    <mergeCell ref="D160:D161"/>
    <mergeCell ref="E160:E162"/>
    <mergeCell ref="F160:F162"/>
    <mergeCell ref="D153:D156"/>
    <mergeCell ref="H153:H159"/>
    <mergeCell ref="I153:I159"/>
    <mergeCell ref="J153:J156"/>
    <mergeCell ref="D157:D159"/>
    <mergeCell ref="J157:J159"/>
    <mergeCell ref="V143:V159"/>
    <mergeCell ref="W143:W159"/>
    <mergeCell ref="AB143:AB159"/>
    <mergeCell ref="AE143:AE159"/>
    <mergeCell ref="G143:G159"/>
    <mergeCell ref="H143:H146"/>
    <mergeCell ref="I143:I146"/>
    <mergeCell ref="J143:J148"/>
    <mergeCell ref="T143:T159"/>
    <mergeCell ref="A128:A159"/>
    <mergeCell ref="B128:B159"/>
    <mergeCell ref="C128:C159"/>
    <mergeCell ref="D128:D139"/>
    <mergeCell ref="E128:E142"/>
    <mergeCell ref="F128:F142"/>
    <mergeCell ref="D143:D148"/>
    <mergeCell ref="E143:E159"/>
    <mergeCell ref="F143:F159"/>
    <mergeCell ref="D149:D152"/>
    <mergeCell ref="H121:H125"/>
    <mergeCell ref="I121:I125"/>
    <mergeCell ref="AE128:AE142"/>
    <mergeCell ref="G128:G142"/>
    <mergeCell ref="H128:H139"/>
    <mergeCell ref="I128:I139"/>
    <mergeCell ref="J128:J139"/>
    <mergeCell ref="T128:T142"/>
    <mergeCell ref="U128:U142"/>
    <mergeCell ref="AD116:AD120"/>
    <mergeCell ref="AE116:AE120"/>
    <mergeCell ref="T116:T120"/>
    <mergeCell ref="U116:U120"/>
    <mergeCell ref="V116:V120"/>
    <mergeCell ref="W116:W120"/>
    <mergeCell ref="D126:D127"/>
    <mergeCell ref="H126:H127"/>
    <mergeCell ref="I126:I127"/>
    <mergeCell ref="Z121:Z127"/>
    <mergeCell ref="AA121:AA127"/>
    <mergeCell ref="AB121:AB127"/>
    <mergeCell ref="AD121:AD127"/>
    <mergeCell ref="AE121:AE127"/>
    <mergeCell ref="T121:T127"/>
    <mergeCell ref="U121:U127"/>
    <mergeCell ref="V121:V127"/>
    <mergeCell ref="W121:W127"/>
    <mergeCell ref="X121:X127"/>
    <mergeCell ref="Y121:Y127"/>
    <mergeCell ref="D121:D125"/>
    <mergeCell ref="E121:E127"/>
    <mergeCell ref="F121:F127"/>
    <mergeCell ref="G121:G127"/>
    <mergeCell ref="D116:D120"/>
    <mergeCell ref="E116:E120"/>
    <mergeCell ref="F116:F120"/>
    <mergeCell ref="G116:G120"/>
    <mergeCell ref="H116:H120"/>
    <mergeCell ref="I116:I120"/>
    <mergeCell ref="D110:D112"/>
    <mergeCell ref="H110:H112"/>
    <mergeCell ref="I110:I112"/>
    <mergeCell ref="D113:D115"/>
    <mergeCell ref="AF104:AF115"/>
    <mergeCell ref="V107:V109"/>
    <mergeCell ref="W107:W109"/>
    <mergeCell ref="X107:X109"/>
    <mergeCell ref="AD104:AD115"/>
    <mergeCell ref="AE104:AE115"/>
    <mergeCell ref="V104:V106"/>
    <mergeCell ref="W104:W106"/>
    <mergeCell ref="X104:X106"/>
    <mergeCell ref="I104:I109"/>
    <mergeCell ref="T104:T115"/>
    <mergeCell ref="U104:U115"/>
    <mergeCell ref="H113:H115"/>
    <mergeCell ref="I113:I115"/>
    <mergeCell ref="V110:V111"/>
    <mergeCell ref="W110:W111"/>
    <mergeCell ref="X110:X111"/>
    <mergeCell ref="V112:V115"/>
    <mergeCell ref="W112:W115"/>
    <mergeCell ref="X112:X115"/>
    <mergeCell ref="D102:D103"/>
    <mergeCell ref="H102:H103"/>
    <mergeCell ref="A104:A127"/>
    <mergeCell ref="B104:B127"/>
    <mergeCell ref="C104:C127"/>
    <mergeCell ref="D104:D109"/>
    <mergeCell ref="E104:E115"/>
    <mergeCell ref="AD98:AD102"/>
    <mergeCell ref="AE98:AE103"/>
    <mergeCell ref="W98:W102"/>
    <mergeCell ref="Z98:Z102"/>
    <mergeCell ref="AA98:AA102"/>
    <mergeCell ref="AB98:AB102"/>
    <mergeCell ref="H98:H101"/>
    <mergeCell ref="I98:I99"/>
    <mergeCell ref="M98:M99"/>
    <mergeCell ref="T98:T103"/>
    <mergeCell ref="U98:U102"/>
    <mergeCell ref="V98:V102"/>
    <mergeCell ref="A98:A103"/>
    <mergeCell ref="AA104:AA115"/>
    <mergeCell ref="F104:F115"/>
    <mergeCell ref="G104:G115"/>
    <mergeCell ref="H104:H109"/>
    <mergeCell ref="D78:D81"/>
    <mergeCell ref="E78:E89"/>
    <mergeCell ref="F78:F89"/>
    <mergeCell ref="AE72:AE77"/>
    <mergeCell ref="AF72:AF77"/>
    <mergeCell ref="Z72:Z77"/>
    <mergeCell ref="AA72:AA77"/>
    <mergeCell ref="AD72:AD77"/>
    <mergeCell ref="T72:T77"/>
    <mergeCell ref="U72:U77"/>
    <mergeCell ref="V72:V77"/>
    <mergeCell ref="W72:W77"/>
    <mergeCell ref="X72:X77"/>
    <mergeCell ref="Y72:Y77"/>
    <mergeCell ref="AF78:AF85"/>
    <mergeCell ref="D82:D85"/>
    <mergeCell ref="D86:D89"/>
    <mergeCell ref="AD78:AD85"/>
    <mergeCell ref="AA78:AA85"/>
    <mergeCell ref="AF68:AF71"/>
    <mergeCell ref="A72:A77"/>
    <mergeCell ref="B72:B77"/>
    <mergeCell ref="C72:C77"/>
    <mergeCell ref="D72:D77"/>
    <mergeCell ref="E72:E77"/>
    <mergeCell ref="F72:F77"/>
    <mergeCell ref="G72:G77"/>
    <mergeCell ref="H72:H77"/>
    <mergeCell ref="I72:I77"/>
    <mergeCell ref="AE68:AE71"/>
    <mergeCell ref="T68:T71"/>
    <mergeCell ref="X68:X70"/>
    <mergeCell ref="X54:X67"/>
    <mergeCell ref="Z54:Z67"/>
    <mergeCell ref="F54:F67"/>
    <mergeCell ref="G54:G67"/>
    <mergeCell ref="H54:H56"/>
    <mergeCell ref="I54:I56"/>
    <mergeCell ref="U54:U57"/>
    <mergeCell ref="V54:V57"/>
    <mergeCell ref="D51:D53"/>
    <mergeCell ref="I51:I53"/>
    <mergeCell ref="D54:D56"/>
    <mergeCell ref="E54:E67"/>
    <mergeCell ref="T54:T67"/>
    <mergeCell ref="AF47:AF53"/>
    <mergeCell ref="A49:A53"/>
    <mergeCell ref="D49:D50"/>
    <mergeCell ref="I49:I50"/>
    <mergeCell ref="AE47:AE53"/>
    <mergeCell ref="V47:V53"/>
    <mergeCell ref="W47:W53"/>
    <mergeCell ref="X47:X53"/>
    <mergeCell ref="F47:F53"/>
    <mergeCell ref="G47:G53"/>
    <mergeCell ref="H47:H53"/>
    <mergeCell ref="I47:I48"/>
    <mergeCell ref="T47:T53"/>
    <mergeCell ref="U47:U53"/>
    <mergeCell ref="AF42:AF46"/>
    <mergeCell ref="K44:K45"/>
    <mergeCell ref="A47:A48"/>
    <mergeCell ref="B47:B53"/>
    <mergeCell ref="C47:C53"/>
    <mergeCell ref="D47:D48"/>
    <mergeCell ref="E47:E53"/>
    <mergeCell ref="AE42:AE46"/>
    <mergeCell ref="X42:X46"/>
    <mergeCell ref="Z42:Z46"/>
    <mergeCell ref="Y42:Y46"/>
    <mergeCell ref="AA42:AA46"/>
    <mergeCell ref="AB42:AB46"/>
    <mergeCell ref="AC42:AC46"/>
    <mergeCell ref="R42:R46"/>
    <mergeCell ref="S42:S46"/>
    <mergeCell ref="T42:T46"/>
    <mergeCell ref="U42:U46"/>
    <mergeCell ref="V42:V46"/>
    <mergeCell ref="W42:W46"/>
    <mergeCell ref="D42:D46"/>
    <mergeCell ref="E42:E46"/>
    <mergeCell ref="F42:F46"/>
    <mergeCell ref="G42:G46"/>
    <mergeCell ref="AF37:AF41"/>
    <mergeCell ref="Z37:Z41"/>
    <mergeCell ref="AA37:AA41"/>
    <mergeCell ref="AB37:AB41"/>
    <mergeCell ref="AE37:AE41"/>
    <mergeCell ref="T37:T41"/>
    <mergeCell ref="U37:U41"/>
    <mergeCell ref="V37:V41"/>
    <mergeCell ref="W37:W41"/>
    <mergeCell ref="X37:X41"/>
    <mergeCell ref="Y37:Y41"/>
    <mergeCell ref="E37:E41"/>
    <mergeCell ref="F37:F41"/>
    <mergeCell ref="G37:G41"/>
    <mergeCell ref="H37:H41"/>
    <mergeCell ref="AB24:AB31"/>
    <mergeCell ref="AE24:AE31"/>
    <mergeCell ref="T24:T31"/>
    <mergeCell ref="W24:W31"/>
    <mergeCell ref="X24:X31"/>
    <mergeCell ref="Y24:Y31"/>
    <mergeCell ref="Z24:Z31"/>
    <mergeCell ref="AA24:AA31"/>
    <mergeCell ref="D24:D31"/>
    <mergeCell ref="E24:E31"/>
    <mergeCell ref="F24:F31"/>
    <mergeCell ref="G24:G31"/>
    <mergeCell ref="H24:H31"/>
    <mergeCell ref="I24:I31"/>
    <mergeCell ref="AE16:AE23"/>
    <mergeCell ref="AF16:AF23"/>
    <mergeCell ref="G16:G23"/>
    <mergeCell ref="H16:H23"/>
    <mergeCell ref="I16:I23"/>
    <mergeCell ref="T16:T23"/>
    <mergeCell ref="AD16:AD21"/>
    <mergeCell ref="D16:D23"/>
    <mergeCell ref="E16:E23"/>
    <mergeCell ref="F16:F23"/>
    <mergeCell ref="AF24:AF31"/>
    <mergeCell ref="AF9:AF12"/>
    <mergeCell ref="H9:H12"/>
    <mergeCell ref="I9:I12"/>
    <mergeCell ref="J9:J12"/>
    <mergeCell ref="X9:X12"/>
    <mergeCell ref="Y9:Y12"/>
    <mergeCell ref="Z9:Z12"/>
    <mergeCell ref="T9:T12"/>
    <mergeCell ref="U9:U12"/>
    <mergeCell ref="V9:V12"/>
    <mergeCell ref="W9:W12"/>
    <mergeCell ref="F9:F12"/>
    <mergeCell ref="G9:G12"/>
    <mergeCell ref="I13:I15"/>
    <mergeCell ref="J13:J15"/>
    <mergeCell ref="T13:T15"/>
    <mergeCell ref="U13:U15"/>
    <mergeCell ref="AA9:AA12"/>
    <mergeCell ref="AB9:AB12"/>
    <mergeCell ref="AE9:AE12"/>
    <mergeCell ref="V13:V15"/>
    <mergeCell ref="AC13:AC15"/>
    <mergeCell ref="AE13:AE15"/>
    <mergeCell ref="AD14:AD15"/>
    <mergeCell ref="AE90:AE94"/>
    <mergeCell ref="A1:B4"/>
    <mergeCell ref="C1:AE1"/>
    <mergeCell ref="C2:AE2"/>
    <mergeCell ref="C3:AE3"/>
    <mergeCell ref="C4:AE4"/>
    <mergeCell ref="A5:B5"/>
    <mergeCell ref="C5:AF5"/>
    <mergeCell ref="A78:A89"/>
    <mergeCell ref="B78:B89"/>
    <mergeCell ref="C78:C89"/>
    <mergeCell ref="G78:G89"/>
    <mergeCell ref="H78:H89"/>
    <mergeCell ref="I78:I89"/>
    <mergeCell ref="AD86:AD89"/>
    <mergeCell ref="AE78:AE89"/>
    <mergeCell ref="A6:V7"/>
    <mergeCell ref="W6:AB7"/>
    <mergeCell ref="AC6:AF7"/>
    <mergeCell ref="A9:A12"/>
    <mergeCell ref="B9:B12"/>
    <mergeCell ref="C9:C12"/>
    <mergeCell ref="D9:D12"/>
    <mergeCell ref="E9:E12"/>
    <mergeCell ref="S90:S94"/>
    <mergeCell ref="X90:X94"/>
    <mergeCell ref="A90:A94"/>
    <mergeCell ref="B90:B94"/>
    <mergeCell ref="C90:C94"/>
    <mergeCell ref="D90:D94"/>
    <mergeCell ref="E90:E94"/>
    <mergeCell ref="F90:F94"/>
    <mergeCell ref="G90:G94"/>
    <mergeCell ref="H90:H94"/>
    <mergeCell ref="I90:I94"/>
    <mergeCell ref="U90:U94"/>
    <mergeCell ref="V90:V94"/>
    <mergeCell ref="W90:W94"/>
    <mergeCell ref="AF95:AF97"/>
    <mergeCell ref="Z104:Z115"/>
    <mergeCell ref="A95:A97"/>
    <mergeCell ref="B95:B97"/>
    <mergeCell ref="C95:C97"/>
    <mergeCell ref="T95:T97"/>
    <mergeCell ref="U95:U97"/>
    <mergeCell ref="V95:V97"/>
    <mergeCell ref="AC95:AC97"/>
    <mergeCell ref="AD95:AD97"/>
    <mergeCell ref="AE95:AE97"/>
    <mergeCell ref="B98:B103"/>
    <mergeCell ref="C98:C103"/>
    <mergeCell ref="E98:E103"/>
    <mergeCell ref="F98:F103"/>
    <mergeCell ref="G98:G103"/>
    <mergeCell ref="I96:I97"/>
    <mergeCell ref="H96:H97"/>
    <mergeCell ref="G95:G97"/>
    <mergeCell ref="E95:E97"/>
    <mergeCell ref="F95:F97"/>
    <mergeCell ref="D96:D97"/>
    <mergeCell ref="AF98:AF103"/>
    <mergeCell ref="I100:I101"/>
    <mergeCell ref="W169:W176"/>
    <mergeCell ref="AC172:AC173"/>
    <mergeCell ref="AA169:AA174"/>
    <mergeCell ref="AA175:AA176"/>
    <mergeCell ref="T78:T89"/>
    <mergeCell ref="U78:U89"/>
    <mergeCell ref="V78:V89"/>
    <mergeCell ref="W78:W89"/>
    <mergeCell ref="X78:X89"/>
    <mergeCell ref="Y78:Y89"/>
    <mergeCell ref="Z78:Z89"/>
    <mergeCell ref="AA86:AA89"/>
    <mergeCell ref="AC78:AC85"/>
    <mergeCell ref="AC86:AC89"/>
    <mergeCell ref="T90:T94"/>
    <mergeCell ref="AA116:AA120"/>
    <mergeCell ref="AA143:AA148"/>
    <mergeCell ref="AA150:AA159"/>
    <mergeCell ref="U143:U159"/>
  </mergeCells>
  <dataValidations count="1">
    <dataValidation type="list" allowBlank="1" showErrorMessage="1" sqref="L72:L76 L78:L79 L81:L83 L42:L44 L46:L48 L53:L67 L85:L89 L95:L146 L148:L168 L13:L36" xr:uid="{8690E782-CC41-41EC-9D51-0B6E17DA5A5D}">
      <formula1>#REF!</formula1>
    </dataValidation>
  </dataValidation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3"/>
  <sheetViews>
    <sheetView workbookViewId="0"/>
  </sheetViews>
  <sheetFormatPr baseColWidth="10"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140625" customWidth="1"/>
    <col min="8" max="26" width="10.85546875" customWidth="1"/>
  </cols>
  <sheetData>
    <row r="2" spans="1:7" ht="14.25" customHeight="1">
      <c r="A2" s="467" t="s">
        <v>1006</v>
      </c>
      <c r="B2" s="468"/>
      <c r="C2" s="468"/>
      <c r="D2" s="468"/>
      <c r="E2" s="468"/>
      <c r="F2" s="468"/>
      <c r="G2" s="469"/>
    </row>
    <row r="3" spans="1:7" ht="14.25" customHeight="1">
      <c r="A3" s="7" t="s">
        <v>1007</v>
      </c>
      <c r="B3" s="470" t="s">
        <v>1008</v>
      </c>
      <c r="C3" s="259"/>
      <c r="D3" s="259"/>
      <c r="E3" s="259"/>
      <c r="F3" s="260"/>
      <c r="G3" s="8" t="s">
        <v>1009</v>
      </c>
    </row>
    <row r="4" spans="1:7" ht="12.75" customHeight="1">
      <c r="A4" s="9">
        <v>45489</v>
      </c>
      <c r="B4" s="471" t="s">
        <v>1010</v>
      </c>
      <c r="C4" s="259"/>
      <c r="D4" s="259"/>
      <c r="E4" s="259"/>
      <c r="F4" s="260"/>
      <c r="G4" s="10" t="s">
        <v>1011</v>
      </c>
    </row>
    <row r="5" spans="1:7" ht="12.75" customHeight="1">
      <c r="A5" s="11"/>
      <c r="B5" s="471"/>
      <c r="C5" s="259"/>
      <c r="D5" s="259"/>
      <c r="E5" s="259"/>
      <c r="F5" s="260"/>
      <c r="G5" s="10"/>
    </row>
    <row r="6" spans="1:7" ht="14.25" customHeight="1">
      <c r="A6" s="11"/>
      <c r="B6" s="472"/>
      <c r="C6" s="259"/>
      <c r="D6" s="259"/>
      <c r="E6" s="259"/>
      <c r="F6" s="260"/>
      <c r="G6" s="12"/>
    </row>
    <row r="7" spans="1:7" ht="14.25" customHeight="1">
      <c r="A7" s="11"/>
      <c r="B7" s="472"/>
      <c r="C7" s="259"/>
      <c r="D7" s="259"/>
      <c r="E7" s="259"/>
      <c r="F7" s="260"/>
      <c r="G7" s="12"/>
    </row>
    <row r="8" spans="1:7" ht="14.25" customHeight="1">
      <c r="A8" s="11"/>
      <c r="B8" s="13"/>
      <c r="C8" s="13"/>
      <c r="D8" s="13"/>
      <c r="E8" s="13"/>
      <c r="F8" s="13"/>
      <c r="G8" s="12"/>
    </row>
    <row r="9" spans="1:7" ht="14.25" customHeight="1">
      <c r="A9" s="470" t="s">
        <v>1012</v>
      </c>
      <c r="B9" s="259"/>
      <c r="C9" s="259"/>
      <c r="D9" s="259"/>
      <c r="E9" s="259"/>
      <c r="F9" s="259"/>
      <c r="G9" s="260"/>
    </row>
    <row r="10" spans="1:7" ht="14.25" customHeight="1">
      <c r="A10" s="14"/>
      <c r="B10" s="470" t="s">
        <v>1013</v>
      </c>
      <c r="C10" s="260"/>
      <c r="D10" s="470" t="s">
        <v>1014</v>
      </c>
      <c r="E10" s="260"/>
      <c r="F10" s="14" t="s">
        <v>1007</v>
      </c>
      <c r="G10" s="14" t="s">
        <v>1015</v>
      </c>
    </row>
    <row r="11" spans="1:7" ht="14.25" customHeight="1">
      <c r="A11" s="15" t="s">
        <v>1016</v>
      </c>
      <c r="B11" s="471" t="s">
        <v>1017</v>
      </c>
      <c r="C11" s="260"/>
      <c r="D11" s="466" t="s">
        <v>921</v>
      </c>
      <c r="E11" s="260"/>
      <c r="F11" s="11" t="s">
        <v>1018</v>
      </c>
      <c r="G11" s="12"/>
    </row>
    <row r="12" spans="1:7" ht="14.25" customHeight="1">
      <c r="A12" s="15" t="s">
        <v>1019</v>
      </c>
      <c r="B12" s="466" t="s">
        <v>1020</v>
      </c>
      <c r="C12" s="260"/>
      <c r="D12" s="466" t="s">
        <v>603</v>
      </c>
      <c r="E12" s="260"/>
      <c r="F12" s="11" t="s">
        <v>1018</v>
      </c>
      <c r="G12" s="12"/>
    </row>
    <row r="13" spans="1:7" ht="14.25" customHeight="1">
      <c r="A13" s="15" t="s">
        <v>1021</v>
      </c>
      <c r="B13" s="466" t="s">
        <v>1020</v>
      </c>
      <c r="C13" s="260"/>
      <c r="D13" s="466" t="s">
        <v>603</v>
      </c>
      <c r="E13" s="260"/>
      <c r="F13" s="11" t="s">
        <v>1018</v>
      </c>
      <c r="G13" s="12"/>
    </row>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workbookViewId="0"/>
  </sheetViews>
  <sheetFormatPr baseColWidth="10"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16" t="s">
        <v>1022</v>
      </c>
      <c r="E1" s="17" t="s">
        <v>1023</v>
      </c>
      <c r="F1" s="17" t="s">
        <v>1024</v>
      </c>
    </row>
    <row r="2" spans="1:6" ht="25.5" customHeight="1">
      <c r="A2" s="18" t="s">
        <v>1025</v>
      </c>
      <c r="E2" s="19">
        <v>0</v>
      </c>
      <c r="F2" s="20" t="s">
        <v>588</v>
      </c>
    </row>
    <row r="3" spans="1:6" ht="45" customHeight="1">
      <c r="A3" s="18" t="s">
        <v>1026</v>
      </c>
      <c r="E3" s="19">
        <v>1</v>
      </c>
      <c r="F3" s="20" t="s">
        <v>1027</v>
      </c>
    </row>
    <row r="4" spans="1:6" ht="45" customHeight="1">
      <c r="A4" s="18" t="s">
        <v>1028</v>
      </c>
      <c r="E4" s="19">
        <v>2</v>
      </c>
      <c r="F4" s="20" t="s">
        <v>1029</v>
      </c>
    </row>
    <row r="5" spans="1:6" ht="45" customHeight="1">
      <c r="A5" s="18" t="s">
        <v>1030</v>
      </c>
      <c r="E5" s="19">
        <v>3</v>
      </c>
      <c r="F5" s="20" t="s">
        <v>1031</v>
      </c>
    </row>
    <row r="6" spans="1:6" ht="45" customHeight="1">
      <c r="A6" s="18" t="s">
        <v>1032</v>
      </c>
      <c r="E6" s="19">
        <v>4</v>
      </c>
      <c r="F6" s="20" t="s">
        <v>674</v>
      </c>
    </row>
    <row r="7" spans="1:6" ht="45" customHeight="1">
      <c r="A7" s="18" t="s">
        <v>692</v>
      </c>
      <c r="E7" s="19">
        <v>5</v>
      </c>
      <c r="F7" s="20" t="s">
        <v>1033</v>
      </c>
    </row>
    <row r="8" spans="1:6" ht="45" customHeight="1">
      <c r="A8" s="18" t="s">
        <v>1034</v>
      </c>
    </row>
    <row r="9" spans="1:6" ht="45" customHeight="1">
      <c r="A9" s="18" t="s">
        <v>1035</v>
      </c>
    </row>
    <row r="10" spans="1:6" ht="45" customHeight="1">
      <c r="A10" s="18" t="s">
        <v>1036</v>
      </c>
    </row>
    <row r="11" spans="1:6" ht="45" customHeight="1">
      <c r="A11" s="18" t="s">
        <v>1037</v>
      </c>
    </row>
    <row r="12" spans="1:6" ht="45" customHeight="1">
      <c r="A12" s="18" t="s">
        <v>1038</v>
      </c>
    </row>
    <row r="13" spans="1:6" ht="45" customHeight="1">
      <c r="A13" s="18" t="s">
        <v>1039</v>
      </c>
    </row>
    <row r="14" spans="1:6" ht="45" customHeight="1">
      <c r="A14" s="18" t="s">
        <v>1040</v>
      </c>
    </row>
    <row r="15" spans="1:6" ht="45" customHeight="1">
      <c r="A15" s="18" t="s">
        <v>1041</v>
      </c>
    </row>
    <row r="16" spans="1:6" ht="45" customHeight="1">
      <c r="A16" s="18" t="s">
        <v>1042</v>
      </c>
    </row>
    <row r="17" spans="1:1" ht="45" customHeight="1">
      <c r="A17" s="18" t="s">
        <v>1043</v>
      </c>
    </row>
    <row r="18" spans="1:1" ht="45" customHeight="1">
      <c r="A18" s="18" t="s">
        <v>1044</v>
      </c>
    </row>
    <row r="19" spans="1:1" ht="45" customHeight="1">
      <c r="A19" s="18" t="s">
        <v>1045</v>
      </c>
    </row>
    <row r="20" spans="1:1" ht="45" customHeight="1">
      <c r="A20" s="18" t="s">
        <v>587</v>
      </c>
    </row>
    <row r="21" spans="1:1" ht="45" customHeight="1">
      <c r="A21" s="18" t="s">
        <v>1046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 Gomez Rocha</dc:creator>
  <cp:keywords/>
  <dc:description/>
  <cp:lastModifiedBy>Luz Marlene Andrade Hong</cp:lastModifiedBy>
  <cp:revision/>
  <dcterms:created xsi:type="dcterms:W3CDTF">2024-09-27T04:31:37Z</dcterms:created>
  <dcterms:modified xsi:type="dcterms:W3CDTF">2026-01-27T15:10:49Z</dcterms:modified>
  <cp:category/>
  <cp:contentStatus/>
</cp:coreProperties>
</file>