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EDUCACIÓN\PLAN DE ACCION INSTITUCIONAL 2025\1. PLANES DE ACCION DEPENDENCIAS\PES-PR\SEPTIEMBRE 2025\"/>
    </mc:Choice>
  </mc:AlternateContent>
  <xr:revisionPtr revIDLastSave="0" documentId="13_ncr:1_{6F3F4076-FC59-4FCE-B65B-9C81B8FDCCDF}" xr6:coauthVersionLast="47" xr6:coauthVersionMax="47" xr10:uidLastSave="{00000000-0000-0000-0000-000000000000}"/>
  <bookViews>
    <workbookView xWindow="-120" yWindow="-120" windowWidth="20730" windowHeight="11160"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ESTRATÉGICO'!$A$1:$AF$46</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58" i="6" l="1"/>
  <c r="BA37" i="6"/>
  <c r="T67" i="6" l="1"/>
  <c r="T65" i="6"/>
  <c r="S51" i="6"/>
  <c r="T51" i="6" s="1"/>
  <c r="T47" i="6"/>
  <c r="AE51" i="1"/>
  <c r="T20" i="6"/>
  <c r="BA65" i="6"/>
  <c r="BA59" i="6"/>
  <c r="BA56" i="6"/>
  <c r="BA54" i="6"/>
  <c r="BA48" i="6"/>
  <c r="BA47" i="6"/>
  <c r="BA42" i="6"/>
  <c r="BA41" i="6"/>
  <c r="BA36" i="6"/>
  <c r="BA34" i="6"/>
  <c r="BA33" i="6"/>
  <c r="BA26" i="6"/>
  <c r="BA22" i="6"/>
  <c r="BA25" i="6" s="1"/>
  <c r="BA21" i="6"/>
  <c r="BA17" i="6"/>
  <c r="BA16" i="6"/>
  <c r="BA13" i="6"/>
  <c r="BA12" i="6"/>
  <c r="BA9" i="6"/>
  <c r="AY22" i="6"/>
  <c r="AW22" i="6"/>
  <c r="AY9" i="6"/>
  <c r="AY13" i="6"/>
  <c r="AW13" i="6"/>
  <c r="AW9" i="6"/>
  <c r="AU9" i="6"/>
  <c r="T66" i="6"/>
  <c r="T64" i="6"/>
  <c r="T62" i="6"/>
  <c r="T60" i="6"/>
  <c r="T59" i="6"/>
  <c r="T57" i="6"/>
  <c r="T56" i="6"/>
  <c r="T49" i="6"/>
  <c r="T50" i="6"/>
  <c r="T48" i="6"/>
  <c r="T43" i="6"/>
  <c r="T42" i="6"/>
  <c r="T40" i="6"/>
  <c r="T38" i="6"/>
  <c r="T39" i="6"/>
  <c r="T35" i="6"/>
  <c r="T34" i="6"/>
  <c r="T32" i="6"/>
  <c r="T26" i="6"/>
  <c r="T23" i="6"/>
  <c r="T22" i="6"/>
  <c r="T18" i="6"/>
  <c r="T19" i="6"/>
  <c r="T17" i="6"/>
  <c r="T15" i="6"/>
  <c r="T14" i="6"/>
  <c r="T13" i="6"/>
  <c r="T10" i="6"/>
  <c r="T11" i="6"/>
  <c r="T9" i="6"/>
  <c r="AI71" i="6" l="1"/>
  <c r="AZ65" i="6"/>
  <c r="AZ58" i="6"/>
  <c r="AZ55" i="6"/>
  <c r="AZ54" i="6"/>
  <c r="AZ47" i="6"/>
  <c r="AZ41" i="6"/>
  <c r="AZ36" i="6"/>
  <c r="AZ33" i="6"/>
  <c r="AZ25" i="6"/>
  <c r="AZ21" i="6"/>
  <c r="AZ16" i="6"/>
  <c r="AY65" i="6"/>
  <c r="AY59" i="6"/>
  <c r="AY58" i="6"/>
  <c r="AY56" i="6"/>
  <c r="AY55" i="6"/>
  <c r="AY54" i="6"/>
  <c r="AY48" i="6"/>
  <c r="AY47" i="6"/>
  <c r="AY42" i="6"/>
  <c r="AY41" i="6"/>
  <c r="AY37" i="6"/>
  <c r="AY36" i="6"/>
  <c r="AY34" i="6"/>
  <c r="AY33" i="6"/>
  <c r="AY26" i="6"/>
  <c r="AY25" i="6"/>
  <c r="AY21" i="6"/>
  <c r="AY17" i="6"/>
  <c r="AY16" i="6"/>
  <c r="AZ12" i="6"/>
  <c r="AZ71" i="6"/>
  <c r="AL71" i="6"/>
  <c r="AY71" i="6" s="1"/>
  <c r="AW71" i="6"/>
  <c r="AX71" i="6"/>
  <c r="AX65" i="6"/>
  <c r="AX58" i="6"/>
  <c r="AV55" i="6"/>
  <c r="AX55" i="6"/>
  <c r="AX54" i="6"/>
  <c r="AX47" i="6"/>
  <c r="AX41" i="6"/>
  <c r="AX36" i="6"/>
  <c r="AX33" i="6"/>
  <c r="AX25" i="6"/>
  <c r="AX21" i="6"/>
  <c r="AX16" i="6"/>
  <c r="BA71" i="6" l="1"/>
  <c r="AC51" i="1"/>
  <c r="AY12" i="6" l="1"/>
  <c r="AU17" i="6"/>
  <c r="AU13" i="6"/>
  <c r="T58" i="6"/>
  <c r="T54" i="6"/>
  <c r="T55" i="6" s="1"/>
  <c r="T41" i="6"/>
  <c r="T36" i="6"/>
  <c r="T33" i="6"/>
  <c r="T25" i="6"/>
  <c r="T21" i="6"/>
  <c r="T16" i="6"/>
  <c r="T12" i="6"/>
  <c r="AK71" i="6" l="1"/>
  <c r="AW59" i="6"/>
  <c r="AU59" i="6"/>
  <c r="AU65" i="6" s="1"/>
  <c r="AU56" i="6"/>
  <c r="AU58" i="6" s="1"/>
  <c r="AW56" i="6"/>
  <c r="AW48" i="6"/>
  <c r="AU48" i="6"/>
  <c r="AU54" i="6" s="1"/>
  <c r="AU55" i="6" s="1"/>
  <c r="AW42" i="6"/>
  <c r="AU42" i="6"/>
  <c r="AU47" i="6" s="1"/>
  <c r="AW37" i="6"/>
  <c r="AU37" i="6"/>
  <c r="AU41" i="6" s="1"/>
  <c r="AU34" i="6"/>
  <c r="AU36" i="6" s="1"/>
  <c r="AW34" i="6"/>
  <c r="AU26" i="6"/>
  <c r="AU33" i="6" s="1"/>
  <c r="AW26" i="6"/>
  <c r="AU22" i="6"/>
  <c r="AU25" i="6" s="1"/>
  <c r="AW17" i="6"/>
  <c r="AU21" i="6"/>
  <c r="AU16" i="6"/>
  <c r="AX12" i="6"/>
  <c r="AU12" i="6"/>
  <c r="S66" i="6"/>
  <c r="S64" i="6"/>
  <c r="S62" i="6"/>
  <c r="S60" i="6"/>
  <c r="S59" i="6"/>
  <c r="S57" i="6"/>
  <c r="S56" i="6"/>
  <c r="S49" i="6"/>
  <c r="S50" i="6"/>
  <c r="S48" i="6"/>
  <c r="S45" i="6"/>
  <c r="S43" i="6"/>
  <c r="S42" i="6"/>
  <c r="S40" i="6"/>
  <c r="S39" i="6"/>
  <c r="S38" i="6"/>
  <c r="S37" i="6"/>
  <c r="S35" i="6"/>
  <c r="S34" i="6"/>
  <c r="S32" i="6"/>
  <c r="S27" i="6"/>
  <c r="S26" i="6"/>
  <c r="S23" i="6"/>
  <c r="S22" i="6"/>
  <c r="S19" i="6"/>
  <c r="S20" i="6"/>
  <c r="S18" i="6"/>
  <c r="S17" i="6"/>
  <c r="S14" i="6"/>
  <c r="S15" i="6"/>
  <c r="S13" i="6"/>
  <c r="S10" i="6"/>
  <c r="S11" i="6"/>
  <c r="S9" i="6"/>
  <c r="U45" i="1" l="1"/>
  <c r="AE45" i="1" s="1"/>
  <c r="AE46" i="1" s="1"/>
  <c r="T45" i="1"/>
  <c r="T43" i="1"/>
  <c r="U43" i="1"/>
  <c r="U42" i="1"/>
  <c r="AE42" i="1" s="1"/>
  <c r="T42" i="1"/>
  <c r="T40" i="1"/>
  <c r="U40" i="1"/>
  <c r="AE40" i="1" s="1"/>
  <c r="U39" i="1"/>
  <c r="AE39" i="1" s="1"/>
  <c r="T39" i="1"/>
  <c r="T37" i="1"/>
  <c r="U37" i="1"/>
  <c r="T36" i="1"/>
  <c r="U36" i="1"/>
  <c r="AE36" i="1" s="1"/>
  <c r="U35" i="1"/>
  <c r="T35" i="1"/>
  <c r="T33" i="1"/>
  <c r="U33" i="1"/>
  <c r="AE33" i="1" s="1"/>
  <c r="T32" i="1"/>
  <c r="U32" i="1"/>
  <c r="AE32" i="1" s="1"/>
  <c r="U31" i="1"/>
  <c r="AE31" i="1" s="1"/>
  <c r="T31" i="1"/>
  <c r="T29" i="1"/>
  <c r="U29" i="1"/>
  <c r="AE29" i="1" s="1"/>
  <c r="U28" i="1"/>
  <c r="AE28" i="1" s="1"/>
  <c r="T28" i="1"/>
  <c r="U23" i="1"/>
  <c r="AE23" i="1" s="1"/>
  <c r="U24" i="1"/>
  <c r="AE24" i="1" s="1"/>
  <c r="U25" i="1"/>
  <c r="AE25" i="1" s="1"/>
  <c r="U26" i="1"/>
  <c r="AE26" i="1" s="1"/>
  <c r="U22" i="1"/>
  <c r="AE22" i="1" s="1"/>
  <c r="T25" i="1"/>
  <c r="T26" i="1"/>
  <c r="T23" i="1"/>
  <c r="T24" i="1"/>
  <c r="T22" i="1"/>
  <c r="U20" i="1"/>
  <c r="AE20" i="1" s="1"/>
  <c r="AE21" i="1" s="1"/>
  <c r="T20" i="1"/>
  <c r="U17" i="1"/>
  <c r="AC17" i="1" s="1"/>
  <c r="U18" i="1"/>
  <c r="AC18" i="1" s="1"/>
  <c r="T17" i="1"/>
  <c r="T18" i="1"/>
  <c r="X17" i="1"/>
  <c r="X18" i="1"/>
  <c r="T16" i="1"/>
  <c r="U16" i="1"/>
  <c r="AC16" i="1" s="1"/>
  <c r="U15" i="1"/>
  <c r="AC15" i="1" s="1"/>
  <c r="U13" i="1"/>
  <c r="AC13" i="1" s="1"/>
  <c r="U12" i="1"/>
  <c r="AC12" i="1" s="1"/>
  <c r="U11" i="1"/>
  <c r="AC11" i="1" s="1"/>
  <c r="U9" i="1"/>
  <c r="U8" i="1"/>
  <c r="T15" i="1"/>
  <c r="X15" i="1" s="1"/>
  <c r="T13" i="1"/>
  <c r="X13" i="1" s="1"/>
  <c r="T12" i="1"/>
  <c r="X12" i="1" s="1"/>
  <c r="T11" i="1"/>
  <c r="X11" i="1" s="1"/>
  <c r="X9" i="1"/>
  <c r="AF9" i="1" s="1"/>
  <c r="X8" i="1"/>
  <c r="AF8" i="1" s="1"/>
  <c r="AC14" i="1" l="1"/>
  <c r="AD9" i="1"/>
  <c r="AE15" i="1"/>
  <c r="AC24" i="1"/>
  <c r="AC26" i="1"/>
  <c r="AC29" i="1"/>
  <c r="AC32" i="1"/>
  <c r="AC33" i="1"/>
  <c r="AC36" i="1"/>
  <c r="AC40" i="1"/>
  <c r="X16" i="1"/>
  <c r="AD16" i="1" s="1"/>
  <c r="AE27" i="1"/>
  <c r="AE30" i="1"/>
  <c r="AE34" i="1"/>
  <c r="AE41" i="1"/>
  <c r="AE12" i="1"/>
  <c r="AE18" i="1"/>
  <c r="AC19" i="1"/>
  <c r="AF16" i="1"/>
  <c r="AF10" i="1"/>
  <c r="AF11" i="1"/>
  <c r="AD11" i="1"/>
  <c r="AF13" i="1"/>
  <c r="AD13" i="1"/>
  <c r="AE8" i="1"/>
  <c r="AC8" i="1"/>
  <c r="AF17" i="1"/>
  <c r="AD17" i="1"/>
  <c r="AE11" i="1"/>
  <c r="AE13" i="1"/>
  <c r="AE16" i="1"/>
  <c r="AE17" i="1"/>
  <c r="AC22" i="1"/>
  <c r="AC23" i="1"/>
  <c r="AC25" i="1"/>
  <c r="AC28" i="1"/>
  <c r="AC30" i="1" s="1"/>
  <c r="AC31" i="1"/>
  <c r="AC39" i="1"/>
  <c r="AC41" i="1" s="1"/>
  <c r="AC42" i="1"/>
  <c r="AC45" i="1"/>
  <c r="AC46" i="1" s="1"/>
  <c r="AF12" i="1"/>
  <c r="AD12" i="1"/>
  <c r="AF15" i="1"/>
  <c r="AD15" i="1"/>
  <c r="AC9" i="1"/>
  <c r="AE9" i="1"/>
  <c r="AF18" i="1"/>
  <c r="AD18" i="1"/>
  <c r="X20" i="1"/>
  <c r="X22" i="1"/>
  <c r="X23" i="1"/>
  <c r="AC20" i="1"/>
  <c r="AC21" i="1" s="1"/>
  <c r="X25" i="1"/>
  <c r="X28" i="1"/>
  <c r="X31" i="1"/>
  <c r="X32" i="1"/>
  <c r="X33" i="1"/>
  <c r="X35" i="1"/>
  <c r="X36" i="1"/>
  <c r="X37" i="1"/>
  <c r="X39" i="1"/>
  <c r="X40" i="1"/>
  <c r="X42" i="1"/>
  <c r="X43" i="1"/>
  <c r="X45" i="1"/>
  <c r="AD8" i="1"/>
  <c r="AD10" i="1" s="1"/>
  <c r="X29" i="1"/>
  <c r="X26" i="1"/>
  <c r="X24" i="1"/>
  <c r="AC34" i="1" l="1"/>
  <c r="AE19" i="1"/>
  <c r="AE14" i="1"/>
  <c r="AF24" i="1"/>
  <c r="AD24" i="1"/>
  <c r="AF29" i="1"/>
  <c r="AD29" i="1"/>
  <c r="AF43" i="1"/>
  <c r="AD43" i="1"/>
  <c r="AF40" i="1"/>
  <c r="AD40" i="1"/>
  <c r="AF37" i="1"/>
  <c r="AD37" i="1"/>
  <c r="AF35" i="1"/>
  <c r="AD35" i="1"/>
  <c r="AF32" i="1"/>
  <c r="AD32" i="1"/>
  <c r="AF28" i="1"/>
  <c r="AF30" i="1" s="1"/>
  <c r="AD28" i="1"/>
  <c r="AD30" i="1" s="1"/>
  <c r="AF22" i="1"/>
  <c r="AD22" i="1"/>
  <c r="AD19" i="1"/>
  <c r="AC27" i="1"/>
  <c r="AE10" i="1"/>
  <c r="AF14" i="1"/>
  <c r="AF26" i="1"/>
  <c r="AD26" i="1"/>
  <c r="AF45" i="1"/>
  <c r="AF46" i="1" s="1"/>
  <c r="AD45" i="1"/>
  <c r="AD46" i="1" s="1"/>
  <c r="AF42" i="1"/>
  <c r="AF44" i="1" s="1"/>
  <c r="AD42" i="1"/>
  <c r="AD44" i="1" s="1"/>
  <c r="AF39" i="1"/>
  <c r="AF41" i="1" s="1"/>
  <c r="AD39" i="1"/>
  <c r="AD41" i="1" s="1"/>
  <c r="AF36" i="1"/>
  <c r="AD36" i="1"/>
  <c r="AF33" i="1"/>
  <c r="AD33" i="1"/>
  <c r="AF31" i="1"/>
  <c r="AF34" i="1" s="1"/>
  <c r="AD31" i="1"/>
  <c r="AD34" i="1" s="1"/>
  <c r="AF25" i="1"/>
  <c r="AD25" i="1"/>
  <c r="AF23" i="1"/>
  <c r="AD23" i="1"/>
  <c r="AD20" i="1"/>
  <c r="AD21" i="1" s="1"/>
  <c r="AF20" i="1"/>
  <c r="AF21" i="1" s="1"/>
  <c r="AF19" i="1"/>
  <c r="AC10" i="1"/>
  <c r="AD14" i="1"/>
  <c r="AD27" i="1" l="1"/>
  <c r="AD38" i="1"/>
  <c r="AF27" i="1"/>
  <c r="AF38" i="1"/>
  <c r="AT65" i="6" l="1"/>
  <c r="AV65" i="6"/>
  <c r="AW65" i="6"/>
  <c r="AT58" i="6"/>
  <c r="AV58" i="6"/>
  <c r="AW58" i="6"/>
  <c r="AT54" i="6"/>
  <c r="AV54" i="6"/>
  <c r="AW54" i="6"/>
  <c r="AT47" i="6"/>
  <c r="AV47" i="6"/>
  <c r="AW47" i="6"/>
  <c r="AT41" i="6"/>
  <c r="AV41" i="6"/>
  <c r="AW41" i="6"/>
  <c r="AT36" i="6"/>
  <c r="AV36" i="6"/>
  <c r="AW36" i="6"/>
  <c r="AT33" i="6"/>
  <c r="AV33" i="6"/>
  <c r="AW33" i="6"/>
  <c r="AT25" i="6"/>
  <c r="AV25" i="6"/>
  <c r="AW25" i="6"/>
  <c r="AT21" i="6"/>
  <c r="AV21" i="6"/>
  <c r="AW21" i="6"/>
  <c r="AT16" i="6"/>
  <c r="AV16" i="6"/>
  <c r="AW16" i="6"/>
  <c r="AT12" i="6"/>
  <c r="AV12" i="6"/>
  <c r="AW12" i="6"/>
  <c r="AT55" i="6" l="1"/>
  <c r="AW55" i="6"/>
  <c r="AV71" i="6"/>
  <c r="AT71" i="6"/>
  <c r="AU71" i="6" s="1"/>
  <c r="Q43" i="1"/>
  <c r="AE43" i="1" l="1"/>
  <c r="AE44" i="1" s="1"/>
  <c r="AC43" i="1"/>
  <c r="AC44" i="1" s="1"/>
  <c r="T71" i="6" l="1"/>
  <c r="Q37" i="1" l="1"/>
  <c r="AE37" i="1" l="1"/>
  <c r="AC37" i="1"/>
  <c r="AD51" i="1"/>
  <c r="AF51" i="1"/>
  <c r="Q35" i="1"/>
  <c r="AE35" i="1" l="1"/>
  <c r="AE38" i="1" s="1"/>
  <c r="AC35" i="1"/>
  <c r="AC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B35BAE84-833B-4F3D-8E7C-1AB6550DBBBC}">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BE0689F8-1E3B-4C4E-8D0A-515B5635C172}">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62871BA6-FFD9-46BB-8F34-13BBF234AD17}">
      <text>
        <r>
          <rPr>
            <sz val="9"/>
            <color indexed="81"/>
            <rFont val="Tahoma"/>
            <family val="2"/>
          </rPr>
          <t xml:space="preserve">VER ANEXO 1
</t>
        </r>
      </text>
    </comment>
    <comment ref="AG8" authorId="1" shapeId="0" xr:uid="{DE34CE96-6E24-41D7-A991-5AED88B2BEBD}">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<sst xmlns="http://schemas.openxmlformats.org/spreadsheetml/2006/main" count="1481" uniqueCount="685">
  <si>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</si>
  <si>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</si>
  <si>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</si>
  <si>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</si>
  <si>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</si>
  <si>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</si>
  <si>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</si>
  <si>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</si>
  <si>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</si>
  <si>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</si>
  <si>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</si>
  <si>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</si>
  <si>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</si>
  <si>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</si>
  <si>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</si>
  <si>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</si>
  <si>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</si>
  <si>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</si>
  <si>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</si>
  <si>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</si>
  <si>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</si>
  <si>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</si>
  <si>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</si>
  <si>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</si>
  <si>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</si>
  <si>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</si>
  <si>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</si>
  <si>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</si>
  <si>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</si>
  <si>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</si>
  <si>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</si>
  <si>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</si>
  <si>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</si>
  <si>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</si>
  <si>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</si>
  <si>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</si>
  <si>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</si>
  <si>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</si>
  <si>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</si>
  <si>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</si>
  <si>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</si>
  <si>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</si>
  <si>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</si>
  <si>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</si>
  <si>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</si>
  <si>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</si>
  <si>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</si>
  <si>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</si>
  <si>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</si>
  <si>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</si>
  <si>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</si>
  <si>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</si>
  <si>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</si>
  <si>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</si>
  <si>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</si>
  <si>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</si>
  <si>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</si>
  <si>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</si>
  <si>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</si>
  <si>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</si>
  <si>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</si>
  <si>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</si>
  <si>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</si>
  <si>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</si>
  <si>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</si>
  <si>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</si>
  <si>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</si>
  <si>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</si>
  <si>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</si>
  <si>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</si>
  <si>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</si>
  <si>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</si>
  <si>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</si>
  <si>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</si>
  <si>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</si>
  <si>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</si>
  <si>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</si>
  <si>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</si>
  <si>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</si>
  <si>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</si>
  <si>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</si>
  <si>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</si>
  <si>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</si>
  <si>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</si>
  <si>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</si>
  <si>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</si>
  <si>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</si>
  <si>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</si>
  <si>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</si>
  <si>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</si>
  <si>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</si>
  <si>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</si>
  <si>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</si>
  <si>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</si>
  <si>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</si>
  <si>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</si>
  <si>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</si>
  <si>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</si>
  <si>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</si>
  <si>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</si>
  <si>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</si>
  <si>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</si>
  <si>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</si>
  <si>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</si>
  <si>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</si>
  <si>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</si>
  <si>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</si>
  <si>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</si>
  <si>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</si>
  <si>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</si>
  <si>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</si>
  <si>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</si>
  <si>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</si>
  <si>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</si>
  <si>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</si>
  <si>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</si>
  <si>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</si>
  <si>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</si>
  <si>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</si>
  <si>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</si>
  <si>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</si>
  <si>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</si>
  <si>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</si>
  <si>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</si>
  <si>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</si>
  <si>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</si>
  <si>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</si>
  <si>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</si>
  <si>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</si>
  <si>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Página: 1 de 3</t>
  </si>
  <si>
    <t>DEPENDENCIA:</t>
  </si>
  <si>
    <t xml:space="preserve">PLAN DE EMERGENCIA SOCIAL PEDRO ROMERO </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</si>
  <si>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</si>
  <si>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</si>
  <si>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</si>
  <si>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</si>
  <si>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</si>
  <si>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</si>
  <si>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</si>
  <si>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</si>
  <si>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</si>
  <si>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</si>
  <si>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</si>
  <si>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</si>
  <si>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</si>
  <si>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</si>
  <si>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</si>
  <si>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</si>
  <si>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</si>
  <si>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</si>
  <si>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</si>
  <si>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</si>
  <si>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</si>
  <si>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</si>
  <si>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</si>
  <si>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</si>
  <si>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</si>
  <si>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Fin de la pobreza</t>
  </si>
  <si>
    <t>Garantizar la seguridad humana en sus diferentes aspectos en el Distrito de Cartagena de Indias, mediante la disminución de las tasas de homicidios, mortalidad materna e infantil, violencia de género, pobreza extrema e inseguridad alimentaria a través de la implementación de estrategias focalizadas y programas de apoyo integral para proteger la vida de todos los ciudadanos, durante el período de gobierno 2024-2027.</t>
  </si>
  <si>
    <t xml:space="preserve">SEGURIDAD HUMANA </t>
  </si>
  <si>
    <t>Superación de la pobreza extrema y soberanía alimentaria</t>
  </si>
  <si>
    <t>Pobreza
monetaria
extrema</t>
  </si>
  <si>
    <t>Identificación para la superación de la pobreza extrema</t>
  </si>
  <si>
    <t>01-04-02</t>
  </si>
  <si>
    <t>Número de personas con el derecho a la identificación garantizado</t>
  </si>
  <si>
    <t>Personas</t>
  </si>
  <si>
    <t>12,7% de pobreza monetaria
extrema en el año 2022
Fuente: DANE, 2022</t>
  </si>
  <si>
    <t>Garantizar el derecho a la identificación de dieciséis mil (16.000) personas</t>
  </si>
  <si>
    <t>Servicio</t>
  </si>
  <si>
    <t>Usuarios del sistema</t>
  </si>
  <si>
    <t>Número de personas con situación militar definidas acompañadas por la estrategia PES</t>
  </si>
  <si>
    <t>Hombres</t>
  </si>
  <si>
    <t>Acompañar a dos mil doscientas (2.200) personas en la definición de su situación militar</t>
  </si>
  <si>
    <t>Beneficiarios potenciales para
quienes se gestiona la oferta social</t>
  </si>
  <si>
    <t>Avance Programa Identificación para la superación de la pobreza extrema</t>
  </si>
  <si>
    <t>Salud para la superación de la pobreza extrema</t>
  </si>
  <si>
    <t>01-04-03</t>
  </si>
  <si>
    <t>Número de personas en pobreza extrema, víctimas del conflicto armado, migrantes y retornados afiliadas  al Sistema General de Seguridad Social.</t>
  </si>
  <si>
    <t>Coordinar la afiliación para cinco mil (5.000) personas en pobreza extrema, víctimas del conflicto armado, migrantes y retornados al Sistema General de Seguridad Social</t>
  </si>
  <si>
    <t xml:space="preserve">Número de personas en pobreza extrema formadas en asuntos de Salud Integral </t>
  </si>
  <si>
    <t>Formar doce mil (12.000) nuevas personas en pobreza extrema en asuntos de salud integral</t>
  </si>
  <si>
    <t>Caracterización de los Consejos Comunitarios y Cabildo para el fortalecimiento de la práctica de medicina ancestral elaborada</t>
  </si>
  <si>
    <t>Cabildos Indigenas y Concejos comunitarios</t>
  </si>
  <si>
    <t>Elaborar una (1) caracterización de los Consejos Comunitarios y Cabildo para el fortalecimiento de la práctica de medicina ancestral</t>
  </si>
  <si>
    <t>Hogares con acompañamiento
familiar</t>
  </si>
  <si>
    <t>Avance Programa Salud para la superación de la pobreza extrema</t>
  </si>
  <si>
    <t>Educación para la superación de la pobreza extrema</t>
  </si>
  <si>
    <t>01-04-04</t>
  </si>
  <si>
    <t>Niños, niñas y adolescentes en pobreza extrema que se encuentra por fuera del  sistema educativo vincular</t>
  </si>
  <si>
    <t>Vincular cinco mil quinientos cincuenta y seis (5.556) niños, niñas y adolescentes en pobreza extrema al sistema educativo en articulación con la Secretaría de Educación Distrital</t>
  </si>
  <si>
    <t>Personas inscritas</t>
  </si>
  <si>
    <t>Número de jóvenes y adultos en pobreza extrema con acceso  a educación técnica.</t>
  </si>
  <si>
    <t>Vincular catorce mil (14.000) jóvenes y adultos en pobreza extrema en programas de  acceso  a educación técnica.</t>
  </si>
  <si>
    <t>Familias formadas sobre el valor de la educación</t>
  </si>
  <si>
    <t>Familias</t>
  </si>
  <si>
    <t xml:space="preserve">Formar a veinticinco mil familias (25.000) sobre el valor de la educación
</t>
  </si>
  <si>
    <t>Instituciones Educativas Oficiales del Distrito con programas de retención escolar implementados</t>
  </si>
  <si>
    <t>Instituciones Educativas</t>
  </si>
  <si>
    <t>Implementar programas de retención escolar en cincuenta (50) Instituciones Educativas Oficiales</t>
  </si>
  <si>
    <t>Avance Programa Educación para la superación de la pobreza extrema</t>
  </si>
  <si>
    <t>Habitabilidad para la superación de la pobreza extrema</t>
  </si>
  <si>
    <t>01-04-05</t>
  </si>
  <si>
    <t>Número de  vivienda en sectores en pobreza extrema del Distrito de Cartagena mejoradas.</t>
  </si>
  <si>
    <t>Viviendas</t>
  </si>
  <si>
    <t xml:space="preserve">Mejorar cinco mil (5.000)  unidades  de vivienda en sectores en pobreza extrema del Distrito de Cartagena </t>
  </si>
  <si>
    <t>Vivienda de Interés Prioritario
mejoradas</t>
  </si>
  <si>
    <t>Avance Programa Habitabilidad para la superación de la pobreza extrema</t>
  </si>
  <si>
    <t xml:space="preserve">Ingreso y Trabajo para la Superación de la Pobreza Extrema </t>
  </si>
  <si>
    <t>01-04-06</t>
  </si>
  <si>
    <t>Número de familias en situación de pobreza extrema dotadas con capital de trabajo y formación empresarial</t>
  </si>
  <si>
    <t>Dotar con capital de trabajo y formación empresarial a ocho mil (8.000) familias en pobreza extrema</t>
  </si>
  <si>
    <t>Unidades productivas
capitalizadas</t>
  </si>
  <si>
    <t>Número de emprendimientos y/o unidades productivas apoyadas técnica o financieramente</t>
  </si>
  <si>
    <t>Emprendimientos</t>
  </si>
  <si>
    <t>Apoyar técnica y financieramente a tres mil ochocientos (3.800) emprendimientos y/o unidades productivas</t>
  </si>
  <si>
    <t>Unidades productivas colectivas
fortalecidas</t>
  </si>
  <si>
    <t>Organizaciones de economía popular integradas por población de pobreza extrema en economía solidaria impactadas</t>
  </si>
  <si>
    <t>Organizaciones de economia popular</t>
  </si>
  <si>
    <t>Impactar a ochenta (80) organizaciones de economía popular integradas por población de pobreza extrema en economía solidaria</t>
  </si>
  <si>
    <t>Centro de Oportunidades para el Empleo del Distrito de Cartagena creado</t>
  </si>
  <si>
    <t>10,6% de desempleo en
Cartagena en el año 2022
Fuente: DANE indicadores de
mercado laboral, 2022</t>
  </si>
  <si>
    <t>Crear un (1) Centro de Oportunidades para el Empleo del Distrito de Cartagena</t>
  </si>
  <si>
    <t xml:space="preserve">Bien </t>
  </si>
  <si>
    <t>Número de personas en pobreza extrema con vinculación de empleo formal gestionada</t>
  </si>
  <si>
    <t>Gestionar la vinculación de empleo formal para tres mil doscientas (3.200) personas en pobreza extrema</t>
  </si>
  <si>
    <t>Avance Programa Ingreso y trabajo para la superación de la pobreza extrema</t>
  </si>
  <si>
    <t>Bancarización para la superación de la pobreza extrema</t>
  </si>
  <si>
    <t>01-04-07</t>
  </si>
  <si>
    <t>Personas en pobreza extrema vinculadas  al sistema financiero.</t>
  </si>
  <si>
    <t>Vincular veinte mil (20.000) Personas en pobreza extrema vinculadas  al sistema financiero.</t>
  </si>
  <si>
    <t>Familias beneficiadas con
transferencias monetarias no condicionadas</t>
  </si>
  <si>
    <t>Número de familias en situación de pobreza extrema con acceso a créditos financieros</t>
  </si>
  <si>
    <t>Lograr acceso a crédito financiero para tres mil (3.000) familias en pobreza extrema</t>
  </si>
  <si>
    <t>Avance Programa Bancarización para la superación de la pobreza extrema</t>
  </si>
  <si>
    <t>Dinámica familiar para la superación de la pobreza extrema</t>
  </si>
  <si>
    <t>01-04-08</t>
  </si>
  <si>
    <t>Miembros de familia en el Distrito de Cartagena sensibilizadas en prevención al consumo de sustancias psicoactivas.</t>
  </si>
  <si>
    <t>Formar mil noventa y dos (1.092) nuevos miembros de familias en el Distrito de Cartagena en prevención al consumo de sustancias psicoactivas</t>
  </si>
  <si>
    <t>Estrategia de prevención de violencia basada en género y violencia intrafamiliar desarrollada.</t>
  </si>
  <si>
    <t>Implementar cuatro (4) estrategias de prevención de violencia basada en género y violencia intrafamiliar para familias en pobreza extrema</t>
  </si>
  <si>
    <t>Talleres lúdicos recreativos para generar códigos de convivencia con organizaciones de base comunitaria coordinados y elaborados.</t>
  </si>
  <si>
    <t>Coordinar y elaborar ciento cincuenta (150) talleres lúdicos recreativos para generar códigos de convivencia con organizaciones de base comunitaria</t>
  </si>
  <si>
    <t>Avance Programa Dinámica familiar para la superación de la pobreza extrema</t>
  </si>
  <si>
    <t>Seguridad alimentaria y nutrición para la superación de la pobreza extrema</t>
  </si>
  <si>
    <t>01-04-09</t>
  </si>
  <si>
    <t>Niños en primera infancia, personas mayores y población con discapacidad atendidos con la estrategia de ollas comunitarias</t>
  </si>
  <si>
    <t>24% de inseguridad
alimentaria en el año 2022
Fuente: Encuesta Integrada
de Hogares - DANE, 2022</t>
  </si>
  <si>
    <t>Atender diez mil
(10.000) niños en
primera infancia,
personas mayores y
población con
discapacidad con la
estrategia de ollas
comunitarias</t>
  </si>
  <si>
    <t>Personas beneficiadas con
raciones de alimentos</t>
  </si>
  <si>
    <t>Número de personas atendidas  Estrategia Guerra Frontal contra el Hambre</t>
  </si>
  <si>
    <t>Atender a cincuenta y un mil (51.000) personas con la estrategia Hambre Cero</t>
  </si>
  <si>
    <t>Numero de Mercados campesinos  realizados</t>
  </si>
  <si>
    <t>Mercados Campesinos</t>
  </si>
  <si>
    <t>Realizar noventa y seis (96) eventos de Mercados campesinos</t>
  </si>
  <si>
    <t>Servicio de monitoreo y seguimiento a las intervenciones
implementadas para la inclusión social y productiva de la población en
situación de vulnerabilidad</t>
  </si>
  <si>
    <t>Avance Programa Seguridad alimentaria para la superación de la pobreza extrema</t>
  </si>
  <si>
    <t>Acceso a la justicia para la superación de la pobreza extrema</t>
  </si>
  <si>
    <t>01-04-10</t>
  </si>
  <si>
    <t>Numero de rutas de atención que permitan la atención oportuna para garantizar derechos y resolver conflictos creados</t>
  </si>
  <si>
    <t xml:space="preserve">Crear diecisiete (17) rutas de atención que permitan la atención oportuna para garantizar derechos y resolver conflictos
</t>
  </si>
  <si>
    <t>Visitantes que consultan el sitio
web Legal App</t>
  </si>
  <si>
    <t>Estrategias de comunicación para dar a conocer las rutas del Plan de Emergencia Social implementadas</t>
  </si>
  <si>
    <t xml:space="preserve">Estrategias </t>
  </si>
  <si>
    <t>Implementar cuatro (4) estrategias de comunicación para dar a conocer las rutas del Plan de Emergencia Social</t>
  </si>
  <si>
    <t>Estrategias de acceso a la
justicia desarrolladas</t>
  </si>
  <si>
    <t>Avance Programa Acceso a la Justicia para la superación de la pobreza extrema</t>
  </si>
  <si>
    <t>Fortalecimiento institucional para la superación de la pobreza extrema</t>
  </si>
  <si>
    <t>01-04-11</t>
  </si>
  <si>
    <t>Jornadas de atención integral a la comunidad "Gobierno al Barrio" desarrolladas.</t>
  </si>
  <si>
    <t>Jornadas</t>
  </si>
  <si>
    <t>Desarrollar ciento veinte (120) jornadas de atención integral a la comunidad "Gobierno al Barrio".</t>
  </si>
  <si>
    <t>Espacios de participación
promovidos</t>
  </si>
  <si>
    <t>Número de jornadas de diálogos y gobernanzas desarrolladas</t>
  </si>
  <si>
    <t>Desarrollar setenta y dos (72) jornadas de diálogos y gobernanza en el Distrito de Cartagena a través de la estrategia “Encuentros Barriales”</t>
  </si>
  <si>
    <t>Espacios de integración de
oferta pública generados</t>
  </si>
  <si>
    <t>Avance Programa Fortalecimiento Institucional para la superación de la pobreza extrema</t>
  </si>
  <si>
    <t>DE LOS PUEBLOS Y COMUNIDADES ETNICAS</t>
  </si>
  <si>
    <t>Territorio Sitio de Paz y Pensamiento Colectivo</t>
  </si>
  <si>
    <t>Incrementar a 50% el porcentaje de población indígena que habita el Distrito de Cartagena vinculada a procesos fortalecimiento y reconocimiento de sus derechos, diversidad étnica y cultural como un principio fundamental</t>
  </si>
  <si>
    <t>MUJER INDÍGENA, FAMILIA Y GENERACIÓN DE INGRESOS</t>
  </si>
  <si>
    <t>Unidades productivas en cabildos indigenas con asistencias tecnicas y apoyo financiero</t>
  </si>
  <si>
    <t>Numero</t>
  </si>
  <si>
    <t>ND</t>
  </si>
  <si>
    <t>Brindar asistencia técnica y apoyo financiero a doscientas (200) unidades productivas de los Cabildos Indígenas presentes en el Distrito</t>
  </si>
  <si>
    <t>Avance Programa Mujer Indígena, Familia y Generación de ingresos</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</si>
  <si>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</si>
  <si>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</si>
  <si>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</si>
  <si>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</si>
  <si>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</si>
  <si>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</si>
  <si>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</si>
  <si>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</si>
  <si>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SERVIDORES</t>
  </si>
  <si>
    <t>CIUDADANÍA</t>
  </si>
  <si>
    <t>INTERNO</t>
  </si>
  <si>
    <t xml:space="preserve">
</t>
  </si>
  <si>
    <t>Página: 3 de 3</t>
  </si>
  <si>
    <t>PLAN DE EMERGENCIA SOCIAL PEDRO ROMERO</t>
  </si>
  <si>
    <t>PROYECTOS DE INVERSIÓN</t>
  </si>
  <si>
    <t>PLAN ANUAL DE ADQUISICIONES</t>
  </si>
  <si>
    <t xml:space="preserve"> META PRODUCTO PDD 2024</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</si>
  <si>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</si>
  <si>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</si>
  <si>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</si>
  <si>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</si>
  <si>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</si>
  <si>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</si>
  <si>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</si>
  <si>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</si>
  <si>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</si>
  <si>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</si>
  <si>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</si>
  <si>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</si>
  <si>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</si>
  <si>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</si>
  <si>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</si>
  <si>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</si>
  <si>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</si>
  <si>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</si>
  <si>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</si>
  <si>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</si>
  <si>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</si>
  <si>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</si>
  <si>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</si>
  <si>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</si>
  <si>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</si>
  <si>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</si>
  <si>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</si>
  <si>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</si>
  <si>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</si>
  <si>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</si>
  <si>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</si>
  <si>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</si>
  <si>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</si>
  <si>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</si>
  <si>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Reducir  la
pobreza monetaria
extrema al 8%</t>
  </si>
  <si>
    <t>FORTALECIMIENTO DE LAS ESTRATEGIA DE IDENTIFICACIÓN PARA LA SUPERACIÓN DE LA POBREZA EXTREMA Y DESIGUALDAD CARTAGENA DE INDIAS</t>
  </si>
  <si>
    <t>Fortalecer el acceso a los servicios de documentación a población en pobreza extrema y en situación de desplazamiento</t>
  </si>
  <si>
    <t>Asegurar el acceso de la población en pobreza extrema a documentos de identificación</t>
  </si>
  <si>
    <t>Servicio de información para la atención de población vulnerable</t>
  </si>
  <si>
    <t>Realizar jornadas de identificación en la población en pobreza extrema</t>
  </si>
  <si>
    <t>VÍCTIMAS</t>
  </si>
  <si>
    <t xml:space="preserve">Jornadas Realizadas </t>
  </si>
  <si>
    <t>UCG  2, 3, 4, 5, 6, 11, 14, 15</t>
  </si>
  <si>
    <t xml:space="preserve">Director Jorge Redondo Suarez - Coordinador </t>
  </si>
  <si>
    <t>Dificultades en el traslado a
tiempo o falta de mantenimiento
de la maquina utilizada en el
proceso de identificación en las
jornadas</t>
  </si>
  <si>
    <t>Realizar a tiempo el traslado especial que requiere la maquina al
lugar de la jornada y además hacerle los respectivos mantenimientos preventivos</t>
  </si>
  <si>
    <t>Si</t>
  </si>
  <si>
    <t>CONTRATAR LA PRESTATACION DE SERVICIOS PROFESIONALES Y APOYO A LA GESTION EN EL MARCO DEL PROYECTO FORTALECIMIENTO DE LAS ESTRATEGIA DE IDENTIFICACIÓN PARA LA SUPERACIÓN DE LA POBREZA EXTREMA Y DESIGUALDAD  CARTAGENA DE INDIAS DEL PLAN EMERGENCIA SOCIAL PEDRO ROMERO PES -PR</t>
  </si>
  <si>
    <t>Contratación Directa</t>
  </si>
  <si>
    <t xml:space="preserve">Recursos propios </t>
  </si>
  <si>
    <t>FEBRERO</t>
  </si>
  <si>
    <t>1,2,1,0,00-001 - ICLD</t>
  </si>
  <si>
    <t>2.3.4103.1500.2024130010187</t>
  </si>
  <si>
    <t>EQUIDAD DE LA MUJER</t>
  </si>
  <si>
    <t>Implementación de conectividad para jornadas de identificación en areas sin cobertura de internet.</t>
  </si>
  <si>
    <t>Antena instalada</t>
  </si>
  <si>
    <t>UCG  2, 3, 4, 5, 6, 11, 14, 16</t>
  </si>
  <si>
    <t>CONTRATAR LOS SERVIICOS DE ANTENA DE INTERNET SATELITAL PARA GARANTIZAR LA REALIZACION DE JORNADAS DE INDENTIFICACION EN ZONAS DONDE NO EXISTE COBERTURA DE INTERNET</t>
  </si>
  <si>
    <t>Mínima cuantía</t>
  </si>
  <si>
    <t>Gestión en la regularización de la situación militar de la población en pobreza extrema en articulación con el Distrito Militar 14</t>
  </si>
  <si>
    <t>Servicio de gestión de oferta social para la población vulnerable</t>
  </si>
  <si>
    <t>Realizar jornadas de asesoriamiento para la definicion de la situacion militar con el Distrito militar 14</t>
  </si>
  <si>
    <t>Dificultades al coordinar las
jornadas con el Distrito militar</t>
  </si>
  <si>
    <t>Realizar a tiempo la planeación de las acciones de coordinación con el distrito militar</t>
  </si>
  <si>
    <t>AUNAR ESFUEZOS TECNICOS ADMINISTRATIVOS Y FINANCIEROS PARA RESOLVER SITUACION MILITAR A LA POBLACION VULNERABLE</t>
  </si>
  <si>
    <t>Convenio Interadministrativo</t>
  </si>
  <si>
    <t>MARZO</t>
  </si>
  <si>
    <t>PRIMERA INFANCIA, INFANCIA Y ADOLESCENCIA</t>
  </si>
  <si>
    <t>AVANCE PROYECTO FORTALECIMIENTO DE LAS ESTRATEGIA DE IDENTIFICACIÓN PARA LA SUPERACIÓN DE LA POBREZA EXTREMA Y DESIGUALDAD CARTAGENA DE INDIAS</t>
  </si>
  <si>
    <t>EJECUCIÓN PRESUPUESTAL PROYECTO FORTALECIMIENTO DE LAS ESTRATEGIA DE IDENTIFICACIÓN PARA LA SUPERACIÓN DE LA POBREZA EXTREMA Y DESIGUALDAD CARTAGENA DE INDIAS</t>
  </si>
  <si>
    <t>FORTALECIMIENTO DE LAS ESTRATEGIAS DE SALUD PARA LA POBLACIÓN EN POBREZA EXTREMA CARTAGENA DE INDIAS</t>
  </si>
  <si>
    <t>Aumentar el acceso de la oferta en salud en la población en pobreza extrema de Cartagena de Indias.</t>
  </si>
  <si>
    <t>Aumentar la cobertura de afiliación en el sistema general de salud.</t>
  </si>
  <si>
    <t>Realizar jornadas de afiliación al SGSS en articulación con el DADIS.</t>
  </si>
  <si>
    <t>No disponer de los recursos a
tiempo</t>
  </si>
  <si>
    <t>Oportuna información Fortalecimiento de alianzas</t>
  </si>
  <si>
    <t>CONTRATAR LA PRESTATACION DE SERVICIOS PROFESIONALES Y APOYO A LA GESTION EN EL MARCO DEL PROYECTO FORTALECIMIENTO  DE LAS ESTRATEGIAS DE SALUD PARA LA POBLACIÓN EN POBREZA EXTREMA  CARTAGENA DE INDIAS DEL PLAN EMERGENCIA SOCIAL PEDRO ROMERO PES -PR</t>
  </si>
  <si>
    <t>Contratación directa.</t>
  </si>
  <si>
    <t>2.3.4103.1500.2024130010177</t>
  </si>
  <si>
    <t>GRUPOS ÉTNICOS</t>
  </si>
  <si>
    <t>Fortalecer el conocimiento y sensibilización en salud integral comunitaria.</t>
  </si>
  <si>
    <t>Desarrollo de capacidades en estrategias de salud sexual, prevención ETS en las instituciones educativas.</t>
  </si>
  <si>
    <t>Numero de personas impactadas</t>
  </si>
  <si>
    <t>Posible descoordinación con
aliados estratégicos</t>
  </si>
  <si>
    <t>Lista de chequeo Oportuna de Aliados, Apoyo para la gestión de Insumos.</t>
  </si>
  <si>
    <t>CAMBIO CLIMÁTICO</t>
  </si>
  <si>
    <t>Aumentar información en la población de la medicina ancestral.</t>
  </si>
  <si>
    <t>Servicio de acompañamiento familiar y comunitario para la superación de la pobreza</t>
  </si>
  <si>
    <t>Identificación y caracterización para el fortalecimiento de las practicas medicinales ancestrales.</t>
  </si>
  <si>
    <t>Caracterizaciones Realizadas</t>
  </si>
  <si>
    <t>Poca receptividad de la
comunidad</t>
  </si>
  <si>
    <t>Gestión oportuna en Contratación</t>
  </si>
  <si>
    <t xml:space="preserve">CONTRATAR EL FORTALECIMIENTO DE LOS PROCESOS DE MEDICINA ANCESTRAL EN LOS CABILDOS INDIGENES Y COMUNIDAES AFROS DEL DISTRITO DE CARTAGENA </t>
  </si>
  <si>
    <t>ABRIL</t>
  </si>
  <si>
    <t>GESTIÓN DEL RIESGO DE DESASTRES</t>
  </si>
  <si>
    <t>AVANCE PROYECTO FORTALECIMIENTO DE LAS ESTRATEGIAS DE SALUD PARA LA POBLACIÓN EN POBREZA EXTREMA CARTAGENA DE INDIAS</t>
  </si>
  <si>
    <t>EJECUCIÓN PRESUPUESTAL PROYECTO FORTALECIMIENTO DE LAS ESTRATEGIAS DE SALUD PARA LA POBLACIÓN EN POBREZA EXTREMA CARTAGENA DE INDIAS</t>
  </si>
  <si>
    <t>FORTALECIMIENTO DE LA ESTRATEGIA DE EDUCACIÓN PARA LA SUPERACIÓN DE LA POBREZA EXTREMA Y DESIGUALDAD CARTAGENA DE INDIAS</t>
  </si>
  <si>
    <t>Desarrollar acciones para acompañar a las familias en pobreza extrema, víctimas del conflicto armado, migrantes y retornados en el
proceso de inserción y retención escolar, de esta forma se pretende crear espacios para fortalecer el valor de la educa</t>
  </si>
  <si>
    <t>Facilitar el acceso e inclusión a niños, niñas y adolescentes enpobreza extrema, al sistema educativo en articulación con la secretaria de Educacion Distrital.</t>
  </si>
  <si>
    <t>Servicio de educación para el trabajo a la población vulnerable</t>
  </si>
  <si>
    <t>Focalización de niños, niñas y adolescentes que se encuentran desescolarizados y remitidos a la secretaria de educación</t>
  </si>
  <si>
    <t>Numero de niños, niñas y adolescentes  focalizados</t>
  </si>
  <si>
    <t>Poca asistencia de la comunidad
a las jornadas organizadas por
el programa de educación</t>
  </si>
  <si>
    <t>Realizar jornadas en lo posible en sitios cerrados y seguros</t>
  </si>
  <si>
    <t>CONTRATAR LA PRESTATACION DE SERVICIOS PROFESIONALES Y APOYO A LA GESTION EN EL MARCO DEL PROYECTO FORTALECIMIENTO DE LA ESTRATEGIA DE EDUCACIÓN PARA LA SUPERACIÓN DE LA POBREZA EXTREMA Y DESIGUALDAD  CARTAGENA DE INDIAS DEL PLAN EMERGENCIA SOCIAL PEDRO ROMERO PES -PR</t>
  </si>
  <si>
    <t>2.3.4103.1500.2024130010188</t>
  </si>
  <si>
    <t>CONSTRUCCIÓN DE PAZ</t>
  </si>
  <si>
    <t>"Facilitar la vinculación de jóvenes y adultos a la educación para el trabajo ydesarrollo humano, técnica para la adquisición de competencias que contribuyan a la inserción laboral"</t>
  </si>
  <si>
    <t>Talleres sobre proyectos de vida o vocacional.</t>
  </si>
  <si>
    <t xml:space="preserve">Talleres Realizados </t>
  </si>
  <si>
    <t>Falta de Documentos de
Identificación para el proceso de
vinculación de los estudiantes al
sistema educativo</t>
  </si>
  <si>
    <t>Realizar jornadas del programa de educación en las instituciones educativas con el apoyo del programa de Identificación del Pes para permitir que los niños tengan su documento de identidad.</t>
  </si>
  <si>
    <t>DESPLAZADOS</t>
  </si>
  <si>
    <t>Formar familias en el valor a la Educación</t>
  </si>
  <si>
    <t>Servicio de acompañamiento familiar y comunitario para la
superación de la pobreza</t>
  </si>
  <si>
    <t>Procesos de intervencion a docentes, administrativos y padres familia sobre el valor de la educación y prevencion de las causas que insiden en la deserción escolar.</t>
  </si>
  <si>
    <t>Numero de docentes,  administrativos y padres de familia impactados</t>
  </si>
  <si>
    <t>Aumento de la deserción escolar
en las Instituciones Públicas de
la Ciudad, teniendo en cuenta la
apatía del niño, niña y
adolescente para asistir a la
institución</t>
  </si>
  <si>
    <t>Trabajar desde el núcleo familiar y educativo los procesos de enseñanzas de los estudiantes</t>
  </si>
  <si>
    <t>Fortalecer la implemnetación de programas de retención escolar en Instituciones Educativas Oficiales del Distrito</t>
  </si>
  <si>
    <t>Fortalecer actividades de retención escolar para los niños, niñas y adolescentes en pobreza extrema</t>
  </si>
  <si>
    <t xml:space="preserve">Actividades de retencion realizadas </t>
  </si>
  <si>
    <t>AVANCE PROYECTO FORTALECIMIENTO DE LA ESTRATEGIA DE EDUCACIÓN PARA LA SUPERACIÓN DE LA POBREZA EXTREMA Y DESIGUALDAD CARTAGENA DE INDIAS</t>
  </si>
  <si>
    <t>EJECUCIÓN PRESUPUESTAL PROYECTO FORTALECIMIENTO DE LA ESTRATEGIA DE EDUCACIÓN PARA LA SUPERACIÓN DE LA POBREZA EXTREMA Y DESIGUALDAD CARTAGENA DE INDIAS</t>
  </si>
  <si>
    <t>FORTALECIMIENTO LA ESTRATEGIA DE HABITABILIDAD PARA EL MEJORAMIENTO DE VIVIENDA DE LAS FAMILIAS EN SITUACIÓN DE POBREZA EXTREMA CARTAGENA DE INDIAS</t>
  </si>
  <si>
    <t>Disminuir el indice de viviendas en condiciones inadecuadas de habitabilidad entre la población de extrema pobreza en el distrito de cartagena.</t>
  </si>
  <si>
    <t>Aumentar el número de viviendas con condiciones adecuadas de habitabilidad.</t>
  </si>
  <si>
    <t>Vivienda de Interés Prioritario mejoradas</t>
  </si>
  <si>
    <t>Caracterización social y seguimiento de viviendas objeto de intervención</t>
  </si>
  <si>
    <t>Viviendas caracterizadas</t>
  </si>
  <si>
    <t>Retraso en la llegada de los
insumos o materiales para la
ejecución de la obra</t>
  </si>
  <si>
    <t>Establecer reunión de comité de obra, para revisión</t>
  </si>
  <si>
    <t>CONTRATAR LA PRESTATACION DE SERVICIOS PROFESIONALES Y APOYO A LA GESTION EN EL MARCO DEL PROYECTO FFORTALECIMIENTO  LA ESTRATEGIA DE HABITABILIDAD PARA EL MEJORAMIENTO DE VIVIENDA DE LAS FAMILIAS EN SITUACIÓN DE POBREZA EXTREMA   CARTAGENA DE INDIAS DEL PLAN EMERGENCIA SOCIAL PEDRO ROMERO PES -PR</t>
  </si>
  <si>
    <t>2.3.4001.1400.2024130010185</t>
  </si>
  <si>
    <t>Mejoramiento de condiciones de habitabilidad de las viviendas focalizadas y caracterizadas</t>
  </si>
  <si>
    <t xml:space="preserve">Mejoramientos Realizados </t>
  </si>
  <si>
    <t>Director Jorge Redondo Suarez - Coordinador</t>
  </si>
  <si>
    <t>Falta de recursos, para la
ejecución de las intervenciones</t>
  </si>
  <si>
    <t>Gestionar reuniones con entidades que nos permitan obtener más
recursos para la ejecución de las obras</t>
  </si>
  <si>
    <t xml:space="preserve">AUNAR ESFUEZOS TECNICOS ADMINISTRATIVOS Y FINANCIEROS PARA EL MEJORAMIENTO DE VIVENDA EN SECTORES VULNERABLES DELDISTRITO DE CARTAGENA  </t>
  </si>
  <si>
    <t>Convenio de Asociación</t>
  </si>
  <si>
    <t>CONTRATAR LOS SERVICIOS DE MEJORAMIENTO DE VIVENDA PARA VENEFICIAR A FAMILIAS DE EXTREMA POBREZA DEL DISTRITO DE CARTAGENA</t>
  </si>
  <si>
    <t>Licitación Publica</t>
  </si>
  <si>
    <t>AVANCE PROYECTO FORTALECIMIENTO LA ESTRATEGIA DE HABITABILIDAD PARA EL MEJORAMIENTO DE VIVIENDA DE LAS FAMILIAS EN SITUACIÓN DE POBREZA EXTREMA CARTAGENA DE INDIAS</t>
  </si>
  <si>
    <t>EJECUCIÓN PRESUPUESTAL PROYECTO FORTALECIMIENTO LA ESTRATEGIA DE HABITABILIDAD PARA EL MEJORAMIENTO DE VIVIENDA DE LAS FAMILIAS EN SITUACIÓN DE POBREZA EXTREMA CARTAGENA DE INDIAS</t>
  </si>
  <si>
    <t>FORTALECIMIENTO DE LA ESTRATEGIA GENERACIÓN DE INGRESOS Y TRABAJO PARA LA POBLACIÓN EN POBREZA EXTREMA DEL DISTRITO DE CARTAGENA DE INDIAS</t>
  </si>
  <si>
    <t>Aumentar los ingresos y el trabajo de familias en pobreza extrema del Distrito de Cartagena de Indias.</t>
  </si>
  <si>
    <t>Fortalecer técnica y financieramente a unidades de productivas,organizaciones de economía solidaria y cabildos indígenas de población vulnerable.</t>
  </si>
  <si>
    <t>Servicio de apoyo a unidades productivas individuales para la
generación de ingresos</t>
  </si>
  <si>
    <t>Caracterizar unidades productivas con necesidades capital de trabajo y formación empresarial en la población en pobreza extrema.</t>
  </si>
  <si>
    <t>Inestabilidad del mercado y alza
en los precios para compra de
activos de capital semilla</t>
  </si>
  <si>
    <t>Establecer acuerdos con compradores directos</t>
  </si>
  <si>
    <t>CONTRATAR LA PRESTATACION DE SERVICIOS PROFESIONALES Y APOYO A LA GESTION EN EL MARCO DEL PROYECTO FORTALECIMIENTO  DE LA ESTRATEGIA GENERACIÓN DE INGRESOS Y TRABAJO PARA LA POBLACIÓN EN POBREZA EXTREMA DEL DISTRITO DE CARTAGENA DE INDIAS  CARTAGENA DE INDIAS DEL PLAN EMERGENCIA SOCIAL PEDRO ROMERO PES -PR</t>
  </si>
  <si>
    <t>2.3.4103.1500.2024130010198</t>
  </si>
  <si>
    <t>Realizar formación, asesoría empresarial, entrega de capital semilla y seguimiento</t>
  </si>
  <si>
    <t xml:space="preserve">Formacion y capital semilla entregados </t>
  </si>
  <si>
    <t>Posibilidad que las ESAL
incumpla en sus entregables</t>
  </si>
  <si>
    <t>Póliza de cumplimiento y seguimiento continuo en las operaciones</t>
  </si>
  <si>
    <t xml:space="preserve">AUNAR ESFUERZOS TECNICO, ADMINSTRATIVOS Y FINANCIEROS PARA LA ATENCION DE 500 FAMILIAS VULNERABLES DEL DISTRITO DE CARTAGENA CON AL APOYO A LA INICIACION Y FORTALECIMIENTO DE EMPRENDIMIENTOS DENTRO DE LA ESTRATEGIA CAMININO DE OPORTUNIDADES. </t>
  </si>
  <si>
    <t xml:space="preserve">AUNAR ESFUERZOS TECNICO, ADMINSTRATIVOS Y FINANCIEROS PARA LA ATENCION DE 180 FAMILIAS VULNERABLES DEL DISTRITO DE CARTAGENA EN LA CONSOLIDADACION DE SUS UNIDADES PRODUCTIVAS. </t>
  </si>
  <si>
    <t xml:space="preserve">AUNAR ESFUERZOS TECNICOS, ADMINISTRATIVOS Y FINANCIEROS PARA EL FORTALECIMEINTO DE LA ESTRATEGIA DE INGRESO Y TRABAJO PARA LA POBLACION AFRO, INDIGENA, RAIZAL Y DESPLAZADOS EN EL DISTRITO. </t>
  </si>
  <si>
    <t>Convenio Competitivo</t>
  </si>
  <si>
    <t xml:space="preserve">AUNAR ESFUERZOS TECNICOS, ADMINISTRATIVOS Y FINANCIEROS PARA EL FORTALECIMEINTO DE LA ESTRATEGIA DE INGRESO Y TRABAJO EN POBLACIONES VULNERABLES DEL DISTRITO DE CARTAGENA. </t>
  </si>
  <si>
    <t>Reducir el
desempleo en
Cartagena al 9.3%</t>
  </si>
  <si>
    <t>Implementar un centro oportunidades para el empleo que este enfocado en gestionar la vinculación de empleoformal y desarrollar de
actividades de generación de ingresos a población vulnerable</t>
  </si>
  <si>
    <t>Servicio de apoyo para el fortalecimiento de unidades productivas colectivas para la generación de ingresos</t>
  </si>
  <si>
    <t>Articulación de entidades públicas y privadas que ofertan empleo y brindan acceso a la generación de ingresos.</t>
  </si>
  <si>
    <t xml:space="preserve">Numero de articulaciones realizadas </t>
  </si>
  <si>
    <t>AVANCE PROYECTO FORTALECIMIENTO DE LA ESTRATEGIA GENERACIÓN DE INGRESOS Y TRABAJO PARA LA POBLACIÓN EN POBREZA EXTREMA DEL DISTRITO DE CARTAGENA DE INDIAS</t>
  </si>
  <si>
    <t>EJECUCIÓN PRESUPUESTAL PROYECTO FORTALECIMIENTO DE LA ESTRATEGIA GENERACIÓN DE INGRESOS Y TRABAJO PARA LA POBLACIÓN EN POBREZA EXTREMA DEL DISTRITO DE CARTAGENA DE INDIAS</t>
  </si>
  <si>
    <t>FORTALECIMIENTO DE LA ESTRATEGIA BANCARIZACIÓN PARA LA POBLACIÓN DE POBREZA EXTREMA Y DESIGUALDAD EN LA CARTAGENA DE INDIAS</t>
  </si>
  <si>
    <t>Aumentar el acceso a servicios financieros en la población en pobreza extrema cartagena de indias</t>
  </si>
  <si>
    <t>Fomentar el acceso del servios financiero con bajos costo.</t>
  </si>
  <si>
    <t>Servicio de apoyo financiero para la entrega de transferencias monetarias no condicionadas</t>
  </si>
  <si>
    <t>Focalizar beneficiarios para el acceso a el sector financiero.</t>
  </si>
  <si>
    <t xml:space="preserve">Numero  de beneficiarios focalizados </t>
  </si>
  <si>
    <t>Inestabilidad del mercado y alza
en tasas de interés y
devaluación del dinero</t>
  </si>
  <si>
    <t>El ingreso estimado en el horizonte de operación no alcanzaría para el
cumplimiento de metas</t>
  </si>
  <si>
    <t>CONTRATAR LA PRESTATACION DE SERVICIOS PROFESIONALES Y APOYO A LA GESTION EN EL MARCO DEL PROYECTO FORTALECIMIENTO  DE LA ESTRATEGIA BANCARIZACIÓN PARA LA POBLACIÓN DE POBREZA EXTREMA Y DESIGUALDAD EN LA  CARTAGENA DE INDIAS DEL PLAN EMERGENCIA SOCIAL PEDRO ROMERO PES -PR</t>
  </si>
  <si>
    <t>2.3.4103.1500.2024130010184</t>
  </si>
  <si>
    <t>Fomentar el acceso de microcreditos con tramites sencillos.</t>
  </si>
  <si>
    <t>Establecer convenios con micro-financieras o bancos para brindar créditos blandos a unidades productivas de población en pobreza extrema.</t>
  </si>
  <si>
    <t xml:space="preserve">Convenios realizados </t>
  </si>
  <si>
    <t>Posibilidad que las entidades
bancarias o microfinancieras
incumpla en sus entregables</t>
  </si>
  <si>
    <t xml:space="preserve">AUNAR ESFUERZOS TECNICOS, ADMINISTRATIVOS Y FINANCIEROS PARA EL FORTALECIMEINTO DE LA ESTRATEGIA DE BANCARIZACION A LA  POBLACIONES VULNERABLES DEL DISTRITO DE CARTAGENA QUE TENGA O DESEE REALIZAR PEQUEÑOS NEGOCIOS. </t>
  </si>
  <si>
    <t>AVANCE PROYECTO FORTALECIMIENTO DE LA ESTRATEGIA BANCARIZACIÓN PARA LA POBLACIÓN DE POBREZA EXTREMA Y DESIGUALDAD EN LA CARTAGENA DE INDIAS</t>
  </si>
  <si>
    <t>EJECUCIÓN PRESUPUESTAL PROYECTO FORTALECIMIENTO DE LA ESTRATEGIA BANCARIZACIÓN PARA LA POBLACIÓN DE POBREZA EXTREMA Y DESIGUALDAD EN LA CARTAGENA DE INDIAS</t>
  </si>
  <si>
    <t>IMPLEMENTACIÓN DE ESTRATEGIAS DE DINAMICA FAMILIAR COMO SOPORTE SOCIAL PARA LA DISMINUCIÓN DE LA POBREZA EN CARTAGENA DE INDIAS</t>
  </si>
  <si>
    <t>Fortalecer la estructura familiar y comunitaria de población en pobreza extrema en Cartagena.</t>
  </si>
  <si>
    <t>Formar en prevención de consumo de sustancias psicoactivas a familias u hogares en pobreza extrema de Cartagena.</t>
  </si>
  <si>
    <t>Caracterización de la población en riesgo de consumo de sustancias psicoactivas</t>
  </si>
  <si>
    <t xml:space="preserve">Caracterizaciones realizadas </t>
  </si>
  <si>
    <t>Inestabilidad Económica</t>
  </si>
  <si>
    <t>Monitoreo continuo, acuerdos de precios fijos, creación de un fondo
de contingencia</t>
  </si>
  <si>
    <t>CONTRATAR LA PRESTATACION DE SERVICIOS PROFESIONALES Y APOYO A LA GESTION EN EL MARCO DEL PROYECTO  IMPLEMENTACIÓN DE ESTRATEGIAS DE DINAMICA FAMILIAR COMO SOPORTE SOCIAL PARA LA DISMINUCIÓN DE LA POBREZA EN CARTAGENA.  CARTAGENA DE INDIAS DEL PLAN EMERGENCIA SOCIAL PEDRO ROMERO PES -PR</t>
  </si>
  <si>
    <t>2.3.4103.1500.2024130010182</t>
  </si>
  <si>
    <t>Campañas de sensibilización para fortalecer los factores protectores para la prevención del consumo de sustancias psi-coactivas</t>
  </si>
  <si>
    <t xml:space="preserve">Numero de campañas realizadas </t>
  </si>
  <si>
    <t>Resistencia Comunitaria</t>
  </si>
  <si>
    <t>Campañas de sensibilización, involucrar a líderes comunitarios,
mecanismos de retroalimentación</t>
  </si>
  <si>
    <t>Desarrollar Estrategias de prevención de violencia basada en género y violencia intrafamiliar para familias en pobreza extrema</t>
  </si>
  <si>
    <t>Jornadas de capacitación integral para aplicar estrategias de prevención basadas en violencia de genero e intrafamiliar.</t>
  </si>
  <si>
    <t>Desafíos Administrativos</t>
  </si>
  <si>
    <t>Fortalecimiento de la capacidad administrativa, canales de
comunicación claros</t>
  </si>
  <si>
    <t>AUNAR ESFUERZOS TECNICOS ADMINSTRATIVOS Y FINACIEROS PARA EL DESARROLLO DE LA ESTRATEGIA DE PREVENCION DE LA VIOLENCIA INTRAFAMILIAR Y DE GENERO EN LAS POBLACIONES DEL DISTRITO DE CARTAGENA</t>
  </si>
  <si>
    <t>JUNIO</t>
  </si>
  <si>
    <t>Elaborar y coordinar estrategias lúdicas para generar códigos de convivencia ciudadana.</t>
  </si>
  <si>
    <t>Realización de talleres interactivos a las organizaciones comunitarias para fortalecer los conocimientos acerca de los códigos de convivencia</t>
  </si>
  <si>
    <t>AVANCE PROYECTO IMPLEMENTACIÓN DE ESTRATEGIAS DE DINAMICA FAMILIAR COMO SOPORTE SOCIAL PARA LA DISMINUCIÓN DE LA POBREZA EN CARTAGENA DE INDIAS</t>
  </si>
  <si>
    <t>EJECUCIÓN PRESUPUESTAL PROYECTO IMPLEMENTACIÓN DE ESTRATEGIAS DE DINAMICA FAMILIAR COMO SOPORTE SOCIAL PARA LA DISMINUCIÓN DE LA POBREZA EN CARTAGENA DE INDIAS</t>
  </si>
  <si>
    <t>Reducir el
porcentaje de
inseguridad
alimentaria al 18%</t>
  </si>
  <si>
    <t>IMPLEMENTACIÓN DE LA ESTRATEGIA OLLAS COMUNITARIAS PARA UNA CARTAGENA SIN HAMBRE CARTAGENA DE INDIAS</t>
  </si>
  <si>
    <t>Disminuir los niveles de inseguridad alimentaria que afectan a la población en pobreza extrema de Cartagena.</t>
  </si>
  <si>
    <t>Disminuir los Índices de desnutrición de la población en pobreza extrema</t>
  </si>
  <si>
    <t>Servicio de entrega de raciones de alimentos</t>
  </si>
  <si>
    <t>Identificación y selección de los comedores comunitarios</t>
  </si>
  <si>
    <t xml:space="preserve">Numero de comedores identificados y seleccionados </t>
  </si>
  <si>
    <t>Retrasos en la ejecución de
obras de adecuación</t>
  </si>
  <si>
    <t>Monitoreo continuo y ajustes en el cronograma</t>
  </si>
  <si>
    <t>CONTRATAR LA PRESTATACION DE SERVICIOS PROFESIONALES Y APOYO A LA GESTION EN EL MARCO DEL PROYECTO  IMPLEMENTACIÓN DE LA ESTRATEGIA OLLAS COMUNITARIAS PARA UNA CARTAGENA SIN HAMBRE  CARTAGENA DE INDIAS DEL PLAN EMERGENCIA SOCIAL PEDRO ROMERO PES -PR</t>
  </si>
  <si>
    <t>2.3.4103.1500.2024130010196</t>
  </si>
  <si>
    <t>Mejora y adecuación de comedores comunitarios</t>
  </si>
  <si>
    <t xml:space="preserve">Numero de comedores mejorados </t>
  </si>
  <si>
    <t>Falta de recursos para la
adquisición de equipamientos</t>
  </si>
  <si>
    <t>Gestión de fondos adicionales y priorización de adquisiciones</t>
  </si>
  <si>
    <t>Dotación de Equipamiento</t>
  </si>
  <si>
    <t xml:space="preserve">Dotaciones realizadas </t>
  </si>
  <si>
    <t>NP</t>
  </si>
  <si>
    <t>NA</t>
  </si>
  <si>
    <t>Retrasos en la selección y
caracterización de beneficiarios</t>
  </si>
  <si>
    <t>Optimización del proceso de selección y caracterización</t>
  </si>
  <si>
    <t>Implementación de programas de alimentación</t>
  </si>
  <si>
    <t xml:space="preserve">Numero de personas impactadas </t>
  </si>
  <si>
    <t>Bajo presupuesto para la
ejecución del proyecto</t>
  </si>
  <si>
    <t>Gestionar con las entidades
pertinentes los recursos necesarios</t>
  </si>
  <si>
    <t>AUNAR ESFUERZOS TECNICOS ADMINSTRATIVOS Y FINACIEROS PARA EL DESARRILLO DE LA POLITICA PUBLICA DE DERECHO HUMANO  A LA ALIMENTACION ADECUADA EN  EL DISTRITO DE CARTAGENA</t>
  </si>
  <si>
    <t xml:space="preserve">CONTRATAR EL SUMNISTRO Y DISTRIBUCION DE ALIMENTOS NO PREPARADOS CONDESTINO AL FORTALECIMIENTO DE LAS OLLAS COMUNITARIAS EN LAS DIFERENTES LOCALIDADES DEL DISTRITO DE CARTAGENA. </t>
  </si>
  <si>
    <t>AVANCE PROYECTO IMPLEMENTACIÓN DE LA ESTRATEGIA OLLAS COMUNITARIAS PARA UNA CARTAGENA SIN HAMBRE CARTAGENA DE INDIAS</t>
  </si>
  <si>
    <t>EJECUCIÓN PRESUPUESTAL PROYECTO IMPLEMENTACIÓN DE LA ESTRATEGIA OLLAS COMUNITARIAS PARA UNA CARTAGENA SIN HAMBRE CARTAGENA DE INDIAS</t>
  </si>
  <si>
    <t>IMPLEMENTACIÓN DE LA ESTRATEGIA, CARTAGENA SOSTENIBLE: HAMBRE CERO, CARTAGENA DE INDIAS</t>
  </si>
  <si>
    <t>Reducir los altos niveles de inseguridad alimentaria que afecta al 30% de la población Cartagenera.</t>
  </si>
  <si>
    <t>Fortalecer la seguridad alimentaria mediante la implementación de Mercados Campesinos.</t>
  </si>
  <si>
    <t>Promover y ejecutar los mercados campesinos en las tres localidades de cartagena.</t>
  </si>
  <si>
    <t>Numero de mercados campesinos realizados</t>
  </si>
  <si>
    <t>Falta de compromiso de los
aliados con el proyecto</t>
  </si>
  <si>
    <t>Insentivar las iniciativas del proyecto
con los aliados</t>
  </si>
  <si>
    <t>CONTRATAR LA PRESTATACION DE SERVICIOS PROFESIONALES Y APOYO A LA GESTION EN EL MARCO DEL PROYECTO IMPLEMENTACIÓN DE LA ESTRATEGIA, CARTAGENA SOSTENIBLE: HAMBRE CERO, CARTAGENA DE INDIAS</t>
  </si>
  <si>
    <t>2.3.4103.1500.202500000006669</t>
  </si>
  <si>
    <t>Proporcionar apoyo logistico para la ejecución de los mercados campesinos.</t>
  </si>
  <si>
    <t>Numero de apoyos logisticos realizados</t>
  </si>
  <si>
    <t>UCG  2, 3, 4, 5, 6, 11, 14, 17</t>
  </si>
  <si>
    <t>Implementar acciones de educación y sencibilización sobre hábitos nutricionales, compra y consumo responsable de alimentos.</t>
  </si>
  <si>
    <t>Numero de organizaciones impactadas</t>
  </si>
  <si>
    <t>UCG  2, 3, 4, 5, 6, 11, 14, 18</t>
  </si>
  <si>
    <t>Fortalecer la implementación de buenas practicas para el aprovechamiento integral de los alimentos.</t>
  </si>
  <si>
    <t>Implementar las buena practicas para la recoleccion, rescate, donación y distribución de alimentos aptos para el consumo entre los actores del abastecimiento y los beneficiarios.</t>
  </si>
  <si>
    <t>UCG  2, 3, 4, 5, 6, 11, 14, 19</t>
  </si>
  <si>
    <t>Desarrollar campañas de sencibilización para los actores de abastecimiento sobre la importancia de la reducción de perdidas y desperdicios de alimentos y practicas sostenibles.</t>
  </si>
  <si>
    <t>UCG  2, 3, 4, 5, 6, 11, 14, 20</t>
  </si>
  <si>
    <t>Problema logístico en la
recolección acopio, adecuación
y distribución de los alimentos.</t>
  </si>
  <si>
    <t>Planificación detallada de la logística
y su cordinación</t>
  </si>
  <si>
    <t>Logística y tecnologia requerida para la recolección, acopio, adecuación y distribución de los alimentos rescatados.</t>
  </si>
  <si>
    <t>Numero de apoyos logisticos y tecnologicos realizados</t>
  </si>
  <si>
    <t>UCG  2, 3, 4, 5, 6, 11, 14, 21</t>
  </si>
  <si>
    <t>AVANCE PROYECTO IMPLEMENTACIÓN DE LA ESTRATEGIA, CARTAGENA SOSTENIBLE: HAMBRE CERO, CARTAGENA DE INDIAS</t>
  </si>
  <si>
    <t>EJECUCIÓN PRESUPUESTAL PROYECTO IMPLEMENTACIÓN DE LA ESTRATEGIA, CARTAGENA SOSTENIBLE: HAMBRE CERO, CARTAGENA DE INDIAS</t>
  </si>
  <si>
    <t>AVANCE PROYECTO PROGRAMA SEGURIDAD ALIMENTARIA Y NUTRICIÓN PARA LA SUPERACIÓN DE LA POBREZA EXTREMA</t>
  </si>
  <si>
    <t>EJECUCIÓN PRESUPUESTAL PROGRAMA</t>
  </si>
  <si>
    <t>FORTALECIMIENTO A LA ESTRATEGIA DE ACCESO A LA JUSTICIA PARA LA POBLACIÓN EN POBREZA EXTREMA Y DESIGUALDAD DEL DISTRITO DE CARTAGENA DE INDIAS</t>
  </si>
  <si>
    <t>Fortalecer el acceso ala justicia en la población en pobreza extrema en cartagena.</t>
  </si>
  <si>
    <t>Fortalecer mecanismos de acceso a al justicia en población de pobreza extrema.</t>
  </si>
  <si>
    <t>Servicio de información para orientar al ciudadano en el acceso a la justicia</t>
  </si>
  <si>
    <t>Jornadas jurídicas de formación en los mecanismos alternativos de resolución de conflictos MARC</t>
  </si>
  <si>
    <t>Accesoria insatisfecha por la
ciudadanía.</t>
  </si>
  <si>
    <t>Seguimiento periodico a los casos presentados a las entidades</t>
  </si>
  <si>
    <t>AUNAR ESFUERZOS TECNICOS ADMINSTRATIVOS Y FINACIEROS PARA LA REALIZACION Y SOCIALIZACION DE 8 RUTAS DE ATENCION  EN  EL DISTRITO DE CARTAGENA</t>
  </si>
  <si>
    <t>2.3.1202.0800.2024130010183</t>
  </si>
  <si>
    <t>Implementar estrategias de comunicación que permitan el acceso a la justicia.</t>
  </si>
  <si>
    <t>Servicio de promoción del acceso a la justicia</t>
  </si>
  <si>
    <t>Realizar actividades de comunicación en torno a los mecanismos alternativos de resolución de conflictos.</t>
  </si>
  <si>
    <t>Poca credibilidad en las
entidades para la resoluciones
los conflictos en las
comunidades.</t>
  </si>
  <si>
    <t>Campañas junto a los aliados que
permiten el efectivo acceso a la
justicia.</t>
  </si>
  <si>
    <t>CONTRATAR LA PRESTATACION DE SERVICIOS PROFESIONALES Y APOYO A LA GESTION EN EL MARCO DEL PROYECTO  FORTALECIMIENTO  A LA ESTRATEGIA DE ACCESO A LA JUSTICIA PARA LA POBLACIÓN EN POBREZA EXTREMA Y DESIGUALDAD DEL DISTRITO DE   CARTAGENA DE INDIAS DEL PLAN EMERGENCIA SOCIAL PEDRO ROMERO PES -PR</t>
  </si>
  <si>
    <t xml:space="preserve">Contratación Directa </t>
  </si>
  <si>
    <t>AVANCE PROYECTO FORTALECIMIENTO A LA ESTRATEGIA DE ACCESO A LA JUSTICIA PARA LA POBLACIÓN EN POBREZA EXTREMA Y DESIGUALDAD DEL DISTRITO DE CARTAGENA DE INDIAS</t>
  </si>
  <si>
    <t>EJECUCIÓN PRESUPUESTAL PROYECTO FORTALECIMIENTO A LA ESTRATEGIA DE ACCESO A LA JUSTICIA PARA LA POBLACIÓN EN POBREZA EXTREMA Y DESIGUALDAD DEL DISTRITO DE CARTAGENA DE INDIAS</t>
  </si>
  <si>
    <t>IMPLEMENTACIÓN DE LAS ESTRATEGIAS DE PARTICIPACIÓN CIUDADANA Y GOBERNANZA EN LA POBLACIÓN DE POBREZA EXTREMA DEL DISTRITO CARTAGENA DE INDIAS</t>
  </si>
  <si>
    <t>Fortalecer la participación ciudadana y diálogos con las comunidades en situación de pobreza extrema.</t>
  </si>
  <si>
    <t>Implementar espacios de dialogo y participación ciudadana denominados "Encuentros Barriales"</t>
  </si>
  <si>
    <t>Servicio de promoción a la participación ciudadana</t>
  </si>
  <si>
    <t>Jornadas de "Encuentros Barriales"</t>
  </si>
  <si>
    <t>Temporadas de lluvias y
fenomenos naturales.</t>
  </si>
  <si>
    <t>Tener planes de contingencia y planificación de los espacios donde
se realizan las jornadas</t>
  </si>
  <si>
    <t>CONTRATAR EL DISEÑO Y ADQUISICION DE MATERIALES IMPRESOS PARA IDENTIFICAR, PUBLICAR Y DISTINGUIR LAS ACTIVIDADES REALIZADOAS POR EL PES.</t>
  </si>
  <si>
    <t>Minima cuantia</t>
  </si>
  <si>
    <t>Realizar mesas de trabajo con la población para la población en pobreza extrema.</t>
  </si>
  <si>
    <t>Mesas de trabajo realizadas</t>
  </si>
  <si>
    <t>Retraso en la llegada de los insumos o materiales para la
ejecución de las jornadas.</t>
  </si>
  <si>
    <t>Hacer seguimiento de las soluciones de insumos y materiales</t>
  </si>
  <si>
    <t xml:space="preserve">CONTRATAR LA PTRESTACION DE SERVICIO DE TRANSPORTE AUTOMOTOR TERRESTRE CON CONDUCTOR PARA EL DESPLAZAMIENTO DE FUNCIONARIOS Y CONTRATISTAS ENEL MARCO DEL PROYECTO IMPLEMENTACION DE LAS ESTRATEGIAS DE PARTICIPACION CIUDADANA Y GOBERNANZA EN LA POBLACION DE POBREZA EXTREMA DE CARTAGENA DE INDIAS </t>
  </si>
  <si>
    <t>Selección Abreviada</t>
  </si>
  <si>
    <t>CONTRATAR LA PRESTATACION DE SERVICIOS PROFESIONALES Y APOYO A LA GESTION EN EL MARCO DEL PROYECTO  IMPLEMENTACIÓN DE LAS ESTRATEGIAS DE PARTICIPACIÓN CIUDADANA Y GOBERNANZA EN LA POBLACIÓN DE POBREZA EXTREMA CARTAGENA DE INDIAS.  CARTAGENA DE INDIAS DEL PLAN EMERGENCIA SOCIAL PEDRO ROMERO PES -PR</t>
  </si>
  <si>
    <t>Desarrollar jornadas de intervención con la oferta institucional del Distrito de cartagena</t>
  </si>
  <si>
    <t>Servicio de integración de la oferta pública</t>
  </si>
  <si>
    <t>Jornadas de "Gobierno a el Barrio"</t>
  </si>
  <si>
    <t>La baja participación ciudadana
en los dialogos.</t>
  </si>
  <si>
    <t>Efectividad en la convocatoria y resultado de los compromisos</t>
  </si>
  <si>
    <t xml:space="preserve">CONTRATAR LOS SERVICIOS TECNICOS Y LOSGISTICOS PARA LA ORGANIZACIÓN DE EVENTOS Y ACTIVIDADES EN EL MARCO DEL PROYECTO IMPLEMENTACION DE LAS ESTRATEGIAS DE PARTICIPACION CIUDADANA Y GOBERNANZA EN LA POBLACION DE POBREZA EXTREMA DE CARTAGENA DE INDIAS. </t>
  </si>
  <si>
    <t xml:space="preserve">CONTRATAR LACOMPRAVENTA DE EQUIPOS TECNOLOGICOS Y ENCERES PARA LA JORNADAS DE ATENCION DE GOBIERNOS AL BARRIO Y DEMAS ACTIVIDADES REALIZADAS EN EL MARCO DEL PROGRAMA DE IMPLEMENTACION DE LAS ESTRATEGIAS CIUDADANAS Y GOBERNANZA </t>
  </si>
  <si>
    <t>Compra por grande superficies</t>
  </si>
  <si>
    <t>Caracterización de los grupos de valor</t>
  </si>
  <si>
    <t>Caracterizaciones realizadas</t>
  </si>
  <si>
    <t>AVANCE PROYECTO IMPLEMENTACIÓN DE LAS ESTRATEGIAS DE PARTICIPACIÓN CIUDADANA Y GOBERNANZA EN LA POBLACIÓN DE POBREZA EXTREMA DEL DISTRITO CARTAGENA DE INDIAS</t>
  </si>
  <si>
    <t>AVANCE PRESUPUESTAL PROYECTO IMPLEMENTACIÓN DE LAS ESTRATEGIAS DE PARTICIPACIÓN CIUDADANA Y GOBERNANZA EN LA POBLACIÓN DE POBREZA EXTREMA DEL DISTRITO CARTAGENA DE INDIAS</t>
  </si>
  <si>
    <t>Incrementar  el
porcentaje de población
indígena que habita el
Distrito de Cartagena
vinculada a procesos
fortalecimiento y
reconocimiento de sus
derechos, diversidad étnica
y cultural como un
principio fundamental al 50%</t>
  </si>
  <si>
    <t>Mujer Indigena, Familia y Generación de Ingresos</t>
  </si>
  <si>
    <t>N/A</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</si>
  <si>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</si>
  <si>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</si>
  <si>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</si>
  <si>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</si>
  <si>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</si>
  <si>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</si>
  <si>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</si>
  <si>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</si>
  <si>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</si>
  <si>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</si>
  <si>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</si>
  <si>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</si>
  <si>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</si>
  <si>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REVISÓ</t>
  </si>
  <si>
    <t>Secretario de Planeación Distrital</t>
  </si>
  <si>
    <t>Camilo Rey Sabogal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</si>
  <si>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</si>
  <si>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</si>
  <si>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</si>
  <si>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</si>
  <si>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</si>
  <si>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</si>
  <si>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</si>
  <si>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</si>
  <si>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</si>
  <si>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</si>
  <si>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</si>
  <si>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</si>
  <si>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</si>
  <si>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</si>
  <si>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</si>
  <si>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</si>
  <si>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</si>
  <si>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</si>
  <si>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</si>
  <si>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</si>
  <si>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</si>
  <si>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</si>
  <si>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</si>
  <si>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</si>
  <si>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</si>
  <si>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</si>
  <si>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</si>
  <si>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PROCESO/ SUBPROCESO: GESTIÓN DE INVERSIONES, PLANES Y PROYECTOS / MONITOREO DE LA EJECUCION DE PLANES, POLITICAS, PROGRAMAS Y PROYECTOS</t>
  </si>
  <si>
    <t xml:space="preserve"> FORMATO SALIDA DE INFORMACION RESULTADOS DE SEGUIMIENTO  Y EVALUACIÓN DE PLAN DE ACCIÓN INSTITUCIONAL</t>
  </si>
  <si>
    <t>Fecha: 15/09/2025</t>
  </si>
  <si>
    <t xml:space="preserve">DATOS GENERALES </t>
  </si>
  <si>
    <t>PROGRAMACIÓN META PRODUCTO</t>
  </si>
  <si>
    <t>ACUMULADOS</t>
  </si>
  <si>
    <t>REPORTES META PRODUCTO</t>
  </si>
  <si>
    <t>AVANCES Y RESULTADOS</t>
  </si>
  <si>
    <t>Código: PTDGI02-F002</t>
  </si>
  <si>
    <t>FORMATO SALIDA DE INFORMACION RESULTADOS DE SEGUIMIENTO  Y EVALUACIÓN DE PLAN DE ACCIÓN INSTITUCIONAL</t>
  </si>
  <si>
    <t>AVANCE PLAN DE DESARROLLO PLAN DE EMERGENCIA SOCIAL PEDRO ROMERO A SEPTIEMBRE  15 DE 2025</t>
  </si>
  <si>
    <t>AVANCE EJECUCIÓN DE PROYECTOS PLAN DE EMERGENCIA SOCIAL PEDRO ROMERO ASEPTIEMBRE 15 DE 2025</t>
  </si>
  <si>
    <t>EJECUCIÓN PRESUPUESTAL PES A SEPTIEMBRE 15 DE 2025</t>
  </si>
  <si>
    <t xml:space="preserve">REPORTE EJECUCION PRESUPUESTAL (COMPROMISOS) JUNIO </t>
  </si>
  <si>
    <t xml:space="preserve">% EJECUCION COMPROMISOS  JUNIO </t>
  </si>
  <si>
    <t xml:space="preserve">REPORTE EJECUCION PRESUPUESTAL (OBLIGACIONES)  JUNIO </t>
  </si>
  <si>
    <t xml:space="preserve">% EJECUCION OBLIGACIONES  JUNIO </t>
  </si>
  <si>
    <t>REPORTE EJECUCION PRESUPUESTAL (COMPROMISOS) SEPTIEMBRE</t>
  </si>
  <si>
    <t>% EJECUCION COMPROMISOS  SEPTIEMBRE</t>
  </si>
  <si>
    <t>REPORTE EJECUCION PRESUPUESTAL (OBLIGACIONES)  SEPTIEMBRE</t>
  </si>
  <si>
    <t>% EJECUCION OBLIGACIONES  SEPTIEMBRE</t>
  </si>
  <si>
    <t>AVANCE EJECUCIÓN PRESUPUESTAL PLAN DE EMERGENCIA SOCIAL PEDRO ROMERO A SEPTIEMBRE 15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</si>
</sst>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4" formatCode="_-&quot;$&quot;\ * #,##0.00_-;\-&quot;$&quot;\ * #,##0.00_-;_-&quot;$&quot;\ * &quot;-&quot;??_-;_-@_-"/>
    <numFmt numFmtId="43" formatCode="_-* #,##0.00_-;\-* #,##0.00_-;_-* &quot;-&quot;??_-;_-@_-"/>
    <numFmt numFmtId="164" formatCode="&quot;$&quot;\ #,##0.00"/>
  </numFmts>
  <fonts count="32"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b/>
      <sz val="8"/>
      <name val="Arial"/>
      <family val="2"/>
    </font>
    <font>
      <sz val="8"/>
      <color theme="1"/>
      <name val="Aptos Narrow"/>
      <family val="2"/>
      <scheme val="minor"/>
    </font>
    <font>
      <sz val="8"/>
      <name val="Arial"/>
      <family val="2"/>
    </font>
    <font>
      <sz val="16"/>
      <color theme="1"/>
      <name val="Arial"/>
      <family val="2"/>
    </font>
    <font>
      <sz val="16"/>
      <color theme="1"/>
      <name val="Aptos Narrow"/>
      <family val="2"/>
      <scheme val="minor"/>
    </font>
    <font>
      <b/>
      <sz val="9"/>
      <color rgb="FF000000"/>
      <name val="Tahoma"/>
      <family val="2"/>
    </font>
    <font>
      <sz val="9"/>
      <color rgb="FF000000"/>
      <name val="Tahoma"/>
      <family val="2"/>
    </font>
    <font>
      <sz val="11"/>
      <color theme="1"/>
      <name val="Aptos Narrow"/>
      <family val="2"/>
    </font>
    <font>
      <b/>
      <sz val="11"/>
      <color theme="1"/>
      <name val="Aptos Narrow"/>
      <family val="2"/>
    </font>
    <font>
      <b/>
      <sz val="11"/>
      <name val="Aptos Narrow"/>
      <family val="2"/>
    </font>
    <font>
      <sz val="11"/>
      <name val="Aptos Narrow"/>
      <family val="2"/>
    </font>
    <font>
      <sz val="11"/>
      <color rgb="FFFF0000"/>
      <name val="Aptos Narrow"/>
      <family val="2"/>
    </font>
    <font>
      <b/>
      <sz val="11"/>
      <color theme="4"/>
      <name val="Aptos Narrow"/>
      <family val="2"/>
    </font>
    <font>
      <b/>
      <sz val="11"/>
      <color rgb="FFFF0000"/>
      <name val="Aptos Narrow"/>
      <family val="2"/>
    </font>
    <font>
      <sz val="14"/>
      <color theme="1"/>
      <name val="Aptos Narrow"/>
      <family val="2"/>
      <scheme val="minor"/>
    </font>
    <font>
      <b/>
      <sz val="14"/>
      <color theme="1"/>
      <name val="Aptos Narrow"/>
      <family val="2"/>
    </font>
  </fonts>
  <fills count="1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6"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3" tint="0.89999084444715716"/>
        <bgColor indexed="64"/>
      </patternFill>
    </fill>
    <fill>
      <patternFill patternType="solid">
        <fgColor theme="2"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s>
  <cellStyleXfs count="9">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9" fillId="6" borderId="0" applyNumberFormat="0" applyBorder="0" applyProtection="0">
      <alignment horizontal="center" vertical="center"/>
    </xf>
    <xf numFmtId="49" fontId="10" fillId="0" borderId="0" applyFill="0" applyBorder="0" applyProtection="0">
      <alignment horizontal="left" vertical="center"/>
    </xf>
    <xf numFmtId="3" fontId="10" fillId="0" borderId="0" applyFill="0" applyBorder="0" applyProtection="0">
      <alignment horizontal="right" vertical="center"/>
    </xf>
    <xf numFmtId="44" fontId="1" fillId="0" borderId="0" applyFont="0" applyFill="0" applyBorder="0" applyAlignment="0" applyProtection="0"/>
    <xf numFmtId="9" fontId="1" fillId="0" borderId="0" applyFont="0" applyFill="0" applyBorder="0" applyAlignment="0" applyProtection="0"/>
  </cellStyleXfs>
  <cellXfs count="373">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0" borderId="0" xfId="0" applyAlignment="1">
      <alignment vertical="center"/>
    </xf>
    <xf numFmtId="0" fontId="9" fillId="6" borderId="1" xfId="4" applyBorder="1" applyProtection="1">
      <alignment horizontal="center" vertical="center"/>
    </xf>
    <xf numFmtId="3" fontId="10" fillId="0" borderId="1" xfId="6" applyBorder="1" applyAlignment="1" applyProtection="1">
      <alignment horizontal="center" vertical="center"/>
    </xf>
    <xf numFmtId="49" fontId="10" fillId="0" borderId="1" xfId="5" applyBorder="1" applyProtection="1">
      <alignment horizontal="left" vertical="center"/>
    </xf>
    <xf numFmtId="0" fontId="13" fillId="0" borderId="0" xfId="0" applyFont="1" applyAlignment="1">
      <alignment horizontal="left"/>
    </xf>
    <xf numFmtId="0" fontId="13" fillId="0" borderId="0" xfId="0" applyFont="1" applyAlignment="1">
      <alignment horizontal="left" vertical="center" wrapText="1"/>
    </xf>
    <xf numFmtId="0" fontId="14" fillId="0" borderId="0" xfId="0" applyFont="1" applyAlignment="1">
      <alignment horizontal="left" vertical="center" wrapText="1"/>
    </xf>
    <xf numFmtId="0" fontId="8" fillId="0" borderId="0" xfId="0" applyFont="1" applyAlignment="1">
      <alignment horizontal="left" vertical="center" wrapText="1"/>
    </xf>
    <xf numFmtId="0" fontId="13" fillId="4" borderId="1" xfId="0" applyFont="1" applyFill="1" applyBorder="1" applyAlignment="1">
      <alignment horizontal="left" vertical="center" wrapText="1"/>
    </xf>
    <xf numFmtId="0" fontId="13" fillId="4" borderId="1" xfId="0" applyFont="1" applyFill="1" applyBorder="1" applyAlignment="1">
      <alignment horizontal="left" vertical="center"/>
    </xf>
    <xf numFmtId="0" fontId="14"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3" fillId="0" borderId="0" xfId="0" applyFont="1" applyAlignment="1">
      <alignment horizontal="left" vertical="center"/>
    </xf>
    <xf numFmtId="0" fontId="0" fillId="2" borderId="0" xfId="0" applyFill="1" applyAlignment="1">
      <alignment horizont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49" fontId="10" fillId="0" borderId="1" xfId="5" applyBorder="1" applyAlignment="1" applyProtection="1">
      <alignment vertical="center" wrapText="1"/>
    </xf>
    <xf numFmtId="0" fontId="9" fillId="6" borderId="1" xfId="4" applyBorder="1" applyAlignment="1" applyProtection="1">
      <alignment vertical="center"/>
    </xf>
    <xf numFmtId="0" fontId="16" fillId="5" borderId="9" xfId="1" applyFont="1" applyFill="1" applyBorder="1" applyAlignment="1">
      <alignment horizontal="center" vertical="center"/>
    </xf>
    <xf numFmtId="0" fontId="16" fillId="5" borderId="10" xfId="1" applyFont="1" applyFill="1" applyBorder="1" applyAlignment="1">
      <alignment horizontal="center" vertical="center"/>
    </xf>
    <xf numFmtId="14" fontId="17" fillId="0" borderId="1" xfId="0" applyNumberFormat="1" applyFont="1" applyBorder="1" applyAlignment="1">
      <alignment horizontal="center" vertical="center"/>
    </xf>
    <xf numFmtId="14" fontId="18" fillId="0" borderId="1" xfId="1" applyNumberFormat="1" applyFont="1" applyBorder="1" applyAlignment="1">
      <alignment horizontal="center" vertical="center"/>
    </xf>
    <xf numFmtId="0" fontId="18" fillId="0" borderId="1" xfId="1" applyFont="1" applyBorder="1"/>
    <xf numFmtId="0" fontId="16" fillId="5" borderId="1" xfId="1" applyFont="1" applyFill="1" applyBorder="1" applyAlignment="1">
      <alignment vertical="center"/>
    </xf>
    <xf numFmtId="0" fontId="20" fillId="2" borderId="0" xfId="0" applyFont="1" applyFill="1"/>
    <xf numFmtId="0" fontId="15" fillId="2" borderId="2" xfId="0" applyFont="1" applyFill="1" applyBorder="1" applyAlignment="1">
      <alignment horizontal="center" vertical="center" wrapText="1"/>
    </xf>
    <xf numFmtId="0" fontId="23" fillId="2" borderId="0" xfId="0" applyFont="1" applyFill="1"/>
    <xf numFmtId="0" fontId="24" fillId="2" borderId="18"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4" fillId="0" borderId="18" xfId="0" applyFont="1" applyBorder="1" applyAlignment="1">
      <alignment horizontal="center" vertical="center" wrapText="1"/>
    </xf>
    <xf numFmtId="0" fontId="24" fillId="8" borderId="18" xfId="0" applyFont="1" applyFill="1" applyBorder="1" applyAlignment="1">
      <alignment horizontal="center" vertical="center" wrapText="1"/>
    </xf>
    <xf numFmtId="0" fontId="24" fillId="11" borderId="18"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24" fillId="2" borderId="0" xfId="0" applyFont="1" applyFill="1" applyAlignment="1">
      <alignment horizontal="center" vertical="center" wrapText="1"/>
    </xf>
    <xf numFmtId="0" fontId="23" fillId="0" borderId="1" xfId="0" applyFont="1" applyBorder="1" applyAlignment="1">
      <alignment horizontal="center" vertical="center" wrapText="1"/>
    </xf>
    <xf numFmtId="49" fontId="23" fillId="0" borderId="1" xfId="0" applyNumberFormat="1" applyFont="1" applyBorder="1" applyAlignment="1">
      <alignment horizontal="center" vertical="center"/>
    </xf>
    <xf numFmtId="9" fontId="23" fillId="0" borderId="1" xfId="0" applyNumberFormat="1" applyFont="1" applyBorder="1" applyAlignment="1">
      <alignment horizontal="center" vertical="center" wrapText="1"/>
    </xf>
    <xf numFmtId="0" fontId="23" fillId="0" borderId="1" xfId="0" applyFont="1" applyBorder="1" applyAlignment="1">
      <alignment horizontal="center" vertical="center"/>
    </xf>
    <xf numFmtId="3" fontId="23" fillId="0" borderId="1" xfId="0" applyNumberFormat="1" applyFont="1" applyBorder="1" applyAlignment="1">
      <alignment horizontal="center" vertical="center"/>
    </xf>
    <xf numFmtId="10" fontId="23" fillId="0" borderId="1" xfId="8" applyNumberFormat="1" applyFont="1" applyFill="1" applyBorder="1" applyAlignment="1">
      <alignment horizontal="center" vertical="center"/>
    </xf>
    <xf numFmtId="9" fontId="23" fillId="0" borderId="1" xfId="0" applyNumberFormat="1" applyFont="1" applyBorder="1" applyAlignment="1">
      <alignment horizontal="center" vertical="center"/>
    </xf>
    <xf numFmtId="0" fontId="23" fillId="0" borderId="1" xfId="0" applyFont="1" applyBorder="1" applyAlignment="1">
      <alignment vertical="center" wrapText="1"/>
    </xf>
    <xf numFmtId="0" fontId="23" fillId="0" borderId="19" xfId="0" applyFont="1" applyBorder="1" applyAlignment="1">
      <alignment horizontal="center" vertical="center" wrapText="1"/>
    </xf>
    <xf numFmtId="9" fontId="23" fillId="0" borderId="19" xfId="0" applyNumberFormat="1" applyFont="1" applyBorder="1" applyAlignment="1">
      <alignment horizontal="center" vertical="center"/>
    </xf>
    <xf numFmtId="0" fontId="23" fillId="0" borderId="19" xfId="0" applyFont="1" applyBorder="1" applyAlignment="1">
      <alignment horizontal="center" vertical="center"/>
    </xf>
    <xf numFmtId="3" fontId="23" fillId="0" borderId="19" xfId="0" applyNumberFormat="1" applyFont="1" applyBorder="1" applyAlignment="1">
      <alignment horizontal="center" vertical="center"/>
    </xf>
    <xf numFmtId="0" fontId="23" fillId="0" borderId="2" xfId="0" applyFont="1" applyBorder="1" applyAlignment="1">
      <alignment horizontal="center" vertical="center" wrapText="1"/>
    </xf>
    <xf numFmtId="0" fontId="23" fillId="0" borderId="18" xfId="0" applyFont="1" applyBorder="1" applyAlignment="1">
      <alignment horizontal="center" vertical="center"/>
    </xf>
    <xf numFmtId="0" fontId="23" fillId="0" borderId="1" xfId="0" applyFont="1" applyBorder="1" applyAlignment="1">
      <alignment vertical="center"/>
    </xf>
    <xf numFmtId="49" fontId="23" fillId="0" borderId="15" xfId="0" applyNumberFormat="1" applyFont="1" applyBorder="1" applyAlignment="1">
      <alignment horizontal="center" vertical="center"/>
    </xf>
    <xf numFmtId="0" fontId="23" fillId="0" borderId="20" xfId="0" applyFont="1" applyBorder="1" applyAlignment="1">
      <alignment horizontal="center" vertical="center"/>
    </xf>
    <xf numFmtId="3" fontId="23" fillId="0" borderId="1" xfId="0" applyNumberFormat="1" applyFont="1" applyBorder="1" applyAlignment="1">
      <alignment horizontal="center" vertical="center" wrapText="1"/>
    </xf>
    <xf numFmtId="0" fontId="24" fillId="0" borderId="1" xfId="0" applyFont="1" applyBorder="1" applyAlignment="1">
      <alignment horizontal="center" vertical="center"/>
    </xf>
    <xf numFmtId="0" fontId="23" fillId="0" borderId="1" xfId="0" applyFont="1" applyBorder="1" applyAlignment="1">
      <alignment horizontal="center" wrapText="1"/>
    </xf>
    <xf numFmtId="49" fontId="23" fillId="0" borderId="1" xfId="0" applyNumberFormat="1" applyFont="1" applyBorder="1" applyAlignment="1">
      <alignment vertical="center"/>
    </xf>
    <xf numFmtId="0" fontId="23" fillId="2" borderId="1" xfId="0" applyFont="1" applyFill="1" applyBorder="1" applyAlignment="1">
      <alignment horizontal="center" vertical="center" wrapText="1"/>
    </xf>
    <xf numFmtId="49" fontId="23" fillId="2" borderId="1" xfId="0" applyNumberFormat="1" applyFont="1" applyFill="1" applyBorder="1" applyAlignment="1">
      <alignment horizontal="center" vertical="center"/>
    </xf>
    <xf numFmtId="9" fontId="23" fillId="2" borderId="1" xfId="0" applyNumberFormat="1" applyFont="1" applyFill="1" applyBorder="1" applyAlignment="1">
      <alignment horizontal="center" vertical="center"/>
    </xf>
    <xf numFmtId="0" fontId="23" fillId="2" borderId="1" xfId="0" applyFont="1" applyFill="1" applyBorder="1" applyAlignment="1">
      <alignment horizontal="center" vertical="center"/>
    </xf>
    <xf numFmtId="3" fontId="23" fillId="2" borderId="1" xfId="0" applyNumberFormat="1" applyFont="1" applyFill="1" applyBorder="1" applyAlignment="1">
      <alignment horizontal="center" vertical="center"/>
    </xf>
    <xf numFmtId="10" fontId="23" fillId="2" borderId="19" xfId="8" applyNumberFormat="1" applyFont="1" applyFill="1" applyBorder="1" applyAlignment="1">
      <alignment horizontal="center" vertical="center"/>
    </xf>
    <xf numFmtId="0" fontId="23" fillId="2" borderId="0" xfId="0" applyFont="1" applyFill="1" applyAlignment="1">
      <alignment wrapText="1"/>
    </xf>
    <xf numFmtId="0" fontId="23" fillId="2" borderId="0" xfId="0" applyFont="1" applyFill="1" applyAlignment="1">
      <alignment horizontal="center"/>
    </xf>
    <xf numFmtId="0" fontId="23" fillId="2" borderId="0" xfId="0" applyFont="1" applyFill="1" applyAlignment="1">
      <alignment horizontal="center" vertical="center"/>
    </xf>
    <xf numFmtId="0" fontId="26" fillId="2" borderId="0" xfId="0" applyFont="1" applyFill="1" applyAlignment="1">
      <alignment horizontal="center" vertical="center"/>
    </xf>
    <xf numFmtId="0" fontId="26" fillId="2" borderId="0" xfId="0" applyFont="1" applyFill="1"/>
    <xf numFmtId="0" fontId="27" fillId="2" borderId="0" xfId="0" applyFont="1" applyFill="1"/>
    <xf numFmtId="0" fontId="23" fillId="7" borderId="0" xfId="0" applyFont="1" applyFill="1" applyAlignment="1">
      <alignment horizontal="center" vertical="center"/>
    </xf>
    <xf numFmtId="0" fontId="26" fillId="0" borderId="0" xfId="0" applyFont="1" applyAlignment="1">
      <alignment horizontal="center" vertical="center"/>
    </xf>
    <xf numFmtId="0" fontId="26" fillId="3" borderId="0" xfId="0" applyFont="1" applyFill="1"/>
    <xf numFmtId="0" fontId="26" fillId="0" borderId="0" xfId="0" applyFont="1"/>
    <xf numFmtId="0" fontId="27" fillId="0" borderId="0" xfId="0" applyFont="1"/>
    <xf numFmtId="0" fontId="23" fillId="0" borderId="0" xfId="0" applyFont="1" applyAlignment="1">
      <alignment horizontal="center" vertical="center" wrapText="1"/>
    </xf>
    <xf numFmtId="0" fontId="23" fillId="0" borderId="0" xfId="0" applyFont="1"/>
    <xf numFmtId="0" fontId="24" fillId="2" borderId="14" xfId="0" applyFont="1" applyFill="1" applyBorder="1" applyAlignment="1">
      <alignment horizontal="center" vertical="center" wrapText="1"/>
    </xf>
    <xf numFmtId="0" fontId="23" fillId="0" borderId="0" xfId="0" applyFont="1" applyAlignment="1">
      <alignment horizontal="center" vertical="center"/>
    </xf>
    <xf numFmtId="49" fontId="23" fillId="0" borderId="1" xfId="0" applyNumberFormat="1" applyFont="1" applyBorder="1" applyAlignment="1">
      <alignment horizontal="center" vertical="center" wrapText="1"/>
    </xf>
    <xf numFmtId="1" fontId="23" fillId="0" borderId="1" xfId="0" applyNumberFormat="1" applyFont="1" applyBorder="1" applyAlignment="1">
      <alignment horizontal="center" vertical="center"/>
    </xf>
    <xf numFmtId="14" fontId="23" fillId="0" borderId="1" xfId="0" applyNumberFormat="1" applyFont="1" applyBorder="1" applyAlignment="1">
      <alignment horizontal="center" vertical="center"/>
    </xf>
    <xf numFmtId="44" fontId="23" fillId="0" borderId="1" xfId="7" applyFont="1" applyFill="1" applyBorder="1" applyAlignment="1">
      <alignment horizontal="center" vertical="center"/>
    </xf>
    <xf numFmtId="44" fontId="23" fillId="0" borderId="1" xfId="7" applyFont="1" applyFill="1" applyBorder="1" applyAlignment="1">
      <alignment horizontal="center" vertical="center" wrapText="1"/>
    </xf>
    <xf numFmtId="0" fontId="23" fillId="0" borderId="1" xfId="0" applyFont="1" applyBorder="1"/>
    <xf numFmtId="44" fontId="23" fillId="0" borderId="1" xfId="7" applyFont="1" applyFill="1" applyBorder="1" applyAlignment="1">
      <alignment vertical="center"/>
    </xf>
    <xf numFmtId="10" fontId="24" fillId="0" borderId="1" xfId="8" applyNumberFormat="1" applyFont="1" applyFill="1" applyBorder="1" applyAlignment="1">
      <alignment horizontal="center" vertical="center"/>
    </xf>
    <xf numFmtId="44" fontId="24" fillId="0" borderId="1" xfId="7" applyFont="1" applyFill="1" applyBorder="1" applyAlignment="1">
      <alignment horizontal="center" vertical="center"/>
    </xf>
    <xf numFmtId="0" fontId="23" fillId="0" borderId="15" xfId="0" applyFont="1" applyBorder="1" applyAlignment="1">
      <alignment horizontal="center" vertical="center"/>
    </xf>
    <xf numFmtId="14" fontId="23" fillId="0" borderId="19" xfId="0" applyNumberFormat="1" applyFont="1" applyBorder="1" applyAlignment="1">
      <alignment horizontal="center" vertical="center"/>
    </xf>
    <xf numFmtId="0" fontId="23" fillId="0" borderId="20" xfId="0" applyFont="1" applyBorder="1" applyAlignment="1">
      <alignment horizontal="center" vertical="center" wrapText="1"/>
    </xf>
    <xf numFmtId="1" fontId="23" fillId="0" borderId="18" xfId="0" applyNumberFormat="1" applyFont="1" applyBorder="1" applyAlignment="1">
      <alignment horizontal="center" vertical="center"/>
    </xf>
    <xf numFmtId="0" fontId="23" fillId="0" borderId="18" xfId="0" applyFont="1" applyBorder="1" applyAlignment="1">
      <alignment horizontal="center" vertical="center" wrapText="1"/>
    </xf>
    <xf numFmtId="9" fontId="23" fillId="0" borderId="18" xfId="0" applyNumberFormat="1" applyFont="1" applyBorder="1" applyAlignment="1">
      <alignment horizontal="center" vertical="center"/>
    </xf>
    <xf numFmtId="0" fontId="23" fillId="0" borderId="17" xfId="0" applyFont="1" applyBorder="1" applyAlignment="1">
      <alignment horizontal="center" vertical="center"/>
    </xf>
    <xf numFmtId="14" fontId="23" fillId="0" borderId="18" xfId="0" applyNumberFormat="1" applyFont="1" applyBorder="1" applyAlignment="1">
      <alignment horizontal="center" vertical="center"/>
    </xf>
    <xf numFmtId="0" fontId="23" fillId="0" borderId="18" xfId="0" applyFont="1" applyBorder="1" applyAlignment="1">
      <alignment horizontal="left" vertical="center" wrapText="1"/>
    </xf>
    <xf numFmtId="44" fontId="23" fillId="0" borderId="18" xfId="7" applyFont="1" applyFill="1" applyBorder="1" applyAlignment="1">
      <alignment vertical="center" wrapText="1"/>
    </xf>
    <xf numFmtId="44" fontId="24" fillId="0" borderId="1" xfId="0" applyNumberFormat="1" applyFont="1" applyBorder="1" applyAlignment="1">
      <alignment horizontal="center" vertical="center"/>
    </xf>
    <xf numFmtId="1" fontId="23" fillId="0" borderId="19" xfId="0" applyNumberFormat="1" applyFont="1" applyBorder="1" applyAlignment="1">
      <alignment horizontal="center" vertical="center"/>
    </xf>
    <xf numFmtId="0" fontId="23" fillId="0" borderId="19" xfId="0" applyFont="1" applyBorder="1" applyAlignment="1">
      <alignment vertical="center" wrapText="1"/>
    </xf>
    <xf numFmtId="1" fontId="23" fillId="0" borderId="20" xfId="0" applyNumberFormat="1" applyFont="1" applyBorder="1" applyAlignment="1">
      <alignment horizontal="center" vertical="center"/>
    </xf>
    <xf numFmtId="0" fontId="23" fillId="0" borderId="18" xfId="0" applyFont="1" applyBorder="1" applyAlignment="1">
      <alignment vertical="center" wrapText="1"/>
    </xf>
    <xf numFmtId="0" fontId="23" fillId="0" borderId="18" xfId="0" applyFont="1" applyBorder="1"/>
    <xf numFmtId="0" fontId="23" fillId="0" borderId="17" xfId="0" applyFont="1" applyBorder="1" applyAlignment="1">
      <alignment horizontal="center" vertical="center" wrapText="1"/>
    </xf>
    <xf numFmtId="14" fontId="23" fillId="0" borderId="19" xfId="0" applyNumberFormat="1" applyFont="1" applyBorder="1" applyAlignment="1">
      <alignment horizontal="center" vertical="center" wrapText="1"/>
    </xf>
    <xf numFmtId="44" fontId="23" fillId="0" borderId="19" xfId="7" applyFont="1" applyFill="1" applyBorder="1" applyAlignment="1">
      <alignment vertical="center"/>
    </xf>
    <xf numFmtId="44" fontId="23" fillId="0" borderId="1" xfId="7" applyFont="1" applyFill="1" applyBorder="1" applyAlignment="1">
      <alignment vertical="center" wrapText="1"/>
    </xf>
    <xf numFmtId="44" fontId="23" fillId="0" borderId="20" xfId="7" applyFont="1" applyFill="1" applyBorder="1" applyAlignment="1">
      <alignment vertical="center" wrapText="1"/>
    </xf>
    <xf numFmtId="44" fontId="23" fillId="0" borderId="20" xfId="7" applyFont="1" applyFill="1" applyBorder="1" applyAlignment="1">
      <alignment vertical="center"/>
    </xf>
    <xf numFmtId="0" fontId="23" fillId="0" borderId="2" xfId="0" applyFont="1" applyBorder="1" applyAlignment="1">
      <alignment vertical="center" wrapText="1"/>
    </xf>
    <xf numFmtId="14" fontId="23" fillId="0" borderId="1" xfId="0" applyNumberFormat="1" applyFont="1" applyBorder="1" applyAlignment="1">
      <alignment vertical="center"/>
    </xf>
    <xf numFmtId="0" fontId="23" fillId="0" borderId="1" xfId="0" applyFont="1" applyBorder="1" applyAlignment="1">
      <alignment horizontal="left" vertical="center" wrapText="1"/>
    </xf>
    <xf numFmtId="1" fontId="23" fillId="0" borderId="1" xfId="0" applyNumberFormat="1" applyFont="1" applyBorder="1" applyAlignment="1">
      <alignment vertical="center"/>
    </xf>
    <xf numFmtId="1" fontId="23" fillId="0" borderId="18" xfId="0" applyNumberFormat="1" applyFont="1" applyBorder="1" applyAlignment="1">
      <alignment vertical="center"/>
    </xf>
    <xf numFmtId="44" fontId="23" fillId="0" borderId="18" xfId="7" applyFont="1" applyFill="1" applyBorder="1" applyAlignment="1">
      <alignment vertical="center"/>
    </xf>
    <xf numFmtId="49" fontId="23" fillId="0" borderId="18" xfId="0" applyNumberFormat="1" applyFont="1" applyBorder="1" applyAlignment="1">
      <alignment horizontal="center" vertical="center"/>
    </xf>
    <xf numFmtId="0" fontId="24" fillId="0" borderId="1" xfId="0" applyFont="1" applyBorder="1" applyAlignment="1">
      <alignment vertical="center" wrapText="1"/>
    </xf>
    <xf numFmtId="9" fontId="24" fillId="0" borderId="1" xfId="0" applyNumberFormat="1" applyFont="1" applyBorder="1" applyAlignment="1">
      <alignment horizontal="center" vertical="center"/>
    </xf>
    <xf numFmtId="0" fontId="23" fillId="0" borderId="1" xfId="0" applyFont="1" applyBorder="1" applyAlignment="1">
      <alignment wrapText="1"/>
    </xf>
    <xf numFmtId="14" fontId="23" fillId="0" borderId="18" xfId="0" applyNumberFormat="1" applyFont="1" applyBorder="1" applyAlignment="1">
      <alignment vertical="center"/>
    </xf>
    <xf numFmtId="0" fontId="23" fillId="0" borderId="1" xfId="0" applyFont="1" applyBorder="1" applyAlignment="1">
      <alignment horizontal="center"/>
    </xf>
    <xf numFmtId="49" fontId="23" fillId="0" borderId="0" xfId="0" applyNumberFormat="1" applyFont="1" applyAlignment="1">
      <alignment horizontal="center" vertical="center"/>
    </xf>
    <xf numFmtId="1" fontId="24" fillId="10" borderId="0" xfId="0" applyNumberFormat="1" applyFont="1" applyFill="1" applyAlignment="1">
      <alignment horizontal="center" vertical="center"/>
    </xf>
    <xf numFmtId="1" fontId="24" fillId="10" borderId="0" xfId="0" applyNumberFormat="1" applyFont="1" applyFill="1" applyAlignment="1">
      <alignment horizontal="center" vertical="center" wrapText="1"/>
    </xf>
    <xf numFmtId="1" fontId="24" fillId="0" borderId="0" xfId="0" applyNumberFormat="1" applyFont="1" applyAlignment="1">
      <alignment horizontal="center" vertical="center"/>
    </xf>
    <xf numFmtId="14" fontId="23" fillId="0" borderId="0" xfId="0" applyNumberFormat="1" applyFont="1" applyAlignment="1">
      <alignment horizontal="center" vertical="center"/>
    </xf>
    <xf numFmtId="0" fontId="23" fillId="0" borderId="0" xfId="0" applyFont="1" applyAlignment="1">
      <alignment horizontal="center" wrapText="1"/>
    </xf>
    <xf numFmtId="0" fontId="23" fillId="0" borderId="0" xfId="0" applyFont="1" applyAlignment="1">
      <alignment vertical="center" wrapText="1"/>
    </xf>
    <xf numFmtId="44" fontId="23" fillId="0" borderId="0" xfId="7" applyFont="1" applyFill="1" applyBorder="1" applyAlignment="1">
      <alignment vertical="center"/>
    </xf>
    <xf numFmtId="14" fontId="23" fillId="0" borderId="0" xfId="0" applyNumberFormat="1" applyFont="1" applyAlignment="1">
      <alignment vertical="center"/>
    </xf>
    <xf numFmtId="44" fontId="23" fillId="0" borderId="0" xfId="7" applyFont="1" applyFill="1" applyBorder="1" applyAlignment="1">
      <alignment horizontal="center" vertical="center"/>
    </xf>
    <xf numFmtId="0" fontId="23" fillId="0" borderId="0" xfId="0" applyFont="1" applyAlignment="1">
      <alignment wrapText="1"/>
    </xf>
    <xf numFmtId="0" fontId="28" fillId="2" borderId="0" xfId="0" applyFont="1" applyFill="1" applyAlignment="1">
      <alignment horizontal="center" vertical="center" wrapText="1"/>
    </xf>
    <xf numFmtId="44" fontId="24" fillId="0" borderId="26" xfId="0" applyNumberFormat="1" applyFont="1" applyBorder="1" applyAlignment="1">
      <alignment horizontal="center" vertical="center"/>
    </xf>
    <xf numFmtId="0" fontId="18" fillId="0" borderId="1" xfId="1" applyFont="1" applyBorder="1" applyAlignment="1">
      <alignment horizontal="center" wrapText="1"/>
    </xf>
    <xf numFmtId="0" fontId="16" fillId="5" borderId="1" xfId="1" applyFont="1" applyFill="1" applyBorder="1" applyAlignment="1">
      <alignment horizontal="center" vertical="center"/>
    </xf>
    <xf numFmtId="0" fontId="18" fillId="0" borderId="1" xfId="1" applyFont="1" applyBorder="1" applyAlignment="1">
      <alignment horizontal="center" vertical="center"/>
    </xf>
    <xf numFmtId="0" fontId="5" fillId="2" borderId="1" xfId="1" applyFont="1" applyFill="1" applyBorder="1" applyAlignment="1">
      <alignment horizontal="left" vertical="center"/>
    </xf>
    <xf numFmtId="0" fontId="5" fillId="2" borderId="1" xfId="1" applyFont="1" applyFill="1" applyBorder="1" applyAlignment="1">
      <alignment vertical="center"/>
    </xf>
    <xf numFmtId="0" fontId="5" fillId="0" borderId="1" xfId="1" applyFont="1" applyBorder="1" applyAlignment="1">
      <alignment vertical="center"/>
    </xf>
    <xf numFmtId="10" fontId="23" fillId="0" borderId="19" xfId="8" applyNumberFormat="1" applyFont="1" applyFill="1" applyBorder="1" applyAlignment="1">
      <alignment horizontal="center" vertical="center"/>
    </xf>
    <xf numFmtId="0" fontId="29" fillId="0" borderId="29" xfId="0" applyFont="1" applyBorder="1" applyAlignment="1">
      <alignment vertical="center" wrapText="1"/>
    </xf>
    <xf numFmtId="44" fontId="29" fillId="0" borderId="28" xfId="7" applyFont="1" applyBorder="1" applyAlignment="1">
      <alignment vertical="center" wrapText="1"/>
    </xf>
    <xf numFmtId="44" fontId="29" fillId="0" borderId="26" xfId="0" applyNumberFormat="1" applyFont="1" applyBorder="1" applyAlignment="1">
      <alignment horizontal="center" vertical="center"/>
    </xf>
    <xf numFmtId="0" fontId="24" fillId="0" borderId="22" xfId="0" applyFont="1" applyBorder="1" applyAlignment="1">
      <alignment horizontal="center" vertical="center" wrapText="1"/>
    </xf>
    <xf numFmtId="9" fontId="24" fillId="0" borderId="22" xfId="8" applyFont="1" applyFill="1" applyBorder="1" applyAlignment="1">
      <alignment horizontal="center" vertical="center" wrapText="1"/>
    </xf>
    <xf numFmtId="164" fontId="24" fillId="0" borderId="18" xfId="0" applyNumberFormat="1" applyFont="1" applyBorder="1" applyAlignment="1">
      <alignment horizontal="center" vertical="center" wrapText="1"/>
    </xf>
    <xf numFmtId="1" fontId="24" fillId="0" borderId="0" xfId="0" applyNumberFormat="1" applyFont="1" applyAlignment="1">
      <alignment horizontal="center" vertical="center" wrapText="1"/>
    </xf>
    <xf numFmtId="10" fontId="23" fillId="0" borderId="19" xfId="8" applyNumberFormat="1" applyFont="1" applyFill="1" applyBorder="1" applyAlignment="1">
      <alignment horizontal="center" vertical="center" wrapText="1"/>
    </xf>
    <xf numFmtId="10" fontId="24" fillId="0" borderId="0" xfId="8" applyNumberFormat="1" applyFont="1" applyFill="1" applyBorder="1" applyAlignment="1">
      <alignment horizontal="center" vertical="center"/>
    </xf>
    <xf numFmtId="0" fontId="30" fillId="0" borderId="1" xfId="0" applyFont="1" applyBorder="1" applyAlignment="1">
      <alignment horizontal="center" vertical="center"/>
    </xf>
    <xf numFmtId="1" fontId="24" fillId="10" borderId="1" xfId="0" applyNumberFormat="1" applyFont="1" applyFill="1" applyBorder="1" applyAlignment="1">
      <alignment horizontal="center" vertical="center"/>
    </xf>
    <xf numFmtId="0" fontId="13"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8"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lignment horizontal="left" vertical="center"/>
    </xf>
    <xf numFmtId="0" fontId="13" fillId="0" borderId="1" xfId="0" applyFont="1" applyBorder="1" applyAlignment="1">
      <alignment horizontal="left"/>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3" fillId="0" borderId="3" xfId="0" applyFont="1" applyBorder="1" applyAlignment="1">
      <alignment horizontal="center"/>
    </xf>
    <xf numFmtId="0" fontId="4" fillId="3" borderId="1" xfId="0" applyFont="1" applyFill="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5" fillId="0" borderId="1" xfId="0" applyFont="1" applyBorder="1" applyAlignment="1">
      <alignment horizontal="center" vertical="center"/>
    </xf>
    <xf numFmtId="0" fontId="24" fillId="12" borderId="24" xfId="0" applyFont="1" applyFill="1" applyBorder="1" applyAlignment="1">
      <alignment horizontal="center" vertical="center" wrapText="1"/>
    </xf>
    <xf numFmtId="0" fontId="24" fillId="12" borderId="25"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3" fillId="0" borderId="1" xfId="0" applyFont="1" applyBorder="1" applyAlignment="1">
      <alignment horizontal="center" vertical="center"/>
    </xf>
    <xf numFmtId="0" fontId="24" fillId="2" borderId="1" xfId="0" applyFont="1" applyFill="1" applyBorder="1" applyAlignment="1">
      <alignment horizontal="center" vertical="center"/>
    </xf>
    <xf numFmtId="0" fontId="23" fillId="2" borderId="1" xfId="0" applyFont="1" applyFill="1" applyBorder="1" applyAlignment="1">
      <alignment horizont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10" borderId="3" xfId="0" applyFont="1" applyFill="1" applyBorder="1" applyAlignment="1">
      <alignment horizontal="center" vertical="center" wrapTex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9" fillId="2" borderId="11" xfId="0" applyFont="1" applyFill="1" applyBorder="1" applyAlignment="1">
      <alignment horizontal="center"/>
    </xf>
    <xf numFmtId="0" fontId="19" fillId="2" borderId="12" xfId="0" applyFont="1" applyFill="1" applyBorder="1" applyAlignment="1">
      <alignment horizontal="center"/>
    </xf>
    <xf numFmtId="0" fontId="19" fillId="2" borderId="16" xfId="0" applyFont="1" applyFill="1" applyBorder="1" applyAlignment="1">
      <alignment horizontal="center"/>
    </xf>
    <xf numFmtId="0" fontId="19" fillId="2" borderId="17" xfId="0" applyFont="1" applyFill="1" applyBorder="1" applyAlignment="1">
      <alignment horizontal="center"/>
    </xf>
    <xf numFmtId="0" fontId="19" fillId="2" borderId="13" xfId="0" applyFont="1" applyFill="1" applyBorder="1" applyAlignment="1">
      <alignment horizontal="center"/>
    </xf>
    <xf numFmtId="0" fontId="19" fillId="2" borderId="15" xfId="0" applyFont="1" applyFill="1" applyBorder="1" applyAlignment="1">
      <alignment horizont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10" fontId="23" fillId="0" borderId="1" xfId="8" applyNumberFormat="1" applyFont="1" applyFill="1" applyBorder="1" applyAlignment="1">
      <alignment horizontal="center" vertical="center" wrapText="1"/>
    </xf>
    <xf numFmtId="9" fontId="23" fillId="0" borderId="20" xfId="8" applyFont="1" applyFill="1" applyBorder="1" applyAlignment="1">
      <alignment horizontal="center" vertical="center"/>
    </xf>
    <xf numFmtId="10" fontId="23" fillId="0" borderId="1" xfId="8" applyNumberFormat="1" applyFont="1" applyFill="1" applyBorder="1" applyAlignment="1">
      <alignment horizontal="center" vertical="center"/>
    </xf>
    <xf numFmtId="10" fontId="23" fillId="0" borderId="18" xfId="8" applyNumberFormat="1" applyFont="1" applyFill="1" applyBorder="1" applyAlignment="1">
      <alignment horizontal="center" vertical="center"/>
    </xf>
    <xf numFmtId="10" fontId="23" fillId="0" borderId="19" xfId="8" applyNumberFormat="1" applyFont="1" applyFill="1" applyBorder="1" applyAlignment="1">
      <alignment horizontal="center" vertical="center"/>
    </xf>
    <xf numFmtId="44" fontId="23" fillId="0" borderId="1" xfId="7" applyFont="1" applyFill="1" applyBorder="1" applyAlignment="1">
      <alignment horizontal="center" vertical="center"/>
    </xf>
    <xf numFmtId="9" fontId="23" fillId="0" borderId="1" xfId="8" applyFont="1" applyFill="1" applyBorder="1" applyAlignment="1">
      <alignment horizontal="center" vertical="center"/>
    </xf>
    <xf numFmtId="0" fontId="24" fillId="10" borderId="24" xfId="0" applyFont="1" applyFill="1" applyBorder="1" applyAlignment="1">
      <alignment horizontal="center" vertical="center" wrapText="1"/>
    </xf>
    <xf numFmtId="0" fontId="24" fillId="10" borderId="25" xfId="0" applyFont="1" applyFill="1" applyBorder="1" applyAlignment="1">
      <alignment horizontal="center" vertical="center" wrapText="1"/>
    </xf>
    <xf numFmtId="0" fontId="24" fillId="10" borderId="26" xfId="0" applyFont="1" applyFill="1" applyBorder="1" applyAlignment="1">
      <alignment horizontal="center" vertical="center" wrapText="1"/>
    </xf>
    <xf numFmtId="1" fontId="24" fillId="10" borderId="2" xfId="0" applyNumberFormat="1" applyFont="1" applyFill="1" applyBorder="1" applyAlignment="1">
      <alignment horizontal="center" vertical="center"/>
    </xf>
    <xf numFmtId="1" fontId="24" fillId="10" borderId="3" xfId="0" applyNumberFormat="1" applyFont="1" applyFill="1" applyBorder="1" applyAlignment="1">
      <alignment horizontal="center" vertical="center"/>
    </xf>
    <xf numFmtId="1" fontId="24" fillId="10" borderId="4" xfId="0" applyNumberFormat="1" applyFont="1" applyFill="1" applyBorder="1" applyAlignment="1">
      <alignment horizontal="center" vertical="center"/>
    </xf>
    <xf numFmtId="44" fontId="23" fillId="0" borderId="18" xfId="7" applyFont="1" applyFill="1" applyBorder="1" applyAlignment="1">
      <alignment horizontal="center" vertical="center"/>
    </xf>
    <xf numFmtId="14" fontId="23" fillId="0" borderId="1" xfId="0" applyNumberFormat="1" applyFont="1" applyBorder="1" applyAlignment="1">
      <alignment horizontal="center" vertical="center"/>
    </xf>
    <xf numFmtId="1" fontId="24" fillId="10" borderId="1" xfId="0" applyNumberFormat="1" applyFont="1" applyFill="1" applyBorder="1" applyAlignment="1">
      <alignment horizontal="left" vertical="center"/>
    </xf>
    <xf numFmtId="0" fontId="23" fillId="0" borderId="18" xfId="0" applyFont="1" applyBorder="1" applyAlignment="1">
      <alignment horizontal="center" vertical="center" wrapText="1"/>
    </xf>
    <xf numFmtId="14" fontId="23" fillId="0" borderId="18" xfId="0" applyNumberFormat="1" applyFont="1" applyBorder="1" applyAlignment="1">
      <alignment horizontal="center" vertical="center"/>
    </xf>
    <xf numFmtId="1" fontId="24" fillId="10" borderId="2" xfId="0" applyNumberFormat="1" applyFont="1" applyFill="1" applyBorder="1" applyAlignment="1">
      <alignment horizontal="center" vertical="center" wrapText="1"/>
    </xf>
    <xf numFmtId="1" fontId="24" fillId="10" borderId="3" xfId="0" applyNumberFormat="1" applyFont="1" applyFill="1" applyBorder="1" applyAlignment="1">
      <alignment horizontal="center" vertical="center" wrapText="1"/>
    </xf>
    <xf numFmtId="1" fontId="24" fillId="10" borderId="4" xfId="0" applyNumberFormat="1" applyFont="1" applyFill="1" applyBorder="1" applyAlignment="1">
      <alignment horizontal="center" vertical="center" wrapText="1"/>
    </xf>
    <xf numFmtId="1" fontId="24" fillId="10" borderId="18" xfId="0" applyNumberFormat="1" applyFont="1" applyFill="1" applyBorder="1" applyAlignment="1">
      <alignment horizontal="center" vertical="center" wrapText="1"/>
    </xf>
    <xf numFmtId="0" fontId="23" fillId="0" borderId="2" xfId="0" applyFont="1" applyBorder="1" applyAlignment="1">
      <alignment horizontal="center" vertical="center" wrapText="1"/>
    </xf>
    <xf numFmtId="44" fontId="23" fillId="0" borderId="19" xfId="7" applyFont="1" applyFill="1" applyBorder="1" applyAlignment="1">
      <alignment horizontal="center" vertical="center"/>
    </xf>
    <xf numFmtId="6" fontId="23" fillId="0" borderId="20" xfId="0" applyNumberFormat="1" applyFont="1" applyBorder="1" applyAlignment="1">
      <alignment horizontal="center" vertical="center" wrapText="1"/>
    </xf>
    <xf numFmtId="6" fontId="23" fillId="0" borderId="19" xfId="0" applyNumberFormat="1" applyFont="1" applyBorder="1" applyAlignment="1">
      <alignment horizontal="center" vertical="center" wrapText="1"/>
    </xf>
    <xf numFmtId="0" fontId="23" fillId="0" borderId="20" xfId="0" applyFont="1" applyBorder="1" applyAlignment="1">
      <alignment horizontal="center" vertical="center" wrapText="1"/>
    </xf>
    <xf numFmtId="0" fontId="23" fillId="0" borderId="19" xfId="0" applyFont="1" applyBorder="1" applyAlignment="1">
      <alignment horizontal="center" vertical="center" wrapText="1"/>
    </xf>
    <xf numFmtId="14" fontId="23" fillId="0" borderId="20" xfId="0" applyNumberFormat="1" applyFont="1" applyBorder="1" applyAlignment="1">
      <alignment horizontal="center" vertical="center"/>
    </xf>
    <xf numFmtId="14" fontId="23" fillId="0" borderId="19" xfId="0" applyNumberFormat="1" applyFont="1" applyBorder="1" applyAlignment="1">
      <alignment horizontal="center" vertical="center"/>
    </xf>
    <xf numFmtId="0" fontId="23" fillId="0" borderId="20" xfId="0" applyFont="1" applyBorder="1" applyAlignment="1">
      <alignment horizontal="center" vertical="center"/>
    </xf>
    <xf numFmtId="0" fontId="23" fillId="0" borderId="18" xfId="0" applyFont="1" applyBorder="1" applyAlignment="1">
      <alignment horizontal="center" vertical="center"/>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14" fontId="23" fillId="0" borderId="12" xfId="0" applyNumberFormat="1" applyFont="1" applyBorder="1" applyAlignment="1">
      <alignment horizontal="center" vertical="center" wrapText="1"/>
    </xf>
    <xf numFmtId="14" fontId="23" fillId="0" borderId="17" xfId="0" applyNumberFormat="1" applyFont="1" applyBorder="1" applyAlignment="1">
      <alignment horizontal="center" vertical="center" wrapText="1"/>
    </xf>
    <xf numFmtId="0" fontId="23" fillId="0" borderId="19" xfId="0" applyFont="1" applyBorder="1" applyAlignment="1">
      <alignment horizontal="center" vertical="center"/>
    </xf>
    <xf numFmtId="44" fontId="23" fillId="0" borderId="20" xfId="7" applyFont="1" applyFill="1" applyBorder="1" applyAlignment="1">
      <alignment horizontal="center" vertical="center" wrapText="1"/>
    </xf>
    <xf numFmtId="44" fontId="23" fillId="0" borderId="19" xfId="7" applyFont="1" applyFill="1" applyBorder="1" applyAlignment="1">
      <alignment horizontal="center" vertical="center" wrapText="1"/>
    </xf>
    <xf numFmtId="44" fontId="23" fillId="0" borderId="20" xfId="7" applyFont="1" applyFill="1" applyBorder="1" applyAlignment="1">
      <alignment horizontal="center" vertical="center"/>
    </xf>
    <xf numFmtId="44" fontId="23" fillId="0" borderId="1" xfId="7" applyFont="1" applyFill="1" applyBorder="1" applyAlignment="1">
      <alignment horizontal="center" vertical="center" wrapText="1"/>
    </xf>
    <xf numFmtId="9" fontId="23" fillId="0" borderId="1" xfId="0" applyNumberFormat="1" applyFont="1" applyBorder="1" applyAlignment="1">
      <alignment horizontal="center" vertical="center"/>
    </xf>
    <xf numFmtId="9" fontId="23" fillId="0" borderId="18" xfId="0" applyNumberFormat="1" applyFont="1" applyBorder="1" applyAlignment="1">
      <alignment horizontal="center" vertical="center"/>
    </xf>
    <xf numFmtId="10" fontId="23" fillId="0" borderId="18" xfId="8" applyNumberFormat="1" applyFont="1" applyFill="1" applyBorder="1" applyAlignment="1">
      <alignment horizontal="center" vertical="center" wrapText="1"/>
    </xf>
    <xf numFmtId="10" fontId="23" fillId="0" borderId="19" xfId="8" applyNumberFormat="1" applyFont="1" applyFill="1" applyBorder="1" applyAlignment="1">
      <alignment horizontal="center" vertical="center" wrapText="1"/>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17"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2" borderId="1"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13"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3" fillId="0" borderId="16" xfId="0" applyFont="1" applyBorder="1" applyAlignment="1">
      <alignment horizontal="center"/>
    </xf>
    <xf numFmtId="0" fontId="23" fillId="0" borderId="0" xfId="0" applyFont="1" applyAlignment="1">
      <alignment horizontal="center"/>
    </xf>
    <xf numFmtId="0" fontId="23" fillId="0" borderId="13" xfId="0" applyFont="1" applyBorder="1" applyAlignment="1">
      <alignment horizontal="center"/>
    </xf>
    <xf numFmtId="0" fontId="23" fillId="0" borderId="14" xfId="0" applyFont="1" applyBorder="1" applyAlignment="1">
      <alignment horizontal="center"/>
    </xf>
    <xf numFmtId="14" fontId="23" fillId="0" borderId="2" xfId="0" applyNumberFormat="1" applyFont="1" applyBorder="1" applyAlignment="1">
      <alignment horizontal="center" vertical="center"/>
    </xf>
    <xf numFmtId="14" fontId="23" fillId="0" borderId="3" xfId="0" applyNumberFormat="1" applyFont="1" applyBorder="1" applyAlignment="1">
      <alignment horizontal="center" vertical="center"/>
    </xf>
    <xf numFmtId="14" fontId="23" fillId="0" borderId="4" xfId="0" applyNumberFormat="1" applyFont="1" applyBorder="1" applyAlignment="1">
      <alignment horizontal="center" vertical="center"/>
    </xf>
    <xf numFmtId="10" fontId="23" fillId="0" borderId="20" xfId="8" applyNumberFormat="1" applyFont="1" applyFill="1" applyBorder="1" applyAlignment="1">
      <alignment horizontal="center" vertical="center"/>
    </xf>
    <xf numFmtId="44" fontId="24" fillId="10" borderId="1" xfId="7" applyFont="1" applyFill="1" applyBorder="1" applyAlignment="1">
      <alignment horizontal="center" vertical="center"/>
    </xf>
    <xf numFmtId="1" fontId="24" fillId="10" borderId="1" xfId="0" applyNumberFormat="1" applyFont="1" applyFill="1" applyBorder="1" applyAlignment="1">
      <alignment horizontal="center" vertical="center"/>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32" xfId="0" applyFont="1" applyBorder="1" applyAlignment="1">
      <alignment horizontal="center" vertical="center" wrapText="1"/>
    </xf>
    <xf numFmtId="0" fontId="18" fillId="0" borderId="1" xfId="1" applyFont="1" applyBorder="1" applyAlignment="1">
      <alignment horizontal="center" wrapText="1"/>
    </xf>
    <xf numFmtId="0" fontId="16" fillId="5" borderId="6" xfId="1" applyFont="1" applyFill="1" applyBorder="1" applyAlignment="1">
      <alignment horizontal="center" vertical="center"/>
    </xf>
    <xf numFmtId="0" fontId="16" fillId="5" borderId="7" xfId="1" applyFont="1" applyFill="1" applyBorder="1" applyAlignment="1">
      <alignment horizontal="center" vertical="center"/>
    </xf>
    <xf numFmtId="0" fontId="16" fillId="5" borderId="8" xfId="1" applyFont="1" applyFill="1" applyBorder="1" applyAlignment="1">
      <alignment horizontal="center" vertical="center"/>
    </xf>
    <xf numFmtId="0" fontId="16" fillId="5" borderId="1" xfId="1" applyFont="1" applyFill="1" applyBorder="1" applyAlignment="1">
      <alignment horizontal="center" vertical="center"/>
    </xf>
    <xf numFmtId="0" fontId="18" fillId="0" borderId="1" xfId="1" applyFont="1" applyBorder="1" applyAlignment="1">
      <alignment horizontal="center" vertical="center" wrapText="1"/>
    </xf>
    <xf numFmtId="0" fontId="16" fillId="5" borderId="2" xfId="1" applyFont="1" applyFill="1" applyBorder="1" applyAlignment="1">
      <alignment horizontal="center" vertical="center"/>
    </xf>
    <xf numFmtId="0" fontId="16" fillId="5" borderId="3" xfId="1" applyFont="1" applyFill="1" applyBorder="1" applyAlignment="1">
      <alignment horizontal="center" vertical="center"/>
    </xf>
    <xf numFmtId="0" fontId="16" fillId="5" borderId="4" xfId="1" applyFont="1" applyFill="1" applyBorder="1" applyAlignment="1">
      <alignment horizontal="center" vertical="center"/>
    </xf>
    <xf numFmtId="0" fontId="18" fillId="0" borderId="1" xfId="1" applyFont="1" applyBorder="1" applyAlignment="1">
      <alignment horizontal="center" vertical="center"/>
    </xf>
    <xf numFmtId="10" fontId="24" fillId="10" borderId="1" xfId="0" applyNumberFormat="1" applyFont="1" applyFill="1" applyBorder="1" applyAlignment="1">
      <alignment horizontal="center" vertical="center" wrapText="1"/>
    </xf>
    <xf numFmtId="10" fontId="31" fillId="10" borderId="27" xfId="0" applyNumberFormat="1" applyFont="1" applyFill="1" applyBorder="1" applyAlignment="1">
      <alignment horizontal="center" vertical="center" wrapText="1"/>
    </xf>
    <xf numFmtId="10" fontId="31" fillId="10" borderId="28" xfId="0" applyNumberFormat="1" applyFont="1" applyFill="1" applyBorder="1" applyAlignment="1">
      <alignment horizontal="center" vertical="center" wrapText="1"/>
    </xf>
    <xf numFmtId="10" fontId="31" fillId="10" borderId="29" xfId="0" applyNumberFormat="1" applyFont="1" applyFill="1" applyBorder="1" applyAlignment="1">
      <alignment horizontal="center" vertical="center" wrapText="1"/>
    </xf>
    <xf numFmtId="10" fontId="24" fillId="10" borderId="1" xfId="8" applyNumberFormat="1" applyFont="1" applyFill="1" applyBorder="1" applyAlignment="1">
      <alignment horizontal="center" vertical="center"/>
    </xf>
    <xf numFmtId="10" fontId="24" fillId="10" borderId="18" xfId="8" applyNumberFormat="1" applyFont="1" applyFill="1" applyBorder="1" applyAlignment="1">
      <alignment horizontal="center" vertical="center"/>
    </xf>
    <xf numFmtId="10" fontId="24" fillId="10" borderId="23" xfId="8" applyNumberFormat="1" applyFont="1" applyFill="1" applyBorder="1" applyAlignment="1">
      <alignment horizontal="center" vertical="center"/>
    </xf>
    <xf numFmtId="0" fontId="29" fillId="2" borderId="19" xfId="0" applyFont="1" applyFill="1" applyBorder="1" applyAlignment="1">
      <alignment horizontal="center" vertical="center"/>
    </xf>
    <xf numFmtId="0" fontId="29" fillId="2" borderId="1" xfId="0" applyFont="1" applyFill="1" applyBorder="1" applyAlignment="1">
      <alignment horizontal="center" vertical="center"/>
    </xf>
    <xf numFmtId="0" fontId="29" fillId="0" borderId="11" xfId="0" applyFont="1" applyBorder="1" applyAlignment="1">
      <alignment horizontal="center" vertical="center" wrapText="1"/>
    </xf>
    <xf numFmtId="0" fontId="29" fillId="0" borderId="18" xfId="0" applyFont="1" applyBorder="1" applyAlignment="1">
      <alignment horizontal="center" vertical="center" wrapText="1"/>
    </xf>
    <xf numFmtId="44" fontId="27" fillId="0" borderId="1" xfId="7" applyFont="1" applyFill="1" applyBorder="1" applyAlignment="1">
      <alignment horizontal="center" vertical="center"/>
    </xf>
    <xf numFmtId="10" fontId="27" fillId="0" borderId="1" xfId="8" applyNumberFormat="1" applyFont="1" applyFill="1" applyBorder="1" applyAlignment="1">
      <alignment horizontal="center" vertical="center"/>
    </xf>
    <xf numFmtId="9" fontId="27" fillId="0" borderId="18" xfId="8" applyFont="1" applyBorder="1" applyAlignment="1">
      <alignment horizontal="center" vertical="center"/>
    </xf>
    <xf numFmtId="9" fontId="27" fillId="0" borderId="20" xfId="8" applyFont="1" applyBorder="1" applyAlignment="1">
      <alignment horizontal="center" vertical="center"/>
    </xf>
    <xf numFmtId="9" fontId="27" fillId="0" borderId="19" xfId="8" applyFont="1" applyBorder="1" applyAlignment="1">
      <alignment horizontal="center" vertical="center"/>
    </xf>
    <xf numFmtId="44" fontId="29" fillId="0" borderId="1" xfId="0" applyNumberFormat="1" applyFont="1" applyBorder="1" applyAlignment="1">
      <alignment horizontal="center" vertical="center"/>
    </xf>
    <xf numFmtId="9" fontId="29" fillId="0" borderId="1" xfId="0" applyNumberFormat="1" applyFont="1" applyBorder="1" applyAlignment="1">
      <alignment horizontal="center" vertical="center"/>
    </xf>
    <xf numFmtId="44" fontId="27" fillId="0" borderId="18" xfId="7" applyFont="1" applyFill="1" applyBorder="1" applyAlignment="1">
      <alignment horizontal="center" vertical="center"/>
    </xf>
    <xf numFmtId="10" fontId="27" fillId="0" borderId="18" xfId="8" applyNumberFormat="1" applyFont="1" applyFill="1" applyBorder="1" applyAlignment="1">
      <alignment horizontal="center" vertical="center"/>
    </xf>
    <xf numFmtId="44" fontId="27" fillId="0" borderId="19" xfId="7" applyFont="1" applyFill="1" applyBorder="1" applyAlignment="1">
      <alignment horizontal="center" vertical="center"/>
    </xf>
    <xf numFmtId="10" fontId="27" fillId="0" borderId="19" xfId="8" applyNumberFormat="1" applyFont="1" applyFill="1" applyBorder="1" applyAlignment="1">
      <alignment horizontal="center" vertical="center"/>
    </xf>
    <xf numFmtId="44" fontId="27" fillId="0" borderId="0" xfId="7" applyFont="1" applyFill="1" applyBorder="1" applyAlignment="1">
      <alignment horizontal="center" vertical="center"/>
    </xf>
    <xf numFmtId="9" fontId="27" fillId="0" borderId="1" xfId="8" applyFont="1" applyFill="1" applyBorder="1" applyAlignment="1">
      <alignment horizontal="center" vertical="center"/>
    </xf>
    <xf numFmtId="44" fontId="27" fillId="0" borderId="30" xfId="7" applyFont="1" applyFill="1" applyBorder="1" applyAlignment="1">
      <alignment horizontal="center" vertical="center"/>
    </xf>
    <xf numFmtId="44" fontId="29" fillId="0" borderId="1" xfId="7" applyFont="1" applyBorder="1" applyAlignment="1">
      <alignment horizontal="center" vertical="center"/>
    </xf>
    <xf numFmtId="0" fontId="27" fillId="0" borderId="1" xfId="0" applyFont="1" applyBorder="1"/>
    <xf numFmtId="44" fontId="27" fillId="0" borderId="1" xfId="7" applyFont="1" applyFill="1" applyBorder="1" applyAlignment="1">
      <alignment horizontal="center" vertical="center" wrapText="1"/>
    </xf>
    <xf numFmtId="10" fontId="27" fillId="0" borderId="1" xfId="8" applyNumberFormat="1" applyFont="1" applyFill="1" applyBorder="1" applyAlignment="1">
      <alignment horizontal="center" vertical="center" wrapText="1"/>
    </xf>
    <xf numFmtId="44" fontId="27" fillId="0" borderId="16" xfId="7" applyFont="1" applyFill="1" applyBorder="1" applyAlignment="1">
      <alignment horizontal="center" vertical="center"/>
    </xf>
    <xf numFmtId="9" fontId="27" fillId="0" borderId="20" xfId="8" applyFont="1" applyFill="1" applyBorder="1" applyAlignment="1">
      <alignment horizontal="center" vertical="center"/>
    </xf>
    <xf numFmtId="44" fontId="27" fillId="0" borderId="20" xfId="7" applyFont="1" applyFill="1" applyBorder="1" applyAlignment="1">
      <alignment horizontal="center" vertical="center"/>
    </xf>
    <xf numFmtId="44" fontId="27" fillId="0" borderId="21" xfId="7" applyFont="1" applyFill="1" applyBorder="1" applyAlignment="1">
      <alignment horizontal="center" vertical="center"/>
    </xf>
    <xf numFmtId="0" fontId="27" fillId="0" borderId="1" xfId="0" applyFont="1" applyBorder="1" applyAlignment="1">
      <alignment horizontal="center"/>
    </xf>
    <xf numFmtId="0" fontId="27" fillId="0" borderId="1" xfId="0" applyFont="1" applyBorder="1" applyAlignment="1">
      <alignment horizontal="center" vertical="center"/>
    </xf>
    <xf numFmtId="14" fontId="27" fillId="0" borderId="1" xfId="0" applyNumberFormat="1" applyFont="1" applyBorder="1" applyAlignment="1">
      <alignment vertical="center"/>
    </xf>
    <xf numFmtId="0" fontId="27" fillId="0" borderId="0" xfId="0" applyFont="1" applyAlignment="1">
      <alignment horizontal="center" vertical="center"/>
    </xf>
    <xf numFmtId="0" fontId="29" fillId="2" borderId="0" xfId="0" applyFont="1" applyFill="1" applyAlignment="1">
      <alignment horizontal="center" vertical="center" wrapText="1"/>
    </xf>
    <xf numFmtId="44" fontId="24" fillId="12" borderId="1" xfId="7" applyFont="1" applyFill="1" applyBorder="1" applyAlignment="1">
      <alignment horizontal="right" vertical="center" wrapText="1"/>
    </xf>
    <xf numFmtId="44" fontId="24" fillId="12" borderId="1" xfId="7" applyFont="1" applyFill="1" applyBorder="1" applyAlignment="1">
      <alignment horizontal="right" vertical="center" wrapText="1"/>
    </xf>
    <xf numFmtId="44" fontId="24" fillId="12" borderId="1" xfId="7" applyFont="1" applyFill="1" applyBorder="1" applyAlignment="1">
      <alignment horizontal="center" vertical="center"/>
    </xf>
    <xf numFmtId="10" fontId="24" fillId="12" borderId="1" xfId="7" applyNumberFormat="1" applyFont="1" applyFill="1" applyBorder="1" applyAlignment="1">
      <alignment horizontal="center" vertical="center"/>
    </xf>
    <xf numFmtId="10" fontId="24" fillId="12" borderId="1" xfId="8" applyNumberFormat="1" applyFont="1" applyFill="1" applyBorder="1" applyAlignment="1">
      <alignment horizontal="center" vertical="center"/>
    </xf>
    <xf numFmtId="44" fontId="29" fillId="12" borderId="1" xfId="7" applyFont="1" applyFill="1" applyBorder="1" applyAlignment="1">
      <alignment horizontal="center" vertical="center"/>
    </xf>
    <xf numFmtId="10" fontId="29" fillId="12" borderId="1" xfId="7" applyNumberFormat="1" applyFont="1" applyFill="1" applyBorder="1" applyAlignment="1">
      <alignment horizontal="center" vertical="center"/>
    </xf>
    <xf numFmtId="44" fontId="29" fillId="12" borderId="1" xfId="0" applyNumberFormat="1" applyFont="1" applyFill="1" applyBorder="1" applyAlignment="1">
      <alignment vertical="center"/>
    </xf>
    <xf numFmtId="10" fontId="29" fillId="12" borderId="1" xfId="0" applyNumberFormat="1" applyFont="1" applyFill="1" applyBorder="1" applyAlignment="1">
      <alignment horizontal="center" vertical="center"/>
    </xf>
    <xf numFmtId="44" fontId="24" fillId="12" borderId="1" xfId="0" applyNumberFormat="1" applyFont="1" applyFill="1" applyBorder="1" applyAlignment="1">
      <alignment horizontal="center" vertical="center"/>
    </xf>
    <xf numFmtId="10" fontId="24" fillId="12" borderId="1" xfId="0" applyNumberFormat="1" applyFont="1" applyFill="1" applyBorder="1" applyAlignment="1">
      <alignment horizontal="center" vertical="center"/>
    </xf>
    <xf numFmtId="44" fontId="29" fillId="12" borderId="1" xfId="0" applyNumberFormat="1" applyFont="1" applyFill="1" applyBorder="1" applyAlignment="1">
      <alignment horizontal="center" vertical="center"/>
    </xf>
    <xf numFmtId="9" fontId="29" fillId="12" borderId="1" xfId="0" applyNumberFormat="1" applyFont="1" applyFill="1" applyBorder="1" applyAlignment="1">
      <alignment horizontal="center" vertical="center"/>
    </xf>
    <xf numFmtId="44" fontId="29" fillId="12" borderId="1" xfId="8" applyNumberFormat="1" applyFont="1" applyFill="1" applyBorder="1" applyAlignment="1">
      <alignment horizontal="center" vertical="center"/>
    </xf>
    <xf numFmtId="9" fontId="29" fillId="12" borderId="1" xfId="8" applyFont="1" applyFill="1" applyBorder="1" applyAlignment="1">
      <alignment horizontal="center" vertical="center"/>
    </xf>
    <xf numFmtId="44" fontId="24" fillId="12" borderId="18" xfId="7" applyFont="1" applyFill="1" applyBorder="1" applyAlignment="1">
      <alignment horizontal="right" vertical="center" wrapText="1"/>
    </xf>
    <xf numFmtId="44" fontId="24" fillId="12" borderId="18" xfId="7" applyFont="1" applyFill="1" applyBorder="1" applyAlignment="1">
      <alignment horizontal="right" vertical="center" wrapText="1"/>
    </xf>
    <xf numFmtId="44" fontId="24" fillId="12" borderId="18" xfId="0" applyNumberFormat="1" applyFont="1" applyFill="1" applyBorder="1" applyAlignment="1">
      <alignment horizontal="center" vertical="center"/>
    </xf>
    <xf numFmtId="10" fontId="24" fillId="12" borderId="18" xfId="0" applyNumberFormat="1" applyFont="1" applyFill="1" applyBorder="1" applyAlignment="1">
      <alignment horizontal="center" vertical="center"/>
    </xf>
    <xf numFmtId="10" fontId="24" fillId="12" borderId="18" xfId="8" applyNumberFormat="1" applyFont="1" applyFill="1" applyBorder="1" applyAlignment="1">
      <alignment horizontal="center" vertical="center"/>
    </xf>
    <xf numFmtId="44" fontId="29" fillId="12" borderId="31" xfId="7" applyFont="1" applyFill="1" applyBorder="1" applyAlignment="1">
      <alignment horizontal="center" vertical="center"/>
    </xf>
    <xf numFmtId="10" fontId="29" fillId="12" borderId="18" xfId="0" applyNumberFormat="1" applyFont="1" applyFill="1" applyBorder="1" applyAlignment="1">
      <alignment horizontal="center" vertical="center"/>
    </xf>
    <xf numFmtId="44" fontId="29" fillId="12" borderId="18" xfId="0" applyNumberFormat="1" applyFont="1" applyFill="1" applyBorder="1" applyAlignment="1">
      <alignment horizontal="center" vertical="center"/>
    </xf>
    <xf numFmtId="9" fontId="29" fillId="12" borderId="18" xfId="0" applyNumberFormat="1" applyFont="1" applyFill="1" applyBorder="1" applyAlignment="1">
      <alignment horizontal="center" vertical="center"/>
    </xf>
    <xf numFmtId="44" fontId="24" fillId="12" borderId="1" xfId="0" applyNumberFormat="1" applyFont="1" applyFill="1" applyBorder="1" applyAlignment="1">
      <alignment vertical="center"/>
    </xf>
    <xf numFmtId="44" fontId="27" fillId="12" borderId="1" xfId="0" applyNumberFormat="1" applyFont="1" applyFill="1" applyBorder="1" applyAlignment="1">
      <alignment horizontal="center" vertical="center"/>
    </xf>
    <xf numFmtId="10" fontId="27" fillId="12" borderId="1" xfId="0" applyNumberFormat="1" applyFont="1" applyFill="1" applyBorder="1" applyAlignment="1">
      <alignment horizontal="center" vertical="center"/>
    </xf>
    <xf numFmtId="9" fontId="24" fillId="12" borderId="1" xfId="0" applyNumberFormat="1" applyFont="1" applyFill="1" applyBorder="1" applyAlignment="1">
      <alignment horizontal="center" vertical="center"/>
    </xf>
    <xf numFmtId="44" fontId="24" fillId="12" borderId="1" xfId="0" applyNumberFormat="1" applyFont="1" applyFill="1" applyBorder="1" applyAlignment="1">
      <alignment vertical="center" wrapText="1"/>
    </xf>
    <xf numFmtId="10" fontId="24" fillId="12" borderId="1" xfId="0" applyNumberFormat="1" applyFont="1" applyFill="1" applyBorder="1" applyAlignment="1">
      <alignment horizontal="center" vertical="center" wrapText="1"/>
    </xf>
    <xf numFmtId="10" fontId="24" fillId="12" borderId="1" xfId="8" applyNumberFormat="1" applyFont="1" applyFill="1" applyBorder="1" applyAlignment="1">
      <alignment horizontal="center" vertical="center" wrapText="1"/>
    </xf>
    <xf numFmtId="44" fontId="29" fillId="12" borderId="1" xfId="8" applyNumberFormat="1" applyFont="1" applyFill="1" applyBorder="1" applyAlignment="1">
      <alignment horizontal="center" vertical="center" wrapText="1"/>
    </xf>
    <xf numFmtId="10" fontId="29" fillId="12" borderId="1" xfId="0" applyNumberFormat="1" applyFont="1" applyFill="1" applyBorder="1" applyAlignment="1">
      <alignment horizontal="center" vertical="center" wrapText="1"/>
    </xf>
    <xf numFmtId="44" fontId="24" fillId="12" borderId="18" xfId="0" applyNumberFormat="1" applyFont="1" applyFill="1" applyBorder="1" applyAlignment="1">
      <alignment vertical="center"/>
    </xf>
    <xf numFmtId="9" fontId="24" fillId="12" borderId="18" xfId="8" applyFont="1" applyFill="1" applyBorder="1" applyAlignment="1">
      <alignment horizontal="center" vertical="center"/>
    </xf>
    <xf numFmtId="44" fontId="29" fillId="12" borderId="22" xfId="8" applyNumberFormat="1" applyFont="1" applyFill="1" applyBorder="1" applyAlignment="1">
      <alignment horizontal="center" vertical="center"/>
    </xf>
    <xf numFmtId="9" fontId="29" fillId="12" borderId="18" xfId="8" applyFont="1" applyFill="1" applyBorder="1" applyAlignment="1">
      <alignment horizontal="center" vertical="center"/>
    </xf>
    <xf numFmtId="0" fontId="24" fillId="12" borderId="26" xfId="0" applyFont="1" applyFill="1" applyBorder="1" applyAlignment="1">
      <alignment horizontal="center" vertical="center" wrapText="1"/>
    </xf>
    <xf numFmtId="6" fontId="29" fillId="12" borderId="23" xfId="0" applyNumberFormat="1" applyFont="1" applyFill="1" applyBorder="1" applyAlignment="1">
      <alignment horizontal="center" vertical="center"/>
    </xf>
    <xf numFmtId="10" fontId="29" fillId="12" borderId="23" xfId="8" applyNumberFormat="1" applyFont="1" applyFill="1" applyBorder="1" applyAlignment="1">
      <alignment horizontal="center" vertical="center"/>
    </xf>
    <xf numFmtId="44" fontId="29" fillId="12" borderId="23" xfId="0" applyNumberFormat="1" applyFont="1" applyFill="1" applyBorder="1" applyAlignment="1">
      <alignment horizontal="center" vertical="center"/>
    </xf>
  </cellXfs>
  <cellStyles count="9">
    <cellStyle name="BodyStyle" xfId="5" xr:uid="{00000000-0005-0000-0000-000000000000}"/>
    <cellStyle name="HeaderStyle" xfId="4" xr:uid="{00000000-0005-0000-0000-000001000000}"/>
    <cellStyle name="Millares 2" xfId="3" xr:uid="{00000000-0005-0000-0000-000002000000}"/>
    <cellStyle name="Moneda" xfId="7" builtinId="4"/>
    <cellStyle name="Moneda 2" xfId="2" xr:uid="{00000000-0005-0000-0000-000003000000}"/>
    <cellStyle name="Normal" xfId="0" builtinId="0"/>
    <cellStyle name="Normal 2" xfId="1" xr:uid="{00000000-0005-0000-0000-000005000000}"/>
    <cellStyle name="Numeric" xfId="6" xr:uid="{00000000-0005-0000-0000-000006000000}"/>
    <cellStyle name="Porcentaje" xfId="8" builtinId="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1168853</xdr:colOff>
      <xdr:row>0</xdr:row>
      <xdr:rowOff>0</xdr:rowOff>
    </xdr:from>
    <xdr:ext cx="2076697" cy="1539874"/>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3" y="0"/>
          <a:ext cx="2076697" cy="153987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42" zoomScale="80" zoomScaleNormal="80" workbookViewId="0">
      <selection activeCell="B48" sqref="B48:H48"/>
    </sheetView>
  </sheetViews>
  <sheetFormatPr baseColWidth="10" defaultColWidth="10.85546875" defaultRowHeight="15" x14ac:dyDescent="0.2"/>
  <cols>
    <col min="1" max="1" width="34.140625" style="15" customWidth="1"/>
    <col min="2" max="2" width="10.85546875" style="7"/>
    <col min="3" max="3" width="28.42578125" style="7" customWidth="1"/>
    <col min="4" max="4" width="21.42578125" style="7" customWidth="1"/>
    <col min="5" max="5" width="19.42578125" style="7" customWidth="1"/>
    <col min="6" max="6" width="27.42578125" style="7" customWidth="1"/>
    <col min="7" max="7" width="17.28515625" style="7" customWidth="1"/>
    <col min="8" max="8" width="27.42578125" style="7" customWidth="1"/>
    <col min="9" max="9" width="15.42578125" style="7" customWidth="1"/>
    <col min="10" max="10" width="17.85546875" style="7" customWidth="1"/>
    <col min="11" max="11" width="19.42578125" style="7" customWidth="1"/>
    <col min="12" max="12" width="25.42578125" style="7" customWidth="1"/>
    <col min="13" max="13" width="20.7109375" style="7" customWidth="1"/>
    <col min="14" max="15" width="10.85546875" style="7"/>
    <col min="16" max="16" width="16.7109375" style="7" customWidth="1"/>
    <col min="17" max="17" width="20.42578125" style="7" customWidth="1"/>
    <col min="18" max="18" width="18.7109375" style="7" customWidth="1"/>
    <col min="19" max="19" width="22.85546875" style="7" customWidth="1"/>
    <col min="20" max="20" width="22.140625" style="7" customWidth="1"/>
    <col min="21" max="21" width="25.42578125" style="7" customWidth="1"/>
    <col min="22" max="22" width="21.140625" style="7" customWidth="1"/>
    <col min="23" max="23" width="19.140625" style="7" customWidth="1"/>
    <col min="24" max="24" width="17.42578125" style="7" customWidth="1"/>
    <col min="25" max="25" width="16.42578125" style="7" customWidth="1"/>
    <col min="26" max="26" width="16.28515625" style="7" customWidth="1"/>
    <col min="27" max="27" width="28.7109375" style="7" customWidth="1"/>
    <col min="28" max="28" width="19.42578125" style="7" customWidth="1"/>
    <col min="29" max="29" width="21.140625" style="7" customWidth="1"/>
    <col min="30" max="30" width="21.85546875" style="7" customWidth="1"/>
    <col min="31" max="31" width="25.42578125" style="7" customWidth="1"/>
    <col min="32" max="32" width="22.28515625" style="7" customWidth="1"/>
    <col min="33" max="33" width="29.7109375" style="7" customWidth="1"/>
    <col min="34" max="34" width="18.7109375" style="7" customWidth="1"/>
    <col min="35" max="35" width="18.28515625" style="7" customWidth="1"/>
    <col min="36" max="36" width="22.28515625" style="7" customWidth="1"/>
    <col min="37" max="16384" width="10.85546875" style="7"/>
  </cols>
  <sheetData>
    <row r="1" spans="1:50" ht="54.75" customHeight="1" x14ac:dyDescent="0.2">
      <c r="A1" s="155" t="s">
        <v>0</v>
      </c>
      <c r="B1" s="155"/>
      <c r="C1" s="155"/>
      <c r="D1" s="155"/>
      <c r="E1" s="155"/>
      <c r="F1" s="155"/>
      <c r="G1" s="155"/>
      <c r="H1" s="155"/>
    </row>
    <row r="2" spans="1:50" ht="33" customHeight="1" x14ac:dyDescent="0.2">
      <c r="A2" s="159" t="s">
        <v>1</v>
      </c>
      <c r="B2" s="159"/>
      <c r="C2" s="159"/>
      <c r="D2" s="159"/>
      <c r="E2" s="159"/>
      <c r="F2" s="159"/>
      <c r="G2" s="159"/>
      <c r="H2" s="159"/>
      <c r="I2" s="8"/>
      <c r="J2" s="8"/>
      <c r="K2" s="8"/>
      <c r="L2" s="8"/>
      <c r="M2" s="8"/>
      <c r="N2" s="8"/>
      <c r="O2" s="8"/>
      <c r="P2" s="8"/>
      <c r="Q2" s="8"/>
      <c r="R2" s="8"/>
      <c r="S2" s="8"/>
      <c r="T2" s="8"/>
      <c r="U2" s="8"/>
      <c r="V2" s="8"/>
      <c r="W2" s="8"/>
      <c r="X2" s="8"/>
      <c r="Y2" s="8"/>
      <c r="Z2" s="8"/>
      <c r="AA2" s="9"/>
      <c r="AB2" s="9"/>
      <c r="AC2" s="9"/>
      <c r="AD2" s="9"/>
      <c r="AE2" s="9"/>
      <c r="AF2" s="9"/>
      <c r="AG2" s="10"/>
      <c r="AH2" s="10"/>
      <c r="AI2" s="10"/>
      <c r="AJ2" s="10"/>
      <c r="AK2" s="10"/>
      <c r="AL2" s="10"/>
      <c r="AM2" s="10"/>
      <c r="AN2" s="10"/>
      <c r="AO2" s="10"/>
      <c r="AP2" s="10"/>
      <c r="AQ2" s="8"/>
      <c r="AR2" s="8"/>
      <c r="AS2" s="8"/>
      <c r="AT2" s="8"/>
      <c r="AU2" s="8"/>
      <c r="AV2" s="8"/>
      <c r="AW2" s="8"/>
      <c r="AX2" s="8"/>
    </row>
    <row r="3" spans="1:50" ht="48" customHeight="1" x14ac:dyDescent="0.2">
      <c r="A3" s="11" t="s">
        <v>2</v>
      </c>
      <c r="B3" s="154" t="s">
        <v>3</v>
      </c>
      <c r="C3" s="154"/>
      <c r="D3" s="154"/>
      <c r="E3" s="154"/>
      <c r="F3" s="154"/>
      <c r="G3" s="154"/>
      <c r="H3" s="154"/>
    </row>
    <row r="4" spans="1:50" ht="48" customHeight="1" x14ac:dyDescent="0.2">
      <c r="A4" s="11" t="s">
        <v>4</v>
      </c>
      <c r="B4" s="156" t="s">
        <v>5</v>
      </c>
      <c r="C4" s="157"/>
      <c r="D4" s="157"/>
      <c r="E4" s="157"/>
      <c r="F4" s="157"/>
      <c r="G4" s="157"/>
      <c r="H4" s="158"/>
    </row>
    <row r="5" spans="1:50" ht="31.5" customHeight="1" x14ac:dyDescent="0.2">
      <c r="A5" s="11" t="s">
        <v>6</v>
      </c>
      <c r="B5" s="154" t="s">
        <v>7</v>
      </c>
      <c r="C5" s="154"/>
      <c r="D5" s="154"/>
      <c r="E5" s="154"/>
      <c r="F5" s="154"/>
      <c r="G5" s="154"/>
      <c r="H5" s="154"/>
    </row>
    <row r="6" spans="1:50" ht="40.5" customHeight="1" x14ac:dyDescent="0.2">
      <c r="A6" s="11" t="s">
        <v>8</v>
      </c>
      <c r="B6" s="156" t="s">
        <v>9</v>
      </c>
      <c r="C6" s="157"/>
      <c r="D6" s="157"/>
      <c r="E6" s="157"/>
      <c r="F6" s="157"/>
      <c r="G6" s="157"/>
      <c r="H6" s="158"/>
    </row>
    <row r="7" spans="1:50" ht="41.1" customHeight="1" x14ac:dyDescent="0.2">
      <c r="A7" s="11" t="s">
        <v>10</v>
      </c>
      <c r="B7" s="154" t="s">
        <v>11</v>
      </c>
      <c r="C7" s="154"/>
      <c r="D7" s="154"/>
      <c r="E7" s="154"/>
      <c r="F7" s="154"/>
      <c r="G7" s="154"/>
      <c r="H7" s="154"/>
    </row>
    <row r="8" spans="1:50" ht="48.95" customHeight="1" x14ac:dyDescent="0.2">
      <c r="A8" s="11" t="s">
        <v>12</v>
      </c>
      <c r="B8" s="154" t="s">
        <v>13</v>
      </c>
      <c r="C8" s="154"/>
      <c r="D8" s="154"/>
      <c r="E8" s="154"/>
      <c r="F8" s="154"/>
      <c r="G8" s="154"/>
      <c r="H8" s="154"/>
    </row>
    <row r="9" spans="1:50" ht="48.95" customHeight="1" x14ac:dyDescent="0.2">
      <c r="A9" s="11" t="s">
        <v>14</v>
      </c>
      <c r="B9" s="156" t="s">
        <v>15</v>
      </c>
      <c r="C9" s="157"/>
      <c r="D9" s="157"/>
      <c r="E9" s="157"/>
      <c r="F9" s="157"/>
      <c r="G9" s="157"/>
      <c r="H9" s="158"/>
    </row>
    <row r="10" spans="1:50" ht="30" x14ac:dyDescent="0.2">
      <c r="A10" s="11" t="s">
        <v>16</v>
      </c>
      <c r="B10" s="154" t="s">
        <v>17</v>
      </c>
      <c r="C10" s="154"/>
      <c r="D10" s="154"/>
      <c r="E10" s="154"/>
      <c r="F10" s="154"/>
      <c r="G10" s="154"/>
      <c r="H10" s="154"/>
    </row>
    <row r="11" spans="1:50" ht="30" x14ac:dyDescent="0.2">
      <c r="A11" s="11" t="s">
        <v>18</v>
      </c>
      <c r="B11" s="154" t="s">
        <v>19</v>
      </c>
      <c r="C11" s="154"/>
      <c r="D11" s="154"/>
      <c r="E11" s="154"/>
      <c r="F11" s="154"/>
      <c r="G11" s="154"/>
      <c r="H11" s="154"/>
    </row>
    <row r="12" spans="1:50" ht="33.950000000000003" customHeight="1" x14ac:dyDescent="0.2">
      <c r="A12" s="11" t="s">
        <v>20</v>
      </c>
      <c r="B12" s="154" t="s">
        <v>21</v>
      </c>
      <c r="C12" s="154"/>
      <c r="D12" s="154"/>
      <c r="E12" s="154"/>
      <c r="F12" s="154"/>
      <c r="G12" s="154"/>
      <c r="H12" s="154"/>
    </row>
    <row r="13" spans="1:50" ht="30" x14ac:dyDescent="0.2">
      <c r="A13" s="11" t="s">
        <v>22</v>
      </c>
      <c r="B13" s="154" t="s">
        <v>23</v>
      </c>
      <c r="C13" s="154"/>
      <c r="D13" s="154"/>
      <c r="E13" s="154"/>
      <c r="F13" s="154"/>
      <c r="G13" s="154"/>
      <c r="H13" s="154"/>
    </row>
    <row r="14" spans="1:50" ht="30" x14ac:dyDescent="0.2">
      <c r="A14" s="11" t="s">
        <v>24</v>
      </c>
      <c r="B14" s="154" t="s">
        <v>25</v>
      </c>
      <c r="C14" s="154"/>
      <c r="D14" s="154"/>
      <c r="E14" s="154"/>
      <c r="F14" s="154"/>
      <c r="G14" s="154"/>
      <c r="H14" s="154"/>
    </row>
    <row r="15" spans="1:50" ht="44.1" customHeight="1" x14ac:dyDescent="0.2">
      <c r="A15" s="11" t="s">
        <v>26</v>
      </c>
      <c r="B15" s="154" t="s">
        <v>27</v>
      </c>
      <c r="C15" s="154"/>
      <c r="D15" s="154"/>
      <c r="E15" s="154"/>
      <c r="F15" s="154"/>
      <c r="G15" s="154"/>
      <c r="H15" s="154"/>
    </row>
    <row r="16" spans="1:50" ht="60" x14ac:dyDescent="0.2">
      <c r="A16" s="11" t="s">
        <v>28</v>
      </c>
      <c r="B16" s="154" t="s">
        <v>29</v>
      </c>
      <c r="C16" s="154"/>
      <c r="D16" s="154"/>
      <c r="E16" s="154"/>
      <c r="F16" s="154"/>
      <c r="G16" s="154"/>
      <c r="H16" s="154"/>
    </row>
    <row r="17" spans="1:8" ht="58.5" customHeight="1" x14ac:dyDescent="0.2">
      <c r="A17" s="11" t="s">
        <v>30</v>
      </c>
      <c r="B17" s="154" t="s">
        <v>31</v>
      </c>
      <c r="C17" s="154"/>
      <c r="D17" s="154"/>
      <c r="E17" s="154"/>
      <c r="F17" s="154"/>
      <c r="G17" s="154"/>
      <c r="H17" s="154"/>
    </row>
    <row r="18" spans="1:8" ht="30" x14ac:dyDescent="0.2">
      <c r="A18" s="11" t="s">
        <v>32</v>
      </c>
      <c r="B18" s="154" t="s">
        <v>33</v>
      </c>
      <c r="C18" s="154"/>
      <c r="D18" s="154"/>
      <c r="E18" s="154"/>
      <c r="F18" s="154"/>
      <c r="G18" s="154"/>
      <c r="H18" s="154"/>
    </row>
    <row r="19" spans="1:8" ht="30" customHeight="1" x14ac:dyDescent="0.2">
      <c r="A19" s="161"/>
      <c r="B19" s="162"/>
      <c r="C19" s="162"/>
      <c r="D19" s="162"/>
      <c r="E19" s="162"/>
      <c r="F19" s="162"/>
      <c r="G19" s="162"/>
      <c r="H19" s="163"/>
    </row>
    <row r="20" spans="1:8" ht="37.5" customHeight="1" x14ac:dyDescent="0.2">
      <c r="A20" s="159" t="s">
        <v>34</v>
      </c>
      <c r="B20" s="159"/>
      <c r="C20" s="159"/>
      <c r="D20" s="159"/>
      <c r="E20" s="159"/>
      <c r="F20" s="159"/>
      <c r="G20" s="159"/>
      <c r="H20" s="159"/>
    </row>
    <row r="21" spans="1:8" ht="117" customHeight="1" x14ac:dyDescent="0.2">
      <c r="A21" s="164" t="s">
        <v>35</v>
      </c>
      <c r="B21" s="164"/>
      <c r="C21" s="164"/>
      <c r="D21" s="164"/>
      <c r="E21" s="164"/>
      <c r="F21" s="164"/>
      <c r="G21" s="164"/>
      <c r="H21" s="164"/>
    </row>
    <row r="22" spans="1:8" ht="117" customHeight="1" x14ac:dyDescent="0.2">
      <c r="A22" s="11" t="s">
        <v>10</v>
      </c>
      <c r="B22" s="154" t="s">
        <v>11</v>
      </c>
      <c r="C22" s="154"/>
      <c r="D22" s="154"/>
      <c r="E22" s="154"/>
      <c r="F22" s="154"/>
      <c r="G22" s="154"/>
      <c r="H22" s="154"/>
    </row>
    <row r="23" spans="1:8" ht="167.1" customHeight="1" x14ac:dyDescent="0.2">
      <c r="A23" s="11" t="s">
        <v>36</v>
      </c>
      <c r="B23" s="164" t="s">
        <v>37</v>
      </c>
      <c r="C23" s="164"/>
      <c r="D23" s="164"/>
      <c r="E23" s="164"/>
      <c r="F23" s="164"/>
      <c r="G23" s="164"/>
      <c r="H23" s="164"/>
    </row>
    <row r="24" spans="1:8" ht="69.75" customHeight="1" x14ac:dyDescent="0.2">
      <c r="A24" s="11" t="s">
        <v>38</v>
      </c>
      <c r="B24" s="164" t="s">
        <v>39</v>
      </c>
      <c r="C24" s="164"/>
      <c r="D24" s="164"/>
      <c r="E24" s="164"/>
      <c r="F24" s="164"/>
      <c r="G24" s="164"/>
      <c r="H24" s="164"/>
    </row>
    <row r="25" spans="1:8" ht="60" customHeight="1" x14ac:dyDescent="0.2">
      <c r="A25" s="11" t="s">
        <v>40</v>
      </c>
      <c r="B25" s="164" t="s">
        <v>41</v>
      </c>
      <c r="C25" s="164"/>
      <c r="D25" s="164"/>
      <c r="E25" s="164"/>
      <c r="F25" s="164"/>
      <c r="G25" s="164"/>
      <c r="H25" s="164"/>
    </row>
    <row r="26" spans="1:8" ht="24.75" customHeight="1" x14ac:dyDescent="0.2">
      <c r="A26" s="12" t="s">
        <v>42</v>
      </c>
      <c r="B26" s="160" t="s">
        <v>43</v>
      </c>
      <c r="C26" s="160"/>
      <c r="D26" s="160"/>
      <c r="E26" s="160"/>
      <c r="F26" s="160"/>
      <c r="G26" s="160"/>
      <c r="H26" s="160"/>
    </row>
    <row r="27" spans="1:8" ht="26.25" customHeight="1" x14ac:dyDescent="0.2">
      <c r="A27" s="12" t="s">
        <v>44</v>
      </c>
      <c r="B27" s="160" t="s">
        <v>45</v>
      </c>
      <c r="C27" s="160"/>
      <c r="D27" s="160"/>
      <c r="E27" s="160"/>
      <c r="F27" s="160"/>
      <c r="G27" s="160"/>
      <c r="H27" s="160"/>
    </row>
    <row r="28" spans="1:8" ht="53.25" customHeight="1" x14ac:dyDescent="0.2">
      <c r="A28" s="11" t="s">
        <v>46</v>
      </c>
      <c r="B28" s="164" t="s">
        <v>47</v>
      </c>
      <c r="C28" s="164"/>
      <c r="D28" s="164"/>
      <c r="E28" s="164"/>
      <c r="F28" s="164"/>
      <c r="G28" s="164"/>
      <c r="H28" s="164"/>
    </row>
    <row r="29" spans="1:8" ht="45" customHeight="1" x14ac:dyDescent="0.2">
      <c r="A29" s="11" t="s">
        <v>48</v>
      </c>
      <c r="B29" s="180" t="s">
        <v>49</v>
      </c>
      <c r="C29" s="181"/>
      <c r="D29" s="181"/>
      <c r="E29" s="181"/>
      <c r="F29" s="181"/>
      <c r="G29" s="181"/>
      <c r="H29" s="182"/>
    </row>
    <row r="30" spans="1:8" ht="45" customHeight="1" x14ac:dyDescent="0.2">
      <c r="A30" s="11" t="s">
        <v>50</v>
      </c>
      <c r="B30" s="180" t="s">
        <v>51</v>
      </c>
      <c r="C30" s="181"/>
      <c r="D30" s="181"/>
      <c r="E30" s="181"/>
      <c r="F30" s="181"/>
      <c r="G30" s="181"/>
      <c r="H30" s="182"/>
    </row>
    <row r="31" spans="1:8" ht="45" customHeight="1" x14ac:dyDescent="0.2">
      <c r="A31" s="11" t="s">
        <v>52</v>
      </c>
      <c r="B31" s="180" t="s">
        <v>53</v>
      </c>
      <c r="C31" s="181"/>
      <c r="D31" s="181"/>
      <c r="E31" s="181"/>
      <c r="F31" s="181"/>
      <c r="G31" s="181"/>
      <c r="H31" s="182"/>
    </row>
    <row r="32" spans="1:8" ht="33" customHeight="1" x14ac:dyDescent="0.2">
      <c r="A32" s="12" t="s">
        <v>54</v>
      </c>
      <c r="B32" s="164" t="s">
        <v>55</v>
      </c>
      <c r="C32" s="164"/>
      <c r="D32" s="164"/>
      <c r="E32" s="164"/>
      <c r="F32" s="164"/>
      <c r="G32" s="164"/>
      <c r="H32" s="164"/>
    </row>
    <row r="33" spans="1:8" ht="39" customHeight="1" x14ac:dyDescent="0.2">
      <c r="A33" s="11" t="s">
        <v>56</v>
      </c>
      <c r="B33" s="160" t="s">
        <v>57</v>
      </c>
      <c r="C33" s="160"/>
      <c r="D33" s="160"/>
      <c r="E33" s="160"/>
      <c r="F33" s="160"/>
      <c r="G33" s="160"/>
      <c r="H33" s="160"/>
    </row>
    <row r="34" spans="1:8" ht="39" customHeight="1" x14ac:dyDescent="0.2">
      <c r="A34" s="159" t="s">
        <v>58</v>
      </c>
      <c r="B34" s="159"/>
      <c r="C34" s="159"/>
      <c r="D34" s="159"/>
      <c r="E34" s="159"/>
      <c r="F34" s="159"/>
      <c r="G34" s="159"/>
      <c r="H34" s="159"/>
    </row>
    <row r="35" spans="1:8" ht="79.5" customHeight="1" x14ac:dyDescent="0.2">
      <c r="A35" s="156" t="s">
        <v>59</v>
      </c>
      <c r="B35" s="157"/>
      <c r="C35" s="157"/>
      <c r="D35" s="157"/>
      <c r="E35" s="157"/>
      <c r="F35" s="157"/>
      <c r="G35" s="157"/>
      <c r="H35" s="158"/>
    </row>
    <row r="36" spans="1:8" ht="33" customHeight="1" x14ac:dyDescent="0.2">
      <c r="A36" s="11" t="s">
        <v>60</v>
      </c>
      <c r="B36" s="164" t="s">
        <v>61</v>
      </c>
      <c r="C36" s="164"/>
      <c r="D36" s="164"/>
      <c r="E36" s="164"/>
      <c r="F36" s="164"/>
      <c r="G36" s="164"/>
      <c r="H36" s="164"/>
    </row>
    <row r="37" spans="1:8" ht="33" customHeight="1" x14ac:dyDescent="0.2">
      <c r="A37" s="11" t="s">
        <v>62</v>
      </c>
      <c r="B37" s="164" t="s">
        <v>63</v>
      </c>
      <c r="C37" s="164"/>
      <c r="D37" s="164"/>
      <c r="E37" s="164"/>
      <c r="F37" s="164"/>
      <c r="G37" s="164"/>
      <c r="H37" s="164"/>
    </row>
    <row r="38" spans="1:8" ht="33" customHeight="1" x14ac:dyDescent="0.2">
      <c r="A38" s="17"/>
      <c r="B38" s="18"/>
      <c r="C38" s="18"/>
      <c r="D38" s="18"/>
      <c r="E38" s="18"/>
      <c r="F38" s="18"/>
      <c r="G38" s="18"/>
      <c r="H38" s="19"/>
    </row>
    <row r="39" spans="1:8" ht="34.5" customHeight="1" x14ac:dyDescent="0.2">
      <c r="A39" s="159" t="s">
        <v>64</v>
      </c>
      <c r="B39" s="159"/>
      <c r="C39" s="159"/>
      <c r="D39" s="159"/>
      <c r="E39" s="159"/>
      <c r="F39" s="159"/>
      <c r="G39" s="159"/>
      <c r="H39" s="159"/>
    </row>
    <row r="40" spans="1:8" ht="34.5" customHeight="1" x14ac:dyDescent="0.2">
      <c r="A40" s="11" t="s">
        <v>65</v>
      </c>
      <c r="B40" s="164" t="s">
        <v>66</v>
      </c>
      <c r="C40" s="164"/>
      <c r="D40" s="164"/>
      <c r="E40" s="164"/>
      <c r="F40" s="164"/>
      <c r="G40" s="164"/>
      <c r="H40" s="164"/>
    </row>
    <row r="41" spans="1:8" ht="29.25" customHeight="1" x14ac:dyDescent="0.2">
      <c r="A41" s="11" t="s">
        <v>67</v>
      </c>
      <c r="B41" s="164" t="s">
        <v>68</v>
      </c>
      <c r="C41" s="164"/>
      <c r="D41" s="164"/>
      <c r="E41" s="164"/>
      <c r="F41" s="164"/>
      <c r="G41" s="164"/>
      <c r="H41" s="164"/>
    </row>
    <row r="42" spans="1:8" ht="42" customHeight="1" x14ac:dyDescent="0.2">
      <c r="A42" s="11" t="s">
        <v>69</v>
      </c>
      <c r="B42" s="164" t="s">
        <v>70</v>
      </c>
      <c r="C42" s="164"/>
      <c r="D42" s="164"/>
      <c r="E42" s="164"/>
      <c r="F42" s="164"/>
      <c r="G42" s="164"/>
      <c r="H42" s="164"/>
    </row>
    <row r="43" spans="1:8" ht="42" customHeight="1" x14ac:dyDescent="0.2">
      <c r="A43" s="11" t="s">
        <v>71</v>
      </c>
      <c r="B43" s="180" t="s">
        <v>72</v>
      </c>
      <c r="C43" s="181"/>
      <c r="D43" s="181"/>
      <c r="E43" s="181"/>
      <c r="F43" s="181"/>
      <c r="G43" s="181"/>
      <c r="H43" s="182"/>
    </row>
    <row r="44" spans="1:8" ht="42" customHeight="1" x14ac:dyDescent="0.2">
      <c r="A44" s="11" t="s">
        <v>73</v>
      </c>
      <c r="B44" s="180" t="s">
        <v>74</v>
      </c>
      <c r="C44" s="181"/>
      <c r="D44" s="181"/>
      <c r="E44" s="181"/>
      <c r="F44" s="181"/>
      <c r="G44" s="181"/>
      <c r="H44" s="182"/>
    </row>
    <row r="45" spans="1:8" ht="42" customHeight="1" x14ac:dyDescent="0.2">
      <c r="A45" s="11" t="s">
        <v>75</v>
      </c>
      <c r="B45" s="180" t="s">
        <v>76</v>
      </c>
      <c r="C45" s="181"/>
      <c r="D45" s="181"/>
      <c r="E45" s="181"/>
      <c r="F45" s="181"/>
      <c r="G45" s="181"/>
      <c r="H45" s="182"/>
    </row>
    <row r="46" spans="1:8" ht="86.1" customHeight="1" x14ac:dyDescent="0.2">
      <c r="A46" s="13" t="s">
        <v>77</v>
      </c>
      <c r="B46" s="165" t="s">
        <v>78</v>
      </c>
      <c r="C46" s="165"/>
      <c r="D46" s="165"/>
      <c r="E46" s="165"/>
      <c r="F46" s="165"/>
      <c r="G46" s="165"/>
      <c r="H46" s="165"/>
    </row>
    <row r="47" spans="1:8" ht="39.75" customHeight="1" x14ac:dyDescent="0.2">
      <c r="A47" s="13" t="s">
        <v>79</v>
      </c>
      <c r="B47" s="167" t="s">
        <v>80</v>
      </c>
      <c r="C47" s="168"/>
      <c r="D47" s="168"/>
      <c r="E47" s="168"/>
      <c r="F47" s="168"/>
      <c r="G47" s="168"/>
      <c r="H47" s="169"/>
    </row>
    <row r="48" spans="1:8" ht="31.5" customHeight="1" x14ac:dyDescent="0.2">
      <c r="A48" s="13" t="s">
        <v>81</v>
      </c>
      <c r="B48" s="165" t="s">
        <v>82</v>
      </c>
      <c r="C48" s="165"/>
      <c r="D48" s="165"/>
      <c r="E48" s="165"/>
      <c r="F48" s="165"/>
      <c r="G48" s="165"/>
      <c r="H48" s="165"/>
    </row>
    <row r="49" spans="1:8" ht="45" x14ac:dyDescent="0.2">
      <c r="A49" s="13" t="s">
        <v>83</v>
      </c>
      <c r="B49" s="165" t="s">
        <v>84</v>
      </c>
      <c r="C49" s="165"/>
      <c r="D49" s="165"/>
      <c r="E49" s="165"/>
      <c r="F49" s="165"/>
      <c r="G49" s="165"/>
      <c r="H49" s="165"/>
    </row>
    <row r="50" spans="1:8" ht="43.5" customHeight="1" x14ac:dyDescent="0.2">
      <c r="A50" s="13" t="s">
        <v>85</v>
      </c>
      <c r="B50" s="165" t="s">
        <v>86</v>
      </c>
      <c r="C50" s="165"/>
      <c r="D50" s="165"/>
      <c r="E50" s="165"/>
      <c r="F50" s="165"/>
      <c r="G50" s="165"/>
      <c r="H50" s="165"/>
    </row>
    <row r="51" spans="1:8" ht="40.5" customHeight="1" x14ac:dyDescent="0.2">
      <c r="A51" s="13" t="s">
        <v>87</v>
      </c>
      <c r="B51" s="165" t="s">
        <v>88</v>
      </c>
      <c r="C51" s="165"/>
      <c r="D51" s="165"/>
      <c r="E51" s="165"/>
      <c r="F51" s="165"/>
      <c r="G51" s="165"/>
      <c r="H51" s="165"/>
    </row>
    <row r="52" spans="1:8" ht="75.75" customHeight="1" x14ac:dyDescent="0.2">
      <c r="A52" s="14" t="s">
        <v>89</v>
      </c>
      <c r="B52" s="166" t="s">
        <v>90</v>
      </c>
      <c r="C52" s="166"/>
      <c r="D52" s="166"/>
      <c r="E52" s="166"/>
      <c r="F52" s="166"/>
      <c r="G52" s="166"/>
      <c r="H52" s="166"/>
    </row>
    <row r="53" spans="1:8" ht="41.25" customHeight="1" x14ac:dyDescent="0.2">
      <c r="A53" s="14" t="s">
        <v>91</v>
      </c>
      <c r="B53" s="166" t="s">
        <v>92</v>
      </c>
      <c r="C53" s="166"/>
      <c r="D53" s="166"/>
      <c r="E53" s="166"/>
      <c r="F53" s="166"/>
      <c r="G53" s="166"/>
      <c r="H53" s="166"/>
    </row>
    <row r="54" spans="1:8" ht="47.45" customHeight="1" x14ac:dyDescent="0.2">
      <c r="A54" s="14" t="s">
        <v>93</v>
      </c>
      <c r="B54" s="166" t="s">
        <v>94</v>
      </c>
      <c r="C54" s="166"/>
      <c r="D54" s="166"/>
      <c r="E54" s="166"/>
      <c r="F54" s="166"/>
      <c r="G54" s="166"/>
      <c r="H54" s="166"/>
    </row>
    <row r="55" spans="1:8" ht="57.6" customHeight="1" x14ac:dyDescent="0.2">
      <c r="A55" s="14" t="s">
        <v>95</v>
      </c>
      <c r="B55" s="166" t="s">
        <v>96</v>
      </c>
      <c r="C55" s="166"/>
      <c r="D55" s="166"/>
      <c r="E55" s="166"/>
      <c r="F55" s="166"/>
      <c r="G55" s="166"/>
      <c r="H55" s="166"/>
    </row>
    <row r="56" spans="1:8" ht="31.5" customHeight="1" x14ac:dyDescent="0.2">
      <c r="A56" s="14" t="s">
        <v>97</v>
      </c>
      <c r="B56" s="166" t="s">
        <v>98</v>
      </c>
      <c r="C56" s="166"/>
      <c r="D56" s="166"/>
      <c r="E56" s="166"/>
      <c r="F56" s="166"/>
      <c r="G56" s="166"/>
      <c r="H56" s="166"/>
    </row>
    <row r="57" spans="1:8" ht="70.5" customHeight="1" x14ac:dyDescent="0.2">
      <c r="A57" s="14" t="s">
        <v>99</v>
      </c>
      <c r="B57" s="166" t="s">
        <v>100</v>
      </c>
      <c r="C57" s="166"/>
      <c r="D57" s="166"/>
      <c r="E57" s="166"/>
      <c r="F57" s="166"/>
      <c r="G57" s="166"/>
      <c r="H57" s="166"/>
    </row>
    <row r="58" spans="1:8" ht="33.75" customHeight="1" x14ac:dyDescent="0.2">
      <c r="A58" s="172"/>
      <c r="B58" s="172"/>
      <c r="C58" s="172"/>
      <c r="D58" s="172"/>
      <c r="E58" s="172"/>
      <c r="F58" s="172"/>
      <c r="G58" s="172"/>
      <c r="H58" s="173"/>
    </row>
    <row r="59" spans="1:8" ht="32.25" customHeight="1" x14ac:dyDescent="0.2">
      <c r="A59" s="175" t="s">
        <v>101</v>
      </c>
      <c r="B59" s="175"/>
      <c r="C59" s="175"/>
      <c r="D59" s="175"/>
      <c r="E59" s="175"/>
      <c r="F59" s="175"/>
      <c r="G59" s="175"/>
      <c r="H59" s="175"/>
    </row>
    <row r="60" spans="1:8" ht="34.5" customHeight="1" x14ac:dyDescent="0.2">
      <c r="A60" s="11" t="s">
        <v>102</v>
      </c>
      <c r="B60" s="170" t="s">
        <v>103</v>
      </c>
      <c r="C60" s="170"/>
      <c r="D60" s="170"/>
      <c r="E60" s="170"/>
      <c r="F60" s="170"/>
      <c r="G60" s="170"/>
      <c r="H60" s="170"/>
    </row>
    <row r="61" spans="1:8" ht="60" customHeight="1" x14ac:dyDescent="0.2">
      <c r="A61" s="11" t="s">
        <v>104</v>
      </c>
      <c r="B61" s="179" t="s">
        <v>105</v>
      </c>
      <c r="C61" s="179"/>
      <c r="D61" s="179"/>
      <c r="E61" s="179"/>
      <c r="F61" s="179"/>
      <c r="G61" s="179"/>
      <c r="H61" s="179"/>
    </row>
    <row r="62" spans="1:8" ht="41.25" customHeight="1" x14ac:dyDescent="0.2">
      <c r="A62" s="11" t="s">
        <v>106</v>
      </c>
      <c r="B62" s="176" t="s">
        <v>107</v>
      </c>
      <c r="C62" s="177"/>
      <c r="D62" s="177"/>
      <c r="E62" s="177"/>
      <c r="F62" s="177"/>
      <c r="G62" s="177"/>
      <c r="H62" s="178"/>
    </row>
    <row r="63" spans="1:8" ht="42" customHeight="1" x14ac:dyDescent="0.2">
      <c r="A63" s="11" t="s">
        <v>108</v>
      </c>
      <c r="B63" s="164" t="s">
        <v>109</v>
      </c>
      <c r="C63" s="164"/>
      <c r="D63" s="164"/>
      <c r="E63" s="164"/>
      <c r="F63" s="164"/>
      <c r="G63" s="164"/>
      <c r="H63" s="164"/>
    </row>
    <row r="64" spans="1:8" ht="31.5" customHeight="1" x14ac:dyDescent="0.2">
      <c r="A64" s="11" t="s">
        <v>110</v>
      </c>
      <c r="B64" s="170" t="s">
        <v>111</v>
      </c>
      <c r="C64" s="170"/>
      <c r="D64" s="170"/>
      <c r="E64" s="170"/>
      <c r="F64" s="170"/>
      <c r="G64" s="170"/>
      <c r="H64" s="170"/>
    </row>
    <row r="65" spans="1:8" ht="45.75" customHeight="1" x14ac:dyDescent="0.2">
      <c r="A65" s="11" t="s">
        <v>112</v>
      </c>
      <c r="B65" s="170" t="s">
        <v>113</v>
      </c>
      <c r="C65" s="170"/>
      <c r="D65" s="170"/>
      <c r="E65" s="170"/>
      <c r="F65" s="170"/>
      <c r="G65" s="170"/>
      <c r="H65" s="170"/>
    </row>
    <row r="66" spans="1:8" ht="30.75" customHeight="1" x14ac:dyDescent="0.2">
      <c r="A66" s="174"/>
      <c r="B66" s="174"/>
      <c r="C66" s="174"/>
      <c r="D66" s="174"/>
      <c r="E66" s="174"/>
      <c r="F66" s="174"/>
      <c r="G66" s="174"/>
      <c r="H66" s="174"/>
    </row>
    <row r="67" spans="1:8" ht="34.5" customHeight="1" x14ac:dyDescent="0.2">
      <c r="A67" s="175" t="s">
        <v>114</v>
      </c>
      <c r="B67" s="175"/>
      <c r="C67" s="175"/>
      <c r="D67" s="175"/>
      <c r="E67" s="175"/>
      <c r="F67" s="175"/>
      <c r="G67" s="175"/>
      <c r="H67" s="175"/>
    </row>
    <row r="68" spans="1:8" ht="39.75" customHeight="1" x14ac:dyDescent="0.2">
      <c r="A68" s="14" t="s">
        <v>115</v>
      </c>
      <c r="B68" s="170" t="s">
        <v>116</v>
      </c>
      <c r="C68" s="170"/>
      <c r="D68" s="170"/>
      <c r="E68" s="170"/>
      <c r="F68" s="170"/>
      <c r="G68" s="170"/>
      <c r="H68" s="170"/>
    </row>
    <row r="69" spans="1:8" ht="39.75" customHeight="1" x14ac:dyDescent="0.2">
      <c r="A69" s="14" t="s">
        <v>117</v>
      </c>
      <c r="B69" s="170" t="s">
        <v>118</v>
      </c>
      <c r="C69" s="170"/>
      <c r="D69" s="170"/>
      <c r="E69" s="170"/>
      <c r="F69" s="170"/>
      <c r="G69" s="170"/>
      <c r="H69" s="170"/>
    </row>
    <row r="70" spans="1:8" ht="42" customHeight="1" x14ac:dyDescent="0.2">
      <c r="A70" s="14" t="s">
        <v>119</v>
      </c>
      <c r="B70" s="166" t="s">
        <v>120</v>
      </c>
      <c r="C70" s="166"/>
      <c r="D70" s="166"/>
      <c r="E70" s="166"/>
      <c r="F70" s="166"/>
      <c r="G70" s="166"/>
      <c r="H70" s="166"/>
    </row>
    <row r="71" spans="1:8" ht="33.75" customHeight="1" x14ac:dyDescent="0.2">
      <c r="A71" s="14" t="s">
        <v>121</v>
      </c>
      <c r="B71" s="170" t="s">
        <v>122</v>
      </c>
      <c r="C71" s="170"/>
      <c r="D71" s="170"/>
      <c r="E71" s="170"/>
      <c r="F71" s="170"/>
      <c r="G71" s="170"/>
      <c r="H71" s="170"/>
    </row>
    <row r="72" spans="1:8" ht="33" customHeight="1" x14ac:dyDescent="0.2">
      <c r="A72" s="14" t="s">
        <v>123</v>
      </c>
      <c r="B72" s="170" t="s">
        <v>124</v>
      </c>
      <c r="C72" s="170"/>
      <c r="D72" s="170"/>
      <c r="E72" s="170"/>
      <c r="F72" s="170"/>
      <c r="G72" s="170"/>
      <c r="H72" s="170"/>
    </row>
    <row r="73" spans="1:8" ht="33.75" customHeight="1" x14ac:dyDescent="0.2">
      <c r="A73" s="171"/>
      <c r="B73" s="171"/>
      <c r="C73" s="171"/>
      <c r="D73" s="171"/>
      <c r="E73" s="171"/>
      <c r="F73" s="171"/>
      <c r="G73" s="171"/>
      <c r="H73" s="171"/>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22"/>
  <sheetViews>
    <sheetView tabSelected="1" topLeftCell="Q1" zoomScale="60" zoomScaleNormal="60" workbookViewId="0">
      <pane ySplit="7" topLeftCell="A46" activePane="bottomLeft" state="frozen"/>
      <selection activeCell="A7" sqref="A7"/>
      <selection pane="bottomLeft" activeCell="U36" sqref="U36"/>
    </sheetView>
  </sheetViews>
  <sheetFormatPr baseColWidth="10" defaultColWidth="11.42578125" defaultRowHeight="15" x14ac:dyDescent="0.25"/>
  <cols>
    <col min="1" max="1" width="26.42578125" style="65" customWidth="1"/>
    <col min="2" max="2" width="26.42578125" style="66" customWidth="1"/>
    <col min="3" max="3" width="27.7109375" style="65" customWidth="1"/>
    <col min="4" max="4" width="22.42578125" style="30" customWidth="1"/>
    <col min="5" max="5" width="23.140625" style="30" customWidth="1"/>
    <col min="6" max="7" width="23.7109375" style="30" customWidth="1"/>
    <col min="8" max="8" width="27.140625" style="30" customWidth="1"/>
    <col min="9" max="9" width="27.7109375" style="65" customWidth="1"/>
    <col min="10" max="10" width="31.140625" style="30" customWidth="1"/>
    <col min="11" max="11" width="35.140625" style="67" customWidth="1"/>
    <col min="12" max="12" width="25.85546875" style="67" customWidth="1"/>
    <col min="13" max="13" width="21.140625" style="67" customWidth="1"/>
    <col min="14" max="14" width="28.5703125" style="67" customWidth="1"/>
    <col min="15" max="15" width="22.85546875" style="71" customWidth="1"/>
    <col min="16" max="16" width="21.5703125" style="72" customWidth="1"/>
    <col min="17" max="17" width="26" style="73" customWidth="1"/>
    <col min="18" max="19" width="26" style="73" hidden="1" customWidth="1"/>
    <col min="20" max="21" width="26" style="73" customWidth="1"/>
    <col min="22" max="23" width="26" style="73" hidden="1" customWidth="1"/>
    <col min="24" max="24" width="26" style="73" customWidth="1"/>
    <col min="25" max="25" width="30.28515625" style="74" customWidth="1"/>
    <col min="26" max="27" width="30.28515625" style="69" customWidth="1"/>
    <col min="28" max="28" width="30.28515625" style="69" hidden="1" customWidth="1"/>
    <col min="29" max="32" width="30.28515625" style="75" customWidth="1"/>
    <col min="33" max="16384" width="11.42578125" style="30"/>
  </cols>
  <sheetData>
    <row r="1" spans="1:33" ht="32.25" hidden="1" customHeight="1" x14ac:dyDescent="0.25">
      <c r="A1" s="189"/>
      <c r="B1" s="189"/>
      <c r="C1" s="192" t="s">
        <v>125</v>
      </c>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4"/>
      <c r="AF1" s="139" t="s">
        <v>671</v>
      </c>
    </row>
    <row r="2" spans="1:33" ht="24.75" hidden="1" customHeight="1" x14ac:dyDescent="0.25">
      <c r="A2" s="189"/>
      <c r="B2" s="189"/>
      <c r="C2" s="192" t="s">
        <v>126</v>
      </c>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4"/>
      <c r="AF2" s="139" t="s">
        <v>127</v>
      </c>
    </row>
    <row r="3" spans="1:33" ht="47.25" hidden="1" customHeight="1" x14ac:dyDescent="0.25">
      <c r="A3" s="189"/>
      <c r="B3" s="189"/>
      <c r="C3" s="192" t="s">
        <v>663</v>
      </c>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4"/>
      <c r="AF3" s="139" t="s">
        <v>665</v>
      </c>
    </row>
    <row r="4" spans="1:33" ht="52.5" hidden="1" customHeight="1" x14ac:dyDescent="0.25">
      <c r="A4" s="189"/>
      <c r="B4" s="189"/>
      <c r="C4" s="192" t="s">
        <v>664</v>
      </c>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4"/>
      <c r="AF4" s="139" t="s">
        <v>129</v>
      </c>
    </row>
    <row r="5" spans="1:33" ht="58.5" hidden="1" customHeight="1" x14ac:dyDescent="0.25">
      <c r="A5" s="188" t="s">
        <v>130</v>
      </c>
      <c r="B5" s="188"/>
      <c r="C5" s="190" t="s">
        <v>131</v>
      </c>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row>
    <row r="6" spans="1:33" s="1" customFormat="1" ht="41.25" customHeight="1" x14ac:dyDescent="0.25">
      <c r="A6" s="183" t="s">
        <v>666</v>
      </c>
      <c r="B6" s="183"/>
      <c r="C6" s="183"/>
      <c r="D6" s="183"/>
      <c r="E6" s="183"/>
      <c r="F6" s="183"/>
      <c r="G6" s="183"/>
      <c r="H6" s="183"/>
      <c r="I6" s="183"/>
      <c r="J6" s="183"/>
      <c r="K6" s="183"/>
      <c r="L6" s="183"/>
      <c r="M6" s="183"/>
      <c r="N6" s="183"/>
      <c r="O6" s="183"/>
      <c r="P6" s="183" t="s">
        <v>667</v>
      </c>
      <c r="Q6" s="183"/>
      <c r="R6" s="183"/>
      <c r="S6" s="183"/>
      <c r="T6" s="183" t="s">
        <v>668</v>
      </c>
      <c r="U6" s="183"/>
      <c r="V6" s="183"/>
      <c r="W6" s="183"/>
      <c r="X6" s="183"/>
      <c r="Y6" s="183" t="s">
        <v>669</v>
      </c>
      <c r="Z6" s="183"/>
      <c r="AA6" s="183"/>
      <c r="AB6" s="183"/>
      <c r="AC6" s="183" t="s">
        <v>670</v>
      </c>
      <c r="AD6" s="183"/>
      <c r="AE6" s="183"/>
      <c r="AF6" s="183"/>
    </row>
    <row r="7" spans="1:33" ht="64.5" customHeight="1" x14ac:dyDescent="0.25">
      <c r="A7" s="31" t="s">
        <v>2</v>
      </c>
      <c r="B7" s="31" t="s">
        <v>4</v>
      </c>
      <c r="C7" s="31" t="s">
        <v>132</v>
      </c>
      <c r="D7" s="31" t="s">
        <v>133</v>
      </c>
      <c r="E7" s="31" t="s">
        <v>134</v>
      </c>
      <c r="F7" s="31" t="s">
        <v>135</v>
      </c>
      <c r="G7" s="31" t="s">
        <v>14</v>
      </c>
      <c r="H7" s="31" t="s">
        <v>16</v>
      </c>
      <c r="I7" s="31" t="s">
        <v>18</v>
      </c>
      <c r="J7" s="32" t="s">
        <v>136</v>
      </c>
      <c r="K7" s="31" t="s">
        <v>137</v>
      </c>
      <c r="L7" s="31" t="s">
        <v>138</v>
      </c>
      <c r="M7" s="31" t="s">
        <v>139</v>
      </c>
      <c r="N7" s="31" t="s">
        <v>28</v>
      </c>
      <c r="O7" s="31" t="s">
        <v>30</v>
      </c>
      <c r="P7" s="33" t="s">
        <v>140</v>
      </c>
      <c r="Q7" s="31" t="s">
        <v>141</v>
      </c>
      <c r="R7" s="33" t="s">
        <v>142</v>
      </c>
      <c r="S7" s="33" t="s">
        <v>143</v>
      </c>
      <c r="T7" s="31" t="s">
        <v>144</v>
      </c>
      <c r="U7" s="34" t="s">
        <v>145</v>
      </c>
      <c r="V7" s="33" t="s">
        <v>146</v>
      </c>
      <c r="W7" s="33" t="s">
        <v>147</v>
      </c>
      <c r="X7" s="34" t="s">
        <v>148</v>
      </c>
      <c r="Y7" s="35" t="s">
        <v>149</v>
      </c>
      <c r="Z7" s="35" t="s">
        <v>150</v>
      </c>
      <c r="AA7" s="35" t="s">
        <v>151</v>
      </c>
      <c r="AB7" s="35" t="s">
        <v>152</v>
      </c>
      <c r="AC7" s="36" t="s">
        <v>153</v>
      </c>
      <c r="AD7" s="36" t="s">
        <v>154</v>
      </c>
      <c r="AE7" s="36" t="s">
        <v>155</v>
      </c>
      <c r="AF7" s="36" t="s">
        <v>156</v>
      </c>
      <c r="AG7" s="37"/>
    </row>
    <row r="8" spans="1:33" ht="65.099999999999994" customHeight="1" x14ac:dyDescent="0.25">
      <c r="A8" s="38" t="s">
        <v>157</v>
      </c>
      <c r="B8" s="38" t="s">
        <v>158</v>
      </c>
      <c r="C8" s="38" t="s">
        <v>159</v>
      </c>
      <c r="D8" s="38" t="s">
        <v>160</v>
      </c>
      <c r="E8" s="38" t="s">
        <v>161</v>
      </c>
      <c r="F8" s="38" t="s">
        <v>162</v>
      </c>
      <c r="G8" s="39" t="s">
        <v>163</v>
      </c>
      <c r="H8" s="38" t="s">
        <v>164</v>
      </c>
      <c r="I8" s="38" t="s">
        <v>165</v>
      </c>
      <c r="J8" s="38" t="s">
        <v>166</v>
      </c>
      <c r="K8" s="38" t="s">
        <v>167</v>
      </c>
      <c r="L8" s="40">
        <v>0.7</v>
      </c>
      <c r="M8" s="41" t="s">
        <v>168</v>
      </c>
      <c r="N8" s="38" t="s">
        <v>169</v>
      </c>
      <c r="O8" s="42">
        <v>16000</v>
      </c>
      <c r="P8" s="42">
        <v>2576</v>
      </c>
      <c r="Q8" s="41">
        <v>5500</v>
      </c>
      <c r="R8" s="41"/>
      <c r="S8" s="41"/>
      <c r="T8" s="41">
        <v>2576</v>
      </c>
      <c r="U8" s="41">
        <f>+Y8+Z8+AA8+AB8</f>
        <v>2614</v>
      </c>
      <c r="V8" s="41"/>
      <c r="W8" s="41"/>
      <c r="X8" s="41">
        <f>+T8+U8+V8+W8</f>
        <v>5190</v>
      </c>
      <c r="Y8" s="41">
        <v>939</v>
      </c>
      <c r="Z8" s="41">
        <v>807</v>
      </c>
      <c r="AA8" s="41">
        <v>868</v>
      </c>
      <c r="AB8" s="41"/>
      <c r="AC8" s="43">
        <f>+IF((U8/Q8)&gt;100%,100%,(U8/Q8))*L8</f>
        <v>0.33269090909090909</v>
      </c>
      <c r="AD8" s="43">
        <f>+IF(((X8)/O8)&gt;100%,100%,((X8)/O8))*L8</f>
        <v>0.2270625</v>
      </c>
      <c r="AE8" s="43">
        <f>+IF(((U8)/Q8)&gt;100%,100%,((U8)/Q8))</f>
        <v>0.47527272727272729</v>
      </c>
      <c r="AF8" s="43">
        <f>+IF(((X8)/O8)&gt;100%,100%,((X8))/O8)</f>
        <v>0.32437500000000002</v>
      </c>
    </row>
    <row r="9" spans="1:33" ht="65.099999999999994" customHeight="1" x14ac:dyDescent="0.25">
      <c r="A9" s="38" t="s">
        <v>157</v>
      </c>
      <c r="B9" s="38" t="s">
        <v>158</v>
      </c>
      <c r="C9" s="38" t="s">
        <v>159</v>
      </c>
      <c r="D9" s="38" t="s">
        <v>160</v>
      </c>
      <c r="E9" s="38" t="s">
        <v>161</v>
      </c>
      <c r="F9" s="38" t="s">
        <v>162</v>
      </c>
      <c r="G9" s="39" t="s">
        <v>163</v>
      </c>
      <c r="H9" s="38" t="s">
        <v>170</v>
      </c>
      <c r="I9" s="38" t="s">
        <v>171</v>
      </c>
      <c r="J9" s="38" t="s">
        <v>166</v>
      </c>
      <c r="K9" s="38" t="s">
        <v>172</v>
      </c>
      <c r="L9" s="44">
        <v>0.3</v>
      </c>
      <c r="M9" s="41" t="s">
        <v>168</v>
      </c>
      <c r="N9" s="38" t="s">
        <v>173</v>
      </c>
      <c r="O9" s="42">
        <v>2200</v>
      </c>
      <c r="P9" s="42">
        <v>0</v>
      </c>
      <c r="Q9" s="41">
        <v>700</v>
      </c>
      <c r="R9" s="41"/>
      <c r="S9" s="41"/>
      <c r="T9" s="41">
        <v>0</v>
      </c>
      <c r="U9" s="41">
        <f>+Y9+Z9+AA9+AB9</f>
        <v>560</v>
      </c>
      <c r="V9" s="41"/>
      <c r="W9" s="41"/>
      <c r="X9" s="41">
        <f>+T9+U9+V9+W9</f>
        <v>560</v>
      </c>
      <c r="Y9" s="41">
        <v>9</v>
      </c>
      <c r="Z9" s="41">
        <v>221</v>
      </c>
      <c r="AA9" s="41">
        <v>330</v>
      </c>
      <c r="AB9" s="41"/>
      <c r="AC9" s="43">
        <f>+IF((U9/Q9)&gt;100%,100%,(U9/Q9))*L9</f>
        <v>0.24</v>
      </c>
      <c r="AD9" s="43">
        <f>+IF(((X9)/O9)&gt;100%,100%,((X9)/O9))*L9</f>
        <v>7.6363636363636356E-2</v>
      </c>
      <c r="AE9" s="43">
        <f>+IF(((U9)/Q9)&gt;100%,100%,((U9)/Q9))</f>
        <v>0.8</v>
      </c>
      <c r="AF9" s="43">
        <f>+IF(((X9)/O9)&gt;100%,100%,((X9))/O9)</f>
        <v>0.25454545454545452</v>
      </c>
    </row>
    <row r="10" spans="1:33" ht="65.099999999999994" customHeight="1" x14ac:dyDescent="0.25">
      <c r="A10" s="38"/>
      <c r="B10" s="38"/>
      <c r="C10" s="38"/>
      <c r="D10" s="38"/>
      <c r="E10" s="38"/>
      <c r="F10" s="38"/>
      <c r="G10" s="186" t="s">
        <v>174</v>
      </c>
      <c r="H10" s="186"/>
      <c r="I10" s="186"/>
      <c r="J10" s="186"/>
      <c r="K10" s="186"/>
      <c r="L10" s="186"/>
      <c r="M10" s="186"/>
      <c r="N10" s="186"/>
      <c r="O10" s="186"/>
      <c r="P10" s="186"/>
      <c r="Q10" s="186"/>
      <c r="R10" s="186"/>
      <c r="S10" s="186"/>
      <c r="T10" s="186"/>
      <c r="U10" s="186"/>
      <c r="V10" s="186"/>
      <c r="W10" s="186"/>
      <c r="X10" s="186"/>
      <c r="Y10" s="186"/>
      <c r="Z10" s="186"/>
      <c r="AA10" s="186"/>
      <c r="AB10" s="186"/>
      <c r="AC10" s="294">
        <f>SUM(AC6:AC9)</f>
        <v>0.57269090909090914</v>
      </c>
      <c r="AD10" s="294">
        <f>SUM(AD6:AD9)</f>
        <v>0.30342613636363636</v>
      </c>
      <c r="AE10" s="294">
        <f>+AVERAGE(AE6:AE9)</f>
        <v>0.63763636363636367</v>
      </c>
      <c r="AF10" s="294">
        <f>+AVERAGE(AF6:AF9)</f>
        <v>0.28946022727272724</v>
      </c>
    </row>
    <row r="11" spans="1:33" ht="65.099999999999994" customHeight="1" x14ac:dyDescent="0.25">
      <c r="A11" s="38" t="s">
        <v>157</v>
      </c>
      <c r="B11" s="38" t="s">
        <v>158</v>
      </c>
      <c r="C11" s="38" t="s">
        <v>159</v>
      </c>
      <c r="D11" s="38" t="s">
        <v>160</v>
      </c>
      <c r="E11" s="38" t="s">
        <v>161</v>
      </c>
      <c r="F11" s="38" t="s">
        <v>175</v>
      </c>
      <c r="G11" s="39" t="s">
        <v>176</v>
      </c>
      <c r="H11" s="38" t="s">
        <v>177</v>
      </c>
      <c r="I11" s="38" t="s">
        <v>165</v>
      </c>
      <c r="J11" s="38" t="s">
        <v>166</v>
      </c>
      <c r="K11" s="38" t="s">
        <v>178</v>
      </c>
      <c r="L11" s="44">
        <v>0.4</v>
      </c>
      <c r="M11" s="41" t="s">
        <v>168</v>
      </c>
      <c r="N11" s="38" t="s">
        <v>173</v>
      </c>
      <c r="O11" s="42">
        <v>5000</v>
      </c>
      <c r="P11" s="42">
        <v>1867</v>
      </c>
      <c r="Q11" s="41">
        <v>1334</v>
      </c>
      <c r="R11" s="41"/>
      <c r="S11" s="41"/>
      <c r="T11" s="42">
        <f>+P11</f>
        <v>1867</v>
      </c>
      <c r="U11" s="41">
        <f>+Y11+Z11+AA11+AB11</f>
        <v>1023</v>
      </c>
      <c r="V11" s="41"/>
      <c r="W11" s="41"/>
      <c r="X11" s="41">
        <f>+T11+U11+V11+W11</f>
        <v>2890</v>
      </c>
      <c r="Y11" s="41">
        <v>618</v>
      </c>
      <c r="Z11" s="41">
        <v>356</v>
      </c>
      <c r="AA11" s="41">
        <v>49</v>
      </c>
      <c r="AB11" s="41"/>
      <c r="AC11" s="43">
        <f t="shared" ref="AC11:AC13" si="0">+IF((U11/Q11)&gt;100%,100%,(U11/Q11))*L11</f>
        <v>0.3067466266866567</v>
      </c>
      <c r="AD11" s="43">
        <f t="shared" ref="AD11:AD13" si="1">+IF(((X11)/O11)&gt;100%,100%,((X11)/O11))*L11</f>
        <v>0.23119999999999999</v>
      </c>
      <c r="AE11" s="43">
        <f t="shared" ref="AE11:AE13" si="2">+IF(((U11)/Q11)&gt;100%,100%,((U11)/Q11))</f>
        <v>0.76686656671664166</v>
      </c>
      <c r="AF11" s="43">
        <f t="shared" ref="AF11:AF13" si="3">+IF(((X11)/O11)&gt;100%,100%,((X11))/O11)</f>
        <v>0.57799999999999996</v>
      </c>
    </row>
    <row r="12" spans="1:33" ht="65.099999999999994" customHeight="1" x14ac:dyDescent="0.25">
      <c r="A12" s="38" t="s">
        <v>157</v>
      </c>
      <c r="B12" s="38" t="s">
        <v>158</v>
      </c>
      <c r="C12" s="38" t="s">
        <v>159</v>
      </c>
      <c r="D12" s="38" t="s">
        <v>160</v>
      </c>
      <c r="E12" s="38" t="s">
        <v>161</v>
      </c>
      <c r="F12" s="38" t="s">
        <v>175</v>
      </c>
      <c r="G12" s="39" t="s">
        <v>176</v>
      </c>
      <c r="H12" s="38" t="s">
        <v>179</v>
      </c>
      <c r="I12" s="38" t="s">
        <v>165</v>
      </c>
      <c r="J12" s="38" t="s">
        <v>166</v>
      </c>
      <c r="K12" s="38" t="s">
        <v>180</v>
      </c>
      <c r="L12" s="44">
        <v>0.3</v>
      </c>
      <c r="M12" s="41" t="s">
        <v>168</v>
      </c>
      <c r="N12" s="38" t="s">
        <v>169</v>
      </c>
      <c r="O12" s="42">
        <v>12000</v>
      </c>
      <c r="P12" s="42">
        <v>4713</v>
      </c>
      <c r="Q12" s="41">
        <v>2400</v>
      </c>
      <c r="R12" s="41"/>
      <c r="S12" s="41"/>
      <c r="T12" s="42">
        <f>+P12</f>
        <v>4713</v>
      </c>
      <c r="U12" s="41">
        <f>+Y12+Z12+AA12+AB12</f>
        <v>2735</v>
      </c>
      <c r="V12" s="41"/>
      <c r="W12" s="41"/>
      <c r="X12" s="41">
        <f t="shared" ref="X12:X18" si="4">+T12+U12+V12+W12</f>
        <v>7448</v>
      </c>
      <c r="Y12" s="41">
        <v>626</v>
      </c>
      <c r="Z12" s="41">
        <v>1377</v>
      </c>
      <c r="AA12" s="41">
        <v>732</v>
      </c>
      <c r="AB12" s="41"/>
      <c r="AC12" s="43">
        <f t="shared" si="0"/>
        <v>0.3</v>
      </c>
      <c r="AD12" s="43">
        <f t="shared" si="1"/>
        <v>0.1862</v>
      </c>
      <c r="AE12" s="43">
        <f t="shared" si="2"/>
        <v>1</v>
      </c>
      <c r="AF12" s="43">
        <f t="shared" si="3"/>
        <v>0.6206666666666667</v>
      </c>
    </row>
    <row r="13" spans="1:33" ht="65.099999999999994" customHeight="1" x14ac:dyDescent="0.25">
      <c r="A13" s="38" t="s">
        <v>157</v>
      </c>
      <c r="B13" s="38" t="s">
        <v>158</v>
      </c>
      <c r="C13" s="38" t="s">
        <v>159</v>
      </c>
      <c r="D13" s="38" t="s">
        <v>160</v>
      </c>
      <c r="E13" s="38" t="s">
        <v>161</v>
      </c>
      <c r="F13" s="38" t="s">
        <v>175</v>
      </c>
      <c r="G13" s="39" t="s">
        <v>176</v>
      </c>
      <c r="H13" s="38" t="s">
        <v>181</v>
      </c>
      <c r="I13" s="38" t="s">
        <v>182</v>
      </c>
      <c r="J13" s="38" t="s">
        <v>166</v>
      </c>
      <c r="K13" s="38" t="s">
        <v>183</v>
      </c>
      <c r="L13" s="44">
        <v>0.3</v>
      </c>
      <c r="M13" s="41" t="s">
        <v>168</v>
      </c>
      <c r="N13" s="38" t="s">
        <v>184</v>
      </c>
      <c r="O13" s="42">
        <v>1</v>
      </c>
      <c r="P13" s="42">
        <v>0</v>
      </c>
      <c r="Q13" s="41">
        <v>1</v>
      </c>
      <c r="R13" s="41"/>
      <c r="S13" s="41"/>
      <c r="T13" s="42">
        <f>+P13</f>
        <v>0</v>
      </c>
      <c r="U13" s="41">
        <f>+Y13+Z13+AA13+AB13</f>
        <v>1</v>
      </c>
      <c r="V13" s="41"/>
      <c r="W13" s="41"/>
      <c r="X13" s="41">
        <f t="shared" si="4"/>
        <v>1</v>
      </c>
      <c r="Y13" s="41">
        <v>1</v>
      </c>
      <c r="Z13" s="41">
        <v>0</v>
      </c>
      <c r="AA13" s="41">
        <v>0</v>
      </c>
      <c r="AB13" s="41"/>
      <c r="AC13" s="43">
        <f t="shared" si="0"/>
        <v>0.3</v>
      </c>
      <c r="AD13" s="43">
        <f t="shared" si="1"/>
        <v>0.3</v>
      </c>
      <c r="AE13" s="43">
        <f t="shared" si="2"/>
        <v>1</v>
      </c>
      <c r="AF13" s="43">
        <f t="shared" si="3"/>
        <v>1</v>
      </c>
    </row>
    <row r="14" spans="1:33" ht="65.099999999999994" customHeight="1" x14ac:dyDescent="0.25">
      <c r="A14" s="38"/>
      <c r="B14" s="38"/>
      <c r="C14" s="38"/>
      <c r="D14" s="38"/>
      <c r="E14" s="38"/>
      <c r="F14" s="45"/>
      <c r="G14" s="186" t="s">
        <v>185</v>
      </c>
      <c r="H14" s="186"/>
      <c r="I14" s="186"/>
      <c r="J14" s="186"/>
      <c r="K14" s="186"/>
      <c r="L14" s="186"/>
      <c r="M14" s="186"/>
      <c r="N14" s="186"/>
      <c r="O14" s="186"/>
      <c r="P14" s="186"/>
      <c r="Q14" s="186"/>
      <c r="R14" s="186"/>
      <c r="S14" s="186"/>
      <c r="T14" s="186"/>
      <c r="U14" s="186"/>
      <c r="V14" s="186"/>
      <c r="W14" s="186"/>
      <c r="X14" s="186"/>
      <c r="Y14" s="186"/>
      <c r="Z14" s="186"/>
      <c r="AA14" s="186"/>
      <c r="AB14" s="186"/>
      <c r="AC14" s="294">
        <f>SUM(AC11:AC13)</f>
        <v>0.90674662668665662</v>
      </c>
      <c r="AD14" s="294">
        <f>SUM(AD11:AD13)</f>
        <v>0.71740000000000004</v>
      </c>
      <c r="AE14" s="294">
        <f>+AVERAGE(AE11:AE13)</f>
        <v>0.92228885557221396</v>
      </c>
      <c r="AF14" s="294">
        <f>+AVERAGE(AF11:AF13)</f>
        <v>0.73288888888888881</v>
      </c>
    </row>
    <row r="15" spans="1:33" ht="65.099999999999994" customHeight="1" x14ac:dyDescent="0.25">
      <c r="A15" s="38" t="s">
        <v>157</v>
      </c>
      <c r="B15" s="38" t="s">
        <v>158</v>
      </c>
      <c r="C15" s="38" t="s">
        <v>159</v>
      </c>
      <c r="D15" s="38" t="s">
        <v>160</v>
      </c>
      <c r="E15" s="38" t="s">
        <v>161</v>
      </c>
      <c r="F15" s="38" t="s">
        <v>186</v>
      </c>
      <c r="G15" s="39" t="s">
        <v>187</v>
      </c>
      <c r="H15" s="46" t="s">
        <v>188</v>
      </c>
      <c r="I15" s="46" t="s">
        <v>165</v>
      </c>
      <c r="J15" s="46" t="s">
        <v>166</v>
      </c>
      <c r="K15" s="46" t="s">
        <v>189</v>
      </c>
      <c r="L15" s="47">
        <v>0.2</v>
      </c>
      <c r="M15" s="48" t="s">
        <v>168</v>
      </c>
      <c r="N15" s="46" t="s">
        <v>190</v>
      </c>
      <c r="O15" s="49">
        <v>5556</v>
      </c>
      <c r="P15" s="49">
        <v>272</v>
      </c>
      <c r="Q15" s="48">
        <v>1500</v>
      </c>
      <c r="R15" s="48"/>
      <c r="S15" s="48"/>
      <c r="T15" s="49">
        <f>+P15</f>
        <v>272</v>
      </c>
      <c r="U15" s="48">
        <f>+Y15+Z15+AA15+AB15</f>
        <v>493</v>
      </c>
      <c r="V15" s="48"/>
      <c r="W15" s="48"/>
      <c r="X15" s="48">
        <f t="shared" si="4"/>
        <v>765</v>
      </c>
      <c r="Y15" s="48">
        <v>402</v>
      </c>
      <c r="Z15" s="48">
        <v>91</v>
      </c>
      <c r="AA15" s="48">
        <v>0</v>
      </c>
      <c r="AB15" s="48"/>
      <c r="AC15" s="43">
        <f t="shared" ref="AC15:AC18" si="5">+IF((U15/Q15)&gt;100%,100%,(U15/Q15))*L15</f>
        <v>6.5733333333333338E-2</v>
      </c>
      <c r="AD15" s="43">
        <f t="shared" ref="AD15:AD18" si="6">+IF(((X15)/O15)&gt;100%,100%,((X15)/O15))*L15</f>
        <v>2.7537796976241903E-2</v>
      </c>
      <c r="AE15" s="43">
        <f t="shared" ref="AE15:AE18" si="7">+IF(((U15)/Q15)&gt;100%,100%,((U15)/Q15))</f>
        <v>0.32866666666666666</v>
      </c>
      <c r="AF15" s="43">
        <f t="shared" ref="AF15:AF18" si="8">+IF(((X15)/O15)&gt;100%,100%,((X15))/O15)</f>
        <v>0.13768898488120951</v>
      </c>
    </row>
    <row r="16" spans="1:33" ht="65.099999999999994" customHeight="1" x14ac:dyDescent="0.25">
      <c r="A16" s="38" t="s">
        <v>157</v>
      </c>
      <c r="B16" s="38" t="s">
        <v>158</v>
      </c>
      <c r="C16" s="38" t="s">
        <v>159</v>
      </c>
      <c r="D16" s="38" t="s">
        <v>160</v>
      </c>
      <c r="E16" s="38" t="s">
        <v>161</v>
      </c>
      <c r="F16" s="38" t="s">
        <v>186</v>
      </c>
      <c r="G16" s="39" t="s">
        <v>187</v>
      </c>
      <c r="H16" s="38" t="s">
        <v>191</v>
      </c>
      <c r="I16" s="38" t="s">
        <v>165</v>
      </c>
      <c r="J16" s="38" t="s">
        <v>166</v>
      </c>
      <c r="K16" s="38" t="s">
        <v>192</v>
      </c>
      <c r="L16" s="44">
        <v>0.3</v>
      </c>
      <c r="M16" s="41" t="s">
        <v>168</v>
      </c>
      <c r="N16" s="38" t="s">
        <v>173</v>
      </c>
      <c r="O16" s="42">
        <v>14000</v>
      </c>
      <c r="P16" s="42">
        <v>1929</v>
      </c>
      <c r="Q16" s="41">
        <v>5000</v>
      </c>
      <c r="R16" s="41"/>
      <c r="S16" s="41"/>
      <c r="T16" s="49">
        <f>+P16</f>
        <v>1929</v>
      </c>
      <c r="U16" s="48">
        <f>+Y16+Z16+AA16+AB16</f>
        <v>2869</v>
      </c>
      <c r="V16" s="41"/>
      <c r="W16" s="41"/>
      <c r="X16" s="48">
        <f t="shared" si="4"/>
        <v>4798</v>
      </c>
      <c r="Y16" s="41">
        <v>145</v>
      </c>
      <c r="Z16" s="41">
        <v>1059</v>
      </c>
      <c r="AA16" s="41">
        <v>1665</v>
      </c>
      <c r="AB16" s="41"/>
      <c r="AC16" s="43">
        <f t="shared" si="5"/>
        <v>0.17213999999999999</v>
      </c>
      <c r="AD16" s="43">
        <f t="shared" si="6"/>
        <v>0.10281428571428571</v>
      </c>
      <c r="AE16" s="43">
        <f t="shared" si="7"/>
        <v>0.57379999999999998</v>
      </c>
      <c r="AF16" s="43">
        <f t="shared" si="8"/>
        <v>0.34271428571428569</v>
      </c>
    </row>
    <row r="17" spans="1:32" ht="65.099999999999994" customHeight="1" x14ac:dyDescent="0.25">
      <c r="A17" s="38" t="s">
        <v>157</v>
      </c>
      <c r="B17" s="38" t="s">
        <v>158</v>
      </c>
      <c r="C17" s="38" t="s">
        <v>159</v>
      </c>
      <c r="D17" s="38" t="s">
        <v>160</v>
      </c>
      <c r="E17" s="38" t="s">
        <v>161</v>
      </c>
      <c r="F17" s="38" t="s">
        <v>186</v>
      </c>
      <c r="G17" s="39" t="s">
        <v>187</v>
      </c>
      <c r="H17" s="38" t="s">
        <v>193</v>
      </c>
      <c r="I17" s="38" t="s">
        <v>194</v>
      </c>
      <c r="J17" s="38" t="s">
        <v>166</v>
      </c>
      <c r="K17" s="38" t="s">
        <v>195</v>
      </c>
      <c r="L17" s="44">
        <v>0.2</v>
      </c>
      <c r="M17" s="41" t="s">
        <v>168</v>
      </c>
      <c r="N17" s="38" t="s">
        <v>184</v>
      </c>
      <c r="O17" s="42">
        <v>25000</v>
      </c>
      <c r="P17" s="42">
        <v>1168</v>
      </c>
      <c r="Q17" s="41">
        <v>8000</v>
      </c>
      <c r="R17" s="41"/>
      <c r="S17" s="41"/>
      <c r="T17" s="49">
        <f t="shared" ref="T17:T18" si="9">+P17</f>
        <v>1168</v>
      </c>
      <c r="U17" s="48">
        <f t="shared" ref="U17:U18" si="10">+Y17+Z17+AA17+AB17</f>
        <v>3442</v>
      </c>
      <c r="V17" s="41"/>
      <c r="W17" s="41"/>
      <c r="X17" s="48">
        <f t="shared" si="4"/>
        <v>4610</v>
      </c>
      <c r="Y17" s="41">
        <v>401</v>
      </c>
      <c r="Z17" s="41">
        <v>875</v>
      </c>
      <c r="AA17" s="41">
        <v>2166</v>
      </c>
      <c r="AB17" s="41"/>
      <c r="AC17" s="43">
        <f t="shared" si="5"/>
        <v>8.6050000000000015E-2</v>
      </c>
      <c r="AD17" s="43">
        <f t="shared" si="6"/>
        <v>3.6880000000000003E-2</v>
      </c>
      <c r="AE17" s="43">
        <f t="shared" si="7"/>
        <v>0.43025000000000002</v>
      </c>
      <c r="AF17" s="43">
        <f t="shared" si="8"/>
        <v>0.18440000000000001</v>
      </c>
    </row>
    <row r="18" spans="1:32" ht="65.099999999999994" customHeight="1" x14ac:dyDescent="0.25">
      <c r="A18" s="38" t="s">
        <v>157</v>
      </c>
      <c r="B18" s="38" t="s">
        <v>158</v>
      </c>
      <c r="C18" s="38" t="s">
        <v>159</v>
      </c>
      <c r="D18" s="38" t="s">
        <v>160</v>
      </c>
      <c r="E18" s="50" t="s">
        <v>161</v>
      </c>
      <c r="F18" s="38" t="s">
        <v>186</v>
      </c>
      <c r="G18" s="39" t="s">
        <v>187</v>
      </c>
      <c r="H18" s="38" t="s">
        <v>196</v>
      </c>
      <c r="I18" s="38" t="s">
        <v>197</v>
      </c>
      <c r="J18" s="38" t="s">
        <v>166</v>
      </c>
      <c r="K18" s="38" t="s">
        <v>198</v>
      </c>
      <c r="L18" s="44">
        <v>0.3</v>
      </c>
      <c r="M18" s="41" t="s">
        <v>168</v>
      </c>
      <c r="N18" s="38" t="s">
        <v>169</v>
      </c>
      <c r="O18" s="41">
        <v>50</v>
      </c>
      <c r="P18" s="41">
        <v>10</v>
      </c>
      <c r="Q18" s="41">
        <v>15</v>
      </c>
      <c r="R18" s="41"/>
      <c r="S18" s="41"/>
      <c r="T18" s="49">
        <f t="shared" si="9"/>
        <v>10</v>
      </c>
      <c r="U18" s="48">
        <f t="shared" si="10"/>
        <v>18</v>
      </c>
      <c r="V18" s="41"/>
      <c r="W18" s="41"/>
      <c r="X18" s="48">
        <f t="shared" si="4"/>
        <v>28</v>
      </c>
      <c r="Y18" s="41">
        <v>0</v>
      </c>
      <c r="Z18" s="51">
        <v>8</v>
      </c>
      <c r="AA18" s="51">
        <v>10</v>
      </c>
      <c r="AB18" s="51"/>
      <c r="AC18" s="43">
        <f t="shared" si="5"/>
        <v>0.3</v>
      </c>
      <c r="AD18" s="43">
        <f t="shared" si="6"/>
        <v>0.16800000000000001</v>
      </c>
      <c r="AE18" s="43">
        <f t="shared" si="7"/>
        <v>1</v>
      </c>
      <c r="AF18" s="43">
        <f t="shared" si="8"/>
        <v>0.56000000000000005</v>
      </c>
    </row>
    <row r="19" spans="1:32" ht="65.099999999999994" customHeight="1" x14ac:dyDescent="0.25">
      <c r="A19" s="38"/>
      <c r="B19" s="38"/>
      <c r="C19" s="52"/>
      <c r="D19" s="52"/>
      <c r="E19" s="52"/>
      <c r="F19" s="45"/>
      <c r="G19" s="186" t="s">
        <v>199</v>
      </c>
      <c r="H19" s="186"/>
      <c r="I19" s="186"/>
      <c r="J19" s="186"/>
      <c r="K19" s="186"/>
      <c r="L19" s="186"/>
      <c r="M19" s="186"/>
      <c r="N19" s="186"/>
      <c r="O19" s="186"/>
      <c r="P19" s="186"/>
      <c r="Q19" s="186"/>
      <c r="R19" s="186"/>
      <c r="S19" s="186"/>
      <c r="T19" s="186"/>
      <c r="U19" s="186"/>
      <c r="V19" s="186"/>
      <c r="W19" s="186"/>
      <c r="X19" s="186"/>
      <c r="Y19" s="186"/>
      <c r="Z19" s="186"/>
      <c r="AA19" s="186"/>
      <c r="AB19" s="186"/>
      <c r="AC19" s="294">
        <f>SUM(AC15:AC18)</f>
        <v>0.62392333333333339</v>
      </c>
      <c r="AD19" s="294">
        <f>SUM(AD15:AD18)</f>
        <v>0.33523208269052762</v>
      </c>
      <c r="AE19" s="294">
        <f>+AVERAGE(AE15:AE18)</f>
        <v>0.58317916666666669</v>
      </c>
      <c r="AF19" s="294">
        <f>+AVERAGE(AF15:AF18)</f>
        <v>0.3062008176488738</v>
      </c>
    </row>
    <row r="20" spans="1:32" ht="65.099999999999994" customHeight="1" x14ac:dyDescent="0.25">
      <c r="A20" s="38" t="s">
        <v>157</v>
      </c>
      <c r="B20" s="38" t="s">
        <v>158</v>
      </c>
      <c r="C20" s="38" t="s">
        <v>159</v>
      </c>
      <c r="D20" s="38" t="s">
        <v>160</v>
      </c>
      <c r="E20" s="38" t="s">
        <v>161</v>
      </c>
      <c r="F20" s="195" t="s">
        <v>200</v>
      </c>
      <c r="G20" s="53" t="s">
        <v>201</v>
      </c>
      <c r="H20" s="46" t="s">
        <v>202</v>
      </c>
      <c r="I20" s="46" t="s">
        <v>203</v>
      </c>
      <c r="J20" s="46" t="s">
        <v>166</v>
      </c>
      <c r="K20" s="46" t="s">
        <v>204</v>
      </c>
      <c r="L20" s="47">
        <v>1</v>
      </c>
      <c r="M20" s="48" t="s">
        <v>168</v>
      </c>
      <c r="N20" s="46" t="s">
        <v>205</v>
      </c>
      <c r="O20" s="49">
        <v>5000</v>
      </c>
      <c r="P20" s="49">
        <v>0</v>
      </c>
      <c r="Q20" s="48">
        <v>1650</v>
      </c>
      <c r="R20" s="48"/>
      <c r="S20" s="48"/>
      <c r="T20" s="49">
        <f>+P20</f>
        <v>0</v>
      </c>
      <c r="U20" s="48">
        <f>+Y20+Z20+AA20+AB20</f>
        <v>350</v>
      </c>
      <c r="V20" s="48"/>
      <c r="W20" s="48"/>
      <c r="X20" s="49">
        <f>+T20+U20+V20+W20</f>
        <v>350</v>
      </c>
      <c r="Y20" s="48">
        <v>0</v>
      </c>
      <c r="Z20" s="54">
        <v>0</v>
      </c>
      <c r="AA20" s="54">
        <v>350</v>
      </c>
      <c r="AB20" s="54"/>
      <c r="AC20" s="43">
        <f t="shared" ref="AC20" si="11">+IF((U20/Q20)&gt;100%,100%,(U20/Q20))*L20</f>
        <v>0.21212121212121213</v>
      </c>
      <c r="AD20" s="43">
        <f t="shared" ref="AD20" si="12">+IF(((X20)/O20)&gt;100%,100%,((X20)/O20))*L20</f>
        <v>7.0000000000000007E-2</v>
      </c>
      <c r="AE20" s="43">
        <f t="shared" ref="AE20" si="13">+IF(((U20)/Q20)&gt;100%,100%,((U20)/Q20))</f>
        <v>0.21212121212121213</v>
      </c>
      <c r="AF20" s="43">
        <f t="shared" ref="AF20" si="14">+IF(((X20)/O20)&gt;100%,100%,((X20))/O20)</f>
        <v>7.0000000000000007E-2</v>
      </c>
    </row>
    <row r="21" spans="1:32" ht="65.099999999999994" customHeight="1" x14ac:dyDescent="0.25">
      <c r="A21" s="38"/>
      <c r="B21" s="38"/>
      <c r="C21" s="187"/>
      <c r="D21" s="187"/>
      <c r="E21" s="187"/>
      <c r="F21" s="195"/>
      <c r="G21" s="196" t="s">
        <v>206</v>
      </c>
      <c r="H21" s="196"/>
      <c r="I21" s="196"/>
      <c r="J21" s="196"/>
      <c r="K21" s="196"/>
      <c r="L21" s="196"/>
      <c r="M21" s="196"/>
      <c r="N21" s="196"/>
      <c r="O21" s="196"/>
      <c r="P21" s="196"/>
      <c r="Q21" s="196"/>
      <c r="R21" s="196"/>
      <c r="S21" s="196"/>
      <c r="T21" s="196"/>
      <c r="U21" s="196"/>
      <c r="V21" s="196"/>
      <c r="W21" s="196"/>
      <c r="X21" s="196"/>
      <c r="Y21" s="196"/>
      <c r="Z21" s="196"/>
      <c r="AA21" s="196"/>
      <c r="AB21" s="196"/>
      <c r="AC21" s="294">
        <f>SUM(AC20:AC20)</f>
        <v>0.21212121212121213</v>
      </c>
      <c r="AD21" s="294">
        <f>SUM(AD20:AD20)</f>
        <v>7.0000000000000007E-2</v>
      </c>
      <c r="AE21" s="294">
        <f>+AVERAGE(AE20:AE20)</f>
        <v>0.21212121212121213</v>
      </c>
      <c r="AF21" s="294">
        <f>+AVERAGE(AF20:AF20)</f>
        <v>7.0000000000000007E-2</v>
      </c>
    </row>
    <row r="22" spans="1:32" ht="65.099999999999994" customHeight="1" x14ac:dyDescent="0.25">
      <c r="A22" s="46" t="s">
        <v>157</v>
      </c>
      <c r="B22" s="38" t="s">
        <v>158</v>
      </c>
      <c r="C22" s="38" t="s">
        <v>159</v>
      </c>
      <c r="D22" s="38" t="s">
        <v>160</v>
      </c>
      <c r="E22" s="38" t="s">
        <v>161</v>
      </c>
      <c r="F22" s="38" t="s">
        <v>207</v>
      </c>
      <c r="G22" s="39" t="s">
        <v>208</v>
      </c>
      <c r="H22" s="38" t="s">
        <v>209</v>
      </c>
      <c r="I22" s="38" t="s">
        <v>194</v>
      </c>
      <c r="J22" s="38" t="s">
        <v>166</v>
      </c>
      <c r="K22" s="38" t="s">
        <v>210</v>
      </c>
      <c r="L22" s="44">
        <v>0.24</v>
      </c>
      <c r="M22" s="41" t="s">
        <v>168</v>
      </c>
      <c r="N22" s="38" t="s">
        <v>211</v>
      </c>
      <c r="O22" s="55">
        <v>8000</v>
      </c>
      <c r="P22" s="55">
        <v>477</v>
      </c>
      <c r="Q22" s="41">
        <v>2550</v>
      </c>
      <c r="R22" s="41"/>
      <c r="S22" s="41"/>
      <c r="T22" s="42">
        <f>+P22</f>
        <v>477</v>
      </c>
      <c r="U22" s="41">
        <f>+Y22+Z22+AA22+AB22</f>
        <v>1545</v>
      </c>
      <c r="V22" s="41"/>
      <c r="W22" s="41"/>
      <c r="X22" s="42">
        <f>+T22+U22+V22+W22</f>
        <v>2022</v>
      </c>
      <c r="Y22" s="41">
        <v>32</v>
      </c>
      <c r="Z22" s="41">
        <v>500</v>
      </c>
      <c r="AA22" s="41">
        <v>1013</v>
      </c>
      <c r="AB22" s="41"/>
      <c r="AC22" s="43">
        <f t="shared" ref="AC22:AC24" si="15">+IF((U22/Q22)&gt;100%,100%,(U22/Q22))*L22</f>
        <v>0.14541176470588232</v>
      </c>
      <c r="AD22" s="43">
        <f t="shared" ref="AD22:AD24" si="16">+IF(((X22)/O22)&gt;100%,100%,((X22)/O22))*L22</f>
        <v>6.0659999999999992E-2</v>
      </c>
      <c r="AE22" s="43">
        <f t="shared" ref="AE22:AE24" si="17">+IF(((U22)/Q22)&gt;100%,100%,((U22)/Q22))</f>
        <v>0.60588235294117643</v>
      </c>
      <c r="AF22" s="43">
        <f t="shared" ref="AF22:AF24" si="18">+IF(((X22)/O22)&gt;100%,100%,((X22))/O22)</f>
        <v>0.25274999999999997</v>
      </c>
    </row>
    <row r="23" spans="1:32" ht="65.099999999999994" customHeight="1" x14ac:dyDescent="0.25">
      <c r="A23" s="38" t="s">
        <v>157</v>
      </c>
      <c r="B23" s="38" t="s">
        <v>158</v>
      </c>
      <c r="C23" s="38" t="s">
        <v>159</v>
      </c>
      <c r="D23" s="38" t="s">
        <v>160</v>
      </c>
      <c r="E23" s="38" t="s">
        <v>161</v>
      </c>
      <c r="F23" s="38" t="s">
        <v>207</v>
      </c>
      <c r="G23" s="39" t="s">
        <v>208</v>
      </c>
      <c r="H23" s="38" t="s">
        <v>212</v>
      </c>
      <c r="I23" s="38" t="s">
        <v>213</v>
      </c>
      <c r="J23" s="38" t="s">
        <v>166</v>
      </c>
      <c r="K23" s="38" t="s">
        <v>214</v>
      </c>
      <c r="L23" s="44">
        <v>0.2</v>
      </c>
      <c r="M23" s="41" t="s">
        <v>168</v>
      </c>
      <c r="N23" s="38" t="s">
        <v>215</v>
      </c>
      <c r="O23" s="55">
        <v>3800</v>
      </c>
      <c r="P23" s="55">
        <v>529</v>
      </c>
      <c r="Q23" s="41">
        <v>1170</v>
      </c>
      <c r="R23" s="41"/>
      <c r="S23" s="41"/>
      <c r="T23" s="42">
        <f t="shared" ref="T23:T26" si="19">+P23</f>
        <v>529</v>
      </c>
      <c r="U23" s="41">
        <f t="shared" ref="U23:U28" si="20">+Y23+Z23+AA23+AB23</f>
        <v>406</v>
      </c>
      <c r="V23" s="41"/>
      <c r="W23" s="41"/>
      <c r="X23" s="42">
        <f t="shared" ref="X23:X29" si="21">+T23+U23+V23+W23</f>
        <v>935</v>
      </c>
      <c r="Y23" s="41">
        <v>0</v>
      </c>
      <c r="Z23" s="41">
        <v>180</v>
      </c>
      <c r="AA23" s="41">
        <v>226</v>
      </c>
      <c r="AB23" s="41"/>
      <c r="AC23" s="43">
        <f t="shared" si="15"/>
        <v>6.9401709401709408E-2</v>
      </c>
      <c r="AD23" s="43">
        <f t="shared" si="16"/>
        <v>4.9210526315789475E-2</v>
      </c>
      <c r="AE23" s="43">
        <f t="shared" si="17"/>
        <v>0.347008547008547</v>
      </c>
      <c r="AF23" s="43">
        <f t="shared" si="18"/>
        <v>0.24605263157894736</v>
      </c>
    </row>
    <row r="24" spans="1:32" ht="65.099999999999994" customHeight="1" x14ac:dyDescent="0.25">
      <c r="A24" s="38" t="s">
        <v>157</v>
      </c>
      <c r="B24" s="38" t="s">
        <v>158</v>
      </c>
      <c r="C24" s="38" t="s">
        <v>159</v>
      </c>
      <c r="D24" s="38" t="s">
        <v>160</v>
      </c>
      <c r="E24" s="38" t="s">
        <v>161</v>
      </c>
      <c r="F24" s="38" t="s">
        <v>207</v>
      </c>
      <c r="G24" s="39" t="s">
        <v>208</v>
      </c>
      <c r="H24" s="38" t="s">
        <v>216</v>
      </c>
      <c r="I24" s="38" t="s">
        <v>217</v>
      </c>
      <c r="J24" s="38" t="s">
        <v>166</v>
      </c>
      <c r="K24" s="38" t="s">
        <v>218</v>
      </c>
      <c r="L24" s="44">
        <v>0.18</v>
      </c>
      <c r="M24" s="41" t="s">
        <v>168</v>
      </c>
      <c r="N24" s="38" t="s">
        <v>215</v>
      </c>
      <c r="O24" s="41">
        <v>80</v>
      </c>
      <c r="P24" s="41">
        <v>32</v>
      </c>
      <c r="Q24" s="41">
        <v>20</v>
      </c>
      <c r="R24" s="41"/>
      <c r="S24" s="41"/>
      <c r="T24" s="42">
        <f t="shared" si="19"/>
        <v>32</v>
      </c>
      <c r="U24" s="41">
        <f t="shared" si="20"/>
        <v>10</v>
      </c>
      <c r="V24" s="41"/>
      <c r="W24" s="41"/>
      <c r="X24" s="42">
        <f t="shared" si="21"/>
        <v>42</v>
      </c>
      <c r="Y24" s="41">
        <v>3</v>
      </c>
      <c r="Z24" s="41">
        <v>3</v>
      </c>
      <c r="AA24" s="41">
        <v>4</v>
      </c>
      <c r="AB24" s="41"/>
      <c r="AC24" s="43">
        <f t="shared" si="15"/>
        <v>0.09</v>
      </c>
      <c r="AD24" s="43">
        <f t="shared" si="16"/>
        <v>9.4500000000000001E-2</v>
      </c>
      <c r="AE24" s="43">
        <f t="shared" si="17"/>
        <v>0.5</v>
      </c>
      <c r="AF24" s="43">
        <f t="shared" si="18"/>
        <v>0.52500000000000002</v>
      </c>
    </row>
    <row r="25" spans="1:32" ht="65.099999999999994" customHeight="1" x14ac:dyDescent="0.25">
      <c r="A25" s="38" t="s">
        <v>157</v>
      </c>
      <c r="B25" s="38" t="s">
        <v>158</v>
      </c>
      <c r="C25" s="38" t="s">
        <v>159</v>
      </c>
      <c r="D25" s="38" t="s">
        <v>160</v>
      </c>
      <c r="E25" s="38" t="s">
        <v>161</v>
      </c>
      <c r="F25" s="38" t="s">
        <v>207</v>
      </c>
      <c r="G25" s="39" t="s">
        <v>208</v>
      </c>
      <c r="H25" s="38" t="s">
        <v>219</v>
      </c>
      <c r="I25" s="38" t="s">
        <v>165</v>
      </c>
      <c r="J25" s="38" t="s">
        <v>220</v>
      </c>
      <c r="K25" s="38" t="s">
        <v>221</v>
      </c>
      <c r="L25" s="44">
        <v>0.2</v>
      </c>
      <c r="M25" s="41" t="s">
        <v>222</v>
      </c>
      <c r="N25" s="38" t="s">
        <v>215</v>
      </c>
      <c r="O25" s="41">
        <v>1</v>
      </c>
      <c r="P25" s="41">
        <v>0</v>
      </c>
      <c r="Q25" s="41">
        <v>0.33</v>
      </c>
      <c r="R25" s="41"/>
      <c r="S25" s="41"/>
      <c r="T25" s="42">
        <f t="shared" si="19"/>
        <v>0</v>
      </c>
      <c r="U25" s="41">
        <f t="shared" si="20"/>
        <v>0</v>
      </c>
      <c r="V25" s="41"/>
      <c r="W25" s="41"/>
      <c r="X25" s="42">
        <f t="shared" si="21"/>
        <v>0</v>
      </c>
      <c r="Y25" s="41">
        <v>0</v>
      </c>
      <c r="Z25" s="41">
        <v>0</v>
      </c>
      <c r="AA25" s="41">
        <v>0</v>
      </c>
      <c r="AB25" s="41"/>
      <c r="AC25" s="43">
        <f t="shared" ref="AC25:AC26" si="22">+IF((U25/Q25)&gt;100%,100%,(U25/Q25))*L25</f>
        <v>0</v>
      </c>
      <c r="AD25" s="43">
        <f t="shared" ref="AD25:AD26" si="23">+IF(((X25)/O25)&gt;100%,100%,((X25)/O25))*L25</f>
        <v>0</v>
      </c>
      <c r="AE25" s="43">
        <f t="shared" ref="AE25:AE26" si="24">+IF(((U25)/Q25)&gt;100%,100%,((U25)/Q25))</f>
        <v>0</v>
      </c>
      <c r="AF25" s="43">
        <f t="shared" ref="AF25:AF26" si="25">+IF(((X25)/O25)&gt;100%,100%,((X25))/O25)</f>
        <v>0</v>
      </c>
    </row>
    <row r="26" spans="1:32" ht="65.099999999999994" customHeight="1" x14ac:dyDescent="0.25">
      <c r="A26" s="38" t="s">
        <v>157</v>
      </c>
      <c r="B26" s="38" t="s">
        <v>158</v>
      </c>
      <c r="C26" s="38" t="s">
        <v>159</v>
      </c>
      <c r="D26" s="38" t="s">
        <v>160</v>
      </c>
      <c r="E26" s="38" t="s">
        <v>161</v>
      </c>
      <c r="F26" s="38" t="s">
        <v>207</v>
      </c>
      <c r="G26" s="39" t="s">
        <v>208</v>
      </c>
      <c r="H26" s="38" t="s">
        <v>223</v>
      </c>
      <c r="I26" s="38" t="s">
        <v>165</v>
      </c>
      <c r="J26" s="38" t="s">
        <v>220</v>
      </c>
      <c r="K26" s="38" t="s">
        <v>224</v>
      </c>
      <c r="L26" s="44">
        <v>0.18</v>
      </c>
      <c r="M26" s="41" t="s">
        <v>168</v>
      </c>
      <c r="N26" s="38" t="s">
        <v>215</v>
      </c>
      <c r="O26" s="42">
        <v>3200</v>
      </c>
      <c r="P26" s="42">
        <v>415</v>
      </c>
      <c r="Q26" s="41">
        <v>1000</v>
      </c>
      <c r="R26" s="41"/>
      <c r="S26" s="41"/>
      <c r="T26" s="42">
        <f t="shared" si="19"/>
        <v>415</v>
      </c>
      <c r="U26" s="41">
        <f t="shared" si="20"/>
        <v>331</v>
      </c>
      <c r="V26" s="41"/>
      <c r="W26" s="41"/>
      <c r="X26" s="42">
        <f t="shared" si="21"/>
        <v>746</v>
      </c>
      <c r="Y26" s="41">
        <v>98</v>
      </c>
      <c r="Z26" s="41">
        <v>104</v>
      </c>
      <c r="AA26" s="41">
        <v>129</v>
      </c>
      <c r="AB26" s="41"/>
      <c r="AC26" s="43">
        <f t="shared" si="22"/>
        <v>5.9580000000000001E-2</v>
      </c>
      <c r="AD26" s="43">
        <f t="shared" si="23"/>
        <v>4.19625E-2</v>
      </c>
      <c r="AE26" s="43">
        <f t="shared" si="24"/>
        <v>0.33100000000000002</v>
      </c>
      <c r="AF26" s="43">
        <f t="shared" si="25"/>
        <v>0.233125</v>
      </c>
    </row>
    <row r="27" spans="1:32" ht="65.099999999999994" customHeight="1" x14ac:dyDescent="0.25">
      <c r="A27" s="38"/>
      <c r="B27" s="38"/>
      <c r="C27" s="187"/>
      <c r="D27" s="187"/>
      <c r="E27" s="187"/>
      <c r="F27" s="45"/>
      <c r="G27" s="186" t="s">
        <v>225</v>
      </c>
      <c r="H27" s="186"/>
      <c r="I27" s="186"/>
      <c r="J27" s="186"/>
      <c r="K27" s="186"/>
      <c r="L27" s="186"/>
      <c r="M27" s="186"/>
      <c r="N27" s="186"/>
      <c r="O27" s="186"/>
      <c r="P27" s="186"/>
      <c r="Q27" s="186"/>
      <c r="R27" s="186"/>
      <c r="S27" s="186"/>
      <c r="T27" s="186"/>
      <c r="U27" s="186"/>
      <c r="V27" s="186"/>
      <c r="W27" s="186"/>
      <c r="X27" s="186"/>
      <c r="Y27" s="186"/>
      <c r="Z27" s="186"/>
      <c r="AA27" s="186"/>
      <c r="AB27" s="186"/>
      <c r="AC27" s="294">
        <f>SUM(AC22:AC26)</f>
        <v>0.36439347410759176</v>
      </c>
      <c r="AD27" s="294">
        <f>SUM(AD22:AD26)</f>
        <v>0.24633302631578946</v>
      </c>
      <c r="AE27" s="294">
        <f>+AVERAGE(AE22:AE26)</f>
        <v>0.35677817998994465</v>
      </c>
      <c r="AF27" s="294">
        <f>+AVERAGE(AF22:AF26)</f>
        <v>0.25138552631578948</v>
      </c>
    </row>
    <row r="28" spans="1:32" ht="65.099999999999994" customHeight="1" x14ac:dyDescent="0.25">
      <c r="A28" s="38" t="s">
        <v>157</v>
      </c>
      <c r="B28" s="38" t="s">
        <v>158</v>
      </c>
      <c r="C28" s="38" t="s">
        <v>159</v>
      </c>
      <c r="D28" s="38" t="s">
        <v>160</v>
      </c>
      <c r="E28" s="38" t="s">
        <v>161</v>
      </c>
      <c r="F28" s="38" t="s">
        <v>226</v>
      </c>
      <c r="G28" s="39" t="s">
        <v>227</v>
      </c>
      <c r="H28" s="38" t="s">
        <v>228</v>
      </c>
      <c r="I28" s="38" t="s">
        <v>165</v>
      </c>
      <c r="J28" s="38" t="s">
        <v>220</v>
      </c>
      <c r="K28" s="38" t="s">
        <v>229</v>
      </c>
      <c r="L28" s="44">
        <v>0.3</v>
      </c>
      <c r="M28" s="41" t="s">
        <v>168</v>
      </c>
      <c r="N28" s="38" t="s">
        <v>230</v>
      </c>
      <c r="O28" s="42">
        <v>20000</v>
      </c>
      <c r="P28" s="42">
        <v>250</v>
      </c>
      <c r="Q28" s="41">
        <v>6000</v>
      </c>
      <c r="R28" s="41"/>
      <c r="S28" s="41"/>
      <c r="T28" s="42">
        <f>+P28</f>
        <v>250</v>
      </c>
      <c r="U28" s="41">
        <f t="shared" si="20"/>
        <v>947</v>
      </c>
      <c r="V28" s="41"/>
      <c r="W28" s="41"/>
      <c r="X28" s="41">
        <f t="shared" si="21"/>
        <v>1197</v>
      </c>
      <c r="Y28" s="41">
        <v>219</v>
      </c>
      <c r="Z28" s="56">
        <v>331</v>
      </c>
      <c r="AA28" s="56">
        <v>397</v>
      </c>
      <c r="AB28" s="56"/>
      <c r="AC28" s="43">
        <f t="shared" ref="AC28:AC29" si="26">+IF((U28/Q28)&gt;100%,100%,(U28/Q28))*L28</f>
        <v>4.7349999999999996E-2</v>
      </c>
      <c r="AD28" s="43">
        <f t="shared" ref="AD28:AD29" si="27">+IF(((X28)/O28)&gt;100%,100%,((X28)/O28))*L28</f>
        <v>1.7954999999999999E-2</v>
      </c>
      <c r="AE28" s="43">
        <f t="shared" ref="AE28:AE29" si="28">+IF(((U28)/Q28)&gt;100%,100%,((U28)/Q28))</f>
        <v>0.15783333333333333</v>
      </c>
      <c r="AF28" s="43">
        <f t="shared" ref="AF28:AF29" si="29">+IF(((X28)/O28)&gt;100%,100%,((X28))/O28)</f>
        <v>5.985E-2</v>
      </c>
    </row>
    <row r="29" spans="1:32" ht="65.099999999999994" customHeight="1" x14ac:dyDescent="0.25">
      <c r="A29" s="38" t="s">
        <v>157</v>
      </c>
      <c r="B29" s="38" t="s">
        <v>158</v>
      </c>
      <c r="C29" s="38" t="s">
        <v>159</v>
      </c>
      <c r="D29" s="38" t="s">
        <v>160</v>
      </c>
      <c r="E29" s="38" t="s">
        <v>161</v>
      </c>
      <c r="F29" s="38" t="s">
        <v>226</v>
      </c>
      <c r="G29" s="39" t="s">
        <v>227</v>
      </c>
      <c r="H29" s="38" t="s">
        <v>231</v>
      </c>
      <c r="I29" s="38" t="s">
        <v>165</v>
      </c>
      <c r="J29" s="38" t="s">
        <v>220</v>
      </c>
      <c r="K29" s="38" t="s">
        <v>232</v>
      </c>
      <c r="L29" s="44">
        <v>0.7</v>
      </c>
      <c r="M29" s="41" t="s">
        <v>168</v>
      </c>
      <c r="N29" s="38" t="s">
        <v>173</v>
      </c>
      <c r="O29" s="42">
        <v>3000</v>
      </c>
      <c r="P29" s="42">
        <v>0</v>
      </c>
      <c r="Q29" s="41">
        <v>1000</v>
      </c>
      <c r="R29" s="41"/>
      <c r="S29" s="41"/>
      <c r="T29" s="42">
        <f>+P29</f>
        <v>0</v>
      </c>
      <c r="U29" s="41">
        <f t="shared" ref="U29" si="30">+Y29+Z29+AA29+AB29</f>
        <v>199</v>
      </c>
      <c r="V29" s="41"/>
      <c r="W29" s="41"/>
      <c r="X29" s="41">
        <f t="shared" si="21"/>
        <v>199</v>
      </c>
      <c r="Y29" s="41">
        <v>0</v>
      </c>
      <c r="Z29" s="56">
        <v>0</v>
      </c>
      <c r="AA29" s="56">
        <v>199</v>
      </c>
      <c r="AB29" s="56"/>
      <c r="AC29" s="43">
        <f t="shared" si="26"/>
        <v>0.13930000000000001</v>
      </c>
      <c r="AD29" s="43">
        <f t="shared" si="27"/>
        <v>4.6433333333333326E-2</v>
      </c>
      <c r="AE29" s="43">
        <f t="shared" si="28"/>
        <v>0.19900000000000001</v>
      </c>
      <c r="AF29" s="43">
        <f t="shared" si="29"/>
        <v>6.6333333333333327E-2</v>
      </c>
    </row>
    <row r="30" spans="1:32" ht="65.099999999999994" customHeight="1" x14ac:dyDescent="0.25">
      <c r="A30" s="38"/>
      <c r="B30" s="38"/>
      <c r="C30" s="187"/>
      <c r="D30" s="187"/>
      <c r="E30" s="187"/>
      <c r="F30" s="45"/>
      <c r="G30" s="186" t="s">
        <v>233</v>
      </c>
      <c r="H30" s="186"/>
      <c r="I30" s="186"/>
      <c r="J30" s="186"/>
      <c r="K30" s="186"/>
      <c r="L30" s="186"/>
      <c r="M30" s="186"/>
      <c r="N30" s="186"/>
      <c r="O30" s="186"/>
      <c r="P30" s="186"/>
      <c r="Q30" s="186"/>
      <c r="R30" s="186"/>
      <c r="S30" s="186"/>
      <c r="T30" s="186"/>
      <c r="U30" s="186"/>
      <c r="V30" s="186"/>
      <c r="W30" s="186"/>
      <c r="X30" s="186"/>
      <c r="Y30" s="186"/>
      <c r="Z30" s="186"/>
      <c r="AA30" s="186"/>
      <c r="AB30" s="186"/>
      <c r="AC30" s="294">
        <f>SUM(AC28:AC29)</f>
        <v>0.18665000000000001</v>
      </c>
      <c r="AD30" s="294">
        <f>SUM(AD28:AD29)</f>
        <v>6.4388333333333325E-2</v>
      </c>
      <c r="AE30" s="294">
        <f>+AVERAGE(AE28:AE29)</f>
        <v>0.17841666666666667</v>
      </c>
      <c r="AF30" s="294">
        <f>+AVERAGE(AF28:AF29)</f>
        <v>6.3091666666666657E-2</v>
      </c>
    </row>
    <row r="31" spans="1:32" ht="65.099999999999994" customHeight="1" x14ac:dyDescent="0.25">
      <c r="A31" s="38" t="s">
        <v>157</v>
      </c>
      <c r="B31" s="38" t="s">
        <v>158</v>
      </c>
      <c r="C31" s="38" t="s">
        <v>159</v>
      </c>
      <c r="D31" s="38" t="s">
        <v>160</v>
      </c>
      <c r="E31" s="38" t="s">
        <v>161</v>
      </c>
      <c r="F31" s="38" t="s">
        <v>234</v>
      </c>
      <c r="G31" s="39" t="s">
        <v>235</v>
      </c>
      <c r="H31" s="38" t="s">
        <v>236</v>
      </c>
      <c r="I31" s="38" t="s">
        <v>194</v>
      </c>
      <c r="J31" s="38" t="s">
        <v>166</v>
      </c>
      <c r="K31" s="38" t="s">
        <v>237</v>
      </c>
      <c r="L31" s="44">
        <v>0.25</v>
      </c>
      <c r="M31" s="41" t="s">
        <v>168</v>
      </c>
      <c r="N31" s="38" t="s">
        <v>184</v>
      </c>
      <c r="O31" s="42">
        <v>1092</v>
      </c>
      <c r="P31" s="42">
        <v>188</v>
      </c>
      <c r="Q31" s="41">
        <v>346</v>
      </c>
      <c r="R31" s="41"/>
      <c r="S31" s="41"/>
      <c r="T31" s="41">
        <f>+P31</f>
        <v>188</v>
      </c>
      <c r="U31" s="41">
        <f t="shared" ref="U31" si="31">+Y31+Z31+AA31+AB31</f>
        <v>541</v>
      </c>
      <c r="V31" s="41"/>
      <c r="W31" s="41"/>
      <c r="X31" s="41">
        <f t="shared" ref="X31" si="32">+T31+U31+V31+W31</f>
        <v>729</v>
      </c>
      <c r="Y31" s="41">
        <v>125</v>
      </c>
      <c r="Z31" s="41">
        <v>45</v>
      </c>
      <c r="AA31" s="41">
        <v>371</v>
      </c>
      <c r="AB31" s="41"/>
      <c r="AC31" s="43">
        <f t="shared" ref="AC31" si="33">+IF((U31/Q31)&gt;100%,100%,(U31/Q31))*L31</f>
        <v>0.25</v>
      </c>
      <c r="AD31" s="43">
        <f t="shared" ref="AD31" si="34">+IF(((X31)/O31)&gt;100%,100%,((X31)/O31))*L31</f>
        <v>0.16689560439560439</v>
      </c>
      <c r="AE31" s="43">
        <f t="shared" ref="AE31" si="35">+IF(((U31)/Q31)&gt;100%,100%,((U31)/Q31))</f>
        <v>1</v>
      </c>
      <c r="AF31" s="43">
        <f t="shared" ref="AF31" si="36">+IF(((X31)/O31)&gt;100%,100%,((X31))/O31)</f>
        <v>0.66758241758241754</v>
      </c>
    </row>
    <row r="32" spans="1:32" ht="65.099999999999994" customHeight="1" x14ac:dyDescent="0.25">
      <c r="A32" s="38" t="s">
        <v>157</v>
      </c>
      <c r="B32" s="38" t="s">
        <v>158</v>
      </c>
      <c r="C32" s="38" t="s">
        <v>159</v>
      </c>
      <c r="D32" s="38" t="s">
        <v>160</v>
      </c>
      <c r="E32" s="38" t="s">
        <v>161</v>
      </c>
      <c r="F32" s="38" t="s">
        <v>234</v>
      </c>
      <c r="G32" s="39" t="s">
        <v>235</v>
      </c>
      <c r="H32" s="38" t="s">
        <v>238</v>
      </c>
      <c r="I32" s="38" t="s">
        <v>165</v>
      </c>
      <c r="J32" s="38" t="s">
        <v>166</v>
      </c>
      <c r="K32" s="38" t="s">
        <v>239</v>
      </c>
      <c r="L32" s="44">
        <v>0.35</v>
      </c>
      <c r="M32" s="41" t="s">
        <v>168</v>
      </c>
      <c r="N32" s="38" t="s">
        <v>169</v>
      </c>
      <c r="O32" s="42">
        <v>4</v>
      </c>
      <c r="P32" s="42">
        <v>1</v>
      </c>
      <c r="Q32" s="41">
        <v>1</v>
      </c>
      <c r="R32" s="41"/>
      <c r="S32" s="41"/>
      <c r="T32" s="41">
        <f>+P32</f>
        <v>1</v>
      </c>
      <c r="U32" s="41">
        <f t="shared" ref="U32:U33" si="37">+Y32+Z32+AA32+AB32</f>
        <v>1</v>
      </c>
      <c r="V32" s="41"/>
      <c r="W32" s="41"/>
      <c r="X32" s="41">
        <f t="shared" ref="X32:X33" si="38">+T32+U32+V32+W32</f>
        <v>2</v>
      </c>
      <c r="Y32" s="41">
        <v>1</v>
      </c>
      <c r="Z32" s="41">
        <v>0</v>
      </c>
      <c r="AA32" s="41">
        <v>0</v>
      </c>
      <c r="AB32" s="41"/>
      <c r="AC32" s="43">
        <f t="shared" ref="AC32:AC33" si="39">+IF((U32/Q32)&gt;100%,100%,(U32/Q32))*L32</f>
        <v>0.35</v>
      </c>
      <c r="AD32" s="43">
        <f t="shared" ref="AD32:AD33" si="40">+IF(((X32)/O32)&gt;100%,100%,((X32)/O32))*L32</f>
        <v>0.17499999999999999</v>
      </c>
      <c r="AE32" s="43">
        <f t="shared" ref="AE32:AE33" si="41">+IF(((U32)/Q32)&gt;100%,100%,((U32)/Q32))</f>
        <v>1</v>
      </c>
      <c r="AF32" s="43">
        <f t="shared" ref="AF32:AF33" si="42">+IF(((X32)/O32)&gt;100%,100%,((X32))/O32)</f>
        <v>0.5</v>
      </c>
    </row>
    <row r="33" spans="1:32" ht="65.099999999999994" customHeight="1" x14ac:dyDescent="0.25">
      <c r="A33" s="38" t="s">
        <v>157</v>
      </c>
      <c r="B33" s="38" t="s">
        <v>158</v>
      </c>
      <c r="C33" s="38" t="s">
        <v>159</v>
      </c>
      <c r="D33" s="38" t="s">
        <v>160</v>
      </c>
      <c r="E33" s="38" t="s">
        <v>161</v>
      </c>
      <c r="F33" s="38" t="s">
        <v>234</v>
      </c>
      <c r="G33" s="39" t="s">
        <v>235</v>
      </c>
      <c r="H33" s="38" t="s">
        <v>240</v>
      </c>
      <c r="I33" s="38" t="s">
        <v>165</v>
      </c>
      <c r="J33" s="38" t="s">
        <v>166</v>
      </c>
      <c r="K33" s="38" t="s">
        <v>241</v>
      </c>
      <c r="L33" s="44">
        <v>0.4</v>
      </c>
      <c r="M33" s="41" t="s">
        <v>168</v>
      </c>
      <c r="N33" s="38" t="s">
        <v>173</v>
      </c>
      <c r="O33" s="42">
        <v>150</v>
      </c>
      <c r="P33" s="42">
        <v>27</v>
      </c>
      <c r="Q33" s="41">
        <v>45</v>
      </c>
      <c r="R33" s="41"/>
      <c r="S33" s="41"/>
      <c r="T33" s="41">
        <f>+P33</f>
        <v>27</v>
      </c>
      <c r="U33" s="41">
        <f t="shared" si="37"/>
        <v>31</v>
      </c>
      <c r="V33" s="41"/>
      <c r="W33" s="41"/>
      <c r="X33" s="41">
        <f t="shared" si="38"/>
        <v>58</v>
      </c>
      <c r="Y33" s="41">
        <v>0</v>
      </c>
      <c r="Z33" s="41">
        <v>6</v>
      </c>
      <c r="AA33" s="41">
        <v>25</v>
      </c>
      <c r="AB33" s="41"/>
      <c r="AC33" s="43">
        <f t="shared" si="39"/>
        <v>0.27555555555555555</v>
      </c>
      <c r="AD33" s="43">
        <f t="shared" si="40"/>
        <v>0.15466666666666667</v>
      </c>
      <c r="AE33" s="43">
        <f t="shared" si="41"/>
        <v>0.68888888888888888</v>
      </c>
      <c r="AF33" s="43">
        <f t="shared" si="42"/>
        <v>0.38666666666666666</v>
      </c>
    </row>
    <row r="34" spans="1:32" ht="65.099999999999994" customHeight="1" x14ac:dyDescent="0.25">
      <c r="A34" s="38"/>
      <c r="B34" s="38"/>
      <c r="C34" s="187"/>
      <c r="D34" s="187"/>
      <c r="E34" s="187"/>
      <c r="F34" s="45"/>
      <c r="G34" s="186" t="s">
        <v>242</v>
      </c>
      <c r="H34" s="186"/>
      <c r="I34" s="186"/>
      <c r="J34" s="186"/>
      <c r="K34" s="186"/>
      <c r="L34" s="186"/>
      <c r="M34" s="186"/>
      <c r="N34" s="186"/>
      <c r="O34" s="186"/>
      <c r="P34" s="186"/>
      <c r="Q34" s="186"/>
      <c r="R34" s="186"/>
      <c r="S34" s="186"/>
      <c r="T34" s="186"/>
      <c r="U34" s="186"/>
      <c r="V34" s="186"/>
      <c r="W34" s="186"/>
      <c r="X34" s="186"/>
      <c r="Y34" s="186"/>
      <c r="Z34" s="186"/>
      <c r="AA34" s="186"/>
      <c r="AB34" s="186"/>
      <c r="AC34" s="294">
        <f>SUM(AC31:AC33)</f>
        <v>0.87555555555555553</v>
      </c>
      <c r="AD34" s="294">
        <f>SUM(AD31:AD33)</f>
        <v>0.49656227106227108</v>
      </c>
      <c r="AE34" s="294">
        <f>+AVERAGE(AE31:AE33)</f>
        <v>0.89629629629629637</v>
      </c>
      <c r="AF34" s="294">
        <f>+AVERAGE(AF31:AF33)</f>
        <v>0.51808302808302809</v>
      </c>
    </row>
    <row r="35" spans="1:32" ht="65.099999999999994" customHeight="1" x14ac:dyDescent="0.25">
      <c r="A35" s="38" t="s">
        <v>157</v>
      </c>
      <c r="B35" s="38" t="s">
        <v>158</v>
      </c>
      <c r="C35" s="38" t="s">
        <v>159</v>
      </c>
      <c r="D35" s="38" t="s">
        <v>160</v>
      </c>
      <c r="E35" s="38" t="s">
        <v>161</v>
      </c>
      <c r="F35" s="38" t="s">
        <v>243</v>
      </c>
      <c r="G35" s="39" t="s">
        <v>244</v>
      </c>
      <c r="H35" s="38" t="s">
        <v>245</v>
      </c>
      <c r="I35" s="38" t="s">
        <v>165</v>
      </c>
      <c r="J35" s="38" t="s">
        <v>246</v>
      </c>
      <c r="K35" s="57" t="s">
        <v>247</v>
      </c>
      <c r="L35" s="44">
        <v>0.4</v>
      </c>
      <c r="M35" s="41" t="s">
        <v>168</v>
      </c>
      <c r="N35" s="38" t="s">
        <v>248</v>
      </c>
      <c r="O35" s="42">
        <v>10000</v>
      </c>
      <c r="P35" s="42">
        <v>4315</v>
      </c>
      <c r="Q35" s="56">
        <f>4000-1658</f>
        <v>2342</v>
      </c>
      <c r="R35" s="56"/>
      <c r="S35" s="56"/>
      <c r="T35" s="56">
        <f>+P35</f>
        <v>4315</v>
      </c>
      <c r="U35" s="56">
        <f t="shared" ref="U35" si="43">+Y35+Z35+AA35+AB35</f>
        <v>2700</v>
      </c>
      <c r="V35" s="56"/>
      <c r="W35" s="56"/>
      <c r="X35" s="56">
        <f t="shared" ref="X35" si="44">+T35+U35+V35+W35</f>
        <v>7015</v>
      </c>
      <c r="Y35" s="41">
        <v>0</v>
      </c>
      <c r="Z35" s="41">
        <v>0</v>
      </c>
      <c r="AA35" s="41">
        <v>2700</v>
      </c>
      <c r="AB35" s="41"/>
      <c r="AC35" s="43">
        <f t="shared" ref="AC35:AC37" si="45">+IF((U35/Q35)&gt;100%,100%,(U35/Q35))*L35</f>
        <v>0.4</v>
      </c>
      <c r="AD35" s="43">
        <f t="shared" ref="AD35:AD37" si="46">+IF(((X35)/O35)&gt;100%,100%,((X35)/O35))*L35</f>
        <v>0.28060000000000002</v>
      </c>
      <c r="AE35" s="43">
        <f t="shared" ref="AE35:AE37" si="47">+IF(((U35)/Q35)&gt;100%,100%,((U35)/Q35))</f>
        <v>1</v>
      </c>
      <c r="AF35" s="43">
        <f t="shared" ref="AF35:AF37" si="48">+IF(((X35)/O35)&gt;100%,100%,((X35))/O35)</f>
        <v>0.70150000000000001</v>
      </c>
    </row>
    <row r="36" spans="1:32" ht="65.099999999999994" customHeight="1" x14ac:dyDescent="0.25">
      <c r="A36" s="38" t="s">
        <v>157</v>
      </c>
      <c r="B36" s="38" t="s">
        <v>158</v>
      </c>
      <c r="C36" s="38" t="s">
        <v>159</v>
      </c>
      <c r="D36" s="38" t="s">
        <v>160</v>
      </c>
      <c r="E36" s="38" t="s">
        <v>161</v>
      </c>
      <c r="F36" s="38" t="s">
        <v>243</v>
      </c>
      <c r="G36" s="39" t="s">
        <v>244</v>
      </c>
      <c r="H36" s="38" t="s">
        <v>249</v>
      </c>
      <c r="I36" s="38" t="s">
        <v>165</v>
      </c>
      <c r="J36" s="38" t="s">
        <v>246</v>
      </c>
      <c r="K36" s="38" t="s">
        <v>250</v>
      </c>
      <c r="L36" s="44">
        <v>0.45</v>
      </c>
      <c r="M36" s="41" t="s">
        <v>168</v>
      </c>
      <c r="N36" s="38" t="s">
        <v>248</v>
      </c>
      <c r="O36" s="42">
        <v>51000</v>
      </c>
      <c r="P36" s="42">
        <v>0</v>
      </c>
      <c r="Q36" s="41">
        <v>22000</v>
      </c>
      <c r="R36" s="41"/>
      <c r="S36" s="41"/>
      <c r="T36" s="56">
        <f>+P36</f>
        <v>0</v>
      </c>
      <c r="U36" s="56">
        <f t="shared" ref="U36" si="49">+Y36+Z36+AA36+AB36</f>
        <v>2800</v>
      </c>
      <c r="V36" s="56"/>
      <c r="W36" s="56"/>
      <c r="X36" s="56">
        <f t="shared" ref="X36" si="50">+T36+U36+V36+W36</f>
        <v>2800</v>
      </c>
      <c r="Y36" s="41">
        <v>0</v>
      </c>
      <c r="Z36" s="41">
        <v>0</v>
      </c>
      <c r="AA36" s="41">
        <v>2800</v>
      </c>
      <c r="AB36" s="41"/>
      <c r="AC36" s="43">
        <f t="shared" si="45"/>
        <v>5.7272727272727267E-2</v>
      </c>
      <c r="AD36" s="43">
        <f t="shared" si="46"/>
        <v>2.4705882352941178E-2</v>
      </c>
      <c r="AE36" s="43">
        <f t="shared" si="47"/>
        <v>0.12727272727272726</v>
      </c>
      <c r="AF36" s="43">
        <f t="shared" si="48"/>
        <v>5.4901960784313725E-2</v>
      </c>
    </row>
    <row r="37" spans="1:32" ht="65.099999999999994" customHeight="1" x14ac:dyDescent="0.25">
      <c r="A37" s="38" t="s">
        <v>157</v>
      </c>
      <c r="B37" s="38" t="s">
        <v>158</v>
      </c>
      <c r="C37" s="38" t="s">
        <v>159</v>
      </c>
      <c r="D37" s="38" t="s">
        <v>160</v>
      </c>
      <c r="E37" s="38" t="s">
        <v>161</v>
      </c>
      <c r="F37" s="38" t="s">
        <v>243</v>
      </c>
      <c r="G37" s="39" t="s">
        <v>244</v>
      </c>
      <c r="H37" s="38" t="s">
        <v>251</v>
      </c>
      <c r="I37" s="38" t="s">
        <v>252</v>
      </c>
      <c r="J37" s="38" t="s">
        <v>246</v>
      </c>
      <c r="K37" s="38" t="s">
        <v>253</v>
      </c>
      <c r="L37" s="44">
        <v>0.15</v>
      </c>
      <c r="M37" s="41" t="s">
        <v>168</v>
      </c>
      <c r="N37" s="38" t="s">
        <v>254</v>
      </c>
      <c r="O37" s="41">
        <v>96</v>
      </c>
      <c r="P37" s="41">
        <v>8</v>
      </c>
      <c r="Q37" s="41">
        <f>30+10</f>
        <v>40</v>
      </c>
      <c r="R37" s="41"/>
      <c r="S37" s="41"/>
      <c r="T37" s="56">
        <f>+P37</f>
        <v>8</v>
      </c>
      <c r="U37" s="56">
        <f t="shared" ref="U37" si="51">+Y37+Z37+AA37+AB37</f>
        <v>14</v>
      </c>
      <c r="V37" s="56"/>
      <c r="W37" s="56"/>
      <c r="X37" s="56">
        <f t="shared" ref="X37" si="52">+T37+U37+V37+W37</f>
        <v>22</v>
      </c>
      <c r="Y37" s="41">
        <v>0</v>
      </c>
      <c r="Z37" s="41">
        <v>6</v>
      </c>
      <c r="AA37" s="41">
        <v>8</v>
      </c>
      <c r="AB37" s="41"/>
      <c r="AC37" s="43">
        <f t="shared" si="45"/>
        <v>5.2499999999999998E-2</v>
      </c>
      <c r="AD37" s="43">
        <f t="shared" si="46"/>
        <v>3.4374999999999996E-2</v>
      </c>
      <c r="AE37" s="43">
        <f t="shared" si="47"/>
        <v>0.35</v>
      </c>
      <c r="AF37" s="43">
        <f t="shared" si="48"/>
        <v>0.22916666666666666</v>
      </c>
    </row>
    <row r="38" spans="1:32" ht="65.099999999999994" customHeight="1" x14ac:dyDescent="0.25">
      <c r="A38" s="38"/>
      <c r="B38" s="38"/>
      <c r="C38" s="187"/>
      <c r="D38" s="187"/>
      <c r="E38" s="187"/>
      <c r="F38" s="45"/>
      <c r="G38" s="186" t="s">
        <v>255</v>
      </c>
      <c r="H38" s="186"/>
      <c r="I38" s="186"/>
      <c r="J38" s="186"/>
      <c r="K38" s="186"/>
      <c r="L38" s="186"/>
      <c r="M38" s="186"/>
      <c r="N38" s="186"/>
      <c r="O38" s="186"/>
      <c r="P38" s="186"/>
      <c r="Q38" s="186"/>
      <c r="R38" s="186"/>
      <c r="S38" s="186"/>
      <c r="T38" s="186"/>
      <c r="U38" s="186"/>
      <c r="V38" s="186"/>
      <c r="W38" s="186"/>
      <c r="X38" s="186"/>
      <c r="Y38" s="186"/>
      <c r="Z38" s="186"/>
      <c r="AA38" s="186"/>
      <c r="AB38" s="186"/>
      <c r="AC38" s="294">
        <f>SUM(AC35:AC37)</f>
        <v>0.50977272727272727</v>
      </c>
      <c r="AD38" s="294">
        <f>SUM(AD35:AD37)</f>
        <v>0.33968088235294119</v>
      </c>
      <c r="AE38" s="294">
        <f>+AVERAGE(AE35:AE37)</f>
        <v>0.49242424242424238</v>
      </c>
      <c r="AF38" s="294">
        <f>+AVERAGE(AF35:AF37)</f>
        <v>0.32852287581699346</v>
      </c>
    </row>
    <row r="39" spans="1:32" ht="65.099999999999994" customHeight="1" x14ac:dyDescent="0.25">
      <c r="A39" s="38" t="s">
        <v>157</v>
      </c>
      <c r="B39" s="38" t="s">
        <v>158</v>
      </c>
      <c r="C39" s="38" t="s">
        <v>159</v>
      </c>
      <c r="D39" s="38" t="s">
        <v>160</v>
      </c>
      <c r="E39" s="38" t="s">
        <v>161</v>
      </c>
      <c r="F39" s="45" t="s">
        <v>256</v>
      </c>
      <c r="G39" s="58" t="s">
        <v>257</v>
      </c>
      <c r="H39" s="38" t="s">
        <v>258</v>
      </c>
      <c r="I39" s="38" t="s">
        <v>165</v>
      </c>
      <c r="J39" s="38" t="s">
        <v>166</v>
      </c>
      <c r="K39" s="38" t="s">
        <v>259</v>
      </c>
      <c r="L39" s="44">
        <v>0.65</v>
      </c>
      <c r="M39" s="41" t="s">
        <v>168</v>
      </c>
      <c r="N39" s="38" t="s">
        <v>260</v>
      </c>
      <c r="O39" s="42">
        <v>17</v>
      </c>
      <c r="P39" s="42">
        <v>4</v>
      </c>
      <c r="Q39" s="41">
        <v>6</v>
      </c>
      <c r="R39" s="41"/>
      <c r="S39" s="41"/>
      <c r="T39" s="41">
        <f>+P39</f>
        <v>4</v>
      </c>
      <c r="U39" s="41">
        <f t="shared" ref="U39" si="53">+Y39+Z39+AA39+AB39</f>
        <v>7</v>
      </c>
      <c r="V39" s="41"/>
      <c r="W39" s="41"/>
      <c r="X39" s="41">
        <f t="shared" ref="X39" si="54">+T39+U39+V39+W39</f>
        <v>11</v>
      </c>
      <c r="Y39" s="41">
        <v>3</v>
      </c>
      <c r="Z39" s="41">
        <v>4</v>
      </c>
      <c r="AA39" s="41">
        <v>0</v>
      </c>
      <c r="AB39" s="41"/>
      <c r="AC39" s="43">
        <f t="shared" ref="AC39:AC40" si="55">+IF((U39/Q39)&gt;100%,100%,(U39/Q39))*L39</f>
        <v>0.65</v>
      </c>
      <c r="AD39" s="43">
        <f t="shared" ref="AD39:AD40" si="56">+IF(((X39)/O39)&gt;100%,100%,((X39)/O39))*L39</f>
        <v>0.42058823529411771</v>
      </c>
      <c r="AE39" s="43">
        <f t="shared" ref="AE39:AE40" si="57">+IF(((U39)/Q39)&gt;100%,100%,((U39)/Q39))</f>
        <v>1</v>
      </c>
      <c r="AF39" s="43">
        <f t="shared" ref="AF39:AF40" si="58">+IF(((X39)/O39)&gt;100%,100%,((X39))/O39)</f>
        <v>0.6470588235294118</v>
      </c>
    </row>
    <row r="40" spans="1:32" ht="65.099999999999994" customHeight="1" x14ac:dyDescent="0.25">
      <c r="A40" s="38" t="s">
        <v>157</v>
      </c>
      <c r="B40" s="38" t="s">
        <v>158</v>
      </c>
      <c r="C40" s="38" t="s">
        <v>159</v>
      </c>
      <c r="D40" s="38" t="s">
        <v>160</v>
      </c>
      <c r="E40" s="38" t="s">
        <v>161</v>
      </c>
      <c r="F40" s="45" t="s">
        <v>256</v>
      </c>
      <c r="G40" s="58" t="s">
        <v>257</v>
      </c>
      <c r="H40" s="38" t="s">
        <v>261</v>
      </c>
      <c r="I40" s="38" t="s">
        <v>262</v>
      </c>
      <c r="J40" s="38" t="s">
        <v>166</v>
      </c>
      <c r="K40" s="38" t="s">
        <v>263</v>
      </c>
      <c r="L40" s="44">
        <v>0.35</v>
      </c>
      <c r="M40" s="41" t="s">
        <v>168</v>
      </c>
      <c r="N40" s="38" t="s">
        <v>264</v>
      </c>
      <c r="O40" s="42">
        <v>4</v>
      </c>
      <c r="P40" s="42">
        <v>1</v>
      </c>
      <c r="Q40" s="41">
        <v>1</v>
      </c>
      <c r="R40" s="41"/>
      <c r="S40" s="41"/>
      <c r="T40" s="41">
        <f>+P40</f>
        <v>1</v>
      </c>
      <c r="U40" s="41">
        <f t="shared" ref="U40" si="59">+Y40+Z40+AA40+AB40</f>
        <v>1</v>
      </c>
      <c r="V40" s="41"/>
      <c r="W40" s="41"/>
      <c r="X40" s="41">
        <f t="shared" ref="X40" si="60">+T40+U40+V40+W40</f>
        <v>2</v>
      </c>
      <c r="Y40" s="41">
        <v>0</v>
      </c>
      <c r="Z40" s="41">
        <v>1</v>
      </c>
      <c r="AA40" s="41">
        <v>0</v>
      </c>
      <c r="AB40" s="41"/>
      <c r="AC40" s="43">
        <f t="shared" si="55"/>
        <v>0.35</v>
      </c>
      <c r="AD40" s="43">
        <f t="shared" si="56"/>
        <v>0.17499999999999999</v>
      </c>
      <c r="AE40" s="43">
        <f t="shared" si="57"/>
        <v>1</v>
      </c>
      <c r="AF40" s="43">
        <f t="shared" si="58"/>
        <v>0.5</v>
      </c>
    </row>
    <row r="41" spans="1:32" ht="65.099999999999994" customHeight="1" x14ac:dyDescent="0.25">
      <c r="A41" s="38"/>
      <c r="B41" s="38"/>
      <c r="C41" s="187"/>
      <c r="D41" s="187"/>
      <c r="E41" s="187"/>
      <c r="F41" s="45"/>
      <c r="G41" s="186" t="s">
        <v>265</v>
      </c>
      <c r="H41" s="186"/>
      <c r="I41" s="186"/>
      <c r="J41" s="186"/>
      <c r="K41" s="186"/>
      <c r="L41" s="186"/>
      <c r="M41" s="186"/>
      <c r="N41" s="186"/>
      <c r="O41" s="186"/>
      <c r="P41" s="186"/>
      <c r="Q41" s="186"/>
      <c r="R41" s="186"/>
      <c r="S41" s="186"/>
      <c r="T41" s="186"/>
      <c r="U41" s="186"/>
      <c r="V41" s="186"/>
      <c r="W41" s="186"/>
      <c r="X41" s="186"/>
      <c r="Y41" s="186"/>
      <c r="Z41" s="186"/>
      <c r="AA41" s="186"/>
      <c r="AB41" s="186"/>
      <c r="AC41" s="294">
        <f>SUM(AC39:AC40)</f>
        <v>1</v>
      </c>
      <c r="AD41" s="294">
        <f>SUM(AD39:AD40)</f>
        <v>0.59558823529411775</v>
      </c>
      <c r="AE41" s="294">
        <f>+AVERAGE(AE39:AE40)</f>
        <v>1</v>
      </c>
      <c r="AF41" s="294">
        <f>+AVERAGE(AF39:AF40)</f>
        <v>0.57352941176470584</v>
      </c>
    </row>
    <row r="42" spans="1:32" ht="65.099999999999994" customHeight="1" x14ac:dyDescent="0.25">
      <c r="A42" s="38" t="s">
        <v>157</v>
      </c>
      <c r="B42" s="38" t="s">
        <v>158</v>
      </c>
      <c r="C42" s="38" t="s">
        <v>159</v>
      </c>
      <c r="D42" s="38" t="s">
        <v>160</v>
      </c>
      <c r="E42" s="38" t="s">
        <v>161</v>
      </c>
      <c r="F42" s="38" t="s">
        <v>266</v>
      </c>
      <c r="G42" s="39" t="s">
        <v>267</v>
      </c>
      <c r="H42" s="38" t="s">
        <v>268</v>
      </c>
      <c r="I42" s="38" t="s">
        <v>269</v>
      </c>
      <c r="J42" s="38" t="s">
        <v>166</v>
      </c>
      <c r="K42" s="38" t="s">
        <v>270</v>
      </c>
      <c r="L42" s="44">
        <v>0.6</v>
      </c>
      <c r="M42" s="41" t="s">
        <v>168</v>
      </c>
      <c r="N42" s="38" t="s">
        <v>271</v>
      </c>
      <c r="O42" s="42">
        <v>120</v>
      </c>
      <c r="P42" s="42">
        <v>19</v>
      </c>
      <c r="Q42" s="41">
        <v>30</v>
      </c>
      <c r="R42" s="41"/>
      <c r="S42" s="41"/>
      <c r="T42" s="41">
        <f>+P42</f>
        <v>19</v>
      </c>
      <c r="U42" s="41">
        <f t="shared" ref="U42" si="61">+Y42+Z42+AA42+AB42</f>
        <v>29</v>
      </c>
      <c r="V42" s="41"/>
      <c r="W42" s="41"/>
      <c r="X42" s="41">
        <f t="shared" ref="X42" si="62">+T42+U42+V42+W42</f>
        <v>48</v>
      </c>
      <c r="Y42" s="41">
        <v>8</v>
      </c>
      <c r="Z42" s="41">
        <v>10</v>
      </c>
      <c r="AA42" s="41">
        <v>11</v>
      </c>
      <c r="AB42" s="41"/>
      <c r="AC42" s="43">
        <f t="shared" ref="AC42:AC43" si="63">+IF((U42/Q42)&gt;100%,100%,(U42/Q42))*L42</f>
        <v>0.57999999999999996</v>
      </c>
      <c r="AD42" s="43">
        <f t="shared" ref="AD42:AD43" si="64">+IF(((X42)/O42)&gt;100%,100%,((X42)/O42))*L42</f>
        <v>0.24</v>
      </c>
      <c r="AE42" s="43">
        <f t="shared" ref="AE42:AE43" si="65">+IF(((U42)/Q42)&gt;100%,100%,((U42)/Q42))</f>
        <v>0.96666666666666667</v>
      </c>
      <c r="AF42" s="43">
        <f t="shared" ref="AF42:AF43" si="66">+IF(((X42)/O42)&gt;100%,100%,((X42))/O42)</f>
        <v>0.4</v>
      </c>
    </row>
    <row r="43" spans="1:32" ht="65.099999999999994" customHeight="1" x14ac:dyDescent="0.25">
      <c r="A43" s="38" t="s">
        <v>157</v>
      </c>
      <c r="B43" s="38" t="s">
        <v>158</v>
      </c>
      <c r="C43" s="38" t="s">
        <v>159</v>
      </c>
      <c r="D43" s="38" t="s">
        <v>160</v>
      </c>
      <c r="E43" s="38" t="s">
        <v>161</v>
      </c>
      <c r="F43" s="38" t="s">
        <v>266</v>
      </c>
      <c r="G43" s="39" t="s">
        <v>267</v>
      </c>
      <c r="H43" s="38" t="s">
        <v>272</v>
      </c>
      <c r="I43" s="38" t="s">
        <v>269</v>
      </c>
      <c r="J43" s="38" t="s">
        <v>166</v>
      </c>
      <c r="K43" s="38" t="s">
        <v>273</v>
      </c>
      <c r="L43" s="44">
        <v>0.4</v>
      </c>
      <c r="M43" s="41" t="s">
        <v>168</v>
      </c>
      <c r="N43" s="38" t="s">
        <v>274</v>
      </c>
      <c r="O43" s="42">
        <v>72</v>
      </c>
      <c r="P43" s="42">
        <v>20</v>
      </c>
      <c r="Q43" s="41">
        <f>18-2</f>
        <v>16</v>
      </c>
      <c r="R43" s="41"/>
      <c r="S43" s="41"/>
      <c r="T43" s="41">
        <f>+P43</f>
        <v>20</v>
      </c>
      <c r="U43" s="41">
        <f t="shared" ref="U43" si="67">+Y43+Z43+AA43+AB43</f>
        <v>17</v>
      </c>
      <c r="V43" s="41"/>
      <c r="W43" s="41"/>
      <c r="X43" s="41">
        <f t="shared" ref="X43" si="68">+T43+U43+V43+W43</f>
        <v>37</v>
      </c>
      <c r="Y43" s="41">
        <v>4</v>
      </c>
      <c r="Z43" s="41">
        <v>9</v>
      </c>
      <c r="AA43" s="41">
        <v>4</v>
      </c>
      <c r="AB43" s="41"/>
      <c r="AC43" s="43">
        <f t="shared" si="63"/>
        <v>0.4</v>
      </c>
      <c r="AD43" s="43">
        <f t="shared" si="64"/>
        <v>0.20555555555555555</v>
      </c>
      <c r="AE43" s="43">
        <f t="shared" si="65"/>
        <v>1</v>
      </c>
      <c r="AF43" s="43">
        <f t="shared" si="66"/>
        <v>0.51388888888888884</v>
      </c>
    </row>
    <row r="44" spans="1:32" ht="65.099999999999994" customHeight="1" x14ac:dyDescent="0.25">
      <c r="A44" s="38"/>
      <c r="B44" s="38"/>
      <c r="C44" s="187"/>
      <c r="D44" s="187"/>
      <c r="E44" s="187"/>
      <c r="F44" s="45"/>
      <c r="G44" s="186" t="s">
        <v>275</v>
      </c>
      <c r="H44" s="186"/>
      <c r="I44" s="186"/>
      <c r="J44" s="186"/>
      <c r="K44" s="186"/>
      <c r="L44" s="186"/>
      <c r="M44" s="186"/>
      <c r="N44" s="186"/>
      <c r="O44" s="186"/>
      <c r="P44" s="186"/>
      <c r="Q44" s="186"/>
      <c r="R44" s="186"/>
      <c r="S44" s="186"/>
      <c r="T44" s="186"/>
      <c r="U44" s="186"/>
      <c r="V44" s="186"/>
      <c r="W44" s="186"/>
      <c r="X44" s="186"/>
      <c r="Y44" s="186"/>
      <c r="Z44" s="186"/>
      <c r="AA44" s="186"/>
      <c r="AB44" s="186"/>
      <c r="AC44" s="294">
        <f>SUM(AC42:AC43)</f>
        <v>0.98</v>
      </c>
      <c r="AD44" s="294">
        <f>SUM(AD42:AD43)</f>
        <v>0.44555555555555554</v>
      </c>
      <c r="AE44" s="294">
        <f>+AVERAGE(AE42:AE43)</f>
        <v>0.98333333333333339</v>
      </c>
      <c r="AF44" s="294">
        <f>+AVERAGE(AF42:AF43)</f>
        <v>0.45694444444444443</v>
      </c>
    </row>
    <row r="45" spans="1:32" ht="65.099999999999994" customHeight="1" x14ac:dyDescent="0.25">
      <c r="A45" s="38" t="s">
        <v>157</v>
      </c>
      <c r="B45" s="38" t="s">
        <v>158</v>
      </c>
      <c r="C45" s="38" t="s">
        <v>276</v>
      </c>
      <c r="D45" s="38" t="s">
        <v>277</v>
      </c>
      <c r="E45" s="38" t="s">
        <v>278</v>
      </c>
      <c r="F45" s="38" t="s">
        <v>279</v>
      </c>
      <c r="G45" s="38"/>
      <c r="H45" s="38" t="s">
        <v>280</v>
      </c>
      <c r="I45" s="38" t="s">
        <v>281</v>
      </c>
      <c r="J45" s="38" t="s">
        <v>282</v>
      </c>
      <c r="K45" s="38" t="s">
        <v>283</v>
      </c>
      <c r="L45" s="44">
        <v>0.2</v>
      </c>
      <c r="M45" s="41" t="s">
        <v>168</v>
      </c>
      <c r="N45" s="38" t="s">
        <v>215</v>
      </c>
      <c r="O45" s="42">
        <v>200</v>
      </c>
      <c r="P45" s="42">
        <v>0</v>
      </c>
      <c r="Q45" s="41">
        <v>75</v>
      </c>
      <c r="R45" s="41"/>
      <c r="S45" s="41"/>
      <c r="T45" s="41">
        <f>+P45</f>
        <v>0</v>
      </c>
      <c r="U45" s="41">
        <f t="shared" ref="U45" si="69">+Y45+Z45+AA45+AB45</f>
        <v>23</v>
      </c>
      <c r="V45" s="41"/>
      <c r="W45" s="41"/>
      <c r="X45" s="41">
        <f t="shared" ref="X45" si="70">+T45+U45+V45+W45</f>
        <v>23</v>
      </c>
      <c r="Y45" s="41">
        <v>0</v>
      </c>
      <c r="Z45" s="41">
        <v>0</v>
      </c>
      <c r="AA45" s="41">
        <v>23</v>
      </c>
      <c r="AB45" s="41"/>
      <c r="AC45" s="43">
        <f t="shared" ref="AC45" si="71">+IF((U45/Q45)&gt;100%,100%,(U45/Q45))*L45</f>
        <v>6.133333333333333E-2</v>
      </c>
      <c r="AD45" s="43">
        <f t="shared" ref="AD45" si="72">+IF(((X45)/O45)&gt;100%,100%,((X45)/O45))*L45</f>
        <v>2.3000000000000003E-2</v>
      </c>
      <c r="AE45" s="43">
        <f t="shared" ref="AE45" si="73">+IF(((U45)/Q45)&gt;100%,100%,((U45)/Q45))</f>
        <v>0.30666666666666664</v>
      </c>
      <c r="AF45" s="43">
        <f t="shared" ref="AF45" si="74">+IF(((X45)/O45)&gt;100%,100%,((X45))/O45)</f>
        <v>0.115</v>
      </c>
    </row>
    <row r="46" spans="1:32" ht="65.099999999999994" customHeight="1" x14ac:dyDescent="0.25">
      <c r="A46" s="38"/>
      <c r="B46" s="38"/>
      <c r="C46" s="187"/>
      <c r="D46" s="187"/>
      <c r="E46" s="187"/>
      <c r="F46" s="38"/>
      <c r="G46" s="186" t="s">
        <v>284</v>
      </c>
      <c r="H46" s="186"/>
      <c r="I46" s="186"/>
      <c r="J46" s="186"/>
      <c r="K46" s="186"/>
      <c r="L46" s="186"/>
      <c r="M46" s="186"/>
      <c r="N46" s="186"/>
      <c r="O46" s="186"/>
      <c r="P46" s="186"/>
      <c r="Q46" s="186"/>
      <c r="R46" s="186"/>
      <c r="S46" s="186"/>
      <c r="T46" s="186"/>
      <c r="U46" s="186"/>
      <c r="V46" s="186"/>
      <c r="W46" s="186"/>
      <c r="X46" s="186"/>
      <c r="Y46" s="186"/>
      <c r="Z46" s="186"/>
      <c r="AA46" s="186"/>
      <c r="AB46" s="186"/>
      <c r="AC46" s="294">
        <f>SUM(AC45:AC45)</f>
        <v>6.133333333333333E-2</v>
      </c>
      <c r="AD46" s="294">
        <f>SUM(AD45:AD45)</f>
        <v>2.3000000000000003E-2</v>
      </c>
      <c r="AE46" s="294">
        <f>+AVERAGE(AE45:AE45)</f>
        <v>0.30666666666666664</v>
      </c>
      <c r="AF46" s="294">
        <f>+AVERAGE(AF45:AF45)</f>
        <v>0.115</v>
      </c>
    </row>
    <row r="47" spans="1:32" ht="65.099999999999994" customHeight="1" x14ac:dyDescent="0.25">
      <c r="A47" s="59"/>
      <c r="B47" s="59"/>
      <c r="C47" s="59"/>
      <c r="D47" s="59"/>
      <c r="E47" s="59"/>
      <c r="F47" s="59"/>
      <c r="G47" s="60"/>
      <c r="H47" s="59"/>
      <c r="I47" s="59"/>
      <c r="J47" s="59"/>
      <c r="K47" s="59"/>
      <c r="L47" s="61"/>
      <c r="M47" s="62"/>
      <c r="N47" s="59"/>
      <c r="O47" s="63"/>
      <c r="P47" s="63"/>
      <c r="Q47" s="62"/>
      <c r="R47" s="62"/>
      <c r="S47" s="62"/>
      <c r="T47" s="62"/>
      <c r="U47" s="62"/>
      <c r="V47" s="62"/>
      <c r="W47" s="62"/>
      <c r="X47" s="62"/>
      <c r="Y47" s="62"/>
      <c r="Z47" s="62"/>
      <c r="AA47" s="62"/>
      <c r="AB47" s="62"/>
      <c r="AC47" s="64"/>
      <c r="AD47" s="64"/>
      <c r="AE47" s="64"/>
      <c r="AF47" s="64"/>
    </row>
    <row r="48" spans="1:32" x14ac:dyDescent="0.25">
      <c r="O48" s="67"/>
      <c r="P48" s="68"/>
      <c r="Q48" s="69"/>
      <c r="R48" s="69"/>
      <c r="S48" s="69"/>
      <c r="T48" s="69"/>
      <c r="U48" s="69"/>
      <c r="V48" s="69"/>
      <c r="W48" s="69"/>
      <c r="X48" s="69"/>
      <c r="Y48" s="69"/>
      <c r="AC48" s="70"/>
      <c r="AD48" s="70"/>
      <c r="AE48" s="70"/>
      <c r="AF48" s="70"/>
    </row>
    <row r="49" spans="11:32" x14ac:dyDescent="0.25">
      <c r="O49" s="67"/>
      <c r="P49" s="68"/>
      <c r="Q49" s="69"/>
      <c r="R49" s="69"/>
      <c r="S49" s="69"/>
      <c r="T49" s="69"/>
      <c r="U49" s="69"/>
      <c r="V49" s="69"/>
      <c r="W49" s="69"/>
      <c r="X49" s="69"/>
      <c r="Y49" s="69"/>
      <c r="AC49" s="70"/>
      <c r="AD49" s="70"/>
      <c r="AE49" s="70"/>
      <c r="AF49" s="70"/>
    </row>
    <row r="50" spans="11:32" ht="15.75" thickBot="1" x14ac:dyDescent="0.3">
      <c r="O50" s="67"/>
      <c r="P50" s="68"/>
      <c r="Q50" s="69"/>
      <c r="R50" s="69"/>
      <c r="S50" s="69"/>
      <c r="T50" s="69"/>
      <c r="U50" s="69"/>
      <c r="V50" s="69"/>
      <c r="W50" s="69"/>
      <c r="X50" s="69"/>
      <c r="Y50" s="69"/>
      <c r="AC50" s="70"/>
      <c r="AD50" s="70"/>
      <c r="AE50" s="70"/>
      <c r="AF50" s="70"/>
    </row>
    <row r="51" spans="11:32" ht="88.5" customHeight="1" thickBot="1" x14ac:dyDescent="0.3">
      <c r="K51" s="69"/>
      <c r="L51" s="69"/>
      <c r="M51" s="69"/>
      <c r="N51" s="69"/>
      <c r="O51" s="223" t="s">
        <v>673</v>
      </c>
      <c r="P51" s="224"/>
      <c r="Q51" s="224"/>
      <c r="R51" s="224"/>
      <c r="S51" s="224"/>
      <c r="T51" s="224"/>
      <c r="U51" s="224"/>
      <c r="V51" s="224"/>
      <c r="W51" s="224"/>
      <c r="X51" s="224"/>
      <c r="Y51" s="224"/>
      <c r="Z51" s="224"/>
      <c r="AA51" s="224"/>
      <c r="AB51" s="224"/>
      <c r="AC51" s="295">
        <f>AVERAGE(AC10,AC14,AC19,AC21,AC27,AC30,AC34,AC38,AC41,AC44,AC46)</f>
        <v>0.57210792468193816</v>
      </c>
      <c r="AD51" s="296">
        <f>AVERAGE(AD10,AD14,AD19,AD21,AD27,AD30,AD34,AD38,AD41,AD44,AD46)</f>
        <v>0.33065150208801569</v>
      </c>
      <c r="AE51" s="296">
        <f>SUM(AE10,AE14,AE19,AE21,AE27,AE30,AE34,AE38,AE41,AE44,AE46)/11</f>
        <v>0.59719463485214608</v>
      </c>
      <c r="AF51" s="297">
        <f>SUM(AF10,AF14,AF19,AF21,AF27,AF30,AF34,AF38,AF41,AF44,AF46)/11</f>
        <v>0.33682789880928349</v>
      </c>
    </row>
    <row r="52" spans="11:32" x14ac:dyDescent="0.25">
      <c r="O52" s="67"/>
      <c r="P52" s="68"/>
      <c r="Q52" s="69"/>
      <c r="R52" s="69"/>
      <c r="S52" s="69"/>
      <c r="T52" s="69"/>
      <c r="U52" s="69"/>
      <c r="V52" s="69"/>
      <c r="W52" s="69"/>
      <c r="X52" s="69"/>
      <c r="Y52" s="69"/>
      <c r="AC52" s="70"/>
      <c r="AD52" s="70"/>
      <c r="AE52" s="70"/>
      <c r="AF52" s="70"/>
    </row>
    <row r="53" spans="11:32" x14ac:dyDescent="0.25">
      <c r="O53" s="67"/>
      <c r="P53" s="68"/>
      <c r="Q53" s="69"/>
      <c r="R53" s="69"/>
      <c r="S53" s="69"/>
      <c r="T53" s="69"/>
      <c r="U53" s="69"/>
      <c r="V53" s="69"/>
      <c r="W53" s="69"/>
      <c r="X53" s="69"/>
      <c r="Y53" s="69"/>
      <c r="AC53" s="70"/>
      <c r="AD53" s="70"/>
      <c r="AE53" s="70"/>
      <c r="AF53" s="70"/>
    </row>
    <row r="54" spans="11:32" x14ac:dyDescent="0.25">
      <c r="O54" s="67"/>
      <c r="P54" s="68"/>
      <c r="Q54" s="69"/>
      <c r="R54" s="69"/>
      <c r="S54" s="69"/>
      <c r="T54" s="69"/>
      <c r="U54" s="69"/>
      <c r="V54" s="69"/>
      <c r="W54" s="69"/>
      <c r="X54" s="69"/>
      <c r="Y54" s="69"/>
      <c r="AC54" s="70"/>
      <c r="AD54" s="70"/>
      <c r="AE54" s="70"/>
      <c r="AF54" s="70"/>
    </row>
    <row r="55" spans="11:32" x14ac:dyDescent="0.25">
      <c r="O55" s="67"/>
      <c r="P55" s="68"/>
      <c r="Q55" s="69"/>
      <c r="R55" s="69"/>
      <c r="S55" s="69"/>
      <c r="T55" s="69"/>
      <c r="U55" s="69"/>
      <c r="V55" s="69"/>
      <c r="W55" s="69"/>
      <c r="X55" s="69"/>
      <c r="Y55" s="69"/>
      <c r="AC55" s="70"/>
      <c r="AD55" s="70"/>
      <c r="AE55" s="70"/>
      <c r="AF55" s="70"/>
    </row>
    <row r="56" spans="11:32" x14ac:dyDescent="0.25">
      <c r="O56" s="67"/>
      <c r="P56" s="68"/>
      <c r="Q56" s="69"/>
      <c r="R56" s="69"/>
      <c r="S56" s="69"/>
      <c r="T56" s="69"/>
      <c r="U56" s="69"/>
      <c r="V56" s="69"/>
      <c r="W56" s="69"/>
      <c r="X56" s="69"/>
      <c r="Y56" s="69"/>
      <c r="AC56" s="70"/>
      <c r="AD56" s="70"/>
      <c r="AE56" s="70"/>
      <c r="AF56" s="70"/>
    </row>
    <row r="57" spans="11:32" x14ac:dyDescent="0.25">
      <c r="O57" s="67"/>
      <c r="P57" s="68"/>
      <c r="Q57" s="69"/>
      <c r="R57" s="69"/>
      <c r="S57" s="69"/>
      <c r="T57" s="69"/>
      <c r="U57" s="69"/>
      <c r="V57" s="69"/>
      <c r="W57" s="69"/>
      <c r="X57" s="69"/>
      <c r="Y57" s="69"/>
      <c r="AC57" s="70"/>
      <c r="AD57" s="70"/>
      <c r="AE57" s="70"/>
      <c r="AF57" s="70"/>
    </row>
    <row r="58" spans="11:32" x14ac:dyDescent="0.25">
      <c r="O58" s="67"/>
      <c r="P58" s="68"/>
      <c r="Q58" s="69"/>
      <c r="R58" s="69"/>
      <c r="S58" s="69"/>
      <c r="T58" s="69"/>
      <c r="U58" s="69"/>
      <c r="V58" s="69"/>
      <c r="W58" s="69"/>
      <c r="X58" s="69"/>
      <c r="Y58" s="69"/>
      <c r="AC58" s="70"/>
      <c r="AD58" s="70"/>
      <c r="AE58" s="70"/>
      <c r="AF58" s="70"/>
    </row>
    <row r="59" spans="11:32" x14ac:dyDescent="0.25">
      <c r="O59" s="67"/>
      <c r="P59" s="68"/>
      <c r="Q59" s="69"/>
      <c r="R59" s="69"/>
      <c r="S59" s="69"/>
      <c r="T59" s="69"/>
      <c r="U59" s="69"/>
      <c r="V59" s="69"/>
      <c r="W59" s="69"/>
      <c r="X59" s="69"/>
      <c r="Y59" s="69"/>
      <c r="AC59" s="70"/>
      <c r="AD59" s="70"/>
      <c r="AE59" s="70"/>
      <c r="AF59" s="70"/>
    </row>
    <row r="60" spans="11:32" x14ac:dyDescent="0.25">
      <c r="O60" s="67"/>
      <c r="P60" s="68"/>
      <c r="Q60" s="69"/>
      <c r="R60" s="69"/>
      <c r="S60" s="69"/>
      <c r="T60" s="69"/>
      <c r="U60" s="69"/>
      <c r="V60" s="69"/>
      <c r="W60" s="69"/>
      <c r="X60" s="69"/>
      <c r="Y60" s="69"/>
      <c r="AC60" s="70"/>
      <c r="AD60" s="70"/>
      <c r="AE60" s="70"/>
      <c r="AF60" s="70"/>
    </row>
    <row r="61" spans="11:32" x14ac:dyDescent="0.25">
      <c r="O61" s="67"/>
      <c r="P61" s="68"/>
      <c r="Q61" s="69"/>
      <c r="R61" s="69"/>
      <c r="S61" s="69"/>
      <c r="T61" s="69"/>
      <c r="U61" s="69"/>
      <c r="V61" s="69"/>
      <c r="W61" s="69"/>
      <c r="X61" s="69"/>
      <c r="Y61" s="69"/>
      <c r="AC61" s="70"/>
      <c r="AD61" s="70"/>
      <c r="AE61" s="70"/>
      <c r="AF61" s="70"/>
    </row>
    <row r="62" spans="11:32" x14ac:dyDescent="0.25">
      <c r="O62" s="67"/>
      <c r="P62" s="68"/>
      <c r="Q62" s="69"/>
      <c r="R62" s="69"/>
      <c r="S62" s="69"/>
      <c r="T62" s="69"/>
      <c r="U62" s="69"/>
      <c r="V62" s="69"/>
      <c r="W62" s="69"/>
      <c r="X62" s="69"/>
      <c r="Y62" s="69"/>
      <c r="AC62" s="70"/>
      <c r="AD62" s="70"/>
      <c r="AE62" s="70"/>
      <c r="AF62" s="70"/>
    </row>
    <row r="63" spans="11:32" x14ac:dyDescent="0.25">
      <c r="O63" s="67"/>
      <c r="P63" s="68"/>
      <c r="Q63" s="69"/>
      <c r="R63" s="69"/>
      <c r="S63" s="69"/>
      <c r="T63" s="69"/>
      <c r="U63" s="69"/>
      <c r="V63" s="69"/>
      <c r="W63" s="69"/>
      <c r="X63" s="69"/>
      <c r="Y63" s="69"/>
      <c r="AC63" s="70"/>
      <c r="AD63" s="70"/>
      <c r="AE63" s="70"/>
      <c r="AF63" s="70"/>
    </row>
    <row r="64" spans="11:32" x14ac:dyDescent="0.25">
      <c r="O64" s="67"/>
      <c r="P64" s="68"/>
      <c r="Q64" s="69"/>
      <c r="R64" s="69"/>
      <c r="S64" s="69"/>
      <c r="T64" s="69"/>
      <c r="U64" s="69"/>
      <c r="V64" s="69"/>
      <c r="W64" s="69"/>
      <c r="X64" s="69"/>
      <c r="Y64" s="69"/>
      <c r="AC64" s="70"/>
      <c r="AD64" s="70"/>
      <c r="AE64" s="70"/>
      <c r="AF64" s="70"/>
    </row>
    <row r="65" spans="15:32" x14ac:dyDescent="0.25">
      <c r="O65" s="67"/>
      <c r="P65" s="68"/>
      <c r="Q65" s="69"/>
      <c r="R65" s="69"/>
      <c r="S65" s="69"/>
      <c r="T65" s="69"/>
      <c r="U65" s="69"/>
      <c r="V65" s="69"/>
      <c r="W65" s="69"/>
      <c r="X65" s="69"/>
      <c r="Y65" s="69"/>
      <c r="AC65" s="70"/>
      <c r="AD65" s="70"/>
      <c r="AE65" s="70"/>
      <c r="AF65" s="70"/>
    </row>
    <row r="66" spans="15:32" x14ac:dyDescent="0.25">
      <c r="O66" s="67"/>
      <c r="P66" s="68"/>
      <c r="Q66" s="69"/>
      <c r="R66" s="69"/>
      <c r="S66" s="69"/>
      <c r="T66" s="69"/>
      <c r="U66" s="69"/>
      <c r="V66" s="69"/>
      <c r="W66" s="69"/>
      <c r="X66" s="69"/>
      <c r="Y66" s="69"/>
      <c r="AC66" s="70"/>
      <c r="AD66" s="70"/>
      <c r="AE66" s="70"/>
      <c r="AF66" s="70"/>
    </row>
    <row r="67" spans="15:32" x14ac:dyDescent="0.25">
      <c r="O67" s="67"/>
      <c r="P67" s="68"/>
      <c r="Q67" s="69"/>
      <c r="R67" s="69"/>
      <c r="S67" s="69"/>
      <c r="T67" s="69"/>
      <c r="U67" s="69"/>
      <c r="V67" s="69"/>
      <c r="W67" s="69"/>
      <c r="X67" s="69"/>
      <c r="Y67" s="69"/>
      <c r="AC67" s="70"/>
      <c r="AD67" s="70"/>
      <c r="AE67" s="70"/>
      <c r="AF67" s="70"/>
    </row>
    <row r="68" spans="15:32" x14ac:dyDescent="0.25">
      <c r="O68" s="67"/>
      <c r="P68" s="68"/>
      <c r="Q68" s="69"/>
      <c r="R68" s="69"/>
      <c r="S68" s="69"/>
      <c r="T68" s="69"/>
      <c r="U68" s="69"/>
      <c r="V68" s="69"/>
      <c r="W68" s="69"/>
      <c r="X68" s="69"/>
      <c r="Y68" s="69"/>
      <c r="AC68" s="70"/>
      <c r="AD68" s="70"/>
      <c r="AE68" s="70"/>
      <c r="AF68" s="70"/>
    </row>
    <row r="69" spans="15:32" x14ac:dyDescent="0.25">
      <c r="O69" s="67"/>
      <c r="P69" s="68"/>
      <c r="Q69" s="69"/>
      <c r="R69" s="69"/>
      <c r="S69" s="69"/>
      <c r="T69" s="69"/>
      <c r="U69" s="69"/>
      <c r="V69" s="69"/>
      <c r="W69" s="69"/>
      <c r="X69" s="69"/>
      <c r="Y69" s="69"/>
      <c r="AC69" s="70"/>
      <c r="AD69" s="70"/>
      <c r="AE69" s="70"/>
      <c r="AF69" s="70"/>
    </row>
    <row r="70" spans="15:32" x14ac:dyDescent="0.25">
      <c r="O70" s="67"/>
      <c r="P70" s="68"/>
      <c r="Q70" s="69"/>
      <c r="R70" s="69"/>
      <c r="S70" s="69"/>
      <c r="T70" s="69"/>
      <c r="U70" s="69"/>
      <c r="V70" s="69"/>
      <c r="W70" s="69"/>
      <c r="X70" s="69"/>
      <c r="Y70" s="69"/>
      <c r="AC70" s="70"/>
      <c r="AD70" s="70"/>
      <c r="AE70" s="70"/>
      <c r="AF70" s="70"/>
    </row>
    <row r="71" spans="15:32" x14ac:dyDescent="0.25">
      <c r="O71" s="67"/>
      <c r="P71" s="68"/>
      <c r="Q71" s="69"/>
      <c r="R71" s="69"/>
      <c r="S71" s="69"/>
      <c r="T71" s="69"/>
      <c r="U71" s="69"/>
      <c r="V71" s="69"/>
      <c r="W71" s="69"/>
      <c r="X71" s="69"/>
      <c r="Y71" s="69"/>
      <c r="AC71" s="70"/>
      <c r="AD71" s="70"/>
      <c r="AE71" s="70"/>
      <c r="AF71" s="70"/>
    </row>
    <row r="72" spans="15:32" x14ac:dyDescent="0.25">
      <c r="O72" s="67"/>
      <c r="P72" s="68"/>
      <c r="Q72" s="69"/>
      <c r="R72" s="69"/>
      <c r="S72" s="69"/>
      <c r="T72" s="69"/>
      <c r="U72" s="69"/>
      <c r="V72" s="69"/>
      <c r="W72" s="69"/>
      <c r="X72" s="69"/>
      <c r="Y72" s="69"/>
      <c r="AC72" s="70"/>
      <c r="AD72" s="70"/>
      <c r="AE72" s="70"/>
      <c r="AF72" s="70"/>
    </row>
    <row r="73" spans="15:32" x14ac:dyDescent="0.25">
      <c r="O73" s="67"/>
      <c r="P73" s="68"/>
      <c r="Q73" s="69"/>
      <c r="R73" s="69"/>
      <c r="S73" s="69"/>
      <c r="T73" s="69"/>
      <c r="U73" s="69"/>
      <c r="V73" s="69"/>
      <c r="W73" s="69"/>
      <c r="X73" s="69"/>
      <c r="Y73" s="69"/>
      <c r="AC73" s="70"/>
      <c r="AD73" s="70"/>
      <c r="AE73" s="70"/>
      <c r="AF73" s="70"/>
    </row>
    <row r="74" spans="15:32" x14ac:dyDescent="0.25">
      <c r="O74" s="67"/>
      <c r="P74" s="68"/>
      <c r="Q74" s="69"/>
      <c r="R74" s="69"/>
      <c r="S74" s="69"/>
      <c r="T74" s="69"/>
      <c r="U74" s="69"/>
      <c r="V74" s="69"/>
      <c r="W74" s="69"/>
      <c r="X74" s="69"/>
      <c r="Y74" s="69"/>
      <c r="AC74" s="70"/>
      <c r="AD74" s="70"/>
      <c r="AE74" s="70"/>
      <c r="AF74" s="70"/>
    </row>
    <row r="75" spans="15:32" x14ac:dyDescent="0.25">
      <c r="O75" s="67"/>
      <c r="P75" s="68"/>
      <c r="Q75" s="69"/>
      <c r="R75" s="69"/>
      <c r="S75" s="69"/>
      <c r="T75" s="69"/>
      <c r="U75" s="69"/>
      <c r="V75" s="69"/>
      <c r="W75" s="69"/>
      <c r="X75" s="69"/>
      <c r="Y75" s="69"/>
      <c r="AC75" s="70"/>
      <c r="AD75" s="70"/>
      <c r="AE75" s="70"/>
      <c r="AF75" s="70"/>
    </row>
    <row r="76" spans="15:32" x14ac:dyDescent="0.25">
      <c r="O76" s="67"/>
      <c r="P76" s="68"/>
      <c r="Q76" s="69"/>
      <c r="R76" s="69"/>
      <c r="S76" s="69"/>
      <c r="T76" s="69"/>
      <c r="U76" s="69"/>
      <c r="V76" s="69"/>
      <c r="W76" s="69"/>
      <c r="X76" s="69"/>
      <c r="Y76" s="69"/>
      <c r="AC76" s="70"/>
      <c r="AD76" s="70"/>
      <c r="AE76" s="70"/>
      <c r="AF76" s="70"/>
    </row>
    <row r="77" spans="15:32" x14ac:dyDescent="0.25">
      <c r="O77" s="67"/>
      <c r="P77" s="68"/>
      <c r="Q77" s="69"/>
      <c r="R77" s="69"/>
      <c r="S77" s="69"/>
      <c r="T77" s="69"/>
      <c r="U77" s="69"/>
      <c r="V77" s="69"/>
      <c r="W77" s="69"/>
      <c r="X77" s="69"/>
      <c r="Y77" s="69"/>
      <c r="AC77" s="70"/>
      <c r="AD77" s="70"/>
      <c r="AE77" s="70"/>
      <c r="AF77" s="70"/>
    </row>
    <row r="78" spans="15:32" x14ac:dyDescent="0.25">
      <c r="O78" s="67"/>
      <c r="P78" s="68"/>
      <c r="Q78" s="69"/>
      <c r="R78" s="69"/>
      <c r="S78" s="69"/>
      <c r="T78" s="69"/>
      <c r="U78" s="69"/>
      <c r="V78" s="69"/>
      <c r="W78" s="69"/>
      <c r="X78" s="69"/>
      <c r="Y78" s="69"/>
      <c r="AC78" s="70"/>
      <c r="AD78" s="70"/>
      <c r="AE78" s="70"/>
      <c r="AF78" s="70"/>
    </row>
    <row r="79" spans="15:32" x14ac:dyDescent="0.25">
      <c r="O79" s="67"/>
      <c r="P79" s="68"/>
      <c r="Q79" s="69"/>
      <c r="R79" s="69"/>
      <c r="S79" s="69"/>
      <c r="T79" s="69"/>
      <c r="U79" s="69"/>
      <c r="V79" s="69"/>
      <c r="W79" s="69"/>
      <c r="X79" s="69"/>
      <c r="Y79" s="69"/>
      <c r="AC79" s="70"/>
      <c r="AD79" s="70"/>
      <c r="AE79" s="70"/>
      <c r="AF79" s="70"/>
    </row>
    <row r="80" spans="15:32" x14ac:dyDescent="0.25">
      <c r="O80" s="67"/>
      <c r="P80" s="68"/>
      <c r="Q80" s="69"/>
      <c r="R80" s="69"/>
      <c r="S80" s="69"/>
      <c r="T80" s="69"/>
      <c r="U80" s="69"/>
      <c r="V80" s="69"/>
      <c r="W80" s="69"/>
      <c r="X80" s="69"/>
      <c r="Y80" s="69"/>
      <c r="AC80" s="70"/>
      <c r="AD80" s="70"/>
      <c r="AE80" s="70"/>
      <c r="AF80" s="70"/>
    </row>
    <row r="81" spans="15:32" x14ac:dyDescent="0.25">
      <c r="O81" s="67"/>
      <c r="P81" s="68"/>
      <c r="Q81" s="69"/>
      <c r="R81" s="69"/>
      <c r="S81" s="69"/>
      <c r="T81" s="69"/>
      <c r="U81" s="69"/>
      <c r="V81" s="69"/>
      <c r="W81" s="69"/>
      <c r="X81" s="69"/>
      <c r="Y81" s="69"/>
      <c r="AC81" s="70"/>
      <c r="AD81" s="70"/>
      <c r="AE81" s="70"/>
      <c r="AF81" s="70"/>
    </row>
    <row r="82" spans="15:32" x14ac:dyDescent="0.25">
      <c r="O82" s="67"/>
      <c r="P82" s="68"/>
      <c r="Q82" s="69"/>
      <c r="R82" s="69"/>
      <c r="S82" s="69"/>
      <c r="T82" s="69"/>
      <c r="U82" s="69"/>
      <c r="V82" s="69"/>
      <c r="W82" s="69"/>
      <c r="X82" s="69"/>
      <c r="Y82" s="69"/>
      <c r="AC82" s="70"/>
      <c r="AD82" s="70"/>
      <c r="AE82" s="70"/>
      <c r="AF82" s="70"/>
    </row>
    <row r="83" spans="15:32" x14ac:dyDescent="0.25">
      <c r="O83" s="67"/>
      <c r="P83" s="68"/>
      <c r="Q83" s="69"/>
      <c r="R83" s="69"/>
      <c r="S83" s="69"/>
      <c r="T83" s="69"/>
      <c r="U83" s="69"/>
      <c r="V83" s="69"/>
      <c r="W83" s="69"/>
      <c r="X83" s="69"/>
      <c r="Y83" s="69"/>
      <c r="AC83" s="70"/>
      <c r="AD83" s="70"/>
      <c r="AE83" s="70"/>
      <c r="AF83" s="70"/>
    </row>
    <row r="84" spans="15:32" x14ac:dyDescent="0.25">
      <c r="O84" s="67"/>
      <c r="P84" s="68"/>
      <c r="Q84" s="69"/>
      <c r="R84" s="69"/>
      <c r="S84" s="69"/>
      <c r="T84" s="69"/>
      <c r="U84" s="69"/>
      <c r="V84" s="69"/>
      <c r="W84" s="69"/>
      <c r="X84" s="69"/>
      <c r="Y84" s="69"/>
      <c r="AC84" s="70"/>
      <c r="AD84" s="70"/>
      <c r="AE84" s="70"/>
      <c r="AF84" s="70"/>
    </row>
    <row r="85" spans="15:32" x14ac:dyDescent="0.25">
      <c r="O85" s="67"/>
      <c r="P85" s="68"/>
      <c r="Q85" s="69"/>
      <c r="R85" s="69"/>
      <c r="S85" s="69"/>
      <c r="T85" s="69"/>
      <c r="U85" s="69"/>
      <c r="V85" s="69"/>
      <c r="W85" s="69"/>
      <c r="X85" s="69"/>
      <c r="Y85" s="69"/>
      <c r="AC85" s="70"/>
      <c r="AD85" s="70"/>
      <c r="AE85" s="70"/>
      <c r="AF85" s="70"/>
    </row>
    <row r="86" spans="15:32" x14ac:dyDescent="0.25">
      <c r="O86" s="67"/>
      <c r="P86" s="68"/>
      <c r="Q86" s="69"/>
      <c r="R86" s="69"/>
      <c r="S86" s="69"/>
      <c r="T86" s="69"/>
      <c r="U86" s="69"/>
      <c r="V86" s="69"/>
      <c r="W86" s="69"/>
      <c r="X86" s="69"/>
      <c r="Y86" s="69"/>
      <c r="AC86" s="70"/>
      <c r="AD86" s="70"/>
      <c r="AE86" s="70"/>
      <c r="AF86" s="70"/>
    </row>
    <row r="87" spans="15:32" x14ac:dyDescent="0.25">
      <c r="O87" s="67"/>
      <c r="P87" s="68"/>
      <c r="Q87" s="69"/>
      <c r="R87" s="69"/>
      <c r="S87" s="69"/>
      <c r="T87" s="69"/>
      <c r="U87" s="69"/>
      <c r="V87" s="69"/>
      <c r="W87" s="69"/>
      <c r="X87" s="69"/>
      <c r="Y87" s="69"/>
      <c r="AC87" s="70"/>
      <c r="AD87" s="70"/>
      <c r="AE87" s="70"/>
      <c r="AF87" s="70"/>
    </row>
    <row r="88" spans="15:32" x14ac:dyDescent="0.25">
      <c r="O88" s="67"/>
      <c r="P88" s="68"/>
      <c r="Q88" s="69"/>
      <c r="R88" s="69"/>
      <c r="S88" s="69"/>
      <c r="T88" s="69"/>
      <c r="U88" s="69"/>
      <c r="V88" s="69"/>
      <c r="W88" s="69"/>
      <c r="X88" s="69"/>
      <c r="Y88" s="69"/>
      <c r="AC88" s="70"/>
      <c r="AD88" s="70"/>
      <c r="AE88" s="70"/>
      <c r="AF88" s="70"/>
    </row>
    <row r="89" spans="15:32" x14ac:dyDescent="0.25">
      <c r="O89" s="67"/>
      <c r="P89" s="68"/>
      <c r="Q89" s="69"/>
      <c r="R89" s="69"/>
      <c r="S89" s="69"/>
      <c r="T89" s="69"/>
      <c r="U89" s="69"/>
      <c r="V89" s="69"/>
      <c r="W89" s="69"/>
      <c r="X89" s="69"/>
      <c r="Y89" s="69"/>
      <c r="AC89" s="70"/>
      <c r="AD89" s="70"/>
      <c r="AE89" s="70"/>
      <c r="AF89" s="70"/>
    </row>
    <row r="90" spans="15:32" x14ac:dyDescent="0.25">
      <c r="O90" s="67"/>
      <c r="P90" s="68"/>
      <c r="Q90" s="69"/>
      <c r="R90" s="69"/>
      <c r="S90" s="69"/>
      <c r="T90" s="69"/>
      <c r="U90" s="69"/>
      <c r="V90" s="69"/>
      <c r="W90" s="69"/>
      <c r="X90" s="69"/>
      <c r="Y90" s="69"/>
      <c r="AC90" s="70"/>
      <c r="AD90" s="70"/>
      <c r="AE90" s="70"/>
      <c r="AF90" s="70"/>
    </row>
    <row r="91" spans="15:32" x14ac:dyDescent="0.25">
      <c r="O91" s="67"/>
      <c r="P91" s="68"/>
      <c r="Q91" s="69"/>
      <c r="R91" s="69"/>
      <c r="S91" s="69"/>
      <c r="T91" s="69"/>
      <c r="U91" s="69"/>
      <c r="V91" s="69"/>
      <c r="W91" s="69"/>
      <c r="X91" s="69"/>
      <c r="Y91" s="69"/>
      <c r="AC91" s="70"/>
      <c r="AD91" s="70"/>
      <c r="AE91" s="70"/>
      <c r="AF91" s="70"/>
    </row>
    <row r="92" spans="15:32" x14ac:dyDescent="0.25">
      <c r="O92" s="67"/>
      <c r="P92" s="68"/>
      <c r="Q92" s="69"/>
      <c r="R92" s="69"/>
      <c r="S92" s="69"/>
      <c r="T92" s="69"/>
      <c r="U92" s="69"/>
      <c r="V92" s="69"/>
      <c r="W92" s="69"/>
      <c r="X92" s="69"/>
      <c r="Y92" s="69"/>
      <c r="AC92" s="70"/>
      <c r="AD92" s="70"/>
      <c r="AE92" s="70"/>
      <c r="AF92" s="70"/>
    </row>
    <row r="93" spans="15:32" x14ac:dyDescent="0.25">
      <c r="O93" s="67"/>
      <c r="P93" s="68"/>
      <c r="Q93" s="69"/>
      <c r="R93" s="69"/>
      <c r="S93" s="69"/>
      <c r="T93" s="69"/>
      <c r="U93" s="69"/>
      <c r="V93" s="69"/>
      <c r="W93" s="69"/>
      <c r="X93" s="69"/>
      <c r="Y93" s="69"/>
      <c r="AC93" s="70"/>
      <c r="AD93" s="70"/>
      <c r="AE93" s="70"/>
      <c r="AF93" s="70"/>
    </row>
    <row r="94" spans="15:32" x14ac:dyDescent="0.25">
      <c r="O94" s="67"/>
      <c r="P94" s="68"/>
      <c r="Q94" s="69"/>
      <c r="R94" s="69"/>
      <c r="S94" s="69"/>
      <c r="T94" s="69"/>
      <c r="U94" s="69"/>
      <c r="V94" s="69"/>
      <c r="W94" s="69"/>
      <c r="X94" s="69"/>
      <c r="Y94" s="69"/>
      <c r="AC94" s="70"/>
      <c r="AD94" s="70"/>
      <c r="AE94" s="70"/>
      <c r="AF94" s="70"/>
    </row>
    <row r="95" spans="15:32" x14ac:dyDescent="0.25">
      <c r="O95" s="67"/>
      <c r="P95" s="68"/>
      <c r="Q95" s="69"/>
      <c r="R95" s="69"/>
      <c r="S95" s="69"/>
      <c r="T95" s="69"/>
      <c r="U95" s="69"/>
      <c r="V95" s="69"/>
      <c r="W95" s="69"/>
      <c r="X95" s="69"/>
      <c r="Y95" s="69"/>
      <c r="AC95" s="70"/>
      <c r="AD95" s="70"/>
      <c r="AE95" s="70"/>
      <c r="AF95" s="70"/>
    </row>
    <row r="96" spans="15:32" x14ac:dyDescent="0.25">
      <c r="O96" s="67"/>
      <c r="P96" s="68"/>
      <c r="Q96" s="69"/>
      <c r="R96" s="69"/>
      <c r="S96" s="69"/>
      <c r="T96" s="69"/>
      <c r="U96" s="69"/>
      <c r="V96" s="69"/>
      <c r="W96" s="69"/>
      <c r="X96" s="69"/>
      <c r="Y96" s="69"/>
      <c r="AC96" s="70"/>
      <c r="AD96" s="70"/>
      <c r="AE96" s="70"/>
      <c r="AF96" s="70"/>
    </row>
    <row r="97" spans="15:32" x14ac:dyDescent="0.25">
      <c r="O97" s="67"/>
      <c r="P97" s="68"/>
      <c r="Q97" s="69"/>
      <c r="R97" s="69"/>
      <c r="S97" s="69"/>
      <c r="T97" s="69"/>
      <c r="U97" s="69"/>
      <c r="V97" s="69"/>
      <c r="W97" s="69"/>
      <c r="X97" s="69"/>
      <c r="Y97" s="69"/>
      <c r="AC97" s="70"/>
      <c r="AD97" s="70"/>
      <c r="AE97" s="70"/>
      <c r="AF97" s="70"/>
    </row>
    <row r="98" spans="15:32" x14ac:dyDescent="0.25">
      <c r="O98" s="67"/>
      <c r="P98" s="68"/>
      <c r="Q98" s="69"/>
      <c r="R98" s="69"/>
      <c r="S98" s="69"/>
      <c r="T98" s="69"/>
      <c r="U98" s="69"/>
      <c r="V98" s="69"/>
      <c r="W98" s="69"/>
      <c r="X98" s="69"/>
      <c r="Y98" s="69"/>
      <c r="AC98" s="70"/>
      <c r="AD98" s="70"/>
      <c r="AE98" s="70"/>
      <c r="AF98" s="70"/>
    </row>
    <row r="99" spans="15:32" x14ac:dyDescent="0.25">
      <c r="O99" s="67"/>
      <c r="P99" s="68"/>
      <c r="Q99" s="69"/>
      <c r="R99" s="69"/>
      <c r="S99" s="69"/>
      <c r="T99" s="69"/>
      <c r="U99" s="69"/>
      <c r="V99" s="69"/>
      <c r="W99" s="69"/>
      <c r="X99" s="69"/>
      <c r="Y99" s="69"/>
      <c r="AC99" s="70"/>
      <c r="AD99" s="70"/>
      <c r="AE99" s="70"/>
      <c r="AF99" s="70"/>
    </row>
    <row r="100" spans="15:32" x14ac:dyDescent="0.25">
      <c r="O100" s="67"/>
      <c r="P100" s="68"/>
      <c r="Q100" s="69"/>
      <c r="R100" s="69"/>
      <c r="S100" s="69"/>
      <c r="T100" s="69"/>
      <c r="U100" s="69"/>
      <c r="V100" s="69"/>
      <c r="W100" s="69"/>
      <c r="X100" s="69"/>
      <c r="Y100" s="69"/>
      <c r="AC100" s="70"/>
      <c r="AD100" s="70"/>
      <c r="AE100" s="70"/>
      <c r="AF100" s="70"/>
    </row>
    <row r="101" spans="15:32" x14ac:dyDescent="0.25">
      <c r="O101" s="67"/>
      <c r="P101" s="68"/>
      <c r="Q101" s="69"/>
      <c r="R101" s="69"/>
      <c r="S101" s="69"/>
      <c r="T101" s="69"/>
      <c r="U101" s="69"/>
      <c r="V101" s="69"/>
      <c r="W101" s="69"/>
      <c r="X101" s="69"/>
      <c r="Y101" s="69"/>
      <c r="AC101" s="70"/>
      <c r="AD101" s="70"/>
      <c r="AE101" s="70"/>
      <c r="AF101" s="70"/>
    </row>
    <row r="102" spans="15:32" x14ac:dyDescent="0.25">
      <c r="O102" s="67"/>
      <c r="P102" s="68"/>
      <c r="Q102" s="69"/>
      <c r="R102" s="69"/>
      <c r="S102" s="69"/>
      <c r="T102" s="69"/>
      <c r="U102" s="69"/>
      <c r="V102" s="69"/>
      <c r="W102" s="69"/>
      <c r="X102" s="69"/>
      <c r="Y102" s="69"/>
      <c r="AC102" s="70"/>
      <c r="AD102" s="70"/>
      <c r="AE102" s="70"/>
      <c r="AF102" s="70"/>
    </row>
    <row r="103" spans="15:32" x14ac:dyDescent="0.25">
      <c r="O103" s="67"/>
      <c r="P103" s="68"/>
      <c r="Q103" s="69"/>
      <c r="R103" s="69"/>
      <c r="S103" s="69"/>
      <c r="T103" s="69"/>
      <c r="U103" s="69"/>
      <c r="V103" s="69"/>
      <c r="W103" s="69"/>
      <c r="X103" s="69"/>
      <c r="Y103" s="69"/>
      <c r="AC103" s="70"/>
      <c r="AD103" s="70"/>
      <c r="AE103" s="70"/>
      <c r="AF103" s="70"/>
    </row>
    <row r="104" spans="15:32" x14ac:dyDescent="0.25">
      <c r="O104" s="67"/>
      <c r="P104" s="68"/>
      <c r="Q104" s="69"/>
      <c r="R104" s="69"/>
      <c r="S104" s="69"/>
      <c r="T104" s="69"/>
      <c r="U104" s="69"/>
      <c r="V104" s="69"/>
      <c r="W104" s="69"/>
      <c r="X104" s="69"/>
      <c r="Y104" s="69"/>
      <c r="AC104" s="70"/>
      <c r="AD104" s="70"/>
      <c r="AE104" s="70"/>
      <c r="AF104" s="70"/>
    </row>
    <row r="105" spans="15:32" x14ac:dyDescent="0.25">
      <c r="O105" s="67"/>
      <c r="P105" s="68"/>
      <c r="Q105" s="69"/>
      <c r="R105" s="69"/>
      <c r="S105" s="69"/>
      <c r="T105" s="69"/>
      <c r="U105" s="69"/>
      <c r="V105" s="69"/>
      <c r="W105" s="69"/>
      <c r="X105" s="69"/>
      <c r="Y105" s="69"/>
      <c r="AC105" s="70"/>
      <c r="AD105" s="70"/>
      <c r="AE105" s="70"/>
      <c r="AF105" s="70"/>
    </row>
    <row r="106" spans="15:32" x14ac:dyDescent="0.25">
      <c r="O106" s="67"/>
      <c r="P106" s="68"/>
      <c r="Q106" s="69"/>
      <c r="R106" s="69"/>
      <c r="S106" s="69"/>
      <c r="T106" s="69"/>
      <c r="U106" s="69"/>
      <c r="V106" s="69"/>
      <c r="W106" s="69"/>
      <c r="X106" s="69"/>
      <c r="Y106" s="69"/>
      <c r="AC106" s="70"/>
      <c r="AD106" s="70"/>
      <c r="AE106" s="70"/>
      <c r="AF106" s="70"/>
    </row>
    <row r="107" spans="15:32" x14ac:dyDescent="0.25">
      <c r="O107" s="67"/>
      <c r="P107" s="68"/>
      <c r="Q107" s="69"/>
      <c r="R107" s="69"/>
      <c r="S107" s="69"/>
      <c r="T107" s="69"/>
      <c r="U107" s="69"/>
      <c r="V107" s="69"/>
      <c r="W107" s="69"/>
      <c r="X107" s="69"/>
      <c r="Y107" s="69"/>
      <c r="AC107" s="70"/>
      <c r="AD107" s="70"/>
      <c r="AE107" s="70"/>
      <c r="AF107" s="70"/>
    </row>
    <row r="108" spans="15:32" x14ac:dyDescent="0.25">
      <c r="O108" s="67"/>
      <c r="P108" s="68"/>
      <c r="Q108" s="69"/>
      <c r="R108" s="69"/>
      <c r="S108" s="69"/>
      <c r="T108" s="69"/>
      <c r="U108" s="69"/>
      <c r="V108" s="69"/>
      <c r="W108" s="69"/>
      <c r="X108" s="69"/>
      <c r="Y108" s="69"/>
      <c r="AC108" s="70"/>
      <c r="AD108" s="70"/>
      <c r="AE108" s="70"/>
      <c r="AF108" s="70"/>
    </row>
    <row r="109" spans="15:32" x14ac:dyDescent="0.25">
      <c r="O109" s="67"/>
      <c r="P109" s="68"/>
      <c r="Q109" s="69"/>
      <c r="R109" s="69"/>
      <c r="S109" s="69"/>
      <c r="T109" s="69"/>
      <c r="U109" s="69"/>
      <c r="V109" s="69"/>
      <c r="W109" s="69"/>
      <c r="X109" s="69"/>
      <c r="Y109" s="69"/>
      <c r="AC109" s="70"/>
      <c r="AD109" s="70"/>
      <c r="AE109" s="70"/>
      <c r="AF109" s="70"/>
    </row>
    <row r="110" spans="15:32" x14ac:dyDescent="0.25">
      <c r="O110" s="67"/>
      <c r="P110" s="68"/>
      <c r="Q110" s="69"/>
      <c r="R110" s="69"/>
      <c r="S110" s="69"/>
      <c r="T110" s="69"/>
      <c r="U110" s="69"/>
      <c r="V110" s="69"/>
      <c r="W110" s="69"/>
      <c r="X110" s="69"/>
      <c r="Y110" s="69"/>
      <c r="AC110" s="70"/>
      <c r="AD110" s="70"/>
      <c r="AE110" s="70"/>
      <c r="AF110" s="70"/>
    </row>
    <row r="111" spans="15:32" x14ac:dyDescent="0.25">
      <c r="O111" s="67"/>
      <c r="P111" s="68"/>
      <c r="Q111" s="69"/>
      <c r="R111" s="69"/>
      <c r="S111" s="69"/>
      <c r="T111" s="69"/>
      <c r="U111" s="69"/>
      <c r="V111" s="69"/>
      <c r="W111" s="69"/>
      <c r="X111" s="69"/>
      <c r="Y111" s="69"/>
      <c r="AC111" s="70"/>
      <c r="AD111" s="70"/>
      <c r="AE111" s="70"/>
      <c r="AF111" s="70"/>
    </row>
    <row r="112" spans="15:32" x14ac:dyDescent="0.25">
      <c r="O112" s="67"/>
      <c r="P112" s="68"/>
      <c r="Q112" s="69"/>
      <c r="R112" s="69"/>
      <c r="S112" s="69"/>
      <c r="T112" s="69"/>
      <c r="U112" s="69"/>
      <c r="V112" s="69"/>
      <c r="W112" s="69"/>
      <c r="X112" s="69"/>
      <c r="Y112" s="69"/>
      <c r="AC112" s="70"/>
      <c r="AD112" s="70"/>
      <c r="AE112" s="70"/>
      <c r="AF112" s="70"/>
    </row>
    <row r="113" spans="15:32" x14ac:dyDescent="0.25">
      <c r="O113" s="67"/>
      <c r="P113" s="68"/>
      <c r="Q113" s="69"/>
      <c r="R113" s="69"/>
      <c r="S113" s="69"/>
      <c r="T113" s="69"/>
      <c r="U113" s="69"/>
      <c r="V113" s="69"/>
      <c r="W113" s="69"/>
      <c r="X113" s="69"/>
      <c r="Y113" s="69"/>
      <c r="AC113" s="70"/>
      <c r="AD113" s="70"/>
      <c r="AE113" s="70"/>
      <c r="AF113" s="70"/>
    </row>
    <row r="114" spans="15:32" x14ac:dyDescent="0.25">
      <c r="O114" s="67"/>
      <c r="P114" s="68"/>
      <c r="Q114" s="69"/>
      <c r="R114" s="69"/>
      <c r="S114" s="69"/>
      <c r="T114" s="69"/>
      <c r="U114" s="69"/>
      <c r="V114" s="69"/>
      <c r="W114" s="69"/>
      <c r="X114" s="69"/>
      <c r="Y114" s="69"/>
      <c r="AC114" s="70"/>
      <c r="AD114" s="70"/>
      <c r="AE114" s="70"/>
      <c r="AF114" s="70"/>
    </row>
    <row r="115" spans="15:32" x14ac:dyDescent="0.25">
      <c r="O115" s="67"/>
      <c r="P115" s="68"/>
      <c r="Q115" s="69"/>
      <c r="R115" s="69"/>
      <c r="S115" s="69"/>
      <c r="T115" s="69"/>
      <c r="U115" s="69"/>
      <c r="V115" s="69"/>
      <c r="W115" s="69"/>
      <c r="X115" s="69"/>
      <c r="Y115" s="69"/>
      <c r="AC115" s="70"/>
      <c r="AD115" s="70"/>
      <c r="AE115" s="70"/>
      <c r="AF115" s="70"/>
    </row>
    <row r="116" spans="15:32" x14ac:dyDescent="0.25">
      <c r="O116" s="67"/>
      <c r="P116" s="68"/>
      <c r="Q116" s="69"/>
      <c r="R116" s="69"/>
      <c r="S116" s="69"/>
      <c r="T116" s="69"/>
      <c r="U116" s="69"/>
      <c r="V116" s="69"/>
      <c r="W116" s="69"/>
      <c r="X116" s="69"/>
      <c r="Y116" s="69"/>
      <c r="AC116" s="70"/>
      <c r="AD116" s="70"/>
      <c r="AE116" s="70"/>
      <c r="AF116" s="70"/>
    </row>
    <row r="117" spans="15:32" x14ac:dyDescent="0.25">
      <c r="O117" s="67"/>
      <c r="P117" s="68"/>
      <c r="Q117" s="69"/>
      <c r="R117" s="69"/>
      <c r="S117" s="69"/>
      <c r="T117" s="69"/>
      <c r="U117" s="69"/>
      <c r="V117" s="69"/>
      <c r="W117" s="69"/>
      <c r="X117" s="69"/>
      <c r="Y117" s="69"/>
      <c r="AC117" s="70"/>
      <c r="AD117" s="70"/>
      <c r="AE117" s="70"/>
      <c r="AF117" s="70"/>
    </row>
    <row r="118" spans="15:32" x14ac:dyDescent="0.25">
      <c r="O118" s="67"/>
      <c r="P118" s="68"/>
      <c r="Q118" s="69"/>
      <c r="R118" s="69"/>
      <c r="S118" s="69"/>
      <c r="T118" s="69"/>
      <c r="U118" s="69"/>
      <c r="V118" s="69"/>
      <c r="W118" s="69"/>
      <c r="X118" s="69"/>
      <c r="Y118" s="69"/>
      <c r="AC118" s="70"/>
      <c r="AD118" s="70"/>
      <c r="AE118" s="70"/>
      <c r="AF118" s="70"/>
    </row>
    <row r="119" spans="15:32" x14ac:dyDescent="0.25">
      <c r="O119" s="67"/>
      <c r="P119" s="68"/>
      <c r="Q119" s="69"/>
      <c r="R119" s="69"/>
      <c r="S119" s="69"/>
      <c r="T119" s="69"/>
      <c r="U119" s="69"/>
      <c r="V119" s="69"/>
      <c r="W119" s="69"/>
      <c r="X119" s="69"/>
      <c r="Y119" s="69"/>
      <c r="AC119" s="70"/>
      <c r="AD119" s="70"/>
      <c r="AE119" s="70"/>
      <c r="AF119" s="70"/>
    </row>
    <row r="120" spans="15:32" x14ac:dyDescent="0.25">
      <c r="O120" s="67"/>
      <c r="P120" s="68"/>
      <c r="Q120" s="69"/>
      <c r="R120" s="69"/>
      <c r="S120" s="69"/>
      <c r="T120" s="69"/>
      <c r="U120" s="69"/>
      <c r="V120" s="69"/>
      <c r="W120" s="69"/>
      <c r="X120" s="69"/>
      <c r="Y120" s="69"/>
      <c r="AC120" s="70"/>
      <c r="AD120" s="70"/>
      <c r="AE120" s="70"/>
      <c r="AF120" s="70"/>
    </row>
    <row r="121" spans="15:32" x14ac:dyDescent="0.25">
      <c r="O121" s="67"/>
      <c r="P121" s="68"/>
      <c r="Q121" s="69"/>
      <c r="R121" s="69"/>
      <c r="S121" s="69"/>
      <c r="T121" s="69"/>
      <c r="U121" s="69"/>
      <c r="V121" s="69"/>
      <c r="W121" s="69"/>
      <c r="X121" s="69"/>
      <c r="Y121" s="69"/>
      <c r="AC121" s="70"/>
      <c r="AD121" s="70"/>
      <c r="AE121" s="70"/>
      <c r="AF121" s="70"/>
    </row>
    <row r="122" spans="15:32" x14ac:dyDescent="0.25">
      <c r="O122" s="67"/>
      <c r="P122" s="68"/>
      <c r="Q122" s="69"/>
      <c r="R122" s="69"/>
      <c r="S122" s="69"/>
      <c r="T122" s="69"/>
      <c r="U122" s="69"/>
      <c r="V122" s="69"/>
      <c r="W122" s="69"/>
      <c r="X122" s="69"/>
      <c r="Y122" s="69"/>
      <c r="AC122" s="70"/>
      <c r="AD122" s="70"/>
      <c r="AE122" s="70"/>
      <c r="AF122" s="70"/>
    </row>
    <row r="123" spans="15:32" x14ac:dyDescent="0.25">
      <c r="O123" s="67"/>
      <c r="P123" s="68"/>
      <c r="Q123" s="69"/>
      <c r="R123" s="69"/>
      <c r="S123" s="69"/>
      <c r="T123" s="69"/>
      <c r="U123" s="69"/>
      <c r="V123" s="69"/>
      <c r="W123" s="69"/>
      <c r="X123" s="69"/>
      <c r="Y123" s="69"/>
      <c r="AC123" s="70"/>
      <c r="AD123" s="70"/>
      <c r="AE123" s="70"/>
      <c r="AF123" s="70"/>
    </row>
    <row r="124" spans="15:32" x14ac:dyDescent="0.25">
      <c r="O124" s="67"/>
      <c r="P124" s="68"/>
      <c r="Q124" s="69"/>
      <c r="R124" s="69"/>
      <c r="S124" s="69"/>
      <c r="T124" s="69"/>
      <c r="U124" s="69"/>
      <c r="V124" s="69"/>
      <c r="W124" s="69"/>
      <c r="X124" s="69"/>
      <c r="Y124" s="69"/>
      <c r="AC124" s="70"/>
      <c r="AD124" s="70"/>
      <c r="AE124" s="70"/>
      <c r="AF124" s="70"/>
    </row>
    <row r="125" spans="15:32" x14ac:dyDescent="0.25">
      <c r="O125" s="67"/>
      <c r="P125" s="68"/>
      <c r="Q125" s="69"/>
      <c r="R125" s="69"/>
      <c r="S125" s="69"/>
      <c r="T125" s="69"/>
      <c r="U125" s="69"/>
      <c r="V125" s="69"/>
      <c r="W125" s="69"/>
      <c r="X125" s="69"/>
      <c r="Y125" s="69"/>
      <c r="AC125" s="70"/>
      <c r="AD125" s="70"/>
      <c r="AE125" s="70"/>
      <c r="AF125" s="70"/>
    </row>
    <row r="126" spans="15:32" x14ac:dyDescent="0.25">
      <c r="O126" s="67"/>
      <c r="P126" s="68"/>
      <c r="Q126" s="69"/>
      <c r="R126" s="69"/>
      <c r="S126" s="69"/>
      <c r="T126" s="69"/>
      <c r="U126" s="69"/>
      <c r="V126" s="69"/>
      <c r="W126" s="69"/>
      <c r="X126" s="69"/>
      <c r="Y126" s="69"/>
      <c r="AC126" s="70"/>
      <c r="AD126" s="70"/>
      <c r="AE126" s="70"/>
      <c r="AF126" s="70"/>
    </row>
    <row r="127" spans="15:32" x14ac:dyDescent="0.25">
      <c r="O127" s="67"/>
      <c r="P127" s="68"/>
      <c r="Q127" s="69"/>
      <c r="R127" s="69"/>
      <c r="S127" s="69"/>
      <c r="T127" s="69"/>
      <c r="U127" s="69"/>
      <c r="V127" s="69"/>
      <c r="W127" s="69"/>
      <c r="X127" s="69"/>
      <c r="Y127" s="69"/>
      <c r="AC127" s="70"/>
      <c r="AD127" s="70"/>
      <c r="AE127" s="70"/>
      <c r="AF127" s="70"/>
    </row>
    <row r="128" spans="15:32" x14ac:dyDescent="0.25">
      <c r="O128" s="67"/>
      <c r="P128" s="68"/>
      <c r="Q128" s="69"/>
      <c r="R128" s="69"/>
      <c r="S128" s="69"/>
      <c r="T128" s="69"/>
      <c r="U128" s="69"/>
      <c r="V128" s="69"/>
      <c r="W128" s="69"/>
      <c r="X128" s="69"/>
      <c r="Y128" s="69"/>
      <c r="AC128" s="70"/>
      <c r="AD128" s="70"/>
      <c r="AE128" s="70"/>
      <c r="AF128" s="70"/>
    </row>
    <row r="129" spans="15:32" x14ac:dyDescent="0.25">
      <c r="O129" s="67"/>
      <c r="P129" s="68"/>
      <c r="Q129" s="69"/>
      <c r="R129" s="69"/>
      <c r="S129" s="69"/>
      <c r="T129" s="69"/>
      <c r="U129" s="69"/>
      <c r="V129" s="69"/>
      <c r="W129" s="69"/>
      <c r="X129" s="69"/>
      <c r="Y129" s="69"/>
      <c r="AC129" s="70"/>
      <c r="AD129" s="70"/>
      <c r="AE129" s="70"/>
      <c r="AF129" s="70"/>
    </row>
    <row r="130" spans="15:32" x14ac:dyDescent="0.25">
      <c r="O130" s="67"/>
      <c r="P130" s="68"/>
      <c r="Q130" s="69"/>
      <c r="R130" s="69"/>
      <c r="S130" s="69"/>
      <c r="T130" s="69"/>
      <c r="U130" s="69"/>
      <c r="V130" s="69"/>
      <c r="W130" s="69"/>
      <c r="X130" s="69"/>
      <c r="Y130" s="69"/>
      <c r="AC130" s="70"/>
      <c r="AD130" s="70"/>
      <c r="AE130" s="70"/>
      <c r="AF130" s="70"/>
    </row>
    <row r="131" spans="15:32" x14ac:dyDescent="0.25">
      <c r="O131" s="67"/>
      <c r="P131" s="68"/>
      <c r="Q131" s="69"/>
      <c r="R131" s="69"/>
      <c r="S131" s="69"/>
      <c r="T131" s="69"/>
      <c r="U131" s="69"/>
      <c r="V131" s="69"/>
      <c r="W131" s="69"/>
      <c r="X131" s="69"/>
      <c r="Y131" s="69"/>
      <c r="AC131" s="70"/>
      <c r="AD131" s="70"/>
      <c r="AE131" s="70"/>
      <c r="AF131" s="70"/>
    </row>
    <row r="132" spans="15:32" x14ac:dyDescent="0.25">
      <c r="O132" s="67"/>
      <c r="P132" s="68"/>
      <c r="Q132" s="69"/>
      <c r="R132" s="69"/>
      <c r="S132" s="69"/>
      <c r="T132" s="69"/>
      <c r="U132" s="69"/>
      <c r="V132" s="69"/>
      <c r="W132" s="69"/>
      <c r="X132" s="69"/>
      <c r="Y132" s="69"/>
      <c r="AC132" s="70"/>
      <c r="AD132" s="70"/>
      <c r="AE132" s="70"/>
      <c r="AF132" s="70"/>
    </row>
    <row r="133" spans="15:32" x14ac:dyDescent="0.25">
      <c r="O133" s="67"/>
      <c r="P133" s="68"/>
      <c r="Q133" s="69"/>
      <c r="R133" s="69"/>
      <c r="S133" s="69"/>
      <c r="T133" s="69"/>
      <c r="U133" s="69"/>
      <c r="V133" s="69"/>
      <c r="W133" s="69"/>
      <c r="X133" s="69"/>
      <c r="Y133" s="69"/>
      <c r="AC133" s="70"/>
      <c r="AD133" s="70"/>
      <c r="AE133" s="70"/>
      <c r="AF133" s="70"/>
    </row>
    <row r="134" spans="15:32" x14ac:dyDescent="0.25">
      <c r="O134" s="67"/>
      <c r="P134" s="68"/>
      <c r="Q134" s="69"/>
      <c r="R134" s="69"/>
      <c r="S134" s="69"/>
      <c r="T134" s="69"/>
      <c r="U134" s="69"/>
      <c r="V134" s="69"/>
      <c r="W134" s="69"/>
      <c r="X134" s="69"/>
      <c r="Y134" s="69"/>
      <c r="AC134" s="70"/>
      <c r="AD134" s="70"/>
      <c r="AE134" s="70"/>
      <c r="AF134" s="70"/>
    </row>
    <row r="135" spans="15:32" x14ac:dyDescent="0.25">
      <c r="O135" s="67"/>
      <c r="P135" s="68"/>
      <c r="Q135" s="69"/>
      <c r="R135" s="69"/>
      <c r="S135" s="69"/>
      <c r="T135" s="69"/>
      <c r="U135" s="69"/>
      <c r="V135" s="69"/>
      <c r="W135" s="69"/>
      <c r="X135" s="69"/>
      <c r="Y135" s="69"/>
      <c r="AC135" s="70"/>
      <c r="AD135" s="70"/>
      <c r="AE135" s="70"/>
      <c r="AF135" s="70"/>
    </row>
    <row r="136" spans="15:32" x14ac:dyDescent="0.25">
      <c r="O136" s="67"/>
      <c r="P136" s="68"/>
      <c r="Q136" s="69"/>
      <c r="R136" s="69"/>
      <c r="S136" s="69"/>
      <c r="T136" s="69"/>
      <c r="U136" s="69"/>
      <c r="V136" s="69"/>
      <c r="W136" s="69"/>
      <c r="X136" s="69"/>
      <c r="Y136" s="69"/>
      <c r="AC136" s="70"/>
      <c r="AD136" s="70"/>
      <c r="AE136" s="70"/>
      <c r="AF136" s="70"/>
    </row>
    <row r="137" spans="15:32" x14ac:dyDescent="0.25">
      <c r="O137" s="67"/>
      <c r="P137" s="68"/>
      <c r="Q137" s="69"/>
      <c r="R137" s="69"/>
      <c r="S137" s="69"/>
      <c r="T137" s="69"/>
      <c r="U137" s="69"/>
      <c r="V137" s="69"/>
      <c r="W137" s="69"/>
      <c r="X137" s="69"/>
      <c r="Y137" s="69"/>
      <c r="AC137" s="70"/>
      <c r="AD137" s="70"/>
      <c r="AE137" s="70"/>
      <c r="AF137" s="70"/>
    </row>
    <row r="138" spans="15:32" x14ac:dyDescent="0.25">
      <c r="O138" s="67"/>
      <c r="P138" s="68"/>
      <c r="Q138" s="69"/>
      <c r="R138" s="69"/>
      <c r="S138" s="69"/>
      <c r="T138" s="69"/>
      <c r="U138" s="69"/>
      <c r="V138" s="69"/>
      <c r="W138" s="69"/>
      <c r="X138" s="69"/>
      <c r="Y138" s="69"/>
      <c r="AC138" s="70"/>
      <c r="AD138" s="70"/>
      <c r="AE138" s="70"/>
      <c r="AF138" s="70"/>
    </row>
    <row r="139" spans="15:32" x14ac:dyDescent="0.25">
      <c r="O139" s="67"/>
      <c r="P139" s="68"/>
      <c r="Q139" s="69"/>
      <c r="R139" s="69"/>
      <c r="S139" s="69"/>
      <c r="T139" s="69"/>
      <c r="U139" s="69"/>
      <c r="V139" s="69"/>
      <c r="W139" s="69"/>
      <c r="X139" s="69"/>
      <c r="Y139" s="69"/>
      <c r="AC139" s="70"/>
      <c r="AD139" s="70"/>
      <c r="AE139" s="70"/>
      <c r="AF139" s="70"/>
    </row>
    <row r="140" spans="15:32" x14ac:dyDescent="0.25">
      <c r="O140" s="67"/>
      <c r="P140" s="68"/>
      <c r="Q140" s="69"/>
      <c r="R140" s="69"/>
      <c r="S140" s="69"/>
      <c r="T140" s="69"/>
      <c r="U140" s="69"/>
      <c r="V140" s="69"/>
      <c r="W140" s="69"/>
      <c r="X140" s="69"/>
      <c r="Y140" s="69"/>
      <c r="AC140" s="70"/>
      <c r="AD140" s="70"/>
      <c r="AE140" s="70"/>
      <c r="AF140" s="70"/>
    </row>
    <row r="141" spans="15:32" x14ac:dyDescent="0.25">
      <c r="O141" s="67"/>
      <c r="P141" s="68"/>
      <c r="Q141" s="69"/>
      <c r="R141" s="69"/>
      <c r="S141" s="69"/>
      <c r="T141" s="69"/>
      <c r="U141" s="69"/>
      <c r="V141" s="69"/>
      <c r="W141" s="69"/>
      <c r="X141" s="69"/>
      <c r="Y141" s="69"/>
      <c r="AC141" s="70"/>
      <c r="AD141" s="70"/>
      <c r="AE141" s="70"/>
      <c r="AF141" s="70"/>
    </row>
    <row r="142" spans="15:32" x14ac:dyDescent="0.25">
      <c r="O142" s="67"/>
      <c r="P142" s="68"/>
      <c r="Q142" s="69"/>
      <c r="R142" s="69"/>
      <c r="S142" s="69"/>
      <c r="T142" s="69"/>
      <c r="U142" s="69"/>
      <c r="V142" s="69"/>
      <c r="W142" s="69"/>
      <c r="X142" s="69"/>
      <c r="Y142" s="69"/>
      <c r="AC142" s="70"/>
      <c r="AD142" s="70"/>
      <c r="AE142" s="70"/>
      <c r="AF142" s="70"/>
    </row>
    <row r="143" spans="15:32" x14ac:dyDescent="0.25">
      <c r="O143" s="67"/>
      <c r="P143" s="68"/>
      <c r="Q143" s="69"/>
      <c r="R143" s="69"/>
      <c r="S143" s="69"/>
      <c r="T143" s="69"/>
      <c r="U143" s="69"/>
      <c r="V143" s="69"/>
      <c r="W143" s="69"/>
      <c r="X143" s="69"/>
      <c r="Y143" s="69"/>
      <c r="AC143" s="70"/>
      <c r="AD143" s="70"/>
      <c r="AE143" s="70"/>
      <c r="AF143" s="70"/>
    </row>
    <row r="144" spans="15:32" x14ac:dyDescent="0.25">
      <c r="O144" s="67"/>
      <c r="P144" s="68"/>
      <c r="Q144" s="69"/>
      <c r="R144" s="69"/>
      <c r="S144" s="69"/>
      <c r="T144" s="69"/>
      <c r="U144" s="69"/>
      <c r="V144" s="69"/>
      <c r="W144" s="69"/>
      <c r="X144" s="69"/>
      <c r="Y144" s="69"/>
      <c r="AC144" s="70"/>
      <c r="AD144" s="70"/>
      <c r="AE144" s="70"/>
      <c r="AF144" s="70"/>
    </row>
    <row r="145" spans="15:32" x14ac:dyDescent="0.25">
      <c r="O145" s="67"/>
      <c r="P145" s="68"/>
      <c r="Q145" s="69"/>
      <c r="R145" s="69"/>
      <c r="S145" s="69"/>
      <c r="T145" s="69"/>
      <c r="U145" s="69"/>
      <c r="V145" s="69"/>
      <c r="W145" s="69"/>
      <c r="X145" s="69"/>
      <c r="Y145" s="69"/>
      <c r="AC145" s="70"/>
      <c r="AD145" s="70"/>
      <c r="AE145" s="70"/>
      <c r="AF145" s="70"/>
    </row>
    <row r="146" spans="15:32" x14ac:dyDescent="0.25">
      <c r="O146" s="67"/>
      <c r="P146" s="68"/>
      <c r="Q146" s="69"/>
      <c r="R146" s="69"/>
      <c r="S146" s="69"/>
      <c r="T146" s="69"/>
      <c r="U146" s="69"/>
      <c r="V146" s="69"/>
      <c r="W146" s="69"/>
      <c r="X146" s="69"/>
      <c r="Y146" s="69"/>
      <c r="AC146" s="70"/>
      <c r="AD146" s="70"/>
      <c r="AE146" s="70"/>
      <c r="AF146" s="70"/>
    </row>
    <row r="147" spans="15:32" x14ac:dyDescent="0.25">
      <c r="O147" s="67"/>
      <c r="P147" s="68"/>
      <c r="Q147" s="69"/>
      <c r="R147" s="69"/>
      <c r="S147" s="69"/>
      <c r="T147" s="69"/>
      <c r="U147" s="69"/>
      <c r="V147" s="69"/>
      <c r="W147" s="69"/>
      <c r="X147" s="69"/>
      <c r="Y147" s="69"/>
      <c r="AC147" s="70"/>
      <c r="AD147" s="70"/>
      <c r="AE147" s="70"/>
      <c r="AF147" s="70"/>
    </row>
    <row r="148" spans="15:32" x14ac:dyDescent="0.25">
      <c r="O148" s="67"/>
      <c r="P148" s="68"/>
      <c r="Q148" s="69"/>
      <c r="R148" s="69"/>
      <c r="S148" s="69"/>
      <c r="T148" s="69"/>
      <c r="U148" s="69"/>
      <c r="V148" s="69"/>
      <c r="W148" s="69"/>
      <c r="X148" s="69"/>
      <c r="Y148" s="69"/>
      <c r="AC148" s="70"/>
      <c r="AD148" s="70"/>
      <c r="AE148" s="70"/>
      <c r="AF148" s="70"/>
    </row>
    <row r="149" spans="15:32" x14ac:dyDescent="0.25">
      <c r="O149" s="67"/>
      <c r="P149" s="68"/>
      <c r="Q149" s="69"/>
      <c r="R149" s="69"/>
      <c r="S149" s="69"/>
      <c r="T149" s="69"/>
      <c r="U149" s="69"/>
      <c r="V149" s="69"/>
      <c r="W149" s="69"/>
      <c r="X149" s="69"/>
      <c r="Y149" s="69"/>
      <c r="AC149" s="70"/>
      <c r="AD149" s="70"/>
      <c r="AE149" s="70"/>
      <c r="AF149" s="70"/>
    </row>
    <row r="150" spans="15:32" x14ac:dyDescent="0.25">
      <c r="O150" s="67"/>
      <c r="P150" s="68"/>
      <c r="Q150" s="69"/>
      <c r="R150" s="69"/>
      <c r="S150" s="69"/>
      <c r="T150" s="69"/>
      <c r="U150" s="69"/>
      <c r="V150" s="69"/>
      <c r="W150" s="69"/>
      <c r="X150" s="69"/>
      <c r="Y150" s="69"/>
      <c r="AC150" s="70"/>
      <c r="AD150" s="70"/>
      <c r="AE150" s="70"/>
      <c r="AF150" s="70"/>
    </row>
    <row r="151" spans="15:32" x14ac:dyDescent="0.25">
      <c r="O151" s="67"/>
      <c r="P151" s="68"/>
      <c r="Q151" s="69"/>
      <c r="R151" s="69"/>
      <c r="S151" s="69"/>
      <c r="T151" s="69"/>
      <c r="U151" s="69"/>
      <c r="V151" s="69"/>
      <c r="W151" s="69"/>
      <c r="X151" s="69"/>
      <c r="Y151" s="69"/>
      <c r="AC151" s="70"/>
      <c r="AD151" s="70"/>
      <c r="AE151" s="70"/>
      <c r="AF151" s="70"/>
    </row>
    <row r="152" spans="15:32" x14ac:dyDescent="0.25">
      <c r="O152" s="67"/>
      <c r="P152" s="68"/>
      <c r="Q152" s="69"/>
      <c r="R152" s="69"/>
      <c r="S152" s="69"/>
      <c r="T152" s="69"/>
      <c r="U152" s="69"/>
      <c r="V152" s="69"/>
      <c r="W152" s="69"/>
      <c r="X152" s="69"/>
      <c r="Y152" s="69"/>
      <c r="AC152" s="70"/>
      <c r="AD152" s="70"/>
      <c r="AE152" s="70"/>
      <c r="AF152" s="70"/>
    </row>
    <row r="153" spans="15:32" x14ac:dyDescent="0.25">
      <c r="O153" s="67"/>
      <c r="P153" s="68"/>
      <c r="Q153" s="69"/>
      <c r="R153" s="69"/>
      <c r="S153" s="69"/>
      <c r="T153" s="69"/>
      <c r="U153" s="69"/>
      <c r="V153" s="69"/>
      <c r="W153" s="69"/>
      <c r="X153" s="69"/>
      <c r="Y153" s="69"/>
      <c r="AC153" s="70"/>
      <c r="AD153" s="70"/>
      <c r="AE153" s="70"/>
      <c r="AF153" s="70"/>
    </row>
    <row r="154" spans="15:32" x14ac:dyDescent="0.25">
      <c r="O154" s="67"/>
      <c r="P154" s="68"/>
      <c r="Q154" s="69"/>
      <c r="R154" s="69"/>
      <c r="S154" s="69"/>
      <c r="T154" s="69"/>
      <c r="U154" s="69"/>
      <c r="V154" s="69"/>
      <c r="W154" s="69"/>
      <c r="X154" s="69"/>
      <c r="Y154" s="69"/>
      <c r="AC154" s="70"/>
      <c r="AD154" s="70"/>
      <c r="AE154" s="70"/>
      <c r="AF154" s="70"/>
    </row>
    <row r="155" spans="15:32" x14ac:dyDescent="0.25">
      <c r="O155" s="67"/>
      <c r="P155" s="68"/>
      <c r="Q155" s="69"/>
      <c r="R155" s="69"/>
      <c r="S155" s="69"/>
      <c r="T155" s="69"/>
      <c r="U155" s="69"/>
      <c r="V155" s="69"/>
      <c r="W155" s="69"/>
      <c r="X155" s="69"/>
      <c r="Y155" s="69"/>
      <c r="AC155" s="70"/>
      <c r="AD155" s="70"/>
      <c r="AE155" s="70"/>
      <c r="AF155" s="70"/>
    </row>
    <row r="156" spans="15:32" x14ac:dyDescent="0.25">
      <c r="O156" s="67"/>
      <c r="P156" s="68"/>
      <c r="Q156" s="69"/>
      <c r="R156" s="69"/>
      <c r="S156" s="69"/>
      <c r="T156" s="69"/>
      <c r="U156" s="69"/>
      <c r="V156" s="69"/>
      <c r="W156" s="69"/>
      <c r="X156" s="69"/>
      <c r="Y156" s="69"/>
      <c r="AC156" s="70"/>
      <c r="AD156" s="70"/>
      <c r="AE156" s="70"/>
      <c r="AF156" s="70"/>
    </row>
    <row r="157" spans="15:32" x14ac:dyDescent="0.25">
      <c r="O157" s="67"/>
      <c r="P157" s="68"/>
      <c r="Q157" s="69"/>
      <c r="R157" s="69"/>
      <c r="S157" s="69"/>
      <c r="T157" s="69"/>
      <c r="U157" s="69"/>
      <c r="V157" s="69"/>
      <c r="W157" s="69"/>
      <c r="X157" s="69"/>
      <c r="Y157" s="69"/>
      <c r="AC157" s="70"/>
      <c r="AD157" s="70"/>
      <c r="AE157" s="70"/>
      <c r="AF157" s="70"/>
    </row>
    <row r="158" spans="15:32" x14ac:dyDescent="0.25">
      <c r="O158" s="67"/>
      <c r="P158" s="68"/>
      <c r="Q158" s="69"/>
      <c r="R158" s="69"/>
      <c r="S158" s="69"/>
      <c r="T158" s="69"/>
      <c r="U158" s="69"/>
      <c r="V158" s="69"/>
      <c r="W158" s="69"/>
      <c r="X158" s="69"/>
      <c r="Y158" s="69"/>
      <c r="AC158" s="70"/>
      <c r="AD158" s="70"/>
      <c r="AE158" s="70"/>
      <c r="AF158" s="70"/>
    </row>
    <row r="159" spans="15:32" x14ac:dyDescent="0.25">
      <c r="O159" s="67"/>
      <c r="P159" s="68"/>
      <c r="Q159" s="69"/>
      <c r="R159" s="69"/>
      <c r="S159" s="69"/>
      <c r="T159" s="69"/>
      <c r="U159" s="69"/>
      <c r="V159" s="69"/>
      <c r="W159" s="69"/>
      <c r="X159" s="69"/>
      <c r="Y159" s="69"/>
      <c r="AC159" s="70"/>
      <c r="AD159" s="70"/>
      <c r="AE159" s="70"/>
      <c r="AF159" s="70"/>
    </row>
    <row r="160" spans="15:32" x14ac:dyDescent="0.25">
      <c r="O160" s="67"/>
      <c r="P160" s="68"/>
      <c r="Q160" s="69"/>
      <c r="R160" s="69"/>
      <c r="S160" s="69"/>
      <c r="T160" s="69"/>
      <c r="U160" s="69"/>
      <c r="V160" s="69"/>
      <c r="W160" s="69"/>
      <c r="X160" s="69"/>
      <c r="Y160" s="69"/>
      <c r="AC160" s="70"/>
      <c r="AD160" s="70"/>
      <c r="AE160" s="70"/>
      <c r="AF160" s="70"/>
    </row>
    <row r="161" spans="15:32" x14ac:dyDescent="0.25">
      <c r="O161" s="67"/>
      <c r="P161" s="68"/>
      <c r="Q161" s="69"/>
      <c r="R161" s="69"/>
      <c r="S161" s="69"/>
      <c r="T161" s="69"/>
      <c r="U161" s="69"/>
      <c r="V161" s="69"/>
      <c r="W161" s="69"/>
      <c r="X161" s="69"/>
      <c r="Y161" s="69"/>
      <c r="AC161" s="70"/>
      <c r="AD161" s="70"/>
      <c r="AE161" s="70"/>
      <c r="AF161" s="70"/>
    </row>
    <row r="162" spans="15:32" x14ac:dyDescent="0.25">
      <c r="O162" s="67"/>
      <c r="P162" s="68"/>
      <c r="Q162" s="69"/>
      <c r="R162" s="69"/>
      <c r="S162" s="69"/>
      <c r="T162" s="69"/>
      <c r="U162" s="69"/>
      <c r="V162" s="69"/>
      <c r="W162" s="69"/>
      <c r="X162" s="69"/>
      <c r="Y162" s="69"/>
      <c r="AC162" s="70"/>
      <c r="AD162" s="70"/>
      <c r="AE162" s="70"/>
      <c r="AF162" s="70"/>
    </row>
    <row r="163" spans="15:32" x14ac:dyDescent="0.25">
      <c r="O163" s="67"/>
      <c r="P163" s="68"/>
      <c r="Q163" s="69"/>
      <c r="R163" s="69"/>
      <c r="S163" s="69"/>
      <c r="T163" s="69"/>
      <c r="U163" s="69"/>
      <c r="V163" s="69"/>
      <c r="W163" s="69"/>
      <c r="X163" s="69"/>
      <c r="Y163" s="69"/>
      <c r="AC163" s="70"/>
      <c r="AD163" s="70"/>
      <c r="AE163" s="70"/>
      <c r="AF163" s="70"/>
    </row>
    <row r="164" spans="15:32" x14ac:dyDescent="0.25">
      <c r="O164" s="67"/>
      <c r="P164" s="68"/>
      <c r="Q164" s="69"/>
      <c r="R164" s="69"/>
      <c r="S164" s="69"/>
      <c r="T164" s="69"/>
      <c r="U164" s="69"/>
      <c r="V164" s="69"/>
      <c r="W164" s="69"/>
      <c r="X164" s="69"/>
      <c r="Y164" s="69"/>
      <c r="AC164" s="70"/>
      <c r="AD164" s="70"/>
      <c r="AE164" s="70"/>
      <c r="AF164" s="70"/>
    </row>
    <row r="165" spans="15:32" x14ac:dyDescent="0.25">
      <c r="O165" s="67"/>
      <c r="P165" s="68"/>
      <c r="Q165" s="69"/>
      <c r="R165" s="69"/>
      <c r="S165" s="69"/>
      <c r="T165" s="69"/>
      <c r="U165" s="69"/>
      <c r="V165" s="69"/>
      <c r="W165" s="69"/>
      <c r="X165" s="69"/>
      <c r="Y165" s="69"/>
      <c r="AC165" s="70"/>
      <c r="AD165" s="70"/>
      <c r="AE165" s="70"/>
      <c r="AF165" s="70"/>
    </row>
    <row r="166" spans="15:32" x14ac:dyDescent="0.25">
      <c r="O166" s="67"/>
      <c r="P166" s="68"/>
      <c r="Q166" s="69"/>
      <c r="R166" s="69"/>
      <c r="S166" s="69"/>
      <c r="T166" s="69"/>
      <c r="U166" s="69"/>
      <c r="V166" s="69"/>
      <c r="W166" s="69"/>
      <c r="X166" s="69"/>
      <c r="Y166" s="69"/>
      <c r="AC166" s="70"/>
      <c r="AD166" s="70"/>
      <c r="AE166" s="70"/>
      <c r="AF166" s="70"/>
    </row>
    <row r="167" spans="15:32" x14ac:dyDescent="0.25">
      <c r="O167" s="67"/>
      <c r="P167" s="68"/>
      <c r="Q167" s="69"/>
      <c r="R167" s="69"/>
      <c r="S167" s="69"/>
      <c r="T167" s="69"/>
      <c r="U167" s="69"/>
      <c r="V167" s="69"/>
      <c r="W167" s="69"/>
      <c r="X167" s="69"/>
      <c r="Y167" s="69"/>
      <c r="AC167" s="70"/>
      <c r="AD167" s="70"/>
      <c r="AE167" s="70"/>
      <c r="AF167" s="70"/>
    </row>
    <row r="168" spans="15:32" x14ac:dyDescent="0.25">
      <c r="O168" s="67"/>
      <c r="P168" s="68"/>
      <c r="Q168" s="69"/>
      <c r="R168" s="69"/>
      <c r="S168" s="69"/>
      <c r="T168" s="69"/>
      <c r="U168" s="69"/>
      <c r="V168" s="69"/>
      <c r="W168" s="69"/>
      <c r="X168" s="69"/>
      <c r="Y168" s="69"/>
      <c r="AC168" s="70"/>
      <c r="AD168" s="70"/>
      <c r="AE168" s="70"/>
      <c r="AF168" s="70"/>
    </row>
    <row r="169" spans="15:32" x14ac:dyDescent="0.25">
      <c r="O169" s="67"/>
      <c r="P169" s="68"/>
      <c r="Q169" s="69"/>
      <c r="R169" s="69"/>
      <c r="S169" s="69"/>
      <c r="T169" s="69"/>
      <c r="U169" s="69"/>
      <c r="V169" s="69"/>
      <c r="W169" s="69"/>
      <c r="X169" s="69"/>
      <c r="Y169" s="69"/>
      <c r="AC169" s="70"/>
      <c r="AD169" s="70"/>
      <c r="AE169" s="70"/>
      <c r="AF169" s="70"/>
    </row>
    <row r="170" spans="15:32" x14ac:dyDescent="0.25">
      <c r="O170" s="67"/>
      <c r="P170" s="68"/>
      <c r="Q170" s="69"/>
      <c r="R170" s="69"/>
      <c r="S170" s="69"/>
      <c r="T170" s="69"/>
      <c r="U170" s="69"/>
      <c r="V170" s="69"/>
      <c r="W170" s="69"/>
      <c r="X170" s="69"/>
      <c r="Y170" s="69"/>
      <c r="AC170" s="70"/>
      <c r="AD170" s="70"/>
      <c r="AE170" s="70"/>
      <c r="AF170" s="70"/>
    </row>
    <row r="171" spans="15:32" x14ac:dyDescent="0.25">
      <c r="O171" s="67"/>
      <c r="P171" s="68"/>
      <c r="Q171" s="69"/>
      <c r="R171" s="69"/>
      <c r="S171" s="69"/>
      <c r="T171" s="69"/>
      <c r="U171" s="69"/>
      <c r="V171" s="69"/>
      <c r="W171" s="69"/>
      <c r="X171" s="69"/>
      <c r="Y171" s="69"/>
      <c r="AC171" s="70"/>
      <c r="AD171" s="70"/>
      <c r="AE171" s="70"/>
      <c r="AF171" s="70"/>
    </row>
    <row r="172" spans="15:32" x14ac:dyDescent="0.25">
      <c r="O172" s="67"/>
      <c r="P172" s="68"/>
      <c r="Q172" s="69"/>
      <c r="R172" s="69"/>
      <c r="S172" s="69"/>
      <c r="T172" s="69"/>
      <c r="U172" s="69"/>
      <c r="V172" s="69"/>
      <c r="W172" s="69"/>
      <c r="X172" s="69"/>
      <c r="Y172" s="69"/>
      <c r="AC172" s="70"/>
      <c r="AD172" s="70"/>
      <c r="AE172" s="70"/>
      <c r="AF172" s="70"/>
    </row>
    <row r="173" spans="15:32" x14ac:dyDescent="0.25">
      <c r="O173" s="67"/>
      <c r="P173" s="68"/>
      <c r="Q173" s="69"/>
      <c r="R173" s="69"/>
      <c r="S173" s="69"/>
      <c r="T173" s="69"/>
      <c r="U173" s="69"/>
      <c r="V173" s="69"/>
      <c r="W173" s="69"/>
      <c r="X173" s="69"/>
      <c r="Y173" s="69"/>
      <c r="AC173" s="70"/>
      <c r="AD173" s="70"/>
      <c r="AE173" s="70"/>
      <c r="AF173" s="70"/>
    </row>
    <row r="174" spans="15:32" x14ac:dyDescent="0.25">
      <c r="O174" s="67"/>
      <c r="P174" s="68"/>
      <c r="Q174" s="69"/>
      <c r="R174" s="69"/>
      <c r="S174" s="69"/>
      <c r="T174" s="69"/>
      <c r="U174" s="69"/>
      <c r="V174" s="69"/>
      <c r="W174" s="69"/>
      <c r="X174" s="69"/>
      <c r="Y174" s="69"/>
      <c r="AC174" s="70"/>
      <c r="AD174" s="70"/>
      <c r="AE174" s="70"/>
      <c r="AF174" s="70"/>
    </row>
    <row r="175" spans="15:32" x14ac:dyDescent="0.25">
      <c r="O175" s="67"/>
      <c r="P175" s="68"/>
      <c r="Q175" s="69"/>
      <c r="R175" s="69"/>
      <c r="S175" s="69"/>
      <c r="T175" s="69"/>
      <c r="U175" s="69"/>
      <c r="V175" s="69"/>
      <c r="W175" s="69"/>
      <c r="X175" s="69"/>
      <c r="Y175" s="69"/>
      <c r="AC175" s="70"/>
      <c r="AD175" s="70"/>
      <c r="AE175" s="70"/>
      <c r="AF175" s="70"/>
    </row>
    <row r="176" spans="15:32" x14ac:dyDescent="0.25">
      <c r="O176" s="67"/>
      <c r="P176" s="68"/>
      <c r="Q176" s="69"/>
      <c r="R176" s="69"/>
      <c r="S176" s="69"/>
      <c r="T176" s="69"/>
      <c r="U176" s="69"/>
      <c r="V176" s="69"/>
      <c r="W176" s="69"/>
      <c r="X176" s="69"/>
      <c r="Y176" s="69"/>
      <c r="AC176" s="70"/>
      <c r="AD176" s="70"/>
      <c r="AE176" s="70"/>
      <c r="AF176" s="70"/>
    </row>
    <row r="177" spans="15:32" x14ac:dyDescent="0.25">
      <c r="O177" s="67"/>
      <c r="P177" s="68"/>
      <c r="Q177" s="69"/>
      <c r="R177" s="69"/>
      <c r="S177" s="69"/>
      <c r="T177" s="69"/>
      <c r="U177" s="69"/>
      <c r="V177" s="69"/>
      <c r="W177" s="69"/>
      <c r="X177" s="69"/>
      <c r="Y177" s="69"/>
      <c r="AC177" s="70"/>
      <c r="AD177" s="70"/>
      <c r="AE177" s="70"/>
      <c r="AF177" s="70"/>
    </row>
    <row r="178" spans="15:32" x14ac:dyDescent="0.25">
      <c r="O178" s="67"/>
      <c r="P178" s="68"/>
      <c r="Q178" s="69"/>
      <c r="R178" s="69"/>
      <c r="S178" s="69"/>
      <c r="T178" s="69"/>
      <c r="U178" s="69"/>
      <c r="V178" s="69"/>
      <c r="W178" s="69"/>
      <c r="X178" s="69"/>
      <c r="Y178" s="69"/>
      <c r="AC178" s="70"/>
      <c r="AD178" s="70"/>
      <c r="AE178" s="70"/>
      <c r="AF178" s="70"/>
    </row>
    <row r="179" spans="15:32" x14ac:dyDescent="0.25">
      <c r="O179" s="67"/>
      <c r="P179" s="68"/>
      <c r="Q179" s="69"/>
      <c r="R179" s="69"/>
      <c r="S179" s="69"/>
      <c r="T179" s="69"/>
      <c r="U179" s="69"/>
      <c r="V179" s="69"/>
      <c r="W179" s="69"/>
      <c r="X179" s="69"/>
      <c r="Y179" s="69"/>
      <c r="AC179" s="70"/>
      <c r="AD179" s="70"/>
      <c r="AE179" s="70"/>
      <c r="AF179" s="70"/>
    </row>
    <row r="180" spans="15:32" x14ac:dyDescent="0.25">
      <c r="O180" s="67"/>
      <c r="P180" s="68"/>
      <c r="Q180" s="69"/>
      <c r="R180" s="69"/>
      <c r="S180" s="69"/>
      <c r="T180" s="69"/>
      <c r="U180" s="69"/>
      <c r="V180" s="69"/>
      <c r="W180" s="69"/>
      <c r="X180" s="69"/>
      <c r="Y180" s="69"/>
      <c r="AC180" s="70"/>
      <c r="AD180" s="70"/>
      <c r="AE180" s="70"/>
      <c r="AF180" s="70"/>
    </row>
    <row r="181" spans="15:32" x14ac:dyDescent="0.25">
      <c r="O181" s="67"/>
      <c r="P181" s="68"/>
      <c r="Q181" s="69"/>
      <c r="R181" s="69"/>
      <c r="S181" s="69"/>
      <c r="T181" s="69"/>
      <c r="U181" s="69"/>
      <c r="V181" s="69"/>
      <c r="W181" s="69"/>
      <c r="X181" s="69"/>
      <c r="Y181" s="69"/>
      <c r="AC181" s="70"/>
      <c r="AD181" s="70"/>
      <c r="AE181" s="70"/>
      <c r="AF181" s="70"/>
    </row>
    <row r="182" spans="15:32" x14ac:dyDescent="0.25">
      <c r="O182" s="67"/>
      <c r="P182" s="68"/>
      <c r="Q182" s="69"/>
      <c r="R182" s="69"/>
      <c r="S182" s="69"/>
      <c r="T182" s="69"/>
      <c r="U182" s="69"/>
      <c r="V182" s="69"/>
      <c r="W182" s="69"/>
      <c r="X182" s="69"/>
      <c r="Y182" s="69"/>
      <c r="AC182" s="70"/>
      <c r="AD182" s="70"/>
      <c r="AE182" s="70"/>
      <c r="AF182" s="70"/>
    </row>
    <row r="183" spans="15:32" x14ac:dyDescent="0.25">
      <c r="O183" s="67"/>
      <c r="P183" s="68"/>
      <c r="Q183" s="69"/>
      <c r="R183" s="69"/>
      <c r="S183" s="69"/>
      <c r="T183" s="69"/>
      <c r="U183" s="69"/>
      <c r="V183" s="69"/>
      <c r="W183" s="69"/>
      <c r="X183" s="69"/>
      <c r="Y183" s="69"/>
      <c r="AC183" s="70"/>
      <c r="AD183" s="70"/>
      <c r="AE183" s="70"/>
      <c r="AF183" s="70"/>
    </row>
    <row r="184" spans="15:32" x14ac:dyDescent="0.25">
      <c r="O184" s="67"/>
      <c r="P184" s="68"/>
      <c r="Q184" s="69"/>
      <c r="R184" s="69"/>
      <c r="S184" s="69"/>
      <c r="T184" s="69"/>
      <c r="U184" s="69"/>
      <c r="V184" s="69"/>
      <c r="W184" s="69"/>
      <c r="X184" s="69"/>
      <c r="Y184" s="69"/>
      <c r="AC184" s="70"/>
      <c r="AD184" s="70"/>
      <c r="AE184" s="70"/>
      <c r="AF184" s="70"/>
    </row>
    <row r="185" spans="15:32" x14ac:dyDescent="0.25">
      <c r="O185" s="67"/>
      <c r="P185" s="68"/>
      <c r="Q185" s="69"/>
      <c r="R185" s="69"/>
      <c r="S185" s="69"/>
      <c r="T185" s="69"/>
      <c r="U185" s="69"/>
      <c r="V185" s="69"/>
      <c r="W185" s="69"/>
      <c r="X185" s="69"/>
      <c r="Y185" s="69"/>
      <c r="AC185" s="70"/>
      <c r="AD185" s="70"/>
      <c r="AE185" s="70"/>
      <c r="AF185" s="70"/>
    </row>
    <row r="186" spans="15:32" x14ac:dyDescent="0.25">
      <c r="O186" s="67"/>
      <c r="P186" s="68"/>
      <c r="Q186" s="69"/>
      <c r="R186" s="69"/>
      <c r="S186" s="69"/>
      <c r="T186" s="69"/>
      <c r="U186" s="69"/>
      <c r="V186" s="69"/>
      <c r="W186" s="69"/>
      <c r="X186" s="69"/>
      <c r="Y186" s="69"/>
      <c r="AC186" s="70"/>
      <c r="AD186" s="70"/>
      <c r="AE186" s="70"/>
      <c r="AF186" s="70"/>
    </row>
    <row r="187" spans="15:32" x14ac:dyDescent="0.25">
      <c r="O187" s="67"/>
      <c r="P187" s="68"/>
      <c r="Q187" s="69"/>
      <c r="R187" s="69"/>
      <c r="S187" s="69"/>
      <c r="T187" s="69"/>
      <c r="U187" s="69"/>
      <c r="V187" s="69"/>
      <c r="W187" s="69"/>
      <c r="X187" s="69"/>
      <c r="Y187" s="69"/>
      <c r="AC187" s="70"/>
      <c r="AD187" s="70"/>
      <c r="AE187" s="70"/>
      <c r="AF187" s="70"/>
    </row>
    <row r="188" spans="15:32" x14ac:dyDescent="0.25">
      <c r="O188" s="67"/>
      <c r="P188" s="68"/>
      <c r="Q188" s="69"/>
      <c r="R188" s="69"/>
      <c r="S188" s="69"/>
      <c r="T188" s="69"/>
      <c r="U188" s="69"/>
      <c r="V188" s="69"/>
      <c r="W188" s="69"/>
      <c r="X188" s="69"/>
      <c r="Y188" s="69"/>
      <c r="AC188" s="70"/>
      <c r="AD188" s="70"/>
      <c r="AE188" s="70"/>
      <c r="AF188" s="70"/>
    </row>
    <row r="189" spans="15:32" x14ac:dyDescent="0.25">
      <c r="O189" s="67"/>
      <c r="P189" s="68"/>
      <c r="Q189" s="69"/>
      <c r="R189" s="69"/>
      <c r="S189" s="69"/>
      <c r="T189" s="69"/>
      <c r="U189" s="69"/>
      <c r="V189" s="69"/>
      <c r="W189" s="69"/>
      <c r="X189" s="69"/>
      <c r="Y189" s="69"/>
      <c r="AC189" s="70"/>
      <c r="AD189" s="70"/>
      <c r="AE189" s="70"/>
      <c r="AF189" s="70"/>
    </row>
    <row r="190" spans="15:32" x14ac:dyDescent="0.25">
      <c r="O190" s="67"/>
      <c r="P190" s="68"/>
      <c r="Q190" s="69"/>
      <c r="R190" s="69"/>
      <c r="S190" s="69"/>
      <c r="T190" s="69"/>
      <c r="U190" s="69"/>
      <c r="V190" s="69"/>
      <c r="W190" s="69"/>
      <c r="X190" s="69"/>
      <c r="Y190" s="69"/>
      <c r="AC190" s="70"/>
      <c r="AD190" s="70"/>
      <c r="AE190" s="70"/>
      <c r="AF190" s="70"/>
    </row>
    <row r="191" spans="15:32" x14ac:dyDescent="0.25">
      <c r="O191" s="67"/>
      <c r="P191" s="68"/>
      <c r="Q191" s="69"/>
      <c r="R191" s="69"/>
      <c r="S191" s="69"/>
      <c r="T191" s="69"/>
      <c r="U191" s="69"/>
      <c r="V191" s="69"/>
      <c r="W191" s="69"/>
      <c r="X191" s="69"/>
      <c r="Y191" s="69"/>
      <c r="AC191" s="70"/>
      <c r="AD191" s="70"/>
      <c r="AE191" s="70"/>
      <c r="AF191" s="70"/>
    </row>
    <row r="192" spans="15:32" x14ac:dyDescent="0.25">
      <c r="O192" s="67"/>
      <c r="P192" s="68"/>
      <c r="Q192" s="69"/>
      <c r="R192" s="69"/>
      <c r="S192" s="69"/>
      <c r="T192" s="69"/>
      <c r="U192" s="69"/>
      <c r="V192" s="69"/>
      <c r="W192" s="69"/>
      <c r="X192" s="69"/>
      <c r="Y192" s="69"/>
      <c r="AC192" s="70"/>
      <c r="AD192" s="70"/>
      <c r="AE192" s="70"/>
      <c r="AF192" s="70"/>
    </row>
    <row r="193" spans="15:32" x14ac:dyDescent="0.25">
      <c r="O193" s="67"/>
      <c r="P193" s="68"/>
      <c r="Q193" s="69"/>
      <c r="R193" s="69"/>
      <c r="S193" s="69"/>
      <c r="T193" s="69"/>
      <c r="U193" s="69"/>
      <c r="V193" s="69"/>
      <c r="W193" s="69"/>
      <c r="X193" s="69"/>
      <c r="Y193" s="69"/>
      <c r="AC193" s="70"/>
      <c r="AD193" s="70"/>
      <c r="AE193" s="70"/>
      <c r="AF193" s="70"/>
    </row>
    <row r="194" spans="15:32" x14ac:dyDescent="0.25">
      <c r="O194" s="67"/>
      <c r="P194" s="68"/>
      <c r="Q194" s="69"/>
      <c r="R194" s="69"/>
      <c r="S194" s="69"/>
      <c r="T194" s="69"/>
      <c r="U194" s="69"/>
      <c r="V194" s="69"/>
      <c r="W194" s="69"/>
      <c r="X194" s="69"/>
      <c r="Y194" s="69"/>
      <c r="AC194" s="70"/>
      <c r="AD194" s="70"/>
      <c r="AE194" s="70"/>
      <c r="AF194" s="70"/>
    </row>
    <row r="195" spans="15:32" x14ac:dyDescent="0.25">
      <c r="O195" s="67"/>
      <c r="P195" s="68"/>
      <c r="Q195" s="69"/>
      <c r="R195" s="69"/>
      <c r="S195" s="69"/>
      <c r="T195" s="69"/>
      <c r="U195" s="69"/>
      <c r="V195" s="69"/>
      <c r="W195" s="69"/>
      <c r="X195" s="69"/>
      <c r="Y195" s="69"/>
      <c r="AC195" s="70"/>
      <c r="AD195" s="70"/>
      <c r="AE195" s="70"/>
      <c r="AF195" s="70"/>
    </row>
    <row r="196" spans="15:32" x14ac:dyDescent="0.25">
      <c r="O196" s="67"/>
      <c r="P196" s="68"/>
      <c r="Q196" s="69"/>
      <c r="R196" s="69"/>
      <c r="S196" s="69"/>
      <c r="T196" s="69"/>
      <c r="U196" s="69"/>
      <c r="V196" s="69"/>
      <c r="W196" s="69"/>
      <c r="X196" s="69"/>
      <c r="Y196" s="69"/>
      <c r="AC196" s="70"/>
      <c r="AD196" s="70"/>
      <c r="AE196" s="70"/>
      <c r="AF196" s="70"/>
    </row>
    <row r="197" spans="15:32" x14ac:dyDescent="0.25">
      <c r="O197" s="67"/>
      <c r="P197" s="68"/>
      <c r="Q197" s="69"/>
      <c r="R197" s="69"/>
      <c r="S197" s="69"/>
      <c r="T197" s="69"/>
      <c r="U197" s="69"/>
      <c r="V197" s="69"/>
      <c r="W197" s="69"/>
      <c r="X197" s="69"/>
      <c r="Y197" s="69"/>
      <c r="AC197" s="70"/>
      <c r="AD197" s="70"/>
      <c r="AE197" s="70"/>
      <c r="AF197" s="70"/>
    </row>
    <row r="198" spans="15:32" x14ac:dyDescent="0.25">
      <c r="O198" s="67"/>
      <c r="P198" s="68"/>
      <c r="Q198" s="69"/>
      <c r="R198" s="69"/>
      <c r="S198" s="69"/>
      <c r="T198" s="69"/>
      <c r="U198" s="69"/>
      <c r="V198" s="69"/>
      <c r="W198" s="69"/>
      <c r="X198" s="69"/>
      <c r="Y198" s="69"/>
      <c r="AC198" s="70"/>
      <c r="AD198" s="70"/>
      <c r="AE198" s="70"/>
      <c r="AF198" s="70"/>
    </row>
    <row r="199" spans="15:32" x14ac:dyDescent="0.25">
      <c r="O199" s="67"/>
      <c r="P199" s="68"/>
      <c r="Q199" s="69"/>
      <c r="R199" s="69"/>
      <c r="S199" s="69"/>
      <c r="T199" s="69"/>
      <c r="U199" s="69"/>
      <c r="V199" s="69"/>
      <c r="W199" s="69"/>
      <c r="X199" s="69"/>
      <c r="Y199" s="69"/>
      <c r="AC199" s="70"/>
      <c r="AD199" s="70"/>
      <c r="AE199" s="70"/>
      <c r="AF199" s="70"/>
    </row>
    <row r="200" spans="15:32" x14ac:dyDescent="0.25">
      <c r="O200" s="67"/>
      <c r="P200" s="68"/>
      <c r="Q200" s="69"/>
      <c r="R200" s="69"/>
      <c r="S200" s="69"/>
      <c r="T200" s="69"/>
      <c r="U200" s="69"/>
      <c r="V200" s="69"/>
      <c r="W200" s="69"/>
      <c r="X200" s="69"/>
      <c r="Y200" s="69"/>
      <c r="AC200" s="70"/>
      <c r="AD200" s="70"/>
      <c r="AE200" s="70"/>
      <c r="AF200" s="70"/>
    </row>
    <row r="201" spans="15:32" x14ac:dyDescent="0.25">
      <c r="O201" s="67"/>
      <c r="P201" s="68"/>
      <c r="Q201" s="69"/>
      <c r="R201" s="69"/>
      <c r="S201" s="69"/>
      <c r="T201" s="69"/>
      <c r="U201" s="69"/>
      <c r="V201" s="69"/>
      <c r="W201" s="69"/>
      <c r="X201" s="69"/>
      <c r="Y201" s="69"/>
      <c r="AC201" s="70"/>
      <c r="AD201" s="70"/>
      <c r="AE201" s="70"/>
      <c r="AF201" s="70"/>
    </row>
    <row r="202" spans="15:32" x14ac:dyDescent="0.25">
      <c r="O202" s="67"/>
      <c r="P202" s="68"/>
      <c r="Q202" s="69"/>
      <c r="R202" s="69"/>
      <c r="S202" s="69"/>
      <c r="T202" s="69"/>
      <c r="U202" s="69"/>
      <c r="V202" s="69"/>
      <c r="W202" s="69"/>
      <c r="X202" s="69"/>
      <c r="Y202" s="69"/>
      <c r="AC202" s="70"/>
      <c r="AD202" s="70"/>
      <c r="AE202" s="70"/>
      <c r="AF202" s="70"/>
    </row>
    <row r="203" spans="15:32" x14ac:dyDescent="0.25">
      <c r="O203" s="67"/>
      <c r="P203" s="68"/>
      <c r="Q203" s="69"/>
      <c r="R203" s="69"/>
      <c r="S203" s="69"/>
      <c r="T203" s="69"/>
      <c r="U203" s="69"/>
      <c r="V203" s="69"/>
      <c r="W203" s="69"/>
      <c r="X203" s="69"/>
      <c r="Y203" s="69"/>
      <c r="AC203" s="70"/>
      <c r="AD203" s="70"/>
      <c r="AE203" s="70"/>
      <c r="AF203" s="70"/>
    </row>
    <row r="204" spans="15:32" x14ac:dyDescent="0.25">
      <c r="O204" s="67"/>
      <c r="P204" s="68"/>
      <c r="Q204" s="69"/>
      <c r="R204" s="69"/>
      <c r="S204" s="69"/>
      <c r="T204" s="69"/>
      <c r="U204" s="69"/>
      <c r="V204" s="69"/>
      <c r="W204" s="69"/>
      <c r="X204" s="69"/>
      <c r="Y204" s="69"/>
      <c r="AC204" s="70"/>
      <c r="AD204" s="70"/>
      <c r="AE204" s="70"/>
      <c r="AF204" s="70"/>
    </row>
    <row r="205" spans="15:32" x14ac:dyDescent="0.25">
      <c r="O205" s="67"/>
      <c r="P205" s="68"/>
      <c r="Q205" s="69"/>
      <c r="R205" s="69"/>
      <c r="S205" s="69"/>
      <c r="T205" s="69"/>
      <c r="U205" s="69"/>
      <c r="V205" s="69"/>
      <c r="W205" s="69"/>
      <c r="X205" s="69"/>
      <c r="Y205" s="69"/>
      <c r="AC205" s="70"/>
      <c r="AD205" s="70"/>
      <c r="AE205" s="70"/>
      <c r="AF205" s="70"/>
    </row>
    <row r="206" spans="15:32" x14ac:dyDescent="0.25">
      <c r="O206" s="67"/>
      <c r="P206" s="68"/>
      <c r="Q206" s="69"/>
      <c r="R206" s="69"/>
      <c r="S206" s="69"/>
      <c r="T206" s="69"/>
      <c r="U206" s="69"/>
      <c r="V206" s="69"/>
      <c r="W206" s="69"/>
      <c r="X206" s="69"/>
      <c r="Y206" s="69"/>
      <c r="AC206" s="70"/>
      <c r="AD206" s="70"/>
      <c r="AE206" s="70"/>
      <c r="AF206" s="70"/>
    </row>
    <row r="207" spans="15:32" x14ac:dyDescent="0.25">
      <c r="O207" s="67"/>
      <c r="P207" s="68"/>
      <c r="Q207" s="69"/>
      <c r="R207" s="69"/>
      <c r="S207" s="69"/>
      <c r="T207" s="69"/>
      <c r="U207" s="69"/>
      <c r="V207" s="69"/>
      <c r="W207" s="69"/>
      <c r="X207" s="69"/>
      <c r="Y207" s="69"/>
      <c r="AC207" s="70"/>
      <c r="AD207" s="70"/>
      <c r="AE207" s="70"/>
      <c r="AF207" s="70"/>
    </row>
    <row r="208" spans="15:32" x14ac:dyDescent="0.25">
      <c r="O208" s="67"/>
      <c r="P208" s="68"/>
      <c r="Q208" s="69"/>
      <c r="R208" s="69"/>
      <c r="S208" s="69"/>
      <c r="T208" s="69"/>
      <c r="U208" s="69"/>
      <c r="V208" s="69"/>
      <c r="W208" s="69"/>
      <c r="X208" s="69"/>
      <c r="Y208" s="69"/>
      <c r="AC208" s="70"/>
      <c r="AD208" s="70"/>
      <c r="AE208" s="70"/>
      <c r="AF208" s="70"/>
    </row>
    <row r="209" spans="15:32" x14ac:dyDescent="0.25">
      <c r="O209" s="67"/>
      <c r="P209" s="68"/>
      <c r="Q209" s="69"/>
      <c r="R209" s="69"/>
      <c r="S209" s="69"/>
      <c r="T209" s="69"/>
      <c r="U209" s="69"/>
      <c r="V209" s="69"/>
      <c r="W209" s="69"/>
      <c r="X209" s="69"/>
      <c r="Y209" s="69"/>
      <c r="AC209" s="70"/>
      <c r="AD209" s="70"/>
      <c r="AE209" s="70"/>
      <c r="AF209" s="70"/>
    </row>
    <row r="210" spans="15:32" x14ac:dyDescent="0.25">
      <c r="O210" s="67"/>
      <c r="P210" s="68"/>
      <c r="Q210" s="69"/>
      <c r="R210" s="69"/>
      <c r="S210" s="69"/>
      <c r="T210" s="69"/>
      <c r="U210" s="69"/>
      <c r="V210" s="69"/>
      <c r="W210" s="69"/>
      <c r="X210" s="69"/>
      <c r="Y210" s="69"/>
      <c r="AC210" s="70"/>
      <c r="AD210" s="70"/>
      <c r="AE210" s="70"/>
      <c r="AF210" s="70"/>
    </row>
    <row r="211" spans="15:32" x14ac:dyDescent="0.25">
      <c r="O211" s="67"/>
      <c r="P211" s="68"/>
      <c r="Q211" s="69"/>
      <c r="R211" s="69"/>
      <c r="S211" s="69"/>
      <c r="T211" s="69"/>
      <c r="U211" s="69"/>
      <c r="V211" s="69"/>
      <c r="W211" s="69"/>
      <c r="X211" s="69"/>
      <c r="Y211" s="69"/>
      <c r="AC211" s="70"/>
      <c r="AD211" s="70"/>
      <c r="AE211" s="70"/>
      <c r="AF211" s="70"/>
    </row>
    <row r="212" spans="15:32" x14ac:dyDescent="0.25">
      <c r="O212" s="67"/>
      <c r="P212" s="68"/>
      <c r="Q212" s="69"/>
      <c r="R212" s="69"/>
      <c r="S212" s="69"/>
      <c r="T212" s="69"/>
      <c r="U212" s="69"/>
      <c r="V212" s="69"/>
      <c r="W212" s="69"/>
      <c r="X212" s="69"/>
      <c r="Y212" s="69"/>
      <c r="AC212" s="70"/>
      <c r="AD212" s="70"/>
      <c r="AE212" s="70"/>
      <c r="AF212" s="70"/>
    </row>
    <row r="213" spans="15:32" x14ac:dyDescent="0.25">
      <c r="O213" s="67"/>
      <c r="P213" s="68"/>
      <c r="Q213" s="69"/>
      <c r="R213" s="69"/>
      <c r="S213" s="69"/>
      <c r="T213" s="69"/>
      <c r="U213" s="69"/>
      <c r="V213" s="69"/>
      <c r="W213" s="69"/>
      <c r="X213" s="69"/>
      <c r="Y213" s="69"/>
      <c r="AC213" s="70"/>
      <c r="AD213" s="70"/>
      <c r="AE213" s="70"/>
      <c r="AF213" s="70"/>
    </row>
    <row r="214" spans="15:32" x14ac:dyDescent="0.25">
      <c r="O214" s="67"/>
      <c r="P214" s="68"/>
      <c r="Q214" s="69"/>
      <c r="R214" s="69"/>
      <c r="S214" s="69"/>
      <c r="T214" s="69"/>
      <c r="U214" s="69"/>
      <c r="V214" s="69"/>
      <c r="W214" s="69"/>
      <c r="X214" s="69"/>
      <c r="Y214" s="69"/>
      <c r="AC214" s="70"/>
      <c r="AD214" s="70"/>
      <c r="AE214" s="70"/>
      <c r="AF214" s="70"/>
    </row>
    <row r="215" spans="15:32" x14ac:dyDescent="0.25">
      <c r="O215" s="67"/>
      <c r="P215" s="68"/>
      <c r="Q215" s="69"/>
      <c r="R215" s="69"/>
      <c r="S215" s="69"/>
      <c r="T215" s="69"/>
      <c r="U215" s="69"/>
      <c r="V215" s="69"/>
      <c r="W215" s="69"/>
      <c r="X215" s="69"/>
      <c r="Y215" s="69"/>
      <c r="AC215" s="70"/>
      <c r="AD215" s="70"/>
      <c r="AE215" s="70"/>
      <c r="AF215" s="70"/>
    </row>
    <row r="216" spans="15:32" x14ac:dyDescent="0.25">
      <c r="O216" s="67"/>
      <c r="P216" s="68"/>
      <c r="Q216" s="69"/>
      <c r="R216" s="69"/>
      <c r="S216" s="69"/>
      <c r="T216" s="69"/>
      <c r="U216" s="69"/>
      <c r="V216" s="69"/>
      <c r="W216" s="69"/>
      <c r="X216" s="69"/>
      <c r="Y216" s="69"/>
      <c r="AC216" s="70"/>
      <c r="AD216" s="70"/>
      <c r="AE216" s="70"/>
      <c r="AF216" s="70"/>
    </row>
    <row r="217" spans="15:32" x14ac:dyDescent="0.25">
      <c r="O217" s="67"/>
      <c r="P217" s="68"/>
      <c r="Q217" s="69"/>
      <c r="R217" s="69"/>
      <c r="S217" s="69"/>
      <c r="T217" s="69"/>
      <c r="U217" s="69"/>
      <c r="V217" s="69"/>
      <c r="W217" s="69"/>
      <c r="X217" s="69"/>
      <c r="Y217" s="69"/>
      <c r="AC217" s="70"/>
      <c r="AD217" s="70"/>
      <c r="AE217" s="70"/>
      <c r="AF217" s="70"/>
    </row>
    <row r="218" spans="15:32" x14ac:dyDescent="0.25">
      <c r="O218" s="67"/>
      <c r="P218" s="68"/>
      <c r="Q218" s="69"/>
      <c r="R218" s="69"/>
      <c r="S218" s="69"/>
      <c r="T218" s="69"/>
      <c r="U218" s="69"/>
      <c r="V218" s="69"/>
      <c r="W218" s="69"/>
      <c r="X218" s="69"/>
      <c r="Y218" s="69"/>
      <c r="AC218" s="70"/>
      <c r="AD218" s="70"/>
      <c r="AE218" s="70"/>
      <c r="AF218" s="70"/>
    </row>
    <row r="219" spans="15:32" x14ac:dyDescent="0.25">
      <c r="O219" s="67"/>
      <c r="P219" s="68"/>
      <c r="Q219" s="69"/>
      <c r="R219" s="69"/>
      <c r="S219" s="69"/>
      <c r="T219" s="69"/>
      <c r="U219" s="69"/>
      <c r="V219" s="69"/>
      <c r="W219" s="69"/>
      <c r="X219" s="69"/>
      <c r="Y219" s="69"/>
      <c r="AC219" s="70"/>
      <c r="AD219" s="70"/>
      <c r="AE219" s="70"/>
      <c r="AF219" s="70"/>
    </row>
    <row r="220" spans="15:32" x14ac:dyDescent="0.25">
      <c r="O220" s="67"/>
      <c r="P220" s="68"/>
      <c r="Q220" s="69"/>
      <c r="R220" s="69"/>
      <c r="S220" s="69"/>
      <c r="T220" s="69"/>
      <c r="U220" s="69"/>
      <c r="V220" s="69"/>
      <c r="W220" s="69"/>
      <c r="X220" s="69"/>
      <c r="Y220" s="69"/>
      <c r="AC220" s="70"/>
      <c r="AD220" s="70"/>
      <c r="AE220" s="70"/>
      <c r="AF220" s="70"/>
    </row>
    <row r="221" spans="15:32" x14ac:dyDescent="0.25">
      <c r="O221" s="67"/>
      <c r="P221" s="68"/>
      <c r="Q221" s="69"/>
      <c r="R221" s="69"/>
      <c r="S221" s="69"/>
      <c r="T221" s="69"/>
      <c r="U221" s="69"/>
      <c r="V221" s="69"/>
      <c r="W221" s="69"/>
      <c r="X221" s="69"/>
      <c r="Y221" s="69"/>
      <c r="AC221" s="70"/>
      <c r="AD221" s="70"/>
      <c r="AE221" s="70"/>
      <c r="AF221" s="70"/>
    </row>
    <row r="222" spans="15:32" x14ac:dyDescent="0.25">
      <c r="O222" s="67"/>
      <c r="P222" s="68"/>
      <c r="Q222" s="69"/>
      <c r="R222" s="69"/>
      <c r="S222" s="69"/>
      <c r="T222" s="69"/>
      <c r="U222" s="69"/>
      <c r="V222" s="69"/>
      <c r="W222" s="69"/>
      <c r="X222" s="69"/>
      <c r="Y222" s="69"/>
      <c r="AC222" s="70"/>
      <c r="AD222" s="70"/>
      <c r="AE222" s="70"/>
      <c r="AF222" s="70"/>
    </row>
    <row r="223" spans="15:32" x14ac:dyDescent="0.25">
      <c r="O223" s="67"/>
      <c r="P223" s="68"/>
      <c r="Q223" s="69"/>
      <c r="R223" s="69"/>
      <c r="S223" s="69"/>
      <c r="T223" s="69"/>
      <c r="U223" s="69"/>
      <c r="V223" s="69"/>
      <c r="W223" s="69"/>
      <c r="X223" s="69"/>
      <c r="Y223" s="69"/>
      <c r="AC223" s="70"/>
      <c r="AD223" s="70"/>
      <c r="AE223" s="70"/>
      <c r="AF223" s="70"/>
    </row>
    <row r="224" spans="15:32" x14ac:dyDescent="0.25">
      <c r="O224" s="67"/>
      <c r="P224" s="68"/>
      <c r="Q224" s="69"/>
      <c r="R224" s="69"/>
      <c r="S224" s="69"/>
      <c r="T224" s="69"/>
      <c r="U224" s="69"/>
      <c r="V224" s="69"/>
      <c r="W224" s="69"/>
      <c r="X224" s="69"/>
      <c r="Y224" s="69"/>
      <c r="AC224" s="70"/>
      <c r="AD224" s="70"/>
      <c r="AE224" s="70"/>
      <c r="AF224" s="70"/>
    </row>
    <row r="225" spans="15:32" x14ac:dyDescent="0.25">
      <c r="O225" s="67"/>
      <c r="P225" s="68"/>
      <c r="Q225" s="69"/>
      <c r="R225" s="69"/>
      <c r="S225" s="69"/>
      <c r="T225" s="69"/>
      <c r="U225" s="69"/>
      <c r="V225" s="69"/>
      <c r="W225" s="69"/>
      <c r="X225" s="69"/>
      <c r="Y225" s="69"/>
      <c r="AC225" s="70"/>
      <c r="AD225" s="70"/>
      <c r="AE225" s="70"/>
      <c r="AF225" s="70"/>
    </row>
    <row r="226" spans="15:32" x14ac:dyDescent="0.25">
      <c r="O226" s="67"/>
      <c r="P226" s="68"/>
      <c r="Q226" s="69"/>
      <c r="R226" s="69"/>
      <c r="S226" s="69"/>
      <c r="T226" s="69"/>
      <c r="U226" s="69"/>
      <c r="V226" s="69"/>
      <c r="W226" s="69"/>
      <c r="X226" s="69"/>
      <c r="Y226" s="69"/>
      <c r="AC226" s="70"/>
      <c r="AD226" s="70"/>
      <c r="AE226" s="70"/>
      <c r="AF226" s="70"/>
    </row>
    <row r="227" spans="15:32" x14ac:dyDescent="0.25">
      <c r="O227" s="67"/>
      <c r="P227" s="68"/>
      <c r="Q227" s="69"/>
      <c r="R227" s="69"/>
      <c r="S227" s="69"/>
      <c r="T227" s="69"/>
      <c r="U227" s="69"/>
      <c r="V227" s="69"/>
      <c r="W227" s="69"/>
      <c r="X227" s="69"/>
      <c r="Y227" s="69"/>
      <c r="AC227" s="70"/>
      <c r="AD227" s="70"/>
      <c r="AE227" s="70"/>
      <c r="AF227" s="70"/>
    </row>
    <row r="228" spans="15:32" x14ac:dyDescent="0.25">
      <c r="O228" s="67"/>
      <c r="P228" s="68"/>
      <c r="Q228" s="69"/>
      <c r="R228" s="69"/>
      <c r="S228" s="69"/>
      <c r="T228" s="69"/>
      <c r="U228" s="69"/>
      <c r="V228" s="69"/>
      <c r="W228" s="69"/>
      <c r="X228" s="69"/>
      <c r="Y228" s="69"/>
      <c r="AC228" s="70"/>
      <c r="AD228" s="70"/>
      <c r="AE228" s="70"/>
      <c r="AF228" s="70"/>
    </row>
    <row r="229" spans="15:32" x14ac:dyDescent="0.25">
      <c r="O229" s="67"/>
      <c r="P229" s="68"/>
      <c r="Q229" s="69"/>
      <c r="R229" s="69"/>
      <c r="S229" s="69"/>
      <c r="T229" s="69"/>
      <c r="U229" s="69"/>
      <c r="V229" s="69"/>
      <c r="W229" s="69"/>
      <c r="X229" s="69"/>
      <c r="Y229" s="69"/>
      <c r="AC229" s="70"/>
      <c r="AD229" s="70"/>
      <c r="AE229" s="70"/>
      <c r="AF229" s="70"/>
    </row>
    <row r="230" spans="15:32" x14ac:dyDescent="0.25">
      <c r="O230" s="67"/>
      <c r="P230" s="68"/>
      <c r="Q230" s="69"/>
      <c r="R230" s="69"/>
      <c r="S230" s="69"/>
      <c r="T230" s="69"/>
      <c r="U230" s="69"/>
      <c r="V230" s="69"/>
      <c r="W230" s="69"/>
      <c r="X230" s="69"/>
      <c r="Y230" s="69"/>
      <c r="AC230" s="70"/>
      <c r="AD230" s="70"/>
      <c r="AE230" s="70"/>
      <c r="AF230" s="70"/>
    </row>
    <row r="231" spans="15:32" x14ac:dyDescent="0.25">
      <c r="O231" s="67"/>
      <c r="P231" s="68"/>
      <c r="Q231" s="69"/>
      <c r="R231" s="69"/>
      <c r="S231" s="69"/>
      <c r="T231" s="69"/>
      <c r="U231" s="69"/>
      <c r="V231" s="69"/>
      <c r="W231" s="69"/>
      <c r="X231" s="69"/>
      <c r="Y231" s="69"/>
      <c r="AC231" s="70"/>
      <c r="AD231" s="70"/>
      <c r="AE231" s="70"/>
      <c r="AF231" s="70"/>
    </row>
    <row r="232" spans="15:32" x14ac:dyDescent="0.25">
      <c r="O232" s="67"/>
      <c r="P232" s="68"/>
      <c r="Q232" s="69"/>
      <c r="R232" s="69"/>
      <c r="S232" s="69"/>
      <c r="T232" s="69"/>
      <c r="U232" s="69"/>
      <c r="V232" s="69"/>
      <c r="W232" s="69"/>
      <c r="X232" s="69"/>
      <c r="Y232" s="69"/>
      <c r="AC232" s="70"/>
      <c r="AD232" s="70"/>
      <c r="AE232" s="70"/>
      <c r="AF232" s="70"/>
    </row>
    <row r="233" spans="15:32" x14ac:dyDescent="0.25">
      <c r="O233" s="67"/>
      <c r="P233" s="68"/>
      <c r="Q233" s="69"/>
      <c r="R233" s="69"/>
      <c r="S233" s="69"/>
      <c r="T233" s="69"/>
      <c r="U233" s="69"/>
      <c r="V233" s="69"/>
      <c r="W233" s="69"/>
      <c r="X233" s="69"/>
      <c r="Y233" s="69"/>
      <c r="AC233" s="70"/>
      <c r="AD233" s="70"/>
      <c r="AE233" s="70"/>
      <c r="AF233" s="70"/>
    </row>
    <row r="234" spans="15:32" x14ac:dyDescent="0.25">
      <c r="O234" s="67"/>
      <c r="P234" s="68"/>
      <c r="Q234" s="69"/>
      <c r="R234" s="69"/>
      <c r="S234" s="69"/>
      <c r="T234" s="69"/>
      <c r="U234" s="69"/>
      <c r="V234" s="69"/>
      <c r="W234" s="69"/>
      <c r="X234" s="69"/>
      <c r="Y234" s="69"/>
      <c r="AC234" s="70"/>
      <c r="AD234" s="70"/>
      <c r="AE234" s="70"/>
      <c r="AF234" s="70"/>
    </row>
    <row r="235" spans="15:32" x14ac:dyDescent="0.25">
      <c r="O235" s="67"/>
      <c r="P235" s="68"/>
      <c r="Q235" s="69"/>
      <c r="R235" s="69"/>
      <c r="S235" s="69"/>
      <c r="T235" s="69"/>
      <c r="U235" s="69"/>
      <c r="V235" s="69"/>
      <c r="W235" s="69"/>
      <c r="X235" s="69"/>
      <c r="Y235" s="69"/>
      <c r="AC235" s="70"/>
      <c r="AD235" s="70"/>
      <c r="AE235" s="70"/>
      <c r="AF235" s="70"/>
    </row>
    <row r="236" spans="15:32" x14ac:dyDescent="0.25">
      <c r="O236" s="67"/>
      <c r="P236" s="68"/>
      <c r="Q236" s="69"/>
      <c r="R236" s="69"/>
      <c r="S236" s="69"/>
      <c r="T236" s="69"/>
      <c r="U236" s="69"/>
      <c r="V236" s="69"/>
      <c r="W236" s="69"/>
      <c r="X236" s="69"/>
      <c r="Y236" s="69"/>
      <c r="AC236" s="70"/>
      <c r="AD236" s="70"/>
      <c r="AE236" s="70"/>
      <c r="AF236" s="70"/>
    </row>
    <row r="237" spans="15:32" x14ac:dyDescent="0.25">
      <c r="O237" s="67"/>
      <c r="P237" s="68"/>
      <c r="Q237" s="69"/>
      <c r="R237" s="69"/>
      <c r="S237" s="69"/>
      <c r="T237" s="69"/>
      <c r="U237" s="69"/>
      <c r="V237" s="69"/>
      <c r="W237" s="69"/>
      <c r="X237" s="69"/>
      <c r="Y237" s="69"/>
      <c r="AC237" s="70"/>
      <c r="AD237" s="70"/>
      <c r="AE237" s="70"/>
      <c r="AF237" s="70"/>
    </row>
    <row r="238" spans="15:32" x14ac:dyDescent="0.25">
      <c r="O238" s="67"/>
      <c r="P238" s="68"/>
      <c r="Q238" s="69"/>
      <c r="R238" s="69"/>
      <c r="S238" s="69"/>
      <c r="T238" s="69"/>
      <c r="U238" s="69"/>
      <c r="V238" s="69"/>
      <c r="W238" s="69"/>
      <c r="X238" s="69"/>
      <c r="Y238" s="69"/>
      <c r="AC238" s="70"/>
      <c r="AD238" s="70"/>
      <c r="AE238" s="70"/>
      <c r="AF238" s="70"/>
    </row>
    <row r="239" spans="15:32" x14ac:dyDescent="0.25">
      <c r="O239" s="67"/>
      <c r="P239" s="68"/>
      <c r="Q239" s="69"/>
      <c r="R239" s="69"/>
      <c r="S239" s="69"/>
      <c r="T239" s="69"/>
      <c r="U239" s="69"/>
      <c r="V239" s="69"/>
      <c r="W239" s="69"/>
      <c r="X239" s="69"/>
      <c r="Y239" s="69"/>
      <c r="AC239" s="70"/>
      <c r="AD239" s="70"/>
      <c r="AE239" s="70"/>
      <c r="AF239" s="70"/>
    </row>
    <row r="240" spans="15:32" x14ac:dyDescent="0.25">
      <c r="O240" s="67"/>
      <c r="P240" s="68"/>
      <c r="Q240" s="69"/>
      <c r="R240" s="69"/>
      <c r="S240" s="69"/>
      <c r="T240" s="69"/>
      <c r="U240" s="69"/>
      <c r="V240" s="69"/>
      <c r="W240" s="69"/>
      <c r="X240" s="69"/>
      <c r="Y240" s="69"/>
      <c r="AC240" s="70"/>
      <c r="AD240" s="70"/>
      <c r="AE240" s="70"/>
      <c r="AF240" s="70"/>
    </row>
    <row r="241" spans="15:32" x14ac:dyDescent="0.25">
      <c r="O241" s="67"/>
      <c r="P241" s="68"/>
      <c r="Q241" s="69"/>
      <c r="R241" s="69"/>
      <c r="S241" s="69"/>
      <c r="T241" s="69"/>
      <c r="U241" s="69"/>
      <c r="V241" s="69"/>
      <c r="W241" s="69"/>
      <c r="X241" s="69"/>
      <c r="Y241" s="69"/>
      <c r="AC241" s="70"/>
      <c r="AD241" s="70"/>
      <c r="AE241" s="70"/>
      <c r="AF241" s="70"/>
    </row>
    <row r="242" spans="15:32" x14ac:dyDescent="0.25">
      <c r="O242" s="67"/>
      <c r="P242" s="68"/>
      <c r="Q242" s="69"/>
      <c r="R242" s="69"/>
      <c r="S242" s="69"/>
      <c r="T242" s="69"/>
      <c r="U242" s="69"/>
      <c r="V242" s="69"/>
      <c r="W242" s="69"/>
      <c r="X242" s="69"/>
      <c r="Y242" s="69"/>
      <c r="AC242" s="70"/>
      <c r="AD242" s="70"/>
      <c r="AE242" s="70"/>
      <c r="AF242" s="70"/>
    </row>
    <row r="243" spans="15:32" x14ac:dyDescent="0.25">
      <c r="O243" s="67"/>
      <c r="P243" s="68"/>
      <c r="Q243" s="69"/>
      <c r="R243" s="69"/>
      <c r="S243" s="69"/>
      <c r="T243" s="69"/>
      <c r="U243" s="69"/>
      <c r="V243" s="69"/>
      <c r="W243" s="69"/>
      <c r="X243" s="69"/>
      <c r="Y243" s="69"/>
      <c r="AC243" s="70"/>
      <c r="AD243" s="70"/>
      <c r="AE243" s="70"/>
      <c r="AF243" s="70"/>
    </row>
    <row r="244" spans="15:32" x14ac:dyDescent="0.25">
      <c r="O244" s="67"/>
      <c r="P244" s="68"/>
      <c r="Q244" s="69"/>
      <c r="R244" s="69"/>
      <c r="S244" s="69"/>
      <c r="T244" s="69"/>
      <c r="U244" s="69"/>
      <c r="V244" s="69"/>
      <c r="W244" s="69"/>
      <c r="X244" s="69"/>
      <c r="Y244" s="69"/>
      <c r="AC244" s="70"/>
      <c r="AD244" s="70"/>
      <c r="AE244" s="70"/>
      <c r="AF244" s="70"/>
    </row>
    <row r="245" spans="15:32" x14ac:dyDescent="0.25">
      <c r="O245" s="67"/>
      <c r="P245" s="68"/>
      <c r="Q245" s="69"/>
      <c r="R245" s="69"/>
      <c r="S245" s="69"/>
      <c r="T245" s="69"/>
      <c r="U245" s="69"/>
      <c r="V245" s="69"/>
      <c r="W245" s="69"/>
      <c r="X245" s="69"/>
      <c r="Y245" s="69"/>
      <c r="AC245" s="70"/>
      <c r="AD245" s="70"/>
      <c r="AE245" s="70"/>
      <c r="AF245" s="70"/>
    </row>
    <row r="246" spans="15:32" x14ac:dyDescent="0.25">
      <c r="O246" s="67"/>
      <c r="P246" s="68"/>
      <c r="Q246" s="69"/>
      <c r="R246" s="69"/>
      <c r="S246" s="69"/>
      <c r="T246" s="69"/>
      <c r="U246" s="69"/>
      <c r="V246" s="69"/>
      <c r="W246" s="69"/>
      <c r="X246" s="69"/>
      <c r="Y246" s="69"/>
      <c r="AC246" s="70"/>
      <c r="AD246" s="70"/>
      <c r="AE246" s="70"/>
      <c r="AF246" s="70"/>
    </row>
    <row r="247" spans="15:32" x14ac:dyDescent="0.25">
      <c r="O247" s="67"/>
      <c r="P247" s="68"/>
      <c r="Q247" s="69"/>
      <c r="R247" s="69"/>
      <c r="S247" s="69"/>
      <c r="T247" s="69"/>
      <c r="U247" s="69"/>
      <c r="V247" s="69"/>
      <c r="W247" s="69"/>
      <c r="X247" s="69"/>
      <c r="Y247" s="69"/>
      <c r="AC247" s="70"/>
      <c r="AD247" s="70"/>
      <c r="AE247" s="70"/>
      <c r="AF247" s="70"/>
    </row>
    <row r="248" spans="15:32" x14ac:dyDescent="0.25">
      <c r="O248" s="67"/>
      <c r="P248" s="68"/>
      <c r="Q248" s="69"/>
      <c r="R248" s="69"/>
      <c r="S248" s="69"/>
      <c r="T248" s="69"/>
      <c r="U248" s="69"/>
      <c r="V248" s="69"/>
      <c r="W248" s="69"/>
      <c r="X248" s="69"/>
      <c r="Y248" s="69"/>
      <c r="AC248" s="70"/>
      <c r="AD248" s="70"/>
      <c r="AE248" s="70"/>
      <c r="AF248" s="70"/>
    </row>
    <row r="249" spans="15:32" x14ac:dyDescent="0.25">
      <c r="O249" s="67"/>
      <c r="P249" s="68"/>
      <c r="Q249" s="69"/>
      <c r="R249" s="69"/>
      <c r="S249" s="69"/>
      <c r="T249" s="69"/>
      <c r="U249" s="69"/>
      <c r="V249" s="69"/>
      <c r="W249" s="69"/>
      <c r="X249" s="69"/>
      <c r="Y249" s="69"/>
      <c r="AC249" s="70"/>
      <c r="AD249" s="70"/>
      <c r="AE249" s="70"/>
      <c r="AF249" s="70"/>
    </row>
    <row r="250" spans="15:32" x14ac:dyDescent="0.25">
      <c r="O250" s="67"/>
      <c r="P250" s="68"/>
      <c r="Q250" s="69"/>
      <c r="R250" s="69"/>
      <c r="S250" s="69"/>
      <c r="T250" s="69"/>
      <c r="U250" s="69"/>
      <c r="V250" s="69"/>
      <c r="W250" s="69"/>
      <c r="X250" s="69"/>
      <c r="Y250" s="69"/>
      <c r="AC250" s="70"/>
      <c r="AD250" s="70"/>
      <c r="AE250" s="70"/>
      <c r="AF250" s="70"/>
    </row>
    <row r="251" spans="15:32" x14ac:dyDescent="0.25">
      <c r="O251" s="67"/>
      <c r="P251" s="68"/>
      <c r="Q251" s="69"/>
      <c r="R251" s="69"/>
      <c r="S251" s="69"/>
      <c r="T251" s="69"/>
      <c r="U251" s="69"/>
      <c r="V251" s="69"/>
      <c r="W251" s="69"/>
      <c r="X251" s="69"/>
      <c r="Y251" s="69"/>
      <c r="AC251" s="70"/>
      <c r="AD251" s="70"/>
      <c r="AE251" s="70"/>
      <c r="AF251" s="70"/>
    </row>
    <row r="252" spans="15:32" x14ac:dyDescent="0.25">
      <c r="O252" s="67"/>
      <c r="P252" s="68"/>
      <c r="Q252" s="69"/>
      <c r="R252" s="69"/>
      <c r="S252" s="69"/>
      <c r="T252" s="69"/>
      <c r="U252" s="69"/>
      <c r="V252" s="69"/>
      <c r="W252" s="69"/>
      <c r="X252" s="69"/>
      <c r="Y252" s="69"/>
      <c r="AC252" s="70"/>
      <c r="AD252" s="70"/>
      <c r="AE252" s="70"/>
      <c r="AF252" s="70"/>
    </row>
    <row r="253" spans="15:32" x14ac:dyDescent="0.25">
      <c r="O253" s="67"/>
      <c r="P253" s="68"/>
      <c r="Q253" s="69"/>
      <c r="R253" s="69"/>
      <c r="S253" s="69"/>
      <c r="T253" s="69"/>
      <c r="U253" s="69"/>
      <c r="V253" s="69"/>
      <c r="W253" s="69"/>
      <c r="X253" s="69"/>
      <c r="Y253" s="69"/>
      <c r="AC253" s="70"/>
      <c r="AD253" s="70"/>
      <c r="AE253" s="70"/>
      <c r="AF253" s="70"/>
    </row>
    <row r="254" spans="15:32" x14ac:dyDescent="0.25">
      <c r="O254" s="67"/>
      <c r="P254" s="68"/>
      <c r="Q254" s="69"/>
      <c r="R254" s="69"/>
      <c r="S254" s="69"/>
      <c r="T254" s="69"/>
      <c r="U254" s="69"/>
      <c r="V254" s="69"/>
      <c r="W254" s="69"/>
      <c r="X254" s="69"/>
      <c r="Y254" s="69"/>
      <c r="AC254" s="70"/>
      <c r="AD254" s="70"/>
      <c r="AE254" s="70"/>
      <c r="AF254" s="70"/>
    </row>
    <row r="255" spans="15:32" x14ac:dyDescent="0.25">
      <c r="O255" s="67"/>
      <c r="P255" s="68"/>
      <c r="Q255" s="69"/>
      <c r="R255" s="69"/>
      <c r="S255" s="69"/>
      <c r="T255" s="69"/>
      <c r="U255" s="69"/>
      <c r="V255" s="69"/>
      <c r="W255" s="69"/>
      <c r="X255" s="69"/>
      <c r="Y255" s="69"/>
      <c r="AC255" s="70"/>
      <c r="AD255" s="70"/>
      <c r="AE255" s="70"/>
      <c r="AF255" s="70"/>
    </row>
    <row r="256" spans="15:32" x14ac:dyDescent="0.25">
      <c r="O256" s="67"/>
      <c r="P256" s="68"/>
      <c r="Q256" s="69"/>
      <c r="R256" s="69"/>
      <c r="S256" s="69"/>
      <c r="T256" s="69"/>
      <c r="U256" s="69"/>
      <c r="V256" s="69"/>
      <c r="W256" s="69"/>
      <c r="X256" s="69"/>
      <c r="Y256" s="69"/>
      <c r="AC256" s="70"/>
      <c r="AD256" s="70"/>
      <c r="AE256" s="70"/>
      <c r="AF256" s="70"/>
    </row>
    <row r="257" spans="15:32" x14ac:dyDescent="0.25">
      <c r="O257" s="67"/>
      <c r="P257" s="68"/>
      <c r="Q257" s="69"/>
      <c r="R257" s="69"/>
      <c r="S257" s="69"/>
      <c r="T257" s="69"/>
      <c r="U257" s="69"/>
      <c r="V257" s="69"/>
      <c r="W257" s="69"/>
      <c r="X257" s="69"/>
      <c r="Y257" s="69"/>
      <c r="AC257" s="70"/>
      <c r="AD257" s="70"/>
      <c r="AE257" s="70"/>
      <c r="AF257" s="70"/>
    </row>
    <row r="258" spans="15:32" x14ac:dyDescent="0.25">
      <c r="O258" s="67"/>
      <c r="P258" s="68"/>
      <c r="Q258" s="69"/>
      <c r="R258" s="69"/>
      <c r="S258" s="69"/>
      <c r="T258" s="69"/>
      <c r="U258" s="69"/>
      <c r="V258" s="69"/>
      <c r="W258" s="69"/>
      <c r="X258" s="69"/>
      <c r="Y258" s="69"/>
      <c r="AC258" s="70"/>
      <c r="AD258" s="70"/>
      <c r="AE258" s="70"/>
      <c r="AF258" s="70"/>
    </row>
    <row r="259" spans="15:32" x14ac:dyDescent="0.25">
      <c r="O259" s="67"/>
      <c r="P259" s="68"/>
      <c r="Q259" s="69"/>
      <c r="R259" s="69"/>
      <c r="S259" s="69"/>
      <c r="T259" s="69"/>
      <c r="U259" s="69"/>
      <c r="V259" s="69"/>
      <c r="W259" s="69"/>
      <c r="X259" s="69"/>
      <c r="Y259" s="69"/>
      <c r="AC259" s="70"/>
      <c r="AD259" s="70"/>
      <c r="AE259" s="70"/>
      <c r="AF259" s="70"/>
    </row>
    <row r="260" spans="15:32" x14ac:dyDescent="0.25">
      <c r="O260" s="67"/>
      <c r="P260" s="68"/>
      <c r="Q260" s="69"/>
      <c r="R260" s="69"/>
      <c r="S260" s="69"/>
      <c r="T260" s="69"/>
      <c r="U260" s="69"/>
      <c r="V260" s="69"/>
      <c r="W260" s="69"/>
      <c r="X260" s="69"/>
      <c r="Y260" s="69"/>
      <c r="AC260" s="70"/>
      <c r="AD260" s="70"/>
      <c r="AE260" s="70"/>
      <c r="AF260" s="70"/>
    </row>
    <row r="261" spans="15:32" x14ac:dyDescent="0.25">
      <c r="O261" s="67"/>
      <c r="P261" s="68"/>
      <c r="Q261" s="69"/>
      <c r="R261" s="69"/>
      <c r="S261" s="69"/>
      <c r="T261" s="69"/>
      <c r="U261" s="69"/>
      <c r="V261" s="69"/>
      <c r="W261" s="69"/>
      <c r="X261" s="69"/>
      <c r="Y261" s="69"/>
      <c r="AC261" s="70"/>
      <c r="AD261" s="70"/>
      <c r="AE261" s="70"/>
      <c r="AF261" s="70"/>
    </row>
    <row r="262" spans="15:32" x14ac:dyDescent="0.25">
      <c r="O262" s="67"/>
      <c r="P262" s="68"/>
      <c r="Q262" s="69"/>
      <c r="R262" s="69"/>
      <c r="S262" s="69"/>
      <c r="T262" s="69"/>
      <c r="U262" s="69"/>
      <c r="V262" s="69"/>
      <c r="W262" s="69"/>
      <c r="X262" s="69"/>
      <c r="Y262" s="69"/>
      <c r="AC262" s="70"/>
      <c r="AD262" s="70"/>
      <c r="AE262" s="70"/>
      <c r="AF262" s="70"/>
    </row>
    <row r="263" spans="15:32" x14ac:dyDescent="0.25">
      <c r="O263" s="67"/>
      <c r="P263" s="68"/>
      <c r="Q263" s="69"/>
      <c r="R263" s="69"/>
      <c r="S263" s="69"/>
      <c r="T263" s="69"/>
      <c r="U263" s="69"/>
      <c r="V263" s="69"/>
      <c r="W263" s="69"/>
      <c r="X263" s="69"/>
      <c r="Y263" s="69"/>
      <c r="AC263" s="70"/>
      <c r="AD263" s="70"/>
      <c r="AE263" s="70"/>
      <c r="AF263" s="70"/>
    </row>
    <row r="264" spans="15:32" x14ac:dyDescent="0.25">
      <c r="O264" s="67"/>
      <c r="P264" s="68"/>
      <c r="Q264" s="69"/>
      <c r="R264" s="69"/>
      <c r="S264" s="69"/>
      <c r="T264" s="69"/>
      <c r="U264" s="69"/>
      <c r="V264" s="69"/>
      <c r="W264" s="69"/>
      <c r="X264" s="69"/>
      <c r="Y264" s="69"/>
      <c r="AC264" s="70"/>
      <c r="AD264" s="70"/>
      <c r="AE264" s="70"/>
      <c r="AF264" s="70"/>
    </row>
    <row r="265" spans="15:32" x14ac:dyDescent="0.25">
      <c r="O265" s="67"/>
      <c r="P265" s="68"/>
      <c r="Q265" s="69"/>
      <c r="R265" s="69"/>
      <c r="S265" s="69"/>
      <c r="T265" s="69"/>
      <c r="U265" s="69"/>
      <c r="V265" s="69"/>
      <c r="W265" s="69"/>
      <c r="X265" s="69"/>
      <c r="Y265" s="69"/>
      <c r="AC265" s="70"/>
      <c r="AD265" s="70"/>
      <c r="AE265" s="70"/>
      <c r="AF265" s="70"/>
    </row>
    <row r="266" spans="15:32" x14ac:dyDescent="0.25">
      <c r="O266" s="67"/>
      <c r="P266" s="68"/>
      <c r="Q266" s="69"/>
      <c r="R266" s="69"/>
      <c r="S266" s="69"/>
      <c r="T266" s="69"/>
      <c r="U266" s="69"/>
      <c r="V266" s="69"/>
      <c r="W266" s="69"/>
      <c r="X266" s="69"/>
      <c r="Y266" s="69"/>
      <c r="AC266" s="70"/>
      <c r="AD266" s="70"/>
      <c r="AE266" s="70"/>
      <c r="AF266" s="70"/>
    </row>
    <row r="267" spans="15:32" x14ac:dyDescent="0.25">
      <c r="O267" s="67"/>
      <c r="P267" s="68"/>
      <c r="Q267" s="69"/>
      <c r="R267" s="69"/>
      <c r="S267" s="69"/>
      <c r="T267" s="69"/>
      <c r="U267" s="69"/>
      <c r="V267" s="69"/>
      <c r="W267" s="69"/>
      <c r="X267" s="69"/>
      <c r="Y267" s="69"/>
      <c r="AC267" s="70"/>
      <c r="AD267" s="70"/>
      <c r="AE267" s="70"/>
      <c r="AF267" s="70"/>
    </row>
    <row r="268" spans="15:32" x14ac:dyDescent="0.25">
      <c r="O268" s="67"/>
      <c r="P268" s="68"/>
      <c r="Q268" s="69"/>
      <c r="R268" s="69"/>
      <c r="S268" s="69"/>
      <c r="T268" s="69"/>
      <c r="U268" s="69"/>
      <c r="V268" s="69"/>
      <c r="W268" s="69"/>
      <c r="X268" s="69"/>
      <c r="Y268" s="69"/>
      <c r="AC268" s="70"/>
      <c r="AD268" s="70"/>
      <c r="AE268" s="70"/>
      <c r="AF268" s="70"/>
    </row>
    <row r="269" spans="15:32" x14ac:dyDescent="0.25">
      <c r="O269" s="67"/>
      <c r="P269" s="68"/>
      <c r="Q269" s="69"/>
      <c r="R269" s="69"/>
      <c r="S269" s="69"/>
      <c r="T269" s="69"/>
      <c r="U269" s="69"/>
      <c r="V269" s="69"/>
      <c r="W269" s="69"/>
      <c r="X269" s="69"/>
      <c r="Y269" s="69"/>
      <c r="AC269" s="70"/>
      <c r="AD269" s="70"/>
      <c r="AE269" s="70"/>
      <c r="AF269" s="70"/>
    </row>
    <row r="270" spans="15:32" x14ac:dyDescent="0.25">
      <c r="O270" s="67"/>
      <c r="P270" s="68"/>
      <c r="Q270" s="69"/>
      <c r="R270" s="69"/>
      <c r="S270" s="69"/>
      <c r="T270" s="69"/>
      <c r="U270" s="69"/>
      <c r="V270" s="69"/>
      <c r="W270" s="69"/>
      <c r="X270" s="69"/>
      <c r="Y270" s="69"/>
      <c r="AC270" s="70"/>
      <c r="AD270" s="70"/>
      <c r="AE270" s="70"/>
      <c r="AF270" s="70"/>
    </row>
    <row r="271" spans="15:32" x14ac:dyDescent="0.25">
      <c r="O271" s="67"/>
      <c r="P271" s="68"/>
      <c r="Q271" s="69"/>
      <c r="R271" s="69"/>
      <c r="S271" s="69"/>
      <c r="T271" s="69"/>
      <c r="U271" s="69"/>
      <c r="V271" s="69"/>
      <c r="W271" s="69"/>
      <c r="X271" s="69"/>
      <c r="Y271" s="69"/>
      <c r="AC271" s="70"/>
      <c r="AD271" s="70"/>
      <c r="AE271" s="70"/>
      <c r="AF271" s="70"/>
    </row>
    <row r="272" spans="15:32" x14ac:dyDescent="0.25">
      <c r="O272" s="67"/>
      <c r="P272" s="68"/>
      <c r="Q272" s="69"/>
      <c r="R272" s="69"/>
      <c r="S272" s="69"/>
      <c r="T272" s="69"/>
      <c r="U272" s="69"/>
      <c r="V272" s="69"/>
      <c r="W272" s="69"/>
      <c r="X272" s="69"/>
      <c r="Y272" s="69"/>
      <c r="AC272" s="70"/>
      <c r="AD272" s="70"/>
      <c r="AE272" s="70"/>
      <c r="AF272" s="70"/>
    </row>
    <row r="273" spans="15:32" x14ac:dyDescent="0.25">
      <c r="O273" s="67"/>
      <c r="P273" s="68"/>
      <c r="Q273" s="69"/>
      <c r="R273" s="69"/>
      <c r="S273" s="69"/>
      <c r="T273" s="69"/>
      <c r="U273" s="69"/>
      <c r="V273" s="69"/>
      <c r="W273" s="69"/>
      <c r="X273" s="69"/>
      <c r="Y273" s="69"/>
      <c r="AC273" s="70"/>
      <c r="AD273" s="70"/>
      <c r="AE273" s="70"/>
      <c r="AF273" s="70"/>
    </row>
    <row r="274" spans="15:32" x14ac:dyDescent="0.25">
      <c r="O274" s="67"/>
      <c r="P274" s="68"/>
      <c r="Q274" s="69"/>
      <c r="R274" s="69"/>
      <c r="S274" s="69"/>
      <c r="T274" s="69"/>
      <c r="U274" s="69"/>
      <c r="V274" s="69"/>
      <c r="W274" s="69"/>
      <c r="X274" s="69"/>
      <c r="Y274" s="69"/>
      <c r="AC274" s="70"/>
      <c r="AD274" s="70"/>
      <c r="AE274" s="70"/>
      <c r="AF274" s="70"/>
    </row>
    <row r="275" spans="15:32" x14ac:dyDescent="0.25">
      <c r="O275" s="67"/>
      <c r="P275" s="68"/>
      <c r="Q275" s="69"/>
      <c r="R275" s="69"/>
      <c r="S275" s="69"/>
      <c r="T275" s="69"/>
      <c r="U275" s="69"/>
      <c r="V275" s="69"/>
      <c r="W275" s="69"/>
      <c r="X275" s="69"/>
      <c r="Y275" s="69"/>
      <c r="AC275" s="70"/>
      <c r="AD275" s="70"/>
      <c r="AE275" s="70"/>
      <c r="AF275" s="70"/>
    </row>
    <row r="276" spans="15:32" x14ac:dyDescent="0.25">
      <c r="O276" s="67"/>
      <c r="P276" s="68"/>
      <c r="Q276" s="69"/>
      <c r="R276" s="69"/>
      <c r="S276" s="69"/>
      <c r="T276" s="69"/>
      <c r="U276" s="69"/>
      <c r="V276" s="69"/>
      <c r="W276" s="69"/>
      <c r="X276" s="69"/>
      <c r="Y276" s="69"/>
      <c r="AC276" s="70"/>
      <c r="AD276" s="70"/>
      <c r="AE276" s="70"/>
      <c r="AF276" s="70"/>
    </row>
    <row r="277" spans="15:32" x14ac:dyDescent="0.25">
      <c r="O277" s="67"/>
      <c r="P277" s="68"/>
      <c r="Q277" s="69"/>
      <c r="R277" s="69"/>
      <c r="S277" s="69"/>
      <c r="T277" s="69"/>
      <c r="U277" s="69"/>
      <c r="V277" s="69"/>
      <c r="W277" s="69"/>
      <c r="X277" s="69"/>
      <c r="Y277" s="69"/>
      <c r="AC277" s="70"/>
      <c r="AD277" s="70"/>
      <c r="AE277" s="70"/>
      <c r="AF277" s="70"/>
    </row>
    <row r="278" spans="15:32" x14ac:dyDescent="0.25">
      <c r="O278" s="67"/>
      <c r="P278" s="68"/>
      <c r="Q278" s="69"/>
      <c r="R278" s="69"/>
      <c r="S278" s="69"/>
      <c r="T278" s="69"/>
      <c r="U278" s="69"/>
      <c r="V278" s="69"/>
      <c r="W278" s="69"/>
      <c r="X278" s="69"/>
      <c r="Y278" s="69"/>
      <c r="AC278" s="70"/>
      <c r="AD278" s="70"/>
      <c r="AE278" s="70"/>
      <c r="AF278" s="70"/>
    </row>
    <row r="279" spans="15:32" x14ac:dyDescent="0.25">
      <c r="O279" s="67"/>
      <c r="P279" s="68"/>
      <c r="Q279" s="69"/>
      <c r="R279" s="69"/>
      <c r="S279" s="69"/>
      <c r="T279" s="69"/>
      <c r="U279" s="69"/>
      <c r="V279" s="69"/>
      <c r="W279" s="69"/>
      <c r="X279" s="69"/>
      <c r="Y279" s="69"/>
      <c r="AC279" s="70"/>
      <c r="AD279" s="70"/>
      <c r="AE279" s="70"/>
      <c r="AF279" s="70"/>
    </row>
    <row r="280" spans="15:32" x14ac:dyDescent="0.25">
      <c r="O280" s="67"/>
      <c r="P280" s="68"/>
      <c r="Q280" s="69"/>
      <c r="R280" s="69"/>
      <c r="S280" s="69"/>
      <c r="T280" s="69"/>
      <c r="U280" s="69"/>
      <c r="V280" s="69"/>
      <c r="W280" s="69"/>
      <c r="X280" s="69"/>
      <c r="Y280" s="69"/>
      <c r="AC280" s="70"/>
      <c r="AD280" s="70"/>
      <c r="AE280" s="70"/>
      <c r="AF280" s="70"/>
    </row>
    <row r="281" spans="15:32" x14ac:dyDescent="0.25">
      <c r="O281" s="67"/>
      <c r="P281" s="68"/>
      <c r="Q281" s="69"/>
      <c r="R281" s="69"/>
      <c r="S281" s="69"/>
      <c r="T281" s="69"/>
      <c r="U281" s="69"/>
      <c r="V281" s="69"/>
      <c r="W281" s="69"/>
      <c r="X281" s="69"/>
      <c r="Y281" s="69"/>
      <c r="AC281" s="70"/>
      <c r="AD281" s="70"/>
      <c r="AE281" s="70"/>
      <c r="AF281" s="70"/>
    </row>
    <row r="282" spans="15:32" x14ac:dyDescent="0.25">
      <c r="O282" s="67"/>
      <c r="P282" s="68"/>
      <c r="Q282" s="69"/>
      <c r="R282" s="69"/>
      <c r="S282" s="69"/>
      <c r="T282" s="69"/>
      <c r="U282" s="69"/>
      <c r="V282" s="69"/>
      <c r="W282" s="69"/>
      <c r="X282" s="69"/>
      <c r="Y282" s="69"/>
      <c r="AC282" s="70"/>
      <c r="AD282" s="70"/>
      <c r="AE282" s="70"/>
      <c r="AF282" s="70"/>
    </row>
    <row r="283" spans="15:32" x14ac:dyDescent="0.25">
      <c r="O283" s="67"/>
      <c r="P283" s="68"/>
      <c r="Q283" s="69"/>
      <c r="R283" s="69"/>
      <c r="S283" s="69"/>
      <c r="T283" s="69"/>
      <c r="U283" s="69"/>
      <c r="V283" s="69"/>
      <c r="W283" s="69"/>
      <c r="X283" s="69"/>
      <c r="Y283" s="69"/>
      <c r="AC283" s="70"/>
      <c r="AD283" s="70"/>
      <c r="AE283" s="70"/>
      <c r="AF283" s="70"/>
    </row>
    <row r="284" spans="15:32" x14ac:dyDescent="0.25">
      <c r="O284" s="67"/>
      <c r="P284" s="68"/>
      <c r="Q284" s="69"/>
      <c r="R284" s="69"/>
      <c r="S284" s="69"/>
      <c r="T284" s="69"/>
      <c r="U284" s="69"/>
      <c r="V284" s="69"/>
      <c r="W284" s="69"/>
      <c r="X284" s="69"/>
      <c r="Y284" s="69"/>
      <c r="AC284" s="70"/>
      <c r="AD284" s="70"/>
      <c r="AE284" s="70"/>
      <c r="AF284" s="70"/>
    </row>
    <row r="285" spans="15:32" x14ac:dyDescent="0.25">
      <c r="O285" s="67"/>
      <c r="P285" s="68"/>
      <c r="Q285" s="69"/>
      <c r="R285" s="69"/>
      <c r="S285" s="69"/>
      <c r="T285" s="69"/>
      <c r="U285" s="69"/>
      <c r="V285" s="69"/>
      <c r="W285" s="69"/>
      <c r="X285" s="69"/>
      <c r="Y285" s="69"/>
      <c r="AC285" s="70"/>
      <c r="AD285" s="70"/>
      <c r="AE285" s="70"/>
      <c r="AF285" s="70"/>
    </row>
    <row r="286" spans="15:32" x14ac:dyDescent="0.25">
      <c r="O286" s="67"/>
      <c r="P286" s="68"/>
      <c r="Q286" s="69"/>
      <c r="R286" s="69"/>
      <c r="S286" s="69"/>
      <c r="T286" s="69"/>
      <c r="U286" s="69"/>
      <c r="V286" s="69"/>
      <c r="W286" s="69"/>
      <c r="X286" s="69"/>
      <c r="Y286" s="69"/>
      <c r="AC286" s="70"/>
      <c r="AD286" s="70"/>
      <c r="AE286" s="70"/>
      <c r="AF286" s="70"/>
    </row>
    <row r="287" spans="15:32" x14ac:dyDescent="0.25">
      <c r="O287" s="67"/>
      <c r="P287" s="68"/>
      <c r="Q287" s="69"/>
      <c r="R287" s="69"/>
      <c r="S287" s="69"/>
      <c r="T287" s="69"/>
      <c r="U287" s="69"/>
      <c r="V287" s="69"/>
      <c r="W287" s="69"/>
      <c r="X287" s="69"/>
      <c r="Y287" s="69"/>
      <c r="AC287" s="70"/>
      <c r="AD287" s="70"/>
      <c r="AE287" s="70"/>
      <c r="AF287" s="70"/>
    </row>
    <row r="288" spans="15:32" x14ac:dyDescent="0.25">
      <c r="O288" s="67"/>
      <c r="P288" s="68"/>
      <c r="Q288" s="69"/>
      <c r="R288" s="69"/>
      <c r="S288" s="69"/>
      <c r="T288" s="69"/>
      <c r="U288" s="69"/>
      <c r="V288" s="69"/>
      <c r="W288" s="69"/>
      <c r="X288" s="69"/>
      <c r="Y288" s="69"/>
      <c r="AC288" s="70"/>
      <c r="AD288" s="70"/>
      <c r="AE288" s="70"/>
      <c r="AF288" s="70"/>
    </row>
    <row r="289" spans="15:32" x14ac:dyDescent="0.25">
      <c r="O289" s="67"/>
      <c r="P289" s="68"/>
      <c r="Q289" s="69"/>
      <c r="R289" s="69"/>
      <c r="S289" s="69"/>
      <c r="T289" s="69"/>
      <c r="U289" s="69"/>
      <c r="V289" s="69"/>
      <c r="W289" s="69"/>
      <c r="X289" s="69"/>
      <c r="Y289" s="69"/>
      <c r="AC289" s="70"/>
      <c r="AD289" s="70"/>
      <c r="AE289" s="70"/>
      <c r="AF289" s="70"/>
    </row>
    <row r="290" spans="15:32" x14ac:dyDescent="0.25">
      <c r="O290" s="67"/>
      <c r="P290" s="68"/>
      <c r="Q290" s="69"/>
      <c r="R290" s="69"/>
      <c r="S290" s="69"/>
      <c r="T290" s="69"/>
      <c r="U290" s="69"/>
      <c r="V290" s="69"/>
      <c r="W290" s="69"/>
      <c r="X290" s="69"/>
      <c r="Y290" s="69"/>
      <c r="AC290" s="70"/>
      <c r="AD290" s="70"/>
      <c r="AE290" s="70"/>
      <c r="AF290" s="70"/>
    </row>
    <row r="291" spans="15:32" x14ac:dyDescent="0.25">
      <c r="O291" s="67"/>
      <c r="P291" s="68"/>
      <c r="Q291" s="69"/>
      <c r="R291" s="69"/>
      <c r="S291" s="69"/>
      <c r="T291" s="69"/>
      <c r="U291" s="69"/>
      <c r="V291" s="69"/>
      <c r="W291" s="69"/>
      <c r="X291" s="69"/>
      <c r="Y291" s="69"/>
      <c r="AC291" s="70"/>
      <c r="AD291" s="70"/>
      <c r="AE291" s="70"/>
      <c r="AF291" s="70"/>
    </row>
    <row r="292" spans="15:32" x14ac:dyDescent="0.25">
      <c r="O292" s="67"/>
      <c r="P292" s="68"/>
      <c r="Q292" s="69"/>
      <c r="R292" s="69"/>
      <c r="S292" s="69"/>
      <c r="T292" s="69"/>
      <c r="U292" s="69"/>
      <c r="V292" s="69"/>
      <c r="W292" s="69"/>
      <c r="X292" s="69"/>
      <c r="Y292" s="69"/>
      <c r="AC292" s="70"/>
      <c r="AD292" s="70"/>
      <c r="AE292" s="70"/>
      <c r="AF292" s="70"/>
    </row>
    <row r="293" spans="15:32" x14ac:dyDescent="0.25">
      <c r="O293" s="67"/>
      <c r="P293" s="68"/>
      <c r="Q293" s="69"/>
      <c r="R293" s="69"/>
      <c r="S293" s="69"/>
      <c r="T293" s="69"/>
      <c r="U293" s="69"/>
      <c r="V293" s="69"/>
      <c r="W293" s="69"/>
      <c r="X293" s="69"/>
      <c r="Y293" s="69"/>
      <c r="AC293" s="70"/>
      <c r="AD293" s="70"/>
      <c r="AE293" s="70"/>
      <c r="AF293" s="70"/>
    </row>
    <row r="294" spans="15:32" x14ac:dyDescent="0.25">
      <c r="O294" s="67"/>
      <c r="P294" s="68"/>
      <c r="Q294" s="69"/>
      <c r="R294" s="69"/>
      <c r="S294" s="69"/>
      <c r="T294" s="69"/>
      <c r="U294" s="69"/>
      <c r="V294" s="69"/>
      <c r="W294" s="69"/>
      <c r="X294" s="69"/>
      <c r="Y294" s="69"/>
      <c r="AC294" s="70"/>
      <c r="AD294" s="70"/>
      <c r="AE294" s="70"/>
      <c r="AF294" s="70"/>
    </row>
    <row r="295" spans="15:32" x14ac:dyDescent="0.25">
      <c r="O295" s="67"/>
      <c r="P295" s="68"/>
      <c r="Q295" s="69"/>
      <c r="R295" s="69"/>
      <c r="S295" s="69"/>
      <c r="T295" s="69"/>
      <c r="U295" s="69"/>
      <c r="V295" s="69"/>
      <c r="W295" s="69"/>
      <c r="X295" s="69"/>
      <c r="Y295" s="69"/>
      <c r="AC295" s="70"/>
      <c r="AD295" s="70"/>
      <c r="AE295" s="70"/>
      <c r="AF295" s="70"/>
    </row>
    <row r="296" spans="15:32" x14ac:dyDescent="0.25">
      <c r="O296" s="67"/>
      <c r="P296" s="68"/>
      <c r="Q296" s="69"/>
      <c r="R296" s="69"/>
      <c r="S296" s="69"/>
      <c r="T296" s="69"/>
      <c r="U296" s="69"/>
      <c r="V296" s="69"/>
      <c r="W296" s="69"/>
      <c r="X296" s="69"/>
      <c r="Y296" s="69"/>
      <c r="AC296" s="70"/>
      <c r="AD296" s="70"/>
      <c r="AE296" s="70"/>
      <c r="AF296" s="70"/>
    </row>
    <row r="297" spans="15:32" x14ac:dyDescent="0.25">
      <c r="O297" s="67"/>
      <c r="P297" s="68"/>
      <c r="Q297" s="69"/>
      <c r="R297" s="69"/>
      <c r="S297" s="69"/>
      <c r="T297" s="69"/>
      <c r="U297" s="69"/>
      <c r="V297" s="69"/>
      <c r="W297" s="69"/>
      <c r="X297" s="69"/>
      <c r="Y297" s="69"/>
      <c r="AC297" s="70"/>
      <c r="AD297" s="70"/>
      <c r="AE297" s="70"/>
      <c r="AF297" s="70"/>
    </row>
    <row r="298" spans="15:32" x14ac:dyDescent="0.25">
      <c r="O298" s="67"/>
      <c r="P298" s="68"/>
      <c r="Q298" s="69"/>
      <c r="R298" s="69"/>
      <c r="S298" s="69"/>
      <c r="T298" s="69"/>
      <c r="U298" s="69"/>
      <c r="V298" s="69"/>
      <c r="W298" s="69"/>
      <c r="X298" s="69"/>
      <c r="Y298" s="69"/>
      <c r="AC298" s="70"/>
      <c r="AD298" s="70"/>
      <c r="AE298" s="70"/>
      <c r="AF298" s="70"/>
    </row>
    <row r="299" spans="15:32" x14ac:dyDescent="0.25">
      <c r="O299" s="67"/>
      <c r="P299" s="68"/>
      <c r="Q299" s="69"/>
      <c r="R299" s="69"/>
      <c r="S299" s="69"/>
      <c r="T299" s="69"/>
      <c r="U299" s="69"/>
      <c r="V299" s="69"/>
      <c r="W299" s="69"/>
      <c r="X299" s="69"/>
      <c r="Y299" s="69"/>
      <c r="AC299" s="70"/>
      <c r="AD299" s="70"/>
      <c r="AE299" s="70"/>
      <c r="AF299" s="70"/>
    </row>
    <row r="300" spans="15:32" x14ac:dyDescent="0.25">
      <c r="O300" s="67"/>
      <c r="P300" s="68"/>
      <c r="Q300" s="69"/>
      <c r="R300" s="69"/>
      <c r="S300" s="69"/>
      <c r="T300" s="69"/>
      <c r="U300" s="69"/>
      <c r="V300" s="69"/>
      <c r="W300" s="69"/>
      <c r="X300" s="69"/>
      <c r="Y300" s="69"/>
      <c r="AC300" s="70"/>
      <c r="AD300" s="70"/>
      <c r="AE300" s="70"/>
      <c r="AF300" s="70"/>
    </row>
    <row r="301" spans="15:32" x14ac:dyDescent="0.25">
      <c r="O301" s="67"/>
      <c r="P301" s="68"/>
      <c r="Q301" s="69"/>
      <c r="R301" s="69"/>
      <c r="S301" s="69"/>
      <c r="T301" s="69"/>
      <c r="U301" s="69"/>
      <c r="V301" s="69"/>
      <c r="W301" s="69"/>
      <c r="X301" s="69"/>
      <c r="Y301" s="69"/>
      <c r="AC301" s="70"/>
      <c r="AD301" s="70"/>
      <c r="AE301" s="70"/>
      <c r="AF301" s="70"/>
    </row>
    <row r="302" spans="15:32" x14ac:dyDescent="0.25">
      <c r="O302" s="67"/>
      <c r="P302" s="68"/>
      <c r="Q302" s="69"/>
      <c r="R302" s="69"/>
      <c r="S302" s="69"/>
      <c r="T302" s="69"/>
      <c r="U302" s="69"/>
      <c r="V302" s="69"/>
      <c r="W302" s="69"/>
      <c r="X302" s="69"/>
      <c r="Y302" s="69"/>
      <c r="AC302" s="70"/>
      <c r="AD302" s="70"/>
      <c r="AE302" s="70"/>
      <c r="AF302" s="70"/>
    </row>
    <row r="303" spans="15:32" x14ac:dyDescent="0.25">
      <c r="O303" s="67"/>
      <c r="P303" s="68"/>
      <c r="Q303" s="69"/>
      <c r="R303" s="69"/>
      <c r="S303" s="69"/>
      <c r="T303" s="69"/>
      <c r="U303" s="69"/>
      <c r="V303" s="69"/>
      <c r="W303" s="69"/>
      <c r="X303" s="69"/>
      <c r="Y303" s="69"/>
      <c r="AC303" s="70"/>
      <c r="AD303" s="70"/>
      <c r="AE303" s="70"/>
      <c r="AF303" s="70"/>
    </row>
    <row r="304" spans="15:32" x14ac:dyDescent="0.25">
      <c r="O304" s="67"/>
      <c r="P304" s="68"/>
      <c r="Q304" s="69"/>
      <c r="R304" s="69"/>
      <c r="S304" s="69"/>
      <c r="T304" s="69"/>
      <c r="U304" s="69"/>
      <c r="V304" s="69"/>
      <c r="W304" s="69"/>
      <c r="X304" s="69"/>
      <c r="Y304" s="69"/>
      <c r="AC304" s="70"/>
      <c r="AD304" s="70"/>
      <c r="AE304" s="70"/>
      <c r="AF304" s="70"/>
    </row>
    <row r="305" spans="15:32" x14ac:dyDescent="0.25">
      <c r="O305" s="67"/>
      <c r="P305" s="68"/>
      <c r="Q305" s="69"/>
      <c r="R305" s="69"/>
      <c r="S305" s="69"/>
      <c r="T305" s="69"/>
      <c r="U305" s="69"/>
      <c r="V305" s="69"/>
      <c r="W305" s="69"/>
      <c r="X305" s="69"/>
      <c r="Y305" s="69"/>
      <c r="AC305" s="70"/>
      <c r="AD305" s="70"/>
      <c r="AE305" s="70"/>
      <c r="AF305" s="70"/>
    </row>
    <row r="306" spans="15:32" x14ac:dyDescent="0.25">
      <c r="O306" s="67"/>
      <c r="P306" s="68"/>
      <c r="Q306" s="69"/>
      <c r="R306" s="69"/>
      <c r="S306" s="69"/>
      <c r="T306" s="69"/>
      <c r="U306" s="69"/>
      <c r="V306" s="69"/>
      <c r="W306" s="69"/>
      <c r="X306" s="69"/>
      <c r="Y306" s="69"/>
      <c r="AC306" s="70"/>
      <c r="AD306" s="70"/>
      <c r="AE306" s="70"/>
      <c r="AF306" s="70"/>
    </row>
    <row r="307" spans="15:32" x14ac:dyDescent="0.25">
      <c r="O307" s="67"/>
      <c r="P307" s="68"/>
      <c r="Q307" s="69"/>
      <c r="R307" s="69"/>
      <c r="S307" s="69"/>
      <c r="T307" s="69"/>
      <c r="U307" s="69"/>
      <c r="V307" s="69"/>
      <c r="W307" s="69"/>
      <c r="X307" s="69"/>
      <c r="Y307" s="69"/>
      <c r="AC307" s="70"/>
      <c r="AD307" s="70"/>
      <c r="AE307" s="70"/>
      <c r="AF307" s="70"/>
    </row>
    <row r="308" spans="15:32" x14ac:dyDescent="0.25">
      <c r="O308" s="67"/>
      <c r="P308" s="68"/>
      <c r="Q308" s="69"/>
      <c r="R308" s="69"/>
      <c r="S308" s="69"/>
      <c r="T308" s="69"/>
      <c r="U308" s="69"/>
      <c r="V308" s="69"/>
      <c r="W308" s="69"/>
      <c r="X308" s="69"/>
      <c r="Y308" s="69"/>
      <c r="AC308" s="70"/>
      <c r="AD308" s="70"/>
      <c r="AE308" s="70"/>
      <c r="AF308" s="70"/>
    </row>
    <row r="309" spans="15:32" x14ac:dyDescent="0.25">
      <c r="O309" s="67"/>
      <c r="P309" s="68"/>
      <c r="Q309" s="69"/>
      <c r="R309" s="69"/>
      <c r="S309" s="69"/>
      <c r="T309" s="69"/>
      <c r="U309" s="69"/>
      <c r="V309" s="69"/>
      <c r="W309" s="69"/>
      <c r="X309" s="69"/>
      <c r="Y309" s="69"/>
      <c r="AC309" s="70"/>
      <c r="AD309" s="70"/>
      <c r="AE309" s="70"/>
      <c r="AF309" s="70"/>
    </row>
    <row r="310" spans="15:32" x14ac:dyDescent="0.25">
      <c r="O310" s="67"/>
      <c r="P310" s="68"/>
      <c r="Q310" s="69"/>
      <c r="R310" s="69"/>
      <c r="S310" s="69"/>
      <c r="T310" s="69"/>
      <c r="U310" s="69"/>
      <c r="V310" s="69"/>
      <c r="W310" s="69"/>
      <c r="X310" s="69"/>
      <c r="Y310" s="69"/>
      <c r="AC310" s="70"/>
      <c r="AD310" s="70"/>
      <c r="AE310" s="70"/>
      <c r="AF310" s="70"/>
    </row>
    <row r="311" spans="15:32" x14ac:dyDescent="0.25">
      <c r="O311" s="67"/>
      <c r="P311" s="68"/>
      <c r="Q311" s="69"/>
      <c r="R311" s="69"/>
      <c r="S311" s="69"/>
      <c r="T311" s="69"/>
      <c r="U311" s="69"/>
      <c r="V311" s="69"/>
      <c r="W311" s="69"/>
      <c r="X311" s="69"/>
      <c r="Y311" s="69"/>
      <c r="AC311" s="70"/>
      <c r="AD311" s="70"/>
      <c r="AE311" s="70"/>
      <c r="AF311" s="70"/>
    </row>
    <row r="312" spans="15:32" x14ac:dyDescent="0.25">
      <c r="O312" s="67"/>
      <c r="P312" s="68"/>
      <c r="Q312" s="69"/>
      <c r="R312" s="69"/>
      <c r="S312" s="69"/>
      <c r="T312" s="69"/>
      <c r="U312" s="69"/>
      <c r="V312" s="69"/>
      <c r="W312" s="69"/>
      <c r="X312" s="69"/>
      <c r="Y312" s="69"/>
      <c r="AC312" s="70"/>
      <c r="AD312" s="70"/>
      <c r="AE312" s="70"/>
      <c r="AF312" s="70"/>
    </row>
    <row r="313" spans="15:32" x14ac:dyDescent="0.25">
      <c r="O313" s="67"/>
      <c r="P313" s="68"/>
      <c r="Q313" s="69"/>
      <c r="R313" s="69"/>
      <c r="S313" s="69"/>
      <c r="T313" s="69"/>
      <c r="U313" s="69"/>
      <c r="V313" s="69"/>
      <c r="W313" s="69"/>
      <c r="X313" s="69"/>
      <c r="Y313" s="69"/>
      <c r="AC313" s="70"/>
      <c r="AD313" s="70"/>
      <c r="AE313" s="70"/>
      <c r="AF313" s="70"/>
    </row>
    <row r="314" spans="15:32" x14ac:dyDescent="0.25">
      <c r="O314" s="67"/>
      <c r="P314" s="68"/>
      <c r="Q314" s="69"/>
      <c r="R314" s="69"/>
      <c r="S314" s="69"/>
      <c r="T314" s="69"/>
      <c r="U314" s="69"/>
      <c r="V314" s="69"/>
      <c r="W314" s="69"/>
      <c r="X314" s="69"/>
      <c r="Y314" s="69"/>
      <c r="AC314" s="70"/>
      <c r="AD314" s="70"/>
      <c r="AE314" s="70"/>
      <c r="AF314" s="70"/>
    </row>
    <row r="315" spans="15:32" x14ac:dyDescent="0.25">
      <c r="O315" s="67"/>
      <c r="P315" s="68"/>
      <c r="Q315" s="69"/>
      <c r="R315" s="69"/>
      <c r="S315" s="69"/>
      <c r="T315" s="69"/>
      <c r="U315" s="69"/>
      <c r="V315" s="69"/>
      <c r="W315" s="69"/>
      <c r="X315" s="69"/>
      <c r="Y315" s="69"/>
      <c r="AC315" s="70"/>
      <c r="AD315" s="70"/>
      <c r="AE315" s="70"/>
      <c r="AF315" s="70"/>
    </row>
    <row r="316" spans="15:32" x14ac:dyDescent="0.25">
      <c r="O316" s="67"/>
      <c r="P316" s="68"/>
      <c r="Q316" s="69"/>
      <c r="R316" s="69"/>
      <c r="S316" s="69"/>
      <c r="T316" s="69"/>
      <c r="U316" s="69"/>
      <c r="V316" s="69"/>
      <c r="W316" s="69"/>
      <c r="X316" s="69"/>
      <c r="Y316" s="69"/>
      <c r="AC316" s="70"/>
      <c r="AD316" s="70"/>
      <c r="AE316" s="70"/>
      <c r="AF316" s="70"/>
    </row>
    <row r="317" spans="15:32" x14ac:dyDescent="0.25">
      <c r="O317" s="67"/>
      <c r="P317" s="68"/>
      <c r="Q317" s="69"/>
      <c r="R317" s="69"/>
      <c r="S317" s="69"/>
      <c r="T317" s="69"/>
      <c r="U317" s="69"/>
      <c r="V317" s="69"/>
      <c r="W317" s="69"/>
      <c r="X317" s="69"/>
      <c r="Y317" s="69"/>
      <c r="AC317" s="70"/>
      <c r="AD317" s="70"/>
      <c r="AE317" s="70"/>
      <c r="AF317" s="70"/>
    </row>
    <row r="318" spans="15:32" x14ac:dyDescent="0.25">
      <c r="O318" s="67"/>
      <c r="P318" s="68"/>
      <c r="Q318" s="69"/>
      <c r="R318" s="69"/>
      <c r="S318" s="69"/>
      <c r="T318" s="69"/>
      <c r="U318" s="69"/>
      <c r="V318" s="69"/>
      <c r="W318" s="69"/>
      <c r="X318" s="69"/>
      <c r="Y318" s="69"/>
      <c r="AC318" s="70"/>
      <c r="AD318" s="70"/>
      <c r="AE318" s="70"/>
      <c r="AF318" s="70"/>
    </row>
    <row r="319" spans="15:32" x14ac:dyDescent="0.25">
      <c r="O319" s="67"/>
      <c r="P319" s="68"/>
      <c r="Q319" s="69"/>
      <c r="R319" s="69"/>
      <c r="S319" s="69"/>
      <c r="T319" s="69"/>
      <c r="U319" s="69"/>
      <c r="V319" s="69"/>
      <c r="W319" s="69"/>
      <c r="X319" s="69"/>
      <c r="Y319" s="69"/>
      <c r="AC319" s="70"/>
      <c r="AD319" s="70"/>
      <c r="AE319" s="70"/>
      <c r="AF319" s="70"/>
    </row>
    <row r="320" spans="15:32" x14ac:dyDescent="0.25">
      <c r="O320" s="67"/>
      <c r="P320" s="68"/>
      <c r="Q320" s="69"/>
      <c r="R320" s="69"/>
      <c r="S320" s="69"/>
      <c r="T320" s="69"/>
      <c r="U320" s="69"/>
      <c r="V320" s="69"/>
      <c r="W320" s="69"/>
      <c r="X320" s="69"/>
      <c r="Y320" s="69"/>
      <c r="AC320" s="70"/>
      <c r="AD320" s="70"/>
      <c r="AE320" s="70"/>
      <c r="AF320" s="70"/>
    </row>
    <row r="321" spans="15:32" x14ac:dyDescent="0.25">
      <c r="O321" s="67"/>
      <c r="P321" s="68"/>
      <c r="Q321" s="69"/>
      <c r="R321" s="69"/>
      <c r="S321" s="69"/>
      <c r="T321" s="69"/>
      <c r="U321" s="69"/>
      <c r="V321" s="69"/>
      <c r="W321" s="69"/>
      <c r="X321" s="69"/>
      <c r="Y321" s="69"/>
      <c r="AC321" s="70"/>
      <c r="AD321" s="70"/>
      <c r="AE321" s="70"/>
      <c r="AF321" s="70"/>
    </row>
    <row r="322" spans="15:32" x14ac:dyDescent="0.25">
      <c r="O322" s="67"/>
      <c r="P322" s="68"/>
      <c r="Q322" s="69"/>
      <c r="R322" s="69"/>
      <c r="S322" s="69"/>
      <c r="T322" s="69"/>
      <c r="U322" s="69"/>
      <c r="V322" s="69"/>
      <c r="W322" s="69"/>
      <c r="X322" s="69"/>
      <c r="Y322" s="69"/>
      <c r="AC322" s="70"/>
      <c r="AD322" s="70"/>
      <c r="AE322" s="70"/>
      <c r="AF322" s="70"/>
    </row>
    <row r="323" spans="15:32" x14ac:dyDescent="0.25">
      <c r="O323" s="67"/>
      <c r="P323" s="68"/>
      <c r="Q323" s="69"/>
      <c r="R323" s="69"/>
      <c r="S323" s="69"/>
      <c r="T323" s="69"/>
      <c r="U323" s="69"/>
      <c r="V323" s="69"/>
      <c r="W323" s="69"/>
      <c r="X323" s="69"/>
      <c r="Y323" s="69"/>
      <c r="AC323" s="70"/>
      <c r="AD323" s="70"/>
      <c r="AE323" s="70"/>
      <c r="AF323" s="70"/>
    </row>
    <row r="324" spans="15:32" x14ac:dyDescent="0.25">
      <c r="O324" s="67"/>
      <c r="P324" s="68"/>
      <c r="Q324" s="69"/>
      <c r="R324" s="69"/>
      <c r="S324" s="69"/>
      <c r="T324" s="69"/>
      <c r="U324" s="69"/>
      <c r="V324" s="69"/>
      <c r="W324" s="69"/>
      <c r="X324" s="69"/>
      <c r="Y324" s="69"/>
      <c r="AC324" s="70"/>
      <c r="AD324" s="70"/>
      <c r="AE324" s="70"/>
      <c r="AF324" s="70"/>
    </row>
    <row r="325" spans="15:32" x14ac:dyDescent="0.25">
      <c r="O325" s="67"/>
      <c r="P325" s="68"/>
      <c r="Q325" s="69"/>
      <c r="R325" s="69"/>
      <c r="S325" s="69"/>
      <c r="T325" s="69"/>
      <c r="U325" s="69"/>
      <c r="V325" s="69"/>
      <c r="W325" s="69"/>
      <c r="X325" s="69"/>
      <c r="Y325" s="69"/>
      <c r="AC325" s="70"/>
      <c r="AD325" s="70"/>
      <c r="AE325" s="70"/>
      <c r="AF325" s="70"/>
    </row>
    <row r="326" spans="15:32" x14ac:dyDescent="0.25">
      <c r="O326" s="67"/>
      <c r="P326" s="68"/>
      <c r="Q326" s="69"/>
      <c r="R326" s="69"/>
      <c r="S326" s="69"/>
      <c r="T326" s="69"/>
      <c r="U326" s="69"/>
      <c r="V326" s="69"/>
      <c r="W326" s="69"/>
      <c r="X326" s="69"/>
      <c r="Y326" s="69"/>
      <c r="AC326" s="70"/>
      <c r="AD326" s="70"/>
      <c r="AE326" s="70"/>
      <c r="AF326" s="70"/>
    </row>
    <row r="327" spans="15:32" x14ac:dyDescent="0.25">
      <c r="O327" s="67"/>
      <c r="P327" s="68"/>
      <c r="Q327" s="69"/>
      <c r="R327" s="69"/>
      <c r="S327" s="69"/>
      <c r="T327" s="69"/>
      <c r="U327" s="69"/>
      <c r="V327" s="69"/>
      <c r="W327" s="69"/>
      <c r="X327" s="69"/>
      <c r="Y327" s="69"/>
      <c r="AC327" s="70"/>
      <c r="AD327" s="70"/>
      <c r="AE327" s="70"/>
      <c r="AF327" s="70"/>
    </row>
    <row r="328" spans="15:32" x14ac:dyDescent="0.25">
      <c r="O328" s="67"/>
      <c r="P328" s="68"/>
      <c r="Q328" s="69"/>
      <c r="R328" s="69"/>
      <c r="S328" s="69"/>
      <c r="T328" s="69"/>
      <c r="U328" s="69"/>
      <c r="V328" s="69"/>
      <c r="W328" s="69"/>
      <c r="X328" s="69"/>
      <c r="Y328" s="69"/>
      <c r="AC328" s="70"/>
      <c r="AD328" s="70"/>
      <c r="AE328" s="70"/>
      <c r="AF328" s="70"/>
    </row>
    <row r="329" spans="15:32" x14ac:dyDescent="0.25">
      <c r="O329" s="67"/>
      <c r="P329" s="68"/>
      <c r="Q329" s="69"/>
      <c r="R329" s="69"/>
      <c r="S329" s="69"/>
      <c r="T329" s="69"/>
      <c r="U329" s="69"/>
      <c r="V329" s="69"/>
      <c r="W329" s="69"/>
      <c r="X329" s="69"/>
      <c r="Y329" s="69"/>
      <c r="AC329" s="70"/>
      <c r="AD329" s="70"/>
      <c r="AE329" s="70"/>
      <c r="AF329" s="70"/>
    </row>
    <row r="330" spans="15:32" x14ac:dyDescent="0.25">
      <c r="O330" s="67"/>
      <c r="P330" s="68"/>
      <c r="Q330" s="69"/>
      <c r="R330" s="69"/>
      <c r="S330" s="69"/>
      <c r="T330" s="69"/>
      <c r="U330" s="69"/>
      <c r="V330" s="69"/>
      <c r="W330" s="69"/>
      <c r="X330" s="69"/>
      <c r="Y330" s="69"/>
      <c r="AC330" s="70"/>
      <c r="AD330" s="70"/>
      <c r="AE330" s="70"/>
      <c r="AF330" s="70"/>
    </row>
    <row r="331" spans="15:32" x14ac:dyDescent="0.25">
      <c r="O331" s="67"/>
      <c r="P331" s="68"/>
      <c r="Q331" s="69"/>
      <c r="R331" s="69"/>
      <c r="S331" s="69"/>
      <c r="T331" s="69"/>
      <c r="U331" s="69"/>
      <c r="V331" s="69"/>
      <c r="W331" s="69"/>
      <c r="X331" s="69"/>
      <c r="Y331" s="69"/>
      <c r="AC331" s="70"/>
      <c r="AD331" s="70"/>
      <c r="AE331" s="70"/>
      <c r="AF331" s="70"/>
    </row>
    <row r="332" spans="15:32" x14ac:dyDescent="0.25">
      <c r="O332" s="67"/>
      <c r="P332" s="68"/>
      <c r="Q332" s="69"/>
      <c r="R332" s="69"/>
      <c r="S332" s="69"/>
      <c r="T332" s="69"/>
      <c r="U332" s="69"/>
      <c r="V332" s="69"/>
      <c r="W332" s="69"/>
      <c r="X332" s="69"/>
      <c r="Y332" s="69"/>
      <c r="AC332" s="70"/>
      <c r="AD332" s="70"/>
      <c r="AE332" s="70"/>
      <c r="AF332" s="70"/>
    </row>
    <row r="333" spans="15:32" x14ac:dyDescent="0.25">
      <c r="O333" s="67"/>
      <c r="P333" s="68"/>
      <c r="Q333" s="69"/>
      <c r="R333" s="69"/>
      <c r="S333" s="69"/>
      <c r="T333" s="69"/>
      <c r="U333" s="69"/>
      <c r="V333" s="69"/>
      <c r="W333" s="69"/>
      <c r="X333" s="69"/>
      <c r="Y333" s="69"/>
      <c r="AC333" s="70"/>
      <c r="AD333" s="70"/>
      <c r="AE333" s="70"/>
      <c r="AF333" s="70"/>
    </row>
    <row r="334" spans="15:32" x14ac:dyDescent="0.25">
      <c r="O334" s="67"/>
      <c r="P334" s="68"/>
      <c r="Q334" s="69"/>
      <c r="R334" s="69"/>
      <c r="S334" s="69"/>
      <c r="T334" s="69"/>
      <c r="U334" s="69"/>
      <c r="V334" s="69"/>
      <c r="W334" s="69"/>
      <c r="X334" s="69"/>
      <c r="Y334" s="69"/>
      <c r="AC334" s="70"/>
      <c r="AD334" s="70"/>
      <c r="AE334" s="70"/>
      <c r="AF334" s="70"/>
    </row>
    <row r="335" spans="15:32" x14ac:dyDescent="0.25">
      <c r="O335" s="67"/>
      <c r="P335" s="68"/>
      <c r="Q335" s="69"/>
      <c r="R335" s="69"/>
      <c r="S335" s="69"/>
      <c r="T335" s="69"/>
      <c r="U335" s="69"/>
      <c r="V335" s="69"/>
      <c r="W335" s="69"/>
      <c r="X335" s="69"/>
      <c r="Y335" s="69"/>
      <c r="AC335" s="70"/>
      <c r="AD335" s="70"/>
      <c r="AE335" s="70"/>
      <c r="AF335" s="70"/>
    </row>
    <row r="336" spans="15:32" x14ac:dyDescent="0.25">
      <c r="O336" s="67"/>
      <c r="P336" s="68"/>
      <c r="Q336" s="69"/>
      <c r="R336" s="69"/>
      <c r="S336" s="69"/>
      <c r="T336" s="69"/>
      <c r="U336" s="69"/>
      <c r="V336" s="69"/>
      <c r="W336" s="69"/>
      <c r="X336" s="69"/>
      <c r="Y336" s="69"/>
      <c r="AC336" s="70"/>
      <c r="AD336" s="70"/>
      <c r="AE336" s="70"/>
      <c r="AF336" s="70"/>
    </row>
    <row r="337" spans="15:32" x14ac:dyDescent="0.25">
      <c r="O337" s="67"/>
      <c r="P337" s="68"/>
      <c r="Q337" s="69"/>
      <c r="R337" s="69"/>
      <c r="S337" s="69"/>
      <c r="T337" s="69"/>
      <c r="U337" s="69"/>
      <c r="V337" s="69"/>
      <c r="W337" s="69"/>
      <c r="X337" s="69"/>
      <c r="Y337" s="69"/>
      <c r="AC337" s="70"/>
      <c r="AD337" s="70"/>
      <c r="AE337" s="70"/>
      <c r="AF337" s="70"/>
    </row>
    <row r="338" spans="15:32" x14ac:dyDescent="0.25">
      <c r="O338" s="67"/>
      <c r="P338" s="68"/>
      <c r="Q338" s="69"/>
      <c r="R338" s="69"/>
      <c r="S338" s="69"/>
      <c r="T338" s="69"/>
      <c r="U338" s="69"/>
      <c r="V338" s="69"/>
      <c r="W338" s="69"/>
      <c r="X338" s="69"/>
      <c r="Y338" s="69"/>
      <c r="AC338" s="70"/>
      <c r="AD338" s="70"/>
      <c r="AE338" s="70"/>
      <c r="AF338" s="70"/>
    </row>
    <row r="339" spans="15:32" x14ac:dyDescent="0.25">
      <c r="O339" s="67"/>
      <c r="P339" s="68"/>
      <c r="Q339" s="69"/>
      <c r="R339" s="69"/>
      <c r="S339" s="69"/>
      <c r="T339" s="69"/>
      <c r="U339" s="69"/>
      <c r="V339" s="69"/>
      <c r="W339" s="69"/>
      <c r="X339" s="69"/>
      <c r="Y339" s="69"/>
      <c r="AC339" s="70"/>
      <c r="AD339" s="70"/>
      <c r="AE339" s="70"/>
      <c r="AF339" s="70"/>
    </row>
    <row r="340" spans="15:32" x14ac:dyDescent="0.25">
      <c r="O340" s="67"/>
      <c r="P340" s="68"/>
      <c r="Q340" s="69"/>
      <c r="R340" s="69"/>
      <c r="S340" s="69"/>
      <c r="T340" s="69"/>
      <c r="U340" s="69"/>
      <c r="V340" s="69"/>
      <c r="W340" s="69"/>
      <c r="X340" s="69"/>
      <c r="Y340" s="69"/>
      <c r="AC340" s="70"/>
      <c r="AD340" s="70"/>
      <c r="AE340" s="70"/>
      <c r="AF340" s="70"/>
    </row>
    <row r="341" spans="15:32" x14ac:dyDescent="0.25">
      <c r="O341" s="67"/>
      <c r="P341" s="68"/>
      <c r="Q341" s="69"/>
      <c r="R341" s="69"/>
      <c r="S341" s="69"/>
      <c r="T341" s="69"/>
      <c r="U341" s="69"/>
      <c r="V341" s="69"/>
      <c r="W341" s="69"/>
      <c r="X341" s="69"/>
      <c r="Y341" s="69"/>
      <c r="AC341" s="70"/>
      <c r="AD341" s="70"/>
      <c r="AE341" s="70"/>
      <c r="AF341" s="70"/>
    </row>
    <row r="342" spans="15:32" x14ac:dyDescent="0.25">
      <c r="O342" s="67"/>
      <c r="P342" s="68"/>
      <c r="Q342" s="69"/>
      <c r="R342" s="69"/>
      <c r="S342" s="69"/>
      <c r="T342" s="69"/>
      <c r="U342" s="69"/>
      <c r="V342" s="69"/>
      <c r="W342" s="69"/>
      <c r="X342" s="69"/>
      <c r="Y342" s="69"/>
      <c r="AC342" s="70"/>
      <c r="AD342" s="70"/>
      <c r="AE342" s="70"/>
      <c r="AF342" s="70"/>
    </row>
    <row r="343" spans="15:32" x14ac:dyDescent="0.25">
      <c r="O343" s="67"/>
      <c r="P343" s="68"/>
      <c r="Q343" s="69"/>
      <c r="R343" s="69"/>
      <c r="S343" s="69"/>
      <c r="T343" s="69"/>
      <c r="U343" s="69"/>
      <c r="V343" s="69"/>
      <c r="W343" s="69"/>
      <c r="X343" s="69"/>
      <c r="Y343" s="69"/>
      <c r="AC343" s="70"/>
      <c r="AD343" s="70"/>
      <c r="AE343" s="70"/>
      <c r="AF343" s="70"/>
    </row>
    <row r="344" spans="15:32" x14ac:dyDescent="0.25">
      <c r="O344" s="67"/>
      <c r="P344" s="68"/>
      <c r="Q344" s="69"/>
      <c r="R344" s="69"/>
      <c r="S344" s="69"/>
      <c r="T344" s="69"/>
      <c r="U344" s="69"/>
      <c r="V344" s="69"/>
      <c r="W344" s="69"/>
      <c r="X344" s="69"/>
      <c r="Y344" s="69"/>
      <c r="AC344" s="70"/>
      <c r="AD344" s="70"/>
      <c r="AE344" s="70"/>
      <c r="AF344" s="70"/>
    </row>
    <row r="345" spans="15:32" x14ac:dyDescent="0.25">
      <c r="O345" s="67"/>
      <c r="P345" s="68"/>
      <c r="Q345" s="69"/>
      <c r="R345" s="69"/>
      <c r="S345" s="69"/>
      <c r="T345" s="69"/>
      <c r="U345" s="69"/>
      <c r="V345" s="69"/>
      <c r="W345" s="69"/>
      <c r="X345" s="69"/>
      <c r="Y345" s="69"/>
      <c r="AC345" s="70"/>
      <c r="AD345" s="70"/>
      <c r="AE345" s="70"/>
      <c r="AF345" s="70"/>
    </row>
    <row r="346" spans="15:32" x14ac:dyDescent="0.25">
      <c r="O346" s="67"/>
      <c r="P346" s="68"/>
      <c r="Q346" s="69"/>
      <c r="R346" s="69"/>
      <c r="S346" s="69"/>
      <c r="T346" s="69"/>
      <c r="U346" s="69"/>
      <c r="V346" s="69"/>
      <c r="W346" s="69"/>
      <c r="X346" s="69"/>
      <c r="Y346" s="69"/>
      <c r="AC346" s="70"/>
      <c r="AD346" s="70"/>
      <c r="AE346" s="70"/>
      <c r="AF346" s="70"/>
    </row>
    <row r="347" spans="15:32" x14ac:dyDescent="0.25">
      <c r="O347" s="67"/>
      <c r="P347" s="68"/>
      <c r="Q347" s="69"/>
      <c r="R347" s="69"/>
      <c r="S347" s="69"/>
      <c r="T347" s="69"/>
      <c r="U347" s="69"/>
      <c r="V347" s="69"/>
      <c r="W347" s="69"/>
      <c r="X347" s="69"/>
      <c r="Y347" s="69"/>
      <c r="AC347" s="70"/>
      <c r="AD347" s="70"/>
      <c r="AE347" s="70"/>
      <c r="AF347" s="70"/>
    </row>
    <row r="348" spans="15:32" x14ac:dyDescent="0.25">
      <c r="O348" s="67"/>
      <c r="P348" s="68"/>
      <c r="Q348" s="69"/>
      <c r="R348" s="69"/>
      <c r="S348" s="69"/>
      <c r="T348" s="69"/>
      <c r="U348" s="69"/>
      <c r="V348" s="69"/>
      <c r="W348" s="69"/>
      <c r="X348" s="69"/>
      <c r="Y348" s="69"/>
      <c r="AC348" s="70"/>
      <c r="AD348" s="70"/>
      <c r="AE348" s="70"/>
      <c r="AF348" s="70"/>
    </row>
    <row r="349" spans="15:32" x14ac:dyDescent="0.25">
      <c r="O349" s="67"/>
      <c r="P349" s="68"/>
      <c r="Q349" s="69"/>
      <c r="R349" s="69"/>
      <c r="S349" s="69"/>
      <c r="T349" s="69"/>
      <c r="U349" s="69"/>
      <c r="V349" s="69"/>
      <c r="W349" s="69"/>
      <c r="X349" s="69"/>
      <c r="Y349" s="69"/>
      <c r="AC349" s="70"/>
      <c r="AD349" s="70"/>
      <c r="AE349" s="70"/>
      <c r="AF349" s="70"/>
    </row>
    <row r="350" spans="15:32" x14ac:dyDescent="0.25">
      <c r="O350" s="67"/>
      <c r="P350" s="68"/>
      <c r="Q350" s="69"/>
      <c r="R350" s="69"/>
      <c r="S350" s="69"/>
      <c r="T350" s="69"/>
      <c r="U350" s="69"/>
      <c r="V350" s="69"/>
      <c r="W350" s="69"/>
      <c r="X350" s="69"/>
      <c r="Y350" s="69"/>
      <c r="AC350" s="70"/>
      <c r="AD350" s="70"/>
      <c r="AE350" s="70"/>
      <c r="AF350" s="70"/>
    </row>
    <row r="351" spans="15:32" x14ac:dyDescent="0.25">
      <c r="O351" s="67"/>
      <c r="P351" s="68"/>
      <c r="Q351" s="69"/>
      <c r="R351" s="69"/>
      <c r="S351" s="69"/>
      <c r="T351" s="69"/>
      <c r="U351" s="69"/>
      <c r="V351" s="69"/>
      <c r="W351" s="69"/>
      <c r="X351" s="69"/>
      <c r="Y351" s="69"/>
      <c r="AC351" s="70"/>
      <c r="AD351" s="70"/>
      <c r="AE351" s="70"/>
      <c r="AF351" s="70"/>
    </row>
    <row r="352" spans="15:32" x14ac:dyDescent="0.25">
      <c r="O352" s="67"/>
      <c r="P352" s="68"/>
      <c r="Q352" s="69"/>
      <c r="R352" s="69"/>
      <c r="S352" s="69"/>
      <c r="T352" s="69"/>
      <c r="U352" s="69"/>
      <c r="V352" s="69"/>
      <c r="W352" s="69"/>
      <c r="X352" s="69"/>
      <c r="Y352" s="69"/>
      <c r="AC352" s="70"/>
      <c r="AD352" s="70"/>
      <c r="AE352" s="70"/>
      <c r="AF352" s="70"/>
    </row>
    <row r="353" spans="15:32" x14ac:dyDescent="0.25">
      <c r="O353" s="67"/>
      <c r="P353" s="68"/>
      <c r="Q353" s="69"/>
      <c r="R353" s="69"/>
      <c r="S353" s="69"/>
      <c r="T353" s="69"/>
      <c r="U353" s="69"/>
      <c r="V353" s="69"/>
      <c r="W353" s="69"/>
      <c r="X353" s="69"/>
      <c r="Y353" s="69"/>
      <c r="AC353" s="70"/>
      <c r="AD353" s="70"/>
      <c r="AE353" s="70"/>
      <c r="AF353" s="70"/>
    </row>
    <row r="354" spans="15:32" x14ac:dyDescent="0.25">
      <c r="O354" s="67"/>
      <c r="P354" s="68"/>
      <c r="Q354" s="69"/>
      <c r="R354" s="69"/>
      <c r="S354" s="69"/>
      <c r="T354" s="69"/>
      <c r="U354" s="69"/>
      <c r="V354" s="69"/>
      <c r="W354" s="69"/>
      <c r="X354" s="69"/>
      <c r="Y354" s="69"/>
      <c r="AC354" s="70"/>
      <c r="AD354" s="70"/>
      <c r="AE354" s="70"/>
      <c r="AF354" s="70"/>
    </row>
    <row r="355" spans="15:32" x14ac:dyDescent="0.25">
      <c r="O355" s="67"/>
      <c r="P355" s="68"/>
      <c r="Q355" s="69"/>
      <c r="R355" s="69"/>
      <c r="S355" s="69"/>
      <c r="T355" s="69"/>
      <c r="U355" s="69"/>
      <c r="V355" s="69"/>
      <c r="W355" s="69"/>
      <c r="X355" s="69"/>
      <c r="Y355" s="69"/>
      <c r="AC355" s="70"/>
      <c r="AD355" s="70"/>
      <c r="AE355" s="70"/>
      <c r="AF355" s="70"/>
    </row>
    <row r="356" spans="15:32" x14ac:dyDescent="0.25">
      <c r="O356" s="67"/>
      <c r="P356" s="68"/>
      <c r="Q356" s="69"/>
      <c r="R356" s="69"/>
      <c r="S356" s="69"/>
      <c r="T356" s="69"/>
      <c r="U356" s="69"/>
      <c r="V356" s="69"/>
      <c r="W356" s="69"/>
      <c r="X356" s="69"/>
      <c r="Y356" s="69"/>
      <c r="AC356" s="70"/>
      <c r="AD356" s="70"/>
      <c r="AE356" s="70"/>
      <c r="AF356" s="70"/>
    </row>
    <row r="357" spans="15:32" x14ac:dyDescent="0.25">
      <c r="O357" s="67"/>
      <c r="P357" s="68"/>
      <c r="Q357" s="69"/>
      <c r="R357" s="69"/>
      <c r="S357" s="69"/>
      <c r="T357" s="69"/>
      <c r="U357" s="69"/>
      <c r="V357" s="69"/>
      <c r="W357" s="69"/>
      <c r="X357" s="69"/>
      <c r="Y357" s="69"/>
      <c r="AC357" s="70"/>
      <c r="AD357" s="70"/>
      <c r="AE357" s="70"/>
      <c r="AF357" s="70"/>
    </row>
    <row r="358" spans="15:32" x14ac:dyDescent="0.25">
      <c r="O358" s="67"/>
      <c r="P358" s="68"/>
      <c r="Q358" s="69"/>
      <c r="R358" s="69"/>
      <c r="S358" s="69"/>
      <c r="T358" s="69"/>
      <c r="U358" s="69"/>
      <c r="V358" s="69"/>
      <c r="W358" s="69"/>
      <c r="X358" s="69"/>
      <c r="Y358" s="69"/>
      <c r="AC358" s="70"/>
      <c r="AD358" s="70"/>
      <c r="AE358" s="70"/>
      <c r="AF358" s="70"/>
    </row>
    <row r="359" spans="15:32" x14ac:dyDescent="0.25">
      <c r="O359" s="67"/>
      <c r="P359" s="68"/>
      <c r="Q359" s="69"/>
      <c r="R359" s="69"/>
      <c r="S359" s="69"/>
      <c r="T359" s="69"/>
      <c r="U359" s="69"/>
      <c r="V359" s="69"/>
      <c r="W359" s="69"/>
      <c r="X359" s="69"/>
      <c r="Y359" s="69"/>
      <c r="AC359" s="70"/>
      <c r="AD359" s="70"/>
      <c r="AE359" s="70"/>
      <c r="AF359" s="70"/>
    </row>
    <row r="360" spans="15:32" x14ac:dyDescent="0.25">
      <c r="O360" s="67"/>
      <c r="P360" s="68"/>
      <c r="Q360" s="69"/>
      <c r="R360" s="69"/>
      <c r="S360" s="69"/>
      <c r="T360" s="69"/>
      <c r="U360" s="69"/>
      <c r="V360" s="69"/>
      <c r="W360" s="69"/>
      <c r="X360" s="69"/>
      <c r="Y360" s="69"/>
      <c r="AC360" s="70"/>
      <c r="AD360" s="70"/>
      <c r="AE360" s="70"/>
      <c r="AF360" s="70"/>
    </row>
    <row r="361" spans="15:32" x14ac:dyDescent="0.25">
      <c r="O361" s="67"/>
      <c r="P361" s="68"/>
      <c r="Q361" s="69"/>
      <c r="R361" s="69"/>
      <c r="S361" s="69"/>
      <c r="T361" s="69"/>
      <c r="U361" s="69"/>
      <c r="V361" s="69"/>
      <c r="W361" s="69"/>
      <c r="X361" s="69"/>
      <c r="Y361" s="69"/>
      <c r="AC361" s="70"/>
      <c r="AD361" s="70"/>
      <c r="AE361" s="70"/>
      <c r="AF361" s="70"/>
    </row>
    <row r="362" spans="15:32" x14ac:dyDescent="0.25">
      <c r="O362" s="67"/>
      <c r="P362" s="68"/>
      <c r="Q362" s="69"/>
      <c r="R362" s="69"/>
      <c r="S362" s="69"/>
      <c r="T362" s="69"/>
      <c r="U362" s="69"/>
      <c r="V362" s="69"/>
      <c r="W362" s="69"/>
      <c r="X362" s="69"/>
      <c r="Y362" s="69"/>
      <c r="AC362" s="70"/>
      <c r="AD362" s="70"/>
      <c r="AE362" s="70"/>
      <c r="AF362" s="70"/>
    </row>
    <row r="363" spans="15:32" x14ac:dyDescent="0.25">
      <c r="O363" s="67"/>
      <c r="P363" s="68"/>
      <c r="Q363" s="69"/>
      <c r="R363" s="69"/>
      <c r="S363" s="69"/>
      <c r="T363" s="69"/>
      <c r="U363" s="69"/>
      <c r="V363" s="69"/>
      <c r="W363" s="69"/>
      <c r="X363" s="69"/>
      <c r="Y363" s="69"/>
      <c r="AC363" s="70"/>
      <c r="AD363" s="70"/>
      <c r="AE363" s="70"/>
      <c r="AF363" s="70"/>
    </row>
    <row r="364" spans="15:32" x14ac:dyDescent="0.25">
      <c r="O364" s="67"/>
      <c r="P364" s="68"/>
      <c r="Q364" s="69"/>
      <c r="R364" s="69"/>
      <c r="S364" s="69"/>
      <c r="T364" s="69"/>
      <c r="U364" s="69"/>
      <c r="V364" s="69"/>
      <c r="W364" s="69"/>
      <c r="X364" s="69"/>
      <c r="Y364" s="69"/>
      <c r="AC364" s="70"/>
      <c r="AD364" s="70"/>
      <c r="AE364" s="70"/>
      <c r="AF364" s="70"/>
    </row>
    <row r="365" spans="15:32" x14ac:dyDescent="0.25">
      <c r="O365" s="67"/>
      <c r="P365" s="68"/>
      <c r="Q365" s="69"/>
      <c r="R365" s="69"/>
      <c r="S365" s="69"/>
      <c r="T365" s="69"/>
      <c r="U365" s="69"/>
      <c r="V365" s="69"/>
      <c r="W365" s="69"/>
      <c r="X365" s="69"/>
      <c r="Y365" s="69"/>
      <c r="AC365" s="70"/>
      <c r="AD365" s="70"/>
      <c r="AE365" s="70"/>
      <c r="AF365" s="70"/>
    </row>
    <row r="366" spans="15:32" x14ac:dyDescent="0.25">
      <c r="O366" s="67"/>
      <c r="P366" s="68"/>
      <c r="Q366" s="69"/>
      <c r="R366" s="69"/>
      <c r="S366" s="69"/>
      <c r="T366" s="69"/>
      <c r="U366" s="69"/>
      <c r="V366" s="69"/>
      <c r="W366" s="69"/>
      <c r="X366" s="69"/>
      <c r="Y366" s="69"/>
      <c r="AC366" s="70"/>
      <c r="AD366" s="70"/>
      <c r="AE366" s="70"/>
      <c r="AF366" s="70"/>
    </row>
    <row r="367" spans="15:32" x14ac:dyDescent="0.25">
      <c r="O367" s="67"/>
      <c r="P367" s="68"/>
      <c r="Q367" s="69"/>
      <c r="R367" s="69"/>
      <c r="S367" s="69"/>
      <c r="T367" s="69"/>
      <c r="U367" s="69"/>
      <c r="V367" s="69"/>
      <c r="W367" s="69"/>
      <c r="X367" s="69"/>
      <c r="Y367" s="69"/>
      <c r="AC367" s="70"/>
      <c r="AD367" s="70"/>
      <c r="AE367" s="70"/>
      <c r="AF367" s="70"/>
    </row>
    <row r="368" spans="15:32" x14ac:dyDescent="0.25">
      <c r="O368" s="67"/>
      <c r="P368" s="68"/>
      <c r="Q368" s="69"/>
      <c r="R368" s="69"/>
      <c r="S368" s="69"/>
      <c r="T368" s="69"/>
      <c r="U368" s="69"/>
      <c r="V368" s="69"/>
      <c r="W368" s="69"/>
      <c r="X368" s="69"/>
      <c r="Y368" s="69"/>
      <c r="AC368" s="70"/>
      <c r="AD368" s="70"/>
      <c r="AE368" s="70"/>
      <c r="AF368" s="70"/>
    </row>
    <row r="369" spans="15:32" x14ac:dyDescent="0.25">
      <c r="O369" s="67"/>
      <c r="P369" s="68"/>
      <c r="Q369" s="69"/>
      <c r="R369" s="69"/>
      <c r="S369" s="69"/>
      <c r="T369" s="69"/>
      <c r="U369" s="69"/>
      <c r="V369" s="69"/>
      <c r="W369" s="69"/>
      <c r="X369" s="69"/>
      <c r="Y369" s="69"/>
      <c r="AC369" s="70"/>
      <c r="AD369" s="70"/>
      <c r="AE369" s="70"/>
      <c r="AF369" s="70"/>
    </row>
    <row r="370" spans="15:32" x14ac:dyDescent="0.25">
      <c r="O370" s="67"/>
      <c r="P370" s="68"/>
      <c r="Q370" s="69"/>
      <c r="R370" s="69"/>
      <c r="S370" s="69"/>
      <c r="T370" s="69"/>
      <c r="U370" s="69"/>
      <c r="V370" s="69"/>
      <c r="W370" s="69"/>
      <c r="X370" s="69"/>
      <c r="Y370" s="69"/>
      <c r="AC370" s="70"/>
      <c r="AD370" s="70"/>
      <c r="AE370" s="70"/>
      <c r="AF370" s="70"/>
    </row>
    <row r="371" spans="15:32" x14ac:dyDescent="0.25">
      <c r="O371" s="67"/>
      <c r="P371" s="68"/>
      <c r="Q371" s="69"/>
      <c r="R371" s="69"/>
      <c r="S371" s="69"/>
      <c r="T371" s="69"/>
      <c r="U371" s="69"/>
      <c r="V371" s="69"/>
      <c r="W371" s="69"/>
      <c r="X371" s="69"/>
      <c r="Y371" s="69"/>
      <c r="AC371" s="70"/>
      <c r="AD371" s="70"/>
      <c r="AE371" s="70"/>
      <c r="AF371" s="70"/>
    </row>
    <row r="372" spans="15:32" x14ac:dyDescent="0.25">
      <c r="O372" s="67"/>
      <c r="P372" s="68"/>
      <c r="Q372" s="69"/>
      <c r="R372" s="69"/>
      <c r="S372" s="69"/>
      <c r="T372" s="69"/>
      <c r="U372" s="69"/>
      <c r="V372" s="69"/>
      <c r="W372" s="69"/>
      <c r="X372" s="69"/>
      <c r="Y372" s="69"/>
      <c r="AC372" s="70"/>
      <c r="AD372" s="70"/>
      <c r="AE372" s="70"/>
      <c r="AF372" s="70"/>
    </row>
    <row r="373" spans="15:32" x14ac:dyDescent="0.25">
      <c r="O373" s="67"/>
      <c r="P373" s="68"/>
      <c r="Q373" s="69"/>
      <c r="R373" s="69"/>
      <c r="S373" s="69"/>
      <c r="T373" s="69"/>
      <c r="U373" s="69"/>
      <c r="V373" s="69"/>
      <c r="W373" s="69"/>
      <c r="X373" s="69"/>
      <c r="Y373" s="69"/>
      <c r="AC373" s="70"/>
      <c r="AD373" s="70"/>
      <c r="AE373" s="70"/>
      <c r="AF373" s="70"/>
    </row>
    <row r="374" spans="15:32" x14ac:dyDescent="0.25">
      <c r="O374" s="67"/>
      <c r="P374" s="68"/>
      <c r="Q374" s="69"/>
      <c r="R374" s="69"/>
      <c r="S374" s="69"/>
      <c r="T374" s="69"/>
      <c r="U374" s="69"/>
      <c r="V374" s="69"/>
      <c r="W374" s="69"/>
      <c r="X374" s="69"/>
      <c r="Y374" s="69"/>
      <c r="AC374" s="70"/>
      <c r="AD374" s="70"/>
      <c r="AE374" s="70"/>
      <c r="AF374" s="70"/>
    </row>
    <row r="375" spans="15:32" x14ac:dyDescent="0.25">
      <c r="O375" s="67"/>
      <c r="P375" s="68"/>
      <c r="Q375" s="69"/>
      <c r="R375" s="69"/>
      <c r="S375" s="69"/>
      <c r="T375" s="69"/>
      <c r="U375" s="69"/>
      <c r="V375" s="69"/>
      <c r="W375" s="69"/>
      <c r="X375" s="69"/>
      <c r="Y375" s="69"/>
      <c r="AC375" s="70"/>
      <c r="AD375" s="70"/>
      <c r="AE375" s="70"/>
      <c r="AF375" s="70"/>
    </row>
    <row r="376" spans="15:32" x14ac:dyDescent="0.25">
      <c r="O376" s="67"/>
      <c r="P376" s="68"/>
      <c r="Q376" s="69"/>
      <c r="R376" s="69"/>
      <c r="S376" s="69"/>
      <c r="T376" s="69"/>
      <c r="U376" s="69"/>
      <c r="V376" s="69"/>
      <c r="W376" s="69"/>
      <c r="X376" s="69"/>
      <c r="Y376" s="69"/>
      <c r="AC376" s="70"/>
      <c r="AD376" s="70"/>
      <c r="AE376" s="70"/>
      <c r="AF376" s="70"/>
    </row>
    <row r="377" spans="15:32" x14ac:dyDescent="0.25">
      <c r="O377" s="67"/>
      <c r="P377" s="68"/>
      <c r="Q377" s="69"/>
      <c r="R377" s="69"/>
      <c r="S377" s="69"/>
      <c r="T377" s="69"/>
      <c r="U377" s="69"/>
      <c r="V377" s="69"/>
      <c r="W377" s="69"/>
      <c r="X377" s="69"/>
      <c r="Y377" s="69"/>
      <c r="AC377" s="70"/>
      <c r="AD377" s="70"/>
      <c r="AE377" s="70"/>
      <c r="AF377" s="70"/>
    </row>
    <row r="378" spans="15:32" x14ac:dyDescent="0.25">
      <c r="O378" s="67"/>
      <c r="P378" s="68"/>
      <c r="Q378" s="69"/>
      <c r="R378" s="69"/>
      <c r="S378" s="69"/>
      <c r="T378" s="69"/>
      <c r="U378" s="69"/>
      <c r="V378" s="69"/>
      <c r="W378" s="69"/>
      <c r="X378" s="69"/>
      <c r="Y378" s="69"/>
      <c r="AC378" s="70"/>
      <c r="AD378" s="70"/>
      <c r="AE378" s="70"/>
      <c r="AF378" s="70"/>
    </row>
    <row r="379" spans="15:32" x14ac:dyDescent="0.25">
      <c r="O379" s="67"/>
      <c r="P379" s="68"/>
      <c r="Q379" s="69"/>
      <c r="R379" s="69"/>
      <c r="S379" s="69"/>
      <c r="T379" s="69"/>
      <c r="U379" s="69"/>
      <c r="V379" s="69"/>
      <c r="W379" s="69"/>
      <c r="X379" s="69"/>
      <c r="Y379" s="69"/>
      <c r="AC379" s="70"/>
      <c r="AD379" s="70"/>
      <c r="AE379" s="70"/>
      <c r="AF379" s="70"/>
    </row>
    <row r="380" spans="15:32" x14ac:dyDescent="0.25">
      <c r="O380" s="67"/>
      <c r="P380" s="68"/>
      <c r="Q380" s="69"/>
      <c r="R380" s="69"/>
      <c r="S380" s="69"/>
      <c r="T380" s="69"/>
      <c r="U380" s="69"/>
      <c r="V380" s="69"/>
      <c r="W380" s="69"/>
      <c r="X380" s="69"/>
      <c r="Y380" s="69"/>
      <c r="AC380" s="70"/>
      <c r="AD380" s="70"/>
      <c r="AE380" s="70"/>
      <c r="AF380" s="70"/>
    </row>
    <row r="381" spans="15:32" x14ac:dyDescent="0.25">
      <c r="O381" s="67"/>
      <c r="P381" s="68"/>
      <c r="Q381" s="69"/>
      <c r="R381" s="69"/>
      <c r="S381" s="69"/>
      <c r="T381" s="69"/>
      <c r="U381" s="69"/>
      <c r="V381" s="69"/>
      <c r="W381" s="69"/>
      <c r="X381" s="69"/>
      <c r="Y381" s="69"/>
      <c r="AC381" s="70"/>
      <c r="AD381" s="70"/>
      <c r="AE381" s="70"/>
      <c r="AF381" s="70"/>
    </row>
    <row r="382" spans="15:32" x14ac:dyDescent="0.25">
      <c r="O382" s="67"/>
      <c r="P382" s="68"/>
      <c r="Q382" s="69"/>
      <c r="R382" s="69"/>
      <c r="S382" s="69"/>
      <c r="T382" s="69"/>
      <c r="U382" s="69"/>
      <c r="V382" s="69"/>
      <c r="W382" s="69"/>
      <c r="X382" s="69"/>
      <c r="Y382" s="69"/>
      <c r="AC382" s="70"/>
      <c r="AD382" s="70"/>
      <c r="AE382" s="70"/>
      <c r="AF382" s="70"/>
    </row>
    <row r="383" spans="15:32" x14ac:dyDescent="0.25">
      <c r="O383" s="67"/>
      <c r="P383" s="68"/>
      <c r="Q383" s="69"/>
      <c r="R383" s="69"/>
      <c r="S383" s="69"/>
      <c r="T383" s="69"/>
      <c r="U383" s="69"/>
      <c r="V383" s="69"/>
      <c r="W383" s="69"/>
      <c r="X383" s="69"/>
      <c r="Y383" s="69"/>
      <c r="AC383" s="70"/>
      <c r="AD383" s="70"/>
      <c r="AE383" s="70"/>
      <c r="AF383" s="70"/>
    </row>
    <row r="384" spans="15:32" x14ac:dyDescent="0.25">
      <c r="O384" s="67"/>
      <c r="P384" s="68"/>
      <c r="Q384" s="69"/>
      <c r="R384" s="69"/>
      <c r="S384" s="69"/>
      <c r="T384" s="69"/>
      <c r="U384" s="69"/>
      <c r="V384" s="69"/>
      <c r="W384" s="69"/>
      <c r="X384" s="69"/>
      <c r="Y384" s="69"/>
      <c r="AC384" s="70"/>
      <c r="AD384" s="70"/>
      <c r="AE384" s="70"/>
      <c r="AF384" s="70"/>
    </row>
    <row r="385" spans="15:32" x14ac:dyDescent="0.25">
      <c r="O385" s="67"/>
      <c r="P385" s="68"/>
      <c r="Q385" s="69"/>
      <c r="R385" s="69"/>
      <c r="S385" s="69"/>
      <c r="T385" s="69"/>
      <c r="U385" s="69"/>
      <c r="V385" s="69"/>
      <c r="W385" s="69"/>
      <c r="X385" s="69"/>
      <c r="Y385" s="69"/>
      <c r="AC385" s="70"/>
      <c r="AD385" s="70"/>
      <c r="AE385" s="70"/>
      <c r="AF385" s="70"/>
    </row>
    <row r="386" spans="15:32" x14ac:dyDescent="0.25">
      <c r="O386" s="67"/>
      <c r="P386" s="68"/>
      <c r="Q386" s="69"/>
      <c r="R386" s="69"/>
      <c r="S386" s="69"/>
      <c r="T386" s="69"/>
      <c r="U386" s="69"/>
      <c r="V386" s="69"/>
      <c r="W386" s="69"/>
      <c r="X386" s="69"/>
      <c r="Y386" s="69"/>
      <c r="AC386" s="70"/>
      <c r="AD386" s="70"/>
      <c r="AE386" s="70"/>
      <c r="AF386" s="70"/>
    </row>
    <row r="387" spans="15:32" x14ac:dyDescent="0.25">
      <c r="O387" s="67"/>
      <c r="P387" s="68"/>
      <c r="Q387" s="69"/>
      <c r="R387" s="69"/>
      <c r="S387" s="69"/>
      <c r="T387" s="69"/>
      <c r="U387" s="69"/>
      <c r="V387" s="69"/>
      <c r="W387" s="69"/>
      <c r="X387" s="69"/>
      <c r="Y387" s="69"/>
      <c r="AC387" s="70"/>
      <c r="AD387" s="70"/>
      <c r="AE387" s="70"/>
      <c r="AF387" s="70"/>
    </row>
    <row r="388" spans="15:32" x14ac:dyDescent="0.25">
      <c r="O388" s="67"/>
      <c r="P388" s="68"/>
      <c r="Q388" s="69"/>
      <c r="R388" s="69"/>
      <c r="S388" s="69"/>
      <c r="T388" s="69"/>
      <c r="U388" s="69"/>
      <c r="V388" s="69"/>
      <c r="W388" s="69"/>
      <c r="X388" s="69"/>
      <c r="Y388" s="69"/>
      <c r="AC388" s="70"/>
      <c r="AD388" s="70"/>
      <c r="AE388" s="70"/>
      <c r="AF388" s="70"/>
    </row>
    <row r="389" spans="15:32" x14ac:dyDescent="0.25">
      <c r="O389" s="67"/>
      <c r="P389" s="68"/>
      <c r="Q389" s="69"/>
      <c r="R389" s="69"/>
      <c r="S389" s="69"/>
      <c r="T389" s="69"/>
      <c r="U389" s="69"/>
      <c r="V389" s="69"/>
      <c r="W389" s="69"/>
      <c r="X389" s="69"/>
      <c r="Y389" s="69"/>
      <c r="AC389" s="70"/>
      <c r="AD389" s="70"/>
      <c r="AE389" s="70"/>
      <c r="AF389" s="70"/>
    </row>
    <row r="390" spans="15:32" x14ac:dyDescent="0.25">
      <c r="O390" s="67"/>
      <c r="P390" s="68"/>
      <c r="Q390" s="69"/>
      <c r="R390" s="69"/>
      <c r="S390" s="69"/>
      <c r="T390" s="69"/>
      <c r="U390" s="69"/>
      <c r="V390" s="69"/>
      <c r="W390" s="69"/>
      <c r="X390" s="69"/>
      <c r="Y390" s="69"/>
      <c r="AC390" s="70"/>
      <c r="AD390" s="70"/>
      <c r="AE390" s="70"/>
      <c r="AF390" s="70"/>
    </row>
    <row r="391" spans="15:32" x14ac:dyDescent="0.25">
      <c r="O391" s="67"/>
      <c r="P391" s="68"/>
      <c r="Q391" s="69"/>
      <c r="R391" s="69"/>
      <c r="S391" s="69"/>
      <c r="T391" s="69"/>
      <c r="U391" s="69"/>
      <c r="V391" s="69"/>
      <c r="W391" s="69"/>
      <c r="X391" s="69"/>
      <c r="Y391" s="69"/>
      <c r="AC391" s="70"/>
      <c r="AD391" s="70"/>
      <c r="AE391" s="70"/>
      <c r="AF391" s="70"/>
    </row>
    <row r="392" spans="15:32" x14ac:dyDescent="0.25">
      <c r="O392" s="67"/>
      <c r="P392" s="68"/>
      <c r="Q392" s="69"/>
      <c r="R392" s="69"/>
      <c r="S392" s="69"/>
      <c r="T392" s="69"/>
      <c r="U392" s="69"/>
      <c r="V392" s="69"/>
      <c r="W392" s="69"/>
      <c r="X392" s="69"/>
      <c r="Y392" s="69"/>
      <c r="AC392" s="70"/>
      <c r="AD392" s="70"/>
      <c r="AE392" s="70"/>
      <c r="AF392" s="70"/>
    </row>
    <row r="393" spans="15:32" x14ac:dyDescent="0.25">
      <c r="O393" s="67"/>
      <c r="P393" s="68"/>
      <c r="Q393" s="69"/>
      <c r="R393" s="69"/>
      <c r="S393" s="69"/>
      <c r="T393" s="69"/>
      <c r="U393" s="69"/>
      <c r="V393" s="69"/>
      <c r="W393" s="69"/>
      <c r="X393" s="69"/>
      <c r="Y393" s="69"/>
      <c r="AC393" s="70"/>
      <c r="AD393" s="70"/>
      <c r="AE393" s="70"/>
      <c r="AF393" s="70"/>
    </row>
    <row r="394" spans="15:32" x14ac:dyDescent="0.25">
      <c r="O394" s="67"/>
      <c r="P394" s="68"/>
      <c r="Q394" s="69"/>
      <c r="R394" s="69"/>
      <c r="S394" s="69"/>
      <c r="T394" s="69"/>
      <c r="U394" s="69"/>
      <c r="V394" s="69"/>
      <c r="W394" s="69"/>
      <c r="X394" s="69"/>
      <c r="Y394" s="69"/>
      <c r="AC394" s="70"/>
      <c r="AD394" s="70"/>
      <c r="AE394" s="70"/>
      <c r="AF394" s="70"/>
    </row>
    <row r="395" spans="15:32" x14ac:dyDescent="0.25">
      <c r="O395" s="67"/>
      <c r="P395" s="68"/>
      <c r="Q395" s="69"/>
      <c r="R395" s="69"/>
      <c r="S395" s="69"/>
      <c r="T395" s="69"/>
      <c r="U395" s="69"/>
      <c r="V395" s="69"/>
      <c r="W395" s="69"/>
      <c r="X395" s="69"/>
      <c r="Y395" s="69"/>
      <c r="AC395" s="70"/>
      <c r="AD395" s="70"/>
      <c r="AE395" s="70"/>
      <c r="AF395" s="70"/>
    </row>
    <row r="396" spans="15:32" x14ac:dyDescent="0.25">
      <c r="O396" s="67"/>
      <c r="P396" s="68"/>
      <c r="Q396" s="69"/>
      <c r="R396" s="69"/>
      <c r="S396" s="69"/>
      <c r="T396" s="69"/>
      <c r="U396" s="69"/>
      <c r="V396" s="69"/>
      <c r="W396" s="69"/>
      <c r="X396" s="69"/>
      <c r="Y396" s="69"/>
      <c r="AC396" s="70"/>
      <c r="AD396" s="70"/>
      <c r="AE396" s="70"/>
      <c r="AF396" s="70"/>
    </row>
    <row r="397" spans="15:32" x14ac:dyDescent="0.25">
      <c r="O397" s="67"/>
      <c r="P397" s="68"/>
      <c r="Q397" s="69"/>
      <c r="R397" s="69"/>
      <c r="S397" s="69"/>
      <c r="T397" s="69"/>
      <c r="U397" s="69"/>
      <c r="V397" s="69"/>
      <c r="W397" s="69"/>
      <c r="X397" s="69"/>
      <c r="Y397" s="69"/>
      <c r="AC397" s="70"/>
      <c r="AD397" s="70"/>
      <c r="AE397" s="70"/>
      <c r="AF397" s="70"/>
    </row>
    <row r="398" spans="15:32" x14ac:dyDescent="0.25">
      <c r="O398" s="67"/>
      <c r="P398" s="68"/>
      <c r="Q398" s="69"/>
      <c r="R398" s="69"/>
      <c r="S398" s="69"/>
      <c r="T398" s="69"/>
      <c r="U398" s="69"/>
      <c r="V398" s="69"/>
      <c r="W398" s="69"/>
      <c r="X398" s="69"/>
      <c r="Y398" s="69"/>
      <c r="AC398" s="70"/>
      <c r="AD398" s="70"/>
      <c r="AE398" s="70"/>
      <c r="AF398" s="70"/>
    </row>
    <row r="399" spans="15:32" x14ac:dyDescent="0.25">
      <c r="O399" s="67"/>
      <c r="P399" s="68"/>
      <c r="Q399" s="69"/>
      <c r="R399" s="69"/>
      <c r="S399" s="69"/>
      <c r="T399" s="69"/>
      <c r="U399" s="69"/>
      <c r="V399" s="69"/>
      <c r="W399" s="69"/>
      <c r="X399" s="69"/>
      <c r="Y399" s="69"/>
      <c r="AC399" s="70"/>
      <c r="AD399" s="70"/>
      <c r="AE399" s="70"/>
      <c r="AF399" s="70"/>
    </row>
    <row r="400" spans="15:32" x14ac:dyDescent="0.25">
      <c r="O400" s="67"/>
      <c r="P400" s="68"/>
      <c r="Q400" s="69"/>
      <c r="R400" s="69"/>
      <c r="S400" s="69"/>
      <c r="T400" s="69"/>
      <c r="U400" s="69"/>
      <c r="V400" s="69"/>
      <c r="W400" s="69"/>
      <c r="X400" s="69"/>
      <c r="Y400" s="69"/>
      <c r="AC400" s="70"/>
      <c r="AD400" s="70"/>
      <c r="AE400" s="70"/>
      <c r="AF400" s="70"/>
    </row>
    <row r="401" spans="15:32" x14ac:dyDescent="0.25">
      <c r="O401" s="67"/>
      <c r="P401" s="68"/>
      <c r="Q401" s="69"/>
      <c r="R401" s="69"/>
      <c r="S401" s="69"/>
      <c r="T401" s="69"/>
      <c r="U401" s="69"/>
      <c r="V401" s="69"/>
      <c r="W401" s="69"/>
      <c r="X401" s="69"/>
      <c r="Y401" s="69"/>
      <c r="AC401" s="70"/>
      <c r="AD401" s="70"/>
      <c r="AE401" s="70"/>
      <c r="AF401" s="70"/>
    </row>
    <row r="402" spans="15:32" x14ac:dyDescent="0.25">
      <c r="O402" s="67"/>
      <c r="P402" s="68"/>
      <c r="Q402" s="69"/>
      <c r="R402" s="69"/>
      <c r="S402" s="69"/>
      <c r="T402" s="69"/>
      <c r="U402" s="69"/>
      <c r="V402" s="69"/>
      <c r="W402" s="69"/>
      <c r="X402" s="69"/>
      <c r="Y402" s="69"/>
      <c r="AC402" s="70"/>
      <c r="AD402" s="70"/>
      <c r="AE402" s="70"/>
      <c r="AF402" s="70"/>
    </row>
    <row r="403" spans="15:32" x14ac:dyDescent="0.25">
      <c r="O403" s="67"/>
      <c r="P403" s="68"/>
      <c r="Q403" s="69"/>
      <c r="R403" s="69"/>
      <c r="S403" s="69"/>
      <c r="T403" s="69"/>
      <c r="U403" s="69"/>
      <c r="V403" s="69"/>
      <c r="W403" s="69"/>
      <c r="X403" s="69"/>
      <c r="Y403" s="69"/>
      <c r="AC403" s="70"/>
      <c r="AD403" s="70"/>
      <c r="AE403" s="70"/>
      <c r="AF403" s="70"/>
    </row>
    <row r="404" spans="15:32" x14ac:dyDescent="0.25">
      <c r="O404" s="67"/>
      <c r="P404" s="68"/>
      <c r="Q404" s="69"/>
      <c r="R404" s="69"/>
      <c r="S404" s="69"/>
      <c r="T404" s="69"/>
      <c r="U404" s="69"/>
      <c r="V404" s="69"/>
      <c r="W404" s="69"/>
      <c r="X404" s="69"/>
      <c r="Y404" s="69"/>
      <c r="AC404" s="70"/>
      <c r="AD404" s="70"/>
      <c r="AE404" s="70"/>
      <c r="AF404" s="70"/>
    </row>
    <row r="405" spans="15:32" x14ac:dyDescent="0.25">
      <c r="O405" s="67"/>
      <c r="P405" s="68"/>
      <c r="Q405" s="69"/>
      <c r="R405" s="69"/>
      <c r="S405" s="69"/>
      <c r="T405" s="69"/>
      <c r="U405" s="69"/>
      <c r="V405" s="69"/>
      <c r="W405" s="69"/>
      <c r="X405" s="69"/>
      <c r="Y405" s="69"/>
      <c r="AC405" s="70"/>
      <c r="AD405" s="70"/>
      <c r="AE405" s="70"/>
      <c r="AF405" s="70"/>
    </row>
    <row r="406" spans="15:32" x14ac:dyDescent="0.25">
      <c r="O406" s="67"/>
      <c r="P406" s="68"/>
      <c r="Q406" s="69"/>
      <c r="R406" s="69"/>
      <c r="S406" s="69"/>
      <c r="T406" s="69"/>
      <c r="U406" s="69"/>
      <c r="V406" s="69"/>
      <c r="W406" s="69"/>
      <c r="X406" s="69"/>
      <c r="Y406" s="69"/>
      <c r="AC406" s="70"/>
      <c r="AD406" s="70"/>
      <c r="AE406" s="70"/>
      <c r="AF406" s="70"/>
    </row>
    <row r="407" spans="15:32" x14ac:dyDescent="0.25">
      <c r="O407" s="67"/>
      <c r="P407" s="68"/>
      <c r="Q407" s="69"/>
      <c r="R407" s="69"/>
      <c r="S407" s="69"/>
      <c r="T407" s="69"/>
      <c r="U407" s="69"/>
      <c r="V407" s="69"/>
      <c r="W407" s="69"/>
      <c r="X407" s="69"/>
      <c r="Y407" s="69"/>
      <c r="AC407" s="70"/>
      <c r="AD407" s="70"/>
      <c r="AE407" s="70"/>
      <c r="AF407" s="70"/>
    </row>
    <row r="408" spans="15:32" x14ac:dyDescent="0.25">
      <c r="O408" s="67"/>
      <c r="P408" s="68"/>
      <c r="Q408" s="69"/>
      <c r="R408" s="69"/>
      <c r="S408" s="69"/>
      <c r="T408" s="69"/>
      <c r="U408" s="69"/>
      <c r="V408" s="69"/>
      <c r="W408" s="69"/>
      <c r="X408" s="69"/>
      <c r="Y408" s="69"/>
      <c r="AC408" s="70"/>
      <c r="AD408" s="70"/>
      <c r="AE408" s="70"/>
      <c r="AF408" s="70"/>
    </row>
    <row r="409" spans="15:32" x14ac:dyDescent="0.25">
      <c r="O409" s="67"/>
      <c r="P409" s="68"/>
      <c r="Q409" s="69"/>
      <c r="R409" s="69"/>
      <c r="S409" s="69"/>
      <c r="T409" s="69"/>
      <c r="U409" s="69"/>
      <c r="V409" s="69"/>
      <c r="W409" s="69"/>
      <c r="X409" s="69"/>
      <c r="Y409" s="69"/>
      <c r="AC409" s="70"/>
      <c r="AD409" s="70"/>
      <c r="AE409" s="70"/>
      <c r="AF409" s="70"/>
    </row>
    <row r="410" spans="15:32" x14ac:dyDescent="0.25">
      <c r="O410" s="67"/>
      <c r="P410" s="68"/>
      <c r="Q410" s="69"/>
      <c r="R410" s="69"/>
      <c r="S410" s="69"/>
      <c r="T410" s="69"/>
      <c r="U410" s="69"/>
      <c r="V410" s="69"/>
      <c r="W410" s="69"/>
      <c r="X410" s="69"/>
      <c r="Y410" s="69"/>
      <c r="AC410" s="70"/>
      <c r="AD410" s="70"/>
      <c r="AE410" s="70"/>
      <c r="AF410" s="70"/>
    </row>
    <row r="411" spans="15:32" x14ac:dyDescent="0.25">
      <c r="O411" s="67"/>
      <c r="P411" s="68"/>
      <c r="Q411" s="69"/>
      <c r="R411" s="69"/>
      <c r="S411" s="69"/>
      <c r="T411" s="69"/>
      <c r="U411" s="69"/>
      <c r="V411" s="69"/>
      <c r="W411" s="69"/>
      <c r="X411" s="69"/>
      <c r="Y411" s="69"/>
      <c r="AC411" s="70"/>
      <c r="AD411" s="70"/>
      <c r="AE411" s="70"/>
      <c r="AF411" s="70"/>
    </row>
    <row r="412" spans="15:32" x14ac:dyDescent="0.25">
      <c r="O412" s="67"/>
      <c r="P412" s="68"/>
      <c r="Q412" s="69"/>
      <c r="R412" s="69"/>
      <c r="S412" s="69"/>
      <c r="T412" s="69"/>
      <c r="U412" s="69"/>
      <c r="V412" s="69"/>
      <c r="W412" s="69"/>
      <c r="X412" s="69"/>
      <c r="Y412" s="69"/>
      <c r="AC412" s="70"/>
      <c r="AD412" s="70"/>
      <c r="AE412" s="70"/>
      <c r="AF412" s="70"/>
    </row>
    <row r="413" spans="15:32" x14ac:dyDescent="0.25">
      <c r="O413" s="67"/>
      <c r="P413" s="68"/>
      <c r="Q413" s="69"/>
      <c r="R413" s="69"/>
      <c r="S413" s="69"/>
      <c r="T413" s="69"/>
      <c r="U413" s="69"/>
      <c r="V413" s="69"/>
      <c r="W413" s="69"/>
      <c r="X413" s="69"/>
      <c r="Y413" s="69"/>
      <c r="AC413" s="70"/>
      <c r="AD413" s="70"/>
      <c r="AE413" s="70"/>
      <c r="AF413" s="70"/>
    </row>
    <row r="414" spans="15:32" x14ac:dyDescent="0.25">
      <c r="O414" s="67"/>
      <c r="P414" s="68"/>
      <c r="Q414" s="69"/>
      <c r="R414" s="69"/>
      <c r="S414" s="69"/>
      <c r="T414" s="69"/>
      <c r="U414" s="69"/>
      <c r="V414" s="69"/>
      <c r="W414" s="69"/>
      <c r="X414" s="69"/>
      <c r="Y414" s="69"/>
      <c r="AC414" s="70"/>
      <c r="AD414" s="70"/>
      <c r="AE414" s="70"/>
      <c r="AF414" s="70"/>
    </row>
    <row r="415" spans="15:32" x14ac:dyDescent="0.25">
      <c r="O415" s="67"/>
      <c r="P415" s="68"/>
      <c r="Q415" s="69"/>
      <c r="R415" s="69"/>
      <c r="S415" s="69"/>
      <c r="T415" s="69"/>
      <c r="U415" s="69"/>
      <c r="V415" s="69"/>
      <c r="W415" s="69"/>
      <c r="X415" s="69"/>
      <c r="Y415" s="69"/>
      <c r="AC415" s="70"/>
      <c r="AD415" s="70"/>
      <c r="AE415" s="70"/>
      <c r="AF415" s="70"/>
    </row>
    <row r="416" spans="15:32" x14ac:dyDescent="0.25">
      <c r="O416" s="67"/>
      <c r="P416" s="68"/>
      <c r="Q416" s="69"/>
      <c r="R416" s="69"/>
      <c r="S416" s="69"/>
      <c r="T416" s="69"/>
      <c r="U416" s="69"/>
      <c r="V416" s="69"/>
      <c r="W416" s="69"/>
      <c r="X416" s="69"/>
      <c r="Y416" s="69"/>
      <c r="AC416" s="70"/>
      <c r="AD416" s="70"/>
      <c r="AE416" s="70"/>
      <c r="AF416" s="70"/>
    </row>
    <row r="417" spans="15:32" x14ac:dyDescent="0.25">
      <c r="O417" s="67"/>
      <c r="P417" s="68"/>
      <c r="Q417" s="69"/>
      <c r="R417" s="69"/>
      <c r="S417" s="69"/>
      <c r="T417" s="69"/>
      <c r="U417" s="69"/>
      <c r="V417" s="69"/>
      <c r="W417" s="69"/>
      <c r="X417" s="69"/>
      <c r="Y417" s="69"/>
      <c r="AC417" s="70"/>
      <c r="AD417" s="70"/>
      <c r="AE417" s="70"/>
      <c r="AF417" s="70"/>
    </row>
    <row r="418" spans="15:32" x14ac:dyDescent="0.25">
      <c r="O418" s="67"/>
      <c r="P418" s="68"/>
      <c r="Q418" s="69"/>
      <c r="R418" s="69"/>
      <c r="S418" s="69"/>
      <c r="T418" s="69"/>
      <c r="U418" s="69"/>
      <c r="V418" s="69"/>
      <c r="W418" s="69"/>
      <c r="X418" s="69"/>
      <c r="Y418" s="69"/>
      <c r="AC418" s="70"/>
      <c r="AD418" s="70"/>
      <c r="AE418" s="70"/>
      <c r="AF418" s="70"/>
    </row>
    <row r="419" spans="15:32" x14ac:dyDescent="0.25">
      <c r="O419" s="67"/>
      <c r="P419" s="68"/>
      <c r="Q419" s="69"/>
      <c r="R419" s="69"/>
      <c r="S419" s="69"/>
      <c r="T419" s="69"/>
      <c r="U419" s="69"/>
      <c r="V419" s="69"/>
      <c r="W419" s="69"/>
      <c r="X419" s="69"/>
      <c r="Y419" s="69"/>
      <c r="AC419" s="70"/>
      <c r="AD419" s="70"/>
      <c r="AE419" s="70"/>
      <c r="AF419" s="70"/>
    </row>
    <row r="420" spans="15:32" x14ac:dyDescent="0.25">
      <c r="O420" s="67"/>
      <c r="P420" s="68"/>
      <c r="Q420" s="69"/>
      <c r="R420" s="69"/>
      <c r="S420" s="69"/>
      <c r="T420" s="69"/>
      <c r="U420" s="69"/>
      <c r="V420" s="69"/>
      <c r="W420" s="69"/>
      <c r="X420" s="69"/>
      <c r="Y420" s="69"/>
      <c r="AC420" s="70"/>
      <c r="AD420" s="70"/>
      <c r="AE420" s="70"/>
      <c r="AF420" s="70"/>
    </row>
    <row r="421" spans="15:32" x14ac:dyDescent="0.25">
      <c r="O421" s="67"/>
      <c r="P421" s="68"/>
      <c r="Q421" s="69"/>
      <c r="R421" s="69"/>
      <c r="S421" s="69"/>
      <c r="T421" s="69"/>
      <c r="U421" s="69"/>
      <c r="V421" s="69"/>
      <c r="W421" s="69"/>
      <c r="X421" s="69"/>
      <c r="Y421" s="69"/>
      <c r="AC421" s="70"/>
      <c r="AD421" s="70"/>
      <c r="AE421" s="70"/>
      <c r="AF421" s="70"/>
    </row>
    <row r="422" spans="15:32" x14ac:dyDescent="0.25">
      <c r="O422" s="67"/>
      <c r="P422" s="68"/>
      <c r="Q422" s="69"/>
      <c r="R422" s="69"/>
      <c r="S422" s="69"/>
      <c r="T422" s="69"/>
      <c r="U422" s="69"/>
      <c r="V422" s="69"/>
      <c r="W422" s="69"/>
      <c r="X422" s="69"/>
      <c r="Y422" s="69"/>
      <c r="AC422" s="70"/>
      <c r="AD422" s="70"/>
      <c r="AE422" s="70"/>
      <c r="AF422" s="70"/>
    </row>
    <row r="423" spans="15:32" x14ac:dyDescent="0.25">
      <c r="O423" s="67"/>
      <c r="P423" s="68"/>
      <c r="Q423" s="69"/>
      <c r="R423" s="69"/>
      <c r="S423" s="69"/>
      <c r="T423" s="69"/>
      <c r="U423" s="69"/>
      <c r="V423" s="69"/>
      <c r="W423" s="69"/>
      <c r="X423" s="69"/>
      <c r="Y423" s="69"/>
      <c r="AC423" s="70"/>
      <c r="AD423" s="70"/>
      <c r="AE423" s="70"/>
      <c r="AF423" s="70"/>
    </row>
    <row r="424" spans="15:32" x14ac:dyDescent="0.25">
      <c r="O424" s="67"/>
      <c r="P424" s="68"/>
      <c r="Q424" s="69"/>
      <c r="R424" s="69"/>
      <c r="S424" s="69"/>
      <c r="T424" s="69"/>
      <c r="U424" s="69"/>
      <c r="V424" s="69"/>
      <c r="W424" s="69"/>
      <c r="X424" s="69"/>
      <c r="Y424" s="69"/>
      <c r="AC424" s="70"/>
      <c r="AD424" s="70"/>
      <c r="AE424" s="70"/>
      <c r="AF424" s="70"/>
    </row>
    <row r="425" spans="15:32" x14ac:dyDescent="0.25">
      <c r="O425" s="67"/>
      <c r="P425" s="68"/>
      <c r="Q425" s="69"/>
      <c r="R425" s="69"/>
      <c r="S425" s="69"/>
      <c r="T425" s="69"/>
      <c r="U425" s="69"/>
      <c r="V425" s="69"/>
      <c r="W425" s="69"/>
      <c r="X425" s="69"/>
      <c r="Y425" s="69"/>
      <c r="AC425" s="70"/>
      <c r="AD425" s="70"/>
      <c r="AE425" s="70"/>
      <c r="AF425" s="70"/>
    </row>
    <row r="426" spans="15:32" x14ac:dyDescent="0.25">
      <c r="O426" s="67"/>
      <c r="P426" s="68"/>
      <c r="Q426" s="69"/>
      <c r="R426" s="69"/>
      <c r="S426" s="69"/>
      <c r="T426" s="69"/>
      <c r="U426" s="69"/>
      <c r="V426" s="69"/>
      <c r="W426" s="69"/>
      <c r="X426" s="69"/>
      <c r="Y426" s="69"/>
      <c r="AC426" s="70"/>
      <c r="AD426" s="70"/>
      <c r="AE426" s="70"/>
      <c r="AF426" s="70"/>
    </row>
    <row r="427" spans="15:32" x14ac:dyDescent="0.25">
      <c r="O427" s="67"/>
      <c r="P427" s="68"/>
      <c r="Q427" s="69"/>
      <c r="R427" s="69"/>
      <c r="S427" s="69"/>
      <c r="T427" s="69"/>
      <c r="U427" s="69"/>
      <c r="V427" s="69"/>
      <c r="W427" s="69"/>
      <c r="X427" s="69"/>
      <c r="Y427" s="69"/>
      <c r="AC427" s="70"/>
      <c r="AD427" s="70"/>
      <c r="AE427" s="70"/>
      <c r="AF427" s="70"/>
    </row>
    <row r="428" spans="15:32" x14ac:dyDescent="0.25">
      <c r="O428" s="67"/>
      <c r="P428" s="68"/>
      <c r="Q428" s="69"/>
      <c r="R428" s="69"/>
      <c r="S428" s="69"/>
      <c r="T428" s="69"/>
      <c r="U428" s="69"/>
      <c r="V428" s="69"/>
      <c r="W428" s="69"/>
      <c r="X428" s="69"/>
      <c r="Y428" s="69"/>
      <c r="AC428" s="70"/>
      <c r="AD428" s="70"/>
      <c r="AE428" s="70"/>
      <c r="AF428" s="70"/>
    </row>
    <row r="429" spans="15:32" x14ac:dyDescent="0.25">
      <c r="O429" s="67"/>
      <c r="P429" s="68"/>
      <c r="Q429" s="69"/>
      <c r="R429" s="69"/>
      <c r="S429" s="69"/>
      <c r="T429" s="69"/>
      <c r="U429" s="69"/>
      <c r="V429" s="69"/>
      <c r="W429" s="69"/>
      <c r="X429" s="69"/>
      <c r="Y429" s="69"/>
      <c r="AC429" s="70"/>
      <c r="AD429" s="70"/>
      <c r="AE429" s="70"/>
      <c r="AF429" s="70"/>
    </row>
    <row r="430" spans="15:32" x14ac:dyDescent="0.25">
      <c r="O430" s="67"/>
      <c r="P430" s="68"/>
      <c r="Q430" s="69"/>
      <c r="R430" s="69"/>
      <c r="S430" s="69"/>
      <c r="T430" s="69"/>
      <c r="U430" s="69"/>
      <c r="V430" s="69"/>
      <c r="W430" s="69"/>
      <c r="X430" s="69"/>
      <c r="Y430" s="69"/>
      <c r="AC430" s="70"/>
      <c r="AD430" s="70"/>
      <c r="AE430" s="70"/>
      <c r="AF430" s="70"/>
    </row>
    <row r="431" spans="15:32" x14ac:dyDescent="0.25">
      <c r="O431" s="67"/>
      <c r="P431" s="68"/>
      <c r="Q431" s="69"/>
      <c r="R431" s="69"/>
      <c r="S431" s="69"/>
      <c r="T431" s="69"/>
      <c r="U431" s="69"/>
      <c r="V431" s="69"/>
      <c r="W431" s="69"/>
      <c r="X431" s="69"/>
      <c r="Y431" s="69"/>
      <c r="AC431" s="70"/>
      <c r="AD431" s="70"/>
      <c r="AE431" s="70"/>
      <c r="AF431" s="70"/>
    </row>
    <row r="432" spans="15:32" x14ac:dyDescent="0.25">
      <c r="O432" s="67"/>
      <c r="P432" s="68"/>
      <c r="Q432" s="69"/>
      <c r="R432" s="69"/>
      <c r="S432" s="69"/>
      <c r="T432" s="69"/>
      <c r="U432" s="69"/>
      <c r="V432" s="69"/>
      <c r="W432" s="69"/>
      <c r="X432" s="69"/>
      <c r="Y432" s="69"/>
      <c r="AC432" s="70"/>
      <c r="AD432" s="70"/>
      <c r="AE432" s="70"/>
      <c r="AF432" s="70"/>
    </row>
    <row r="433" spans="15:32" x14ac:dyDescent="0.25">
      <c r="O433" s="67"/>
      <c r="P433" s="68"/>
      <c r="Q433" s="69"/>
      <c r="R433" s="69"/>
      <c r="S433" s="69"/>
      <c r="T433" s="69"/>
      <c r="U433" s="69"/>
      <c r="V433" s="69"/>
      <c r="W433" s="69"/>
      <c r="X433" s="69"/>
      <c r="Y433" s="69"/>
      <c r="AC433" s="70"/>
      <c r="AD433" s="70"/>
      <c r="AE433" s="70"/>
      <c r="AF433" s="70"/>
    </row>
    <row r="434" spans="15:32" x14ac:dyDescent="0.25">
      <c r="O434" s="67"/>
      <c r="P434" s="68"/>
      <c r="Q434" s="69"/>
      <c r="R434" s="69"/>
      <c r="S434" s="69"/>
      <c r="T434" s="69"/>
      <c r="U434" s="69"/>
      <c r="V434" s="69"/>
      <c r="W434" s="69"/>
      <c r="X434" s="69"/>
      <c r="Y434" s="69"/>
      <c r="AC434" s="70"/>
      <c r="AD434" s="70"/>
      <c r="AE434" s="70"/>
      <c r="AF434" s="70"/>
    </row>
    <row r="435" spans="15:32" x14ac:dyDescent="0.25">
      <c r="O435" s="67"/>
      <c r="P435" s="68"/>
      <c r="Q435" s="69"/>
      <c r="R435" s="69"/>
      <c r="S435" s="69"/>
      <c r="T435" s="69"/>
      <c r="U435" s="69"/>
      <c r="V435" s="69"/>
      <c r="W435" s="69"/>
      <c r="X435" s="69"/>
      <c r="Y435" s="69"/>
      <c r="AC435" s="70"/>
      <c r="AD435" s="70"/>
      <c r="AE435" s="70"/>
      <c r="AF435" s="70"/>
    </row>
    <row r="436" spans="15:32" x14ac:dyDescent="0.25">
      <c r="O436" s="67"/>
      <c r="P436" s="68"/>
      <c r="Q436" s="69"/>
      <c r="R436" s="69"/>
      <c r="S436" s="69"/>
      <c r="T436" s="69"/>
      <c r="U436" s="69"/>
      <c r="V436" s="69"/>
      <c r="W436" s="69"/>
      <c r="X436" s="69"/>
      <c r="Y436" s="69"/>
      <c r="AC436" s="70"/>
      <c r="AD436" s="70"/>
      <c r="AE436" s="70"/>
      <c r="AF436" s="70"/>
    </row>
    <row r="437" spans="15:32" x14ac:dyDescent="0.25">
      <c r="O437" s="67"/>
      <c r="P437" s="68"/>
      <c r="Q437" s="69"/>
      <c r="R437" s="69"/>
      <c r="S437" s="69"/>
      <c r="T437" s="69"/>
      <c r="U437" s="69"/>
      <c r="V437" s="69"/>
      <c r="W437" s="69"/>
      <c r="X437" s="69"/>
      <c r="Y437" s="69"/>
      <c r="AC437" s="70"/>
      <c r="AD437" s="70"/>
      <c r="AE437" s="70"/>
      <c r="AF437" s="70"/>
    </row>
    <row r="438" spans="15:32" x14ac:dyDescent="0.25">
      <c r="O438" s="67"/>
      <c r="P438" s="68"/>
      <c r="Q438" s="69"/>
      <c r="R438" s="69"/>
      <c r="S438" s="69"/>
      <c r="T438" s="69"/>
      <c r="U438" s="69"/>
      <c r="V438" s="69"/>
      <c r="W438" s="69"/>
      <c r="X438" s="69"/>
      <c r="Y438" s="69"/>
      <c r="AC438" s="70"/>
      <c r="AD438" s="70"/>
      <c r="AE438" s="70"/>
      <c r="AF438" s="70"/>
    </row>
    <row r="439" spans="15:32" x14ac:dyDescent="0.25">
      <c r="O439" s="67"/>
      <c r="P439" s="68"/>
      <c r="Q439" s="69"/>
      <c r="R439" s="69"/>
      <c r="S439" s="69"/>
      <c r="T439" s="69"/>
      <c r="U439" s="69"/>
      <c r="V439" s="69"/>
      <c r="W439" s="69"/>
      <c r="X439" s="69"/>
      <c r="Y439" s="69"/>
      <c r="AC439" s="70"/>
      <c r="AD439" s="70"/>
      <c r="AE439" s="70"/>
      <c r="AF439" s="70"/>
    </row>
    <row r="440" spans="15:32" x14ac:dyDescent="0.25">
      <c r="O440" s="67"/>
      <c r="P440" s="68"/>
      <c r="Q440" s="69"/>
      <c r="R440" s="69"/>
      <c r="S440" s="69"/>
      <c r="T440" s="69"/>
      <c r="U440" s="69"/>
      <c r="V440" s="69"/>
      <c r="W440" s="69"/>
      <c r="X440" s="69"/>
      <c r="Y440" s="69"/>
      <c r="AC440" s="70"/>
      <c r="AD440" s="70"/>
      <c r="AE440" s="70"/>
      <c r="AF440" s="70"/>
    </row>
    <row r="441" spans="15:32" x14ac:dyDescent="0.25">
      <c r="O441" s="67"/>
      <c r="P441" s="68"/>
      <c r="Q441" s="69"/>
      <c r="R441" s="69"/>
      <c r="S441" s="69"/>
      <c r="T441" s="69"/>
      <c r="U441" s="69"/>
      <c r="V441" s="69"/>
      <c r="W441" s="69"/>
      <c r="X441" s="69"/>
      <c r="Y441" s="69"/>
      <c r="AC441" s="70"/>
      <c r="AD441" s="70"/>
      <c r="AE441" s="70"/>
      <c r="AF441" s="70"/>
    </row>
    <row r="442" spans="15:32" x14ac:dyDescent="0.25">
      <c r="O442" s="67"/>
      <c r="P442" s="68"/>
      <c r="Q442" s="69"/>
      <c r="R442" s="69"/>
      <c r="S442" s="69"/>
      <c r="T442" s="69"/>
      <c r="U442" s="69"/>
      <c r="V442" s="69"/>
      <c r="W442" s="69"/>
      <c r="X442" s="69"/>
      <c r="Y442" s="69"/>
      <c r="AC442" s="70"/>
      <c r="AD442" s="70"/>
      <c r="AE442" s="70"/>
      <c r="AF442" s="70"/>
    </row>
    <row r="443" spans="15:32" x14ac:dyDescent="0.25">
      <c r="O443" s="67"/>
      <c r="P443" s="68"/>
      <c r="Q443" s="69"/>
      <c r="R443" s="69"/>
      <c r="S443" s="69"/>
      <c r="T443" s="69"/>
      <c r="U443" s="69"/>
      <c r="V443" s="69"/>
      <c r="W443" s="69"/>
      <c r="X443" s="69"/>
      <c r="Y443" s="69"/>
      <c r="AC443" s="70"/>
      <c r="AD443" s="70"/>
      <c r="AE443" s="70"/>
      <c r="AF443" s="70"/>
    </row>
    <row r="444" spans="15:32" x14ac:dyDescent="0.25">
      <c r="O444" s="67"/>
      <c r="P444" s="68"/>
      <c r="Q444" s="69"/>
      <c r="R444" s="69"/>
      <c r="S444" s="69"/>
      <c r="T444" s="69"/>
      <c r="U444" s="69"/>
      <c r="V444" s="69"/>
      <c r="W444" s="69"/>
      <c r="X444" s="69"/>
      <c r="Y444" s="69"/>
      <c r="AC444" s="70"/>
      <c r="AD444" s="70"/>
      <c r="AE444" s="70"/>
      <c r="AF444" s="70"/>
    </row>
    <row r="445" spans="15:32" x14ac:dyDescent="0.25">
      <c r="O445" s="67"/>
      <c r="P445" s="68"/>
      <c r="Q445" s="69"/>
      <c r="R445" s="69"/>
      <c r="S445" s="69"/>
      <c r="T445" s="69"/>
      <c r="U445" s="69"/>
      <c r="V445" s="69"/>
      <c r="W445" s="69"/>
      <c r="X445" s="69"/>
      <c r="Y445" s="69"/>
      <c r="AC445" s="70"/>
      <c r="AD445" s="70"/>
      <c r="AE445" s="70"/>
      <c r="AF445" s="70"/>
    </row>
    <row r="446" spans="15:32" x14ac:dyDescent="0.25">
      <c r="O446" s="67"/>
      <c r="P446" s="68"/>
      <c r="Q446" s="69"/>
      <c r="R446" s="69"/>
      <c r="S446" s="69"/>
      <c r="T446" s="69"/>
      <c r="U446" s="69"/>
      <c r="V446" s="69"/>
      <c r="W446" s="69"/>
      <c r="X446" s="69"/>
      <c r="Y446" s="69"/>
      <c r="AC446" s="70"/>
      <c r="AD446" s="70"/>
      <c r="AE446" s="70"/>
      <c r="AF446" s="70"/>
    </row>
    <row r="447" spans="15:32" x14ac:dyDescent="0.25">
      <c r="O447" s="67"/>
      <c r="P447" s="68"/>
      <c r="Q447" s="69"/>
      <c r="R447" s="69"/>
      <c r="S447" s="69"/>
      <c r="T447" s="69"/>
      <c r="U447" s="69"/>
      <c r="V447" s="69"/>
      <c r="W447" s="69"/>
      <c r="X447" s="69"/>
      <c r="Y447" s="69"/>
      <c r="AC447" s="70"/>
      <c r="AD447" s="70"/>
      <c r="AE447" s="70"/>
      <c r="AF447" s="70"/>
    </row>
    <row r="448" spans="15:32" x14ac:dyDescent="0.25">
      <c r="O448" s="67"/>
      <c r="P448" s="68"/>
      <c r="Q448" s="69"/>
      <c r="R448" s="69"/>
      <c r="S448" s="69"/>
      <c r="T448" s="69"/>
      <c r="U448" s="69"/>
      <c r="V448" s="69"/>
      <c r="W448" s="69"/>
      <c r="X448" s="69"/>
      <c r="Y448" s="69"/>
      <c r="AC448" s="70"/>
      <c r="AD448" s="70"/>
      <c r="AE448" s="70"/>
      <c r="AF448" s="70"/>
    </row>
    <row r="449" spans="15:32" x14ac:dyDescent="0.25">
      <c r="O449" s="67"/>
      <c r="P449" s="68"/>
      <c r="Q449" s="69"/>
      <c r="R449" s="69"/>
      <c r="S449" s="69"/>
      <c r="T449" s="69"/>
      <c r="U449" s="69"/>
      <c r="V449" s="69"/>
      <c r="W449" s="69"/>
      <c r="X449" s="69"/>
      <c r="Y449" s="69"/>
      <c r="AC449" s="70"/>
      <c r="AD449" s="70"/>
      <c r="AE449" s="70"/>
      <c r="AF449" s="70"/>
    </row>
    <row r="450" spans="15:32" x14ac:dyDescent="0.25">
      <c r="O450" s="67"/>
      <c r="P450" s="68"/>
      <c r="Q450" s="69"/>
      <c r="R450" s="69"/>
      <c r="S450" s="69"/>
      <c r="T450" s="69"/>
      <c r="U450" s="69"/>
      <c r="V450" s="69"/>
      <c r="W450" s="69"/>
      <c r="X450" s="69"/>
      <c r="Y450" s="69"/>
      <c r="AC450" s="70"/>
      <c r="AD450" s="70"/>
      <c r="AE450" s="70"/>
      <c r="AF450" s="70"/>
    </row>
    <row r="451" spans="15:32" x14ac:dyDescent="0.25">
      <c r="O451" s="67"/>
      <c r="P451" s="68"/>
      <c r="Q451" s="69"/>
      <c r="R451" s="69"/>
      <c r="S451" s="69"/>
      <c r="T451" s="69"/>
      <c r="U451" s="69"/>
      <c r="V451" s="69"/>
      <c r="W451" s="69"/>
      <c r="X451" s="69"/>
      <c r="Y451" s="69"/>
      <c r="AC451" s="70"/>
      <c r="AD451" s="70"/>
      <c r="AE451" s="70"/>
      <c r="AF451" s="70"/>
    </row>
    <row r="452" spans="15:32" x14ac:dyDescent="0.25">
      <c r="O452" s="67"/>
      <c r="P452" s="68"/>
      <c r="Q452" s="69"/>
      <c r="R452" s="69"/>
      <c r="S452" s="69"/>
      <c r="T452" s="69"/>
      <c r="U452" s="69"/>
      <c r="V452" s="69"/>
      <c r="W452" s="69"/>
      <c r="X452" s="69"/>
      <c r="Y452" s="69"/>
      <c r="AC452" s="70"/>
      <c r="AD452" s="70"/>
      <c r="AE452" s="70"/>
      <c r="AF452" s="70"/>
    </row>
    <row r="453" spans="15:32" x14ac:dyDescent="0.25">
      <c r="O453" s="67"/>
      <c r="P453" s="68"/>
      <c r="Q453" s="69"/>
      <c r="R453" s="69"/>
      <c r="S453" s="69"/>
      <c r="T453" s="69"/>
      <c r="U453" s="69"/>
      <c r="V453" s="69"/>
      <c r="W453" s="69"/>
      <c r="X453" s="69"/>
      <c r="Y453" s="69"/>
      <c r="AC453" s="70"/>
      <c r="AD453" s="70"/>
      <c r="AE453" s="70"/>
      <c r="AF453" s="70"/>
    </row>
    <row r="454" spans="15:32" x14ac:dyDescent="0.25">
      <c r="O454" s="67"/>
      <c r="P454" s="68"/>
      <c r="Q454" s="69"/>
      <c r="R454" s="69"/>
      <c r="S454" s="69"/>
      <c r="T454" s="69"/>
      <c r="U454" s="69"/>
      <c r="V454" s="69"/>
      <c r="W454" s="69"/>
      <c r="X454" s="69"/>
      <c r="Y454" s="69"/>
      <c r="AC454" s="70"/>
      <c r="AD454" s="70"/>
      <c r="AE454" s="70"/>
      <c r="AF454" s="70"/>
    </row>
    <row r="455" spans="15:32" x14ac:dyDescent="0.25">
      <c r="O455" s="67"/>
      <c r="P455" s="68"/>
      <c r="Q455" s="69"/>
      <c r="R455" s="69"/>
      <c r="S455" s="69"/>
      <c r="T455" s="69"/>
      <c r="U455" s="69"/>
      <c r="V455" s="69"/>
      <c r="W455" s="69"/>
      <c r="X455" s="69"/>
      <c r="Y455" s="69"/>
      <c r="AC455" s="70"/>
      <c r="AD455" s="70"/>
      <c r="AE455" s="70"/>
      <c r="AF455" s="70"/>
    </row>
    <row r="456" spans="15:32" x14ac:dyDescent="0.25">
      <c r="O456" s="67"/>
      <c r="P456" s="68"/>
      <c r="Q456" s="69"/>
      <c r="R456" s="69"/>
      <c r="S456" s="69"/>
      <c r="T456" s="69"/>
      <c r="U456" s="69"/>
      <c r="V456" s="69"/>
      <c r="W456" s="69"/>
      <c r="X456" s="69"/>
      <c r="Y456" s="69"/>
      <c r="AC456" s="70"/>
      <c r="AD456" s="70"/>
      <c r="AE456" s="70"/>
      <c r="AF456" s="70"/>
    </row>
    <row r="457" spans="15:32" x14ac:dyDescent="0.25">
      <c r="O457" s="67"/>
      <c r="P457" s="68"/>
      <c r="Q457" s="69"/>
      <c r="R457" s="69"/>
      <c r="S457" s="69"/>
      <c r="T457" s="69"/>
      <c r="U457" s="69"/>
      <c r="V457" s="69"/>
      <c r="W457" s="69"/>
      <c r="X457" s="69"/>
      <c r="Y457" s="69"/>
      <c r="AC457" s="70"/>
      <c r="AD457" s="70"/>
      <c r="AE457" s="70"/>
      <c r="AF457" s="70"/>
    </row>
    <row r="458" spans="15:32" x14ac:dyDescent="0.25">
      <c r="O458" s="67"/>
      <c r="P458" s="68"/>
      <c r="Q458" s="69"/>
      <c r="R458" s="69"/>
      <c r="S458" s="69"/>
      <c r="T458" s="69"/>
      <c r="U458" s="69"/>
      <c r="V458" s="69"/>
      <c r="W458" s="69"/>
      <c r="X458" s="69"/>
      <c r="Y458" s="69"/>
      <c r="AC458" s="70"/>
      <c r="AD458" s="70"/>
      <c r="AE458" s="70"/>
      <c r="AF458" s="70"/>
    </row>
    <row r="459" spans="15:32" x14ac:dyDescent="0.25">
      <c r="O459" s="67"/>
      <c r="P459" s="68"/>
      <c r="Q459" s="69"/>
      <c r="R459" s="69"/>
      <c r="S459" s="69"/>
      <c r="T459" s="69"/>
      <c r="U459" s="69"/>
      <c r="V459" s="69"/>
      <c r="W459" s="69"/>
      <c r="X459" s="69"/>
      <c r="Y459" s="69"/>
      <c r="AC459" s="70"/>
      <c r="AD459" s="70"/>
      <c r="AE459" s="70"/>
      <c r="AF459" s="70"/>
    </row>
    <row r="460" spans="15:32" x14ac:dyDescent="0.25">
      <c r="O460" s="67"/>
      <c r="P460" s="68"/>
      <c r="Q460" s="69"/>
      <c r="R460" s="69"/>
      <c r="S460" s="69"/>
      <c r="T460" s="69"/>
      <c r="U460" s="69"/>
      <c r="V460" s="69"/>
      <c r="W460" s="69"/>
      <c r="X460" s="69"/>
      <c r="Y460" s="69"/>
      <c r="AC460" s="70"/>
      <c r="AD460" s="70"/>
      <c r="AE460" s="70"/>
      <c r="AF460" s="70"/>
    </row>
    <row r="461" spans="15:32" x14ac:dyDescent="0.25">
      <c r="O461" s="67"/>
      <c r="P461" s="68"/>
      <c r="Q461" s="69"/>
      <c r="R461" s="69"/>
      <c r="S461" s="69"/>
      <c r="T461" s="69"/>
      <c r="U461" s="69"/>
      <c r="V461" s="69"/>
      <c r="W461" s="69"/>
      <c r="X461" s="69"/>
      <c r="Y461" s="69"/>
      <c r="AC461" s="70"/>
      <c r="AD461" s="70"/>
      <c r="AE461" s="70"/>
      <c r="AF461" s="70"/>
    </row>
    <row r="462" spans="15:32" x14ac:dyDescent="0.25">
      <c r="O462" s="67"/>
      <c r="P462" s="68"/>
      <c r="Q462" s="69"/>
      <c r="R462" s="69"/>
      <c r="S462" s="69"/>
      <c r="T462" s="69"/>
      <c r="U462" s="69"/>
      <c r="V462" s="69"/>
      <c r="W462" s="69"/>
      <c r="X462" s="69"/>
      <c r="Y462" s="69"/>
      <c r="AC462" s="70"/>
      <c r="AD462" s="70"/>
      <c r="AE462" s="70"/>
      <c r="AF462" s="70"/>
    </row>
    <row r="463" spans="15:32" x14ac:dyDescent="0.25">
      <c r="O463" s="67"/>
      <c r="P463" s="68"/>
      <c r="Q463" s="69"/>
      <c r="R463" s="69"/>
      <c r="S463" s="69"/>
      <c r="T463" s="69"/>
      <c r="U463" s="69"/>
      <c r="V463" s="69"/>
      <c r="W463" s="69"/>
      <c r="X463" s="69"/>
      <c r="Y463" s="69"/>
      <c r="AC463" s="70"/>
      <c r="AD463" s="70"/>
      <c r="AE463" s="70"/>
      <c r="AF463" s="70"/>
    </row>
    <row r="464" spans="15:32" x14ac:dyDescent="0.25">
      <c r="O464" s="67"/>
      <c r="P464" s="68"/>
      <c r="Q464" s="69"/>
      <c r="R464" s="69"/>
      <c r="S464" s="69"/>
      <c r="T464" s="69"/>
      <c r="U464" s="69"/>
      <c r="V464" s="69"/>
      <c r="W464" s="69"/>
      <c r="X464" s="69"/>
      <c r="Y464" s="69"/>
      <c r="AC464" s="70"/>
      <c r="AD464" s="70"/>
      <c r="AE464" s="70"/>
      <c r="AF464" s="70"/>
    </row>
    <row r="465" spans="15:32" x14ac:dyDescent="0.25">
      <c r="O465" s="67"/>
      <c r="P465" s="68"/>
      <c r="Q465" s="69"/>
      <c r="R465" s="69"/>
      <c r="S465" s="69"/>
      <c r="T465" s="69"/>
      <c r="U465" s="69"/>
      <c r="V465" s="69"/>
      <c r="W465" s="69"/>
      <c r="X465" s="69"/>
      <c r="Y465" s="69"/>
      <c r="AC465" s="70"/>
      <c r="AD465" s="70"/>
      <c r="AE465" s="70"/>
      <c r="AF465" s="70"/>
    </row>
    <row r="466" spans="15:32" x14ac:dyDescent="0.25">
      <c r="O466" s="67"/>
      <c r="P466" s="68"/>
      <c r="Q466" s="69"/>
      <c r="R466" s="69"/>
      <c r="S466" s="69"/>
      <c r="T466" s="69"/>
      <c r="U466" s="69"/>
      <c r="V466" s="69"/>
      <c r="W466" s="69"/>
      <c r="X466" s="69"/>
      <c r="Y466" s="69"/>
      <c r="AC466" s="70"/>
      <c r="AD466" s="70"/>
      <c r="AE466" s="70"/>
      <c r="AF466" s="70"/>
    </row>
    <row r="467" spans="15:32" x14ac:dyDescent="0.25">
      <c r="O467" s="67"/>
      <c r="P467" s="68"/>
      <c r="Q467" s="69"/>
      <c r="R467" s="69"/>
      <c r="S467" s="69"/>
      <c r="T467" s="69"/>
      <c r="U467" s="69"/>
      <c r="V467" s="69"/>
      <c r="W467" s="69"/>
      <c r="X467" s="69"/>
      <c r="Y467" s="69"/>
      <c r="AC467" s="70"/>
      <c r="AD467" s="70"/>
      <c r="AE467" s="70"/>
      <c r="AF467" s="70"/>
    </row>
    <row r="468" spans="15:32" x14ac:dyDescent="0.25">
      <c r="O468" s="67"/>
      <c r="P468" s="68"/>
      <c r="Q468" s="69"/>
      <c r="R468" s="69"/>
      <c r="S468" s="69"/>
      <c r="T468" s="69"/>
      <c r="U468" s="69"/>
      <c r="V468" s="69"/>
      <c r="W468" s="69"/>
      <c r="X468" s="69"/>
      <c r="Y468" s="69"/>
      <c r="AC468" s="70"/>
      <c r="AD468" s="70"/>
      <c r="AE468" s="70"/>
      <c r="AF468" s="70"/>
    </row>
    <row r="469" spans="15:32" x14ac:dyDescent="0.25">
      <c r="O469" s="67"/>
      <c r="P469" s="68"/>
      <c r="Q469" s="69"/>
      <c r="R469" s="69"/>
      <c r="S469" s="69"/>
      <c r="T469" s="69"/>
      <c r="U469" s="69"/>
      <c r="V469" s="69"/>
      <c r="W469" s="69"/>
      <c r="X469" s="69"/>
      <c r="Y469" s="69"/>
      <c r="AC469" s="70"/>
      <c r="AD469" s="70"/>
      <c r="AE469" s="70"/>
      <c r="AF469" s="70"/>
    </row>
    <row r="470" spans="15:32" x14ac:dyDescent="0.25">
      <c r="O470" s="67"/>
      <c r="P470" s="68"/>
      <c r="Q470" s="69"/>
      <c r="R470" s="69"/>
      <c r="S470" s="69"/>
      <c r="T470" s="69"/>
      <c r="U470" s="69"/>
      <c r="V470" s="69"/>
      <c r="W470" s="69"/>
      <c r="X470" s="69"/>
      <c r="Y470" s="69"/>
      <c r="AC470" s="70"/>
      <c r="AD470" s="70"/>
      <c r="AE470" s="70"/>
      <c r="AF470" s="70"/>
    </row>
    <row r="471" spans="15:32" x14ac:dyDescent="0.25">
      <c r="O471" s="67"/>
      <c r="P471" s="68"/>
      <c r="Q471" s="69"/>
      <c r="R471" s="69"/>
      <c r="S471" s="69"/>
      <c r="T471" s="69"/>
      <c r="U471" s="69"/>
      <c r="V471" s="69"/>
      <c r="W471" s="69"/>
      <c r="X471" s="69"/>
      <c r="Y471" s="69"/>
      <c r="AC471" s="70"/>
      <c r="AD471" s="70"/>
      <c r="AE471" s="70"/>
      <c r="AF471" s="70"/>
    </row>
    <row r="472" spans="15:32" x14ac:dyDescent="0.25">
      <c r="O472" s="67"/>
      <c r="P472" s="68"/>
      <c r="Q472" s="69"/>
      <c r="R472" s="69"/>
      <c r="S472" s="69"/>
      <c r="T472" s="69"/>
      <c r="U472" s="69"/>
      <c r="V472" s="69"/>
      <c r="W472" s="69"/>
      <c r="X472" s="69"/>
      <c r="Y472" s="69"/>
      <c r="AC472" s="70"/>
      <c r="AD472" s="70"/>
      <c r="AE472" s="70"/>
      <c r="AF472" s="70"/>
    </row>
    <row r="473" spans="15:32" x14ac:dyDescent="0.25">
      <c r="O473" s="67"/>
      <c r="P473" s="68"/>
      <c r="Q473" s="69"/>
      <c r="R473" s="69"/>
      <c r="S473" s="69"/>
      <c r="T473" s="69"/>
      <c r="U473" s="69"/>
      <c r="V473" s="69"/>
      <c r="W473" s="69"/>
      <c r="X473" s="69"/>
      <c r="Y473" s="69"/>
      <c r="AC473" s="70"/>
      <c r="AD473" s="70"/>
      <c r="AE473" s="70"/>
      <c r="AF473" s="70"/>
    </row>
    <row r="474" spans="15:32" x14ac:dyDescent="0.25">
      <c r="O474" s="67"/>
      <c r="P474" s="68"/>
      <c r="Q474" s="69"/>
      <c r="R474" s="69"/>
      <c r="S474" s="69"/>
      <c r="T474" s="69"/>
      <c r="U474" s="69"/>
      <c r="V474" s="69"/>
      <c r="W474" s="69"/>
      <c r="X474" s="69"/>
      <c r="Y474" s="69"/>
      <c r="AC474" s="70"/>
      <c r="AD474" s="70"/>
      <c r="AE474" s="70"/>
      <c r="AF474" s="70"/>
    </row>
    <row r="475" spans="15:32" x14ac:dyDescent="0.25">
      <c r="O475" s="67"/>
      <c r="P475" s="68"/>
      <c r="Q475" s="69"/>
      <c r="R475" s="69"/>
      <c r="S475" s="69"/>
      <c r="T475" s="69"/>
      <c r="U475" s="69"/>
      <c r="V475" s="69"/>
      <c r="W475" s="69"/>
      <c r="X475" s="69"/>
      <c r="Y475" s="69"/>
      <c r="AC475" s="70"/>
      <c r="AD475" s="70"/>
      <c r="AE475" s="70"/>
      <c r="AF475" s="70"/>
    </row>
    <row r="476" spans="15:32" x14ac:dyDescent="0.25">
      <c r="O476" s="67"/>
      <c r="P476" s="68"/>
      <c r="Q476" s="69"/>
      <c r="R476" s="69"/>
      <c r="S476" s="69"/>
      <c r="T476" s="69"/>
      <c r="U476" s="69"/>
      <c r="V476" s="69"/>
      <c r="W476" s="69"/>
      <c r="X476" s="69"/>
      <c r="Y476" s="69"/>
      <c r="AC476" s="70"/>
      <c r="AD476" s="70"/>
      <c r="AE476" s="70"/>
      <c r="AF476" s="70"/>
    </row>
    <row r="477" spans="15:32" x14ac:dyDescent="0.25">
      <c r="O477" s="67"/>
      <c r="P477" s="68"/>
      <c r="Q477" s="69"/>
      <c r="R477" s="69"/>
      <c r="S477" s="69"/>
      <c r="T477" s="69"/>
      <c r="U477" s="69"/>
      <c r="V477" s="69"/>
      <c r="W477" s="69"/>
      <c r="X477" s="69"/>
      <c r="Y477" s="69"/>
      <c r="AC477" s="70"/>
      <c r="AD477" s="70"/>
      <c r="AE477" s="70"/>
      <c r="AF477" s="70"/>
    </row>
    <row r="478" spans="15:32" x14ac:dyDescent="0.25">
      <c r="O478" s="67"/>
      <c r="P478" s="68"/>
      <c r="Q478" s="69"/>
      <c r="R478" s="69"/>
      <c r="S478" s="69"/>
      <c r="T478" s="69"/>
      <c r="U478" s="69"/>
      <c r="V478" s="69"/>
      <c r="W478" s="69"/>
      <c r="X478" s="69"/>
      <c r="Y478" s="69"/>
      <c r="AC478" s="70"/>
      <c r="AD478" s="70"/>
      <c r="AE478" s="70"/>
      <c r="AF478" s="70"/>
    </row>
    <row r="479" spans="15:32" x14ac:dyDescent="0.25">
      <c r="O479" s="67"/>
      <c r="P479" s="68"/>
      <c r="Q479" s="69"/>
      <c r="R479" s="69"/>
      <c r="S479" s="69"/>
      <c r="T479" s="69"/>
      <c r="U479" s="69"/>
      <c r="V479" s="69"/>
      <c r="W479" s="69"/>
      <c r="X479" s="69"/>
      <c r="Y479" s="69"/>
      <c r="AC479" s="70"/>
      <c r="AD479" s="70"/>
      <c r="AE479" s="70"/>
      <c r="AF479" s="70"/>
    </row>
    <row r="480" spans="15:32" x14ac:dyDescent="0.25">
      <c r="O480" s="67"/>
      <c r="P480" s="68"/>
      <c r="Q480" s="69"/>
      <c r="R480" s="69"/>
      <c r="S480" s="69"/>
      <c r="T480" s="69"/>
      <c r="U480" s="69"/>
      <c r="V480" s="69"/>
      <c r="W480" s="69"/>
      <c r="X480" s="69"/>
      <c r="Y480" s="69"/>
      <c r="AC480" s="70"/>
      <c r="AD480" s="70"/>
      <c r="AE480" s="70"/>
      <c r="AF480" s="70"/>
    </row>
    <row r="481" spans="15:32" x14ac:dyDescent="0.25">
      <c r="O481" s="67"/>
      <c r="P481" s="68"/>
      <c r="Q481" s="69"/>
      <c r="R481" s="69"/>
      <c r="S481" s="69"/>
      <c r="T481" s="69"/>
      <c r="U481" s="69"/>
      <c r="V481" s="69"/>
      <c r="W481" s="69"/>
      <c r="X481" s="69"/>
      <c r="Y481" s="69"/>
      <c r="AC481" s="70"/>
      <c r="AD481" s="70"/>
      <c r="AE481" s="70"/>
      <c r="AF481" s="70"/>
    </row>
    <row r="482" spans="15:32" x14ac:dyDescent="0.25">
      <c r="O482" s="67"/>
      <c r="P482" s="68"/>
      <c r="Q482" s="69"/>
      <c r="R482" s="69"/>
      <c r="S482" s="69"/>
      <c r="T482" s="69"/>
      <c r="U482" s="69"/>
      <c r="V482" s="69"/>
      <c r="W482" s="69"/>
      <c r="X482" s="69"/>
      <c r="Y482" s="69"/>
      <c r="AC482" s="70"/>
      <c r="AD482" s="70"/>
      <c r="AE482" s="70"/>
      <c r="AF482" s="70"/>
    </row>
    <row r="483" spans="15:32" x14ac:dyDescent="0.25">
      <c r="O483" s="67"/>
      <c r="P483" s="68"/>
      <c r="Q483" s="69"/>
      <c r="R483" s="69"/>
      <c r="S483" s="69"/>
      <c r="T483" s="69"/>
      <c r="U483" s="69"/>
      <c r="V483" s="69"/>
      <c r="W483" s="69"/>
      <c r="X483" s="69"/>
      <c r="Y483" s="69"/>
      <c r="AC483" s="70"/>
      <c r="AD483" s="70"/>
      <c r="AE483" s="70"/>
      <c r="AF483" s="70"/>
    </row>
    <row r="484" spans="15:32" x14ac:dyDescent="0.25">
      <c r="O484" s="67"/>
      <c r="P484" s="68"/>
      <c r="Q484" s="69"/>
      <c r="R484" s="69"/>
      <c r="S484" s="69"/>
      <c r="T484" s="69"/>
      <c r="U484" s="69"/>
      <c r="V484" s="69"/>
      <c r="W484" s="69"/>
      <c r="X484" s="69"/>
      <c r="Y484" s="69"/>
      <c r="AC484" s="70"/>
      <c r="AD484" s="70"/>
      <c r="AE484" s="70"/>
      <c r="AF484" s="70"/>
    </row>
    <row r="485" spans="15:32" x14ac:dyDescent="0.25">
      <c r="O485" s="67"/>
      <c r="P485" s="68"/>
      <c r="Q485" s="69"/>
      <c r="R485" s="69"/>
      <c r="S485" s="69"/>
      <c r="T485" s="69"/>
      <c r="U485" s="69"/>
      <c r="V485" s="69"/>
      <c r="W485" s="69"/>
      <c r="X485" s="69"/>
      <c r="Y485" s="69"/>
      <c r="AC485" s="70"/>
      <c r="AD485" s="70"/>
      <c r="AE485" s="70"/>
      <c r="AF485" s="70"/>
    </row>
    <row r="486" spans="15:32" x14ac:dyDescent="0.25">
      <c r="O486" s="67"/>
      <c r="P486" s="68"/>
      <c r="Q486" s="69"/>
      <c r="R486" s="69"/>
      <c r="S486" s="69"/>
      <c r="T486" s="69"/>
      <c r="U486" s="69"/>
      <c r="V486" s="69"/>
      <c r="W486" s="69"/>
      <c r="X486" s="69"/>
      <c r="Y486" s="69"/>
      <c r="AC486" s="70"/>
      <c r="AD486" s="70"/>
      <c r="AE486" s="70"/>
      <c r="AF486" s="70"/>
    </row>
    <row r="487" spans="15:32" x14ac:dyDescent="0.25">
      <c r="O487" s="67"/>
      <c r="P487" s="68"/>
      <c r="Q487" s="69"/>
      <c r="R487" s="69"/>
      <c r="S487" s="69"/>
      <c r="T487" s="69"/>
      <c r="U487" s="69"/>
      <c r="V487" s="69"/>
      <c r="W487" s="69"/>
      <c r="X487" s="69"/>
      <c r="Y487" s="69"/>
      <c r="AC487" s="70"/>
      <c r="AD487" s="70"/>
      <c r="AE487" s="70"/>
      <c r="AF487" s="70"/>
    </row>
    <row r="488" spans="15:32" x14ac:dyDescent="0.25">
      <c r="O488" s="67"/>
      <c r="P488" s="68"/>
      <c r="Q488" s="69"/>
      <c r="R488" s="69"/>
      <c r="S488" s="69"/>
      <c r="T488" s="69"/>
      <c r="U488" s="69"/>
      <c r="V488" s="69"/>
      <c r="W488" s="69"/>
      <c r="X488" s="69"/>
      <c r="Y488" s="69"/>
      <c r="AC488" s="70"/>
      <c r="AD488" s="70"/>
      <c r="AE488" s="70"/>
      <c r="AF488" s="70"/>
    </row>
    <row r="489" spans="15:32" x14ac:dyDescent="0.25">
      <c r="O489" s="67"/>
      <c r="P489" s="68"/>
      <c r="Q489" s="69"/>
      <c r="R489" s="69"/>
      <c r="S489" s="69"/>
      <c r="T489" s="69"/>
      <c r="U489" s="69"/>
      <c r="V489" s="69"/>
      <c r="W489" s="69"/>
      <c r="X489" s="69"/>
      <c r="Y489" s="69"/>
      <c r="AC489" s="70"/>
      <c r="AD489" s="70"/>
      <c r="AE489" s="70"/>
      <c r="AF489" s="70"/>
    </row>
    <row r="490" spans="15:32" x14ac:dyDescent="0.25">
      <c r="O490" s="67"/>
      <c r="P490" s="68"/>
      <c r="Q490" s="69"/>
      <c r="R490" s="69"/>
      <c r="S490" s="69"/>
      <c r="T490" s="69"/>
      <c r="U490" s="69"/>
      <c r="V490" s="69"/>
      <c r="W490" s="69"/>
      <c r="X490" s="69"/>
      <c r="Y490" s="69"/>
      <c r="AC490" s="70"/>
      <c r="AD490" s="70"/>
      <c r="AE490" s="70"/>
      <c r="AF490" s="70"/>
    </row>
    <row r="491" spans="15:32" x14ac:dyDescent="0.25">
      <c r="O491" s="67"/>
      <c r="P491" s="68"/>
      <c r="Q491" s="69"/>
      <c r="R491" s="69"/>
      <c r="S491" s="69"/>
      <c r="T491" s="69"/>
      <c r="U491" s="69"/>
      <c r="V491" s="69"/>
      <c r="W491" s="69"/>
      <c r="X491" s="69"/>
      <c r="Y491" s="69"/>
      <c r="AC491" s="70"/>
      <c r="AD491" s="70"/>
      <c r="AE491" s="70"/>
      <c r="AF491" s="70"/>
    </row>
    <row r="492" spans="15:32" x14ac:dyDescent="0.25">
      <c r="O492" s="67"/>
      <c r="P492" s="68"/>
      <c r="Q492" s="69"/>
      <c r="R492" s="69"/>
      <c r="S492" s="69"/>
      <c r="T492" s="69"/>
      <c r="U492" s="69"/>
      <c r="V492" s="69"/>
      <c r="W492" s="69"/>
      <c r="X492" s="69"/>
      <c r="Y492" s="69"/>
      <c r="AC492" s="70"/>
      <c r="AD492" s="70"/>
      <c r="AE492" s="70"/>
      <c r="AF492" s="70"/>
    </row>
    <row r="493" spans="15:32" x14ac:dyDescent="0.25">
      <c r="O493" s="67"/>
      <c r="P493" s="68"/>
      <c r="Q493" s="69"/>
      <c r="R493" s="69"/>
      <c r="S493" s="69"/>
      <c r="T493" s="69"/>
      <c r="U493" s="69"/>
      <c r="V493" s="69"/>
      <c r="W493" s="69"/>
      <c r="X493" s="69"/>
      <c r="Y493" s="69"/>
      <c r="AC493" s="70"/>
      <c r="AD493" s="70"/>
      <c r="AE493" s="70"/>
      <c r="AF493" s="70"/>
    </row>
    <row r="494" spans="15:32" x14ac:dyDescent="0.25">
      <c r="O494" s="67"/>
      <c r="P494" s="68"/>
      <c r="Q494" s="69"/>
      <c r="R494" s="69"/>
      <c r="S494" s="69"/>
      <c r="T494" s="69"/>
      <c r="U494" s="69"/>
      <c r="V494" s="69"/>
      <c r="W494" s="69"/>
      <c r="X494" s="69"/>
      <c r="Y494" s="69"/>
      <c r="AC494" s="70"/>
      <c r="AD494" s="70"/>
      <c r="AE494" s="70"/>
      <c r="AF494" s="70"/>
    </row>
    <row r="495" spans="15:32" x14ac:dyDescent="0.25">
      <c r="O495" s="67"/>
      <c r="P495" s="68"/>
      <c r="Q495" s="69"/>
      <c r="R495" s="69"/>
      <c r="S495" s="69"/>
      <c r="T495" s="69"/>
      <c r="U495" s="69"/>
      <c r="V495" s="69"/>
      <c r="W495" s="69"/>
      <c r="X495" s="69"/>
      <c r="Y495" s="69"/>
      <c r="AC495" s="70"/>
      <c r="AD495" s="70"/>
      <c r="AE495" s="70"/>
      <c r="AF495" s="70"/>
    </row>
    <row r="496" spans="15:32" x14ac:dyDescent="0.25">
      <c r="O496" s="67"/>
      <c r="P496" s="68"/>
      <c r="Q496" s="69"/>
      <c r="R496" s="69"/>
      <c r="S496" s="69"/>
      <c r="T496" s="69"/>
      <c r="U496" s="69"/>
      <c r="V496" s="69"/>
      <c r="W496" s="69"/>
      <c r="X496" s="69"/>
      <c r="Y496" s="69"/>
      <c r="AC496" s="70"/>
      <c r="AD496" s="70"/>
      <c r="AE496" s="70"/>
      <c r="AF496" s="70"/>
    </row>
    <row r="497" spans="15:32" x14ac:dyDescent="0.25">
      <c r="O497" s="67"/>
      <c r="P497" s="68"/>
      <c r="Q497" s="69"/>
      <c r="R497" s="69"/>
      <c r="S497" s="69"/>
      <c r="T497" s="69"/>
      <c r="U497" s="69"/>
      <c r="V497" s="69"/>
      <c r="W497" s="69"/>
      <c r="X497" s="69"/>
      <c r="Y497" s="69"/>
      <c r="AC497" s="70"/>
      <c r="AD497" s="70"/>
      <c r="AE497" s="70"/>
      <c r="AF497" s="70"/>
    </row>
    <row r="498" spans="15:32" x14ac:dyDescent="0.25">
      <c r="O498" s="67"/>
      <c r="P498" s="68"/>
      <c r="Q498" s="69"/>
      <c r="R498" s="69"/>
      <c r="S498" s="69"/>
      <c r="T498" s="69"/>
      <c r="U498" s="69"/>
      <c r="V498" s="69"/>
      <c r="W498" s="69"/>
      <c r="X498" s="69"/>
      <c r="Y498" s="69"/>
      <c r="AC498" s="70"/>
      <c r="AD498" s="70"/>
      <c r="AE498" s="70"/>
      <c r="AF498" s="70"/>
    </row>
    <row r="499" spans="15:32" x14ac:dyDescent="0.25">
      <c r="O499" s="67"/>
      <c r="P499" s="68"/>
      <c r="Q499" s="69"/>
      <c r="R499" s="69"/>
      <c r="S499" s="69"/>
      <c r="T499" s="69"/>
      <c r="U499" s="69"/>
      <c r="V499" s="69"/>
      <c r="W499" s="69"/>
      <c r="X499" s="69"/>
      <c r="Y499" s="69"/>
      <c r="AC499" s="70"/>
      <c r="AD499" s="70"/>
      <c r="AE499" s="70"/>
      <c r="AF499" s="70"/>
    </row>
    <row r="500" spans="15:32" x14ac:dyDescent="0.25">
      <c r="O500" s="67"/>
      <c r="P500" s="68"/>
      <c r="Q500" s="69"/>
      <c r="R500" s="69"/>
      <c r="S500" s="69"/>
      <c r="T500" s="69"/>
      <c r="U500" s="69"/>
      <c r="V500" s="69"/>
      <c r="W500" s="69"/>
      <c r="X500" s="69"/>
      <c r="Y500" s="69"/>
      <c r="AC500" s="70"/>
      <c r="AD500" s="70"/>
      <c r="AE500" s="70"/>
      <c r="AF500" s="70"/>
    </row>
    <row r="501" spans="15:32" x14ac:dyDescent="0.25">
      <c r="O501" s="67"/>
      <c r="P501" s="68"/>
      <c r="Q501" s="69"/>
      <c r="R501" s="69"/>
      <c r="S501" s="69"/>
      <c r="T501" s="69"/>
      <c r="U501" s="69"/>
      <c r="V501" s="69"/>
      <c r="W501" s="69"/>
      <c r="X501" s="69"/>
      <c r="Y501" s="69"/>
      <c r="AC501" s="70"/>
      <c r="AD501" s="70"/>
      <c r="AE501" s="70"/>
      <c r="AF501" s="70"/>
    </row>
    <row r="502" spans="15:32" x14ac:dyDescent="0.25">
      <c r="O502" s="67"/>
      <c r="P502" s="68"/>
      <c r="Q502" s="69"/>
      <c r="R502" s="69"/>
      <c r="S502" s="69"/>
      <c r="T502" s="69"/>
      <c r="U502" s="69"/>
      <c r="V502" s="69"/>
      <c r="W502" s="69"/>
      <c r="X502" s="69"/>
      <c r="Y502" s="69"/>
      <c r="AC502" s="70"/>
      <c r="AD502" s="70"/>
      <c r="AE502" s="70"/>
      <c r="AF502" s="70"/>
    </row>
    <row r="503" spans="15:32" x14ac:dyDescent="0.25">
      <c r="O503" s="67"/>
      <c r="P503" s="68"/>
      <c r="Q503" s="69"/>
      <c r="R503" s="69"/>
      <c r="S503" s="69"/>
      <c r="T503" s="69"/>
      <c r="U503" s="69"/>
      <c r="V503" s="69"/>
      <c r="W503" s="69"/>
      <c r="X503" s="69"/>
      <c r="Y503" s="69"/>
      <c r="AC503" s="70"/>
      <c r="AD503" s="70"/>
      <c r="AE503" s="70"/>
      <c r="AF503" s="70"/>
    </row>
    <row r="504" spans="15:32" x14ac:dyDescent="0.25">
      <c r="O504" s="67"/>
      <c r="P504" s="68"/>
      <c r="Q504" s="69"/>
      <c r="R504" s="69"/>
      <c r="S504" s="69"/>
      <c r="T504" s="69"/>
      <c r="U504" s="69"/>
      <c r="V504" s="69"/>
      <c r="W504" s="69"/>
      <c r="X504" s="69"/>
      <c r="Y504" s="69"/>
      <c r="AC504" s="70"/>
      <c r="AD504" s="70"/>
      <c r="AE504" s="70"/>
      <c r="AF504" s="70"/>
    </row>
    <row r="505" spans="15:32" x14ac:dyDescent="0.25">
      <c r="O505" s="67"/>
      <c r="P505" s="68"/>
      <c r="Q505" s="69"/>
      <c r="R505" s="69"/>
      <c r="S505" s="69"/>
      <c r="T505" s="69"/>
      <c r="U505" s="69"/>
      <c r="V505" s="69"/>
      <c r="W505" s="69"/>
      <c r="X505" s="69"/>
      <c r="Y505" s="69"/>
      <c r="AC505" s="70"/>
      <c r="AD505" s="70"/>
      <c r="AE505" s="70"/>
      <c r="AF505" s="70"/>
    </row>
    <row r="506" spans="15:32" x14ac:dyDescent="0.25">
      <c r="O506" s="67"/>
      <c r="P506" s="68"/>
      <c r="Q506" s="69"/>
      <c r="R506" s="69"/>
      <c r="S506" s="69"/>
      <c r="T506" s="69"/>
      <c r="U506" s="69"/>
      <c r="V506" s="69"/>
      <c r="W506" s="69"/>
      <c r="X506" s="69"/>
      <c r="Y506" s="69"/>
      <c r="AC506" s="70"/>
      <c r="AD506" s="70"/>
      <c r="AE506" s="70"/>
      <c r="AF506" s="70"/>
    </row>
    <row r="507" spans="15:32" x14ac:dyDescent="0.25">
      <c r="O507" s="67"/>
      <c r="P507" s="68"/>
      <c r="Q507" s="69"/>
      <c r="R507" s="69"/>
      <c r="S507" s="69"/>
      <c r="T507" s="69"/>
      <c r="U507" s="69"/>
      <c r="V507" s="69"/>
      <c r="W507" s="69"/>
      <c r="X507" s="69"/>
      <c r="Y507" s="69"/>
      <c r="AC507" s="70"/>
      <c r="AD507" s="70"/>
      <c r="AE507" s="70"/>
      <c r="AF507" s="70"/>
    </row>
    <row r="508" spans="15:32" x14ac:dyDescent="0.25">
      <c r="O508" s="67"/>
      <c r="P508" s="68"/>
      <c r="Q508" s="69"/>
      <c r="R508" s="69"/>
      <c r="S508" s="69"/>
      <c r="T508" s="69"/>
      <c r="U508" s="69"/>
      <c r="V508" s="69"/>
      <c r="W508" s="69"/>
      <c r="X508" s="69"/>
      <c r="Y508" s="69"/>
      <c r="AC508" s="70"/>
      <c r="AD508" s="70"/>
      <c r="AE508" s="70"/>
      <c r="AF508" s="70"/>
    </row>
    <row r="509" spans="15:32" x14ac:dyDescent="0.25">
      <c r="O509" s="67"/>
      <c r="P509" s="68"/>
      <c r="Q509" s="69"/>
      <c r="R509" s="69"/>
      <c r="S509" s="69"/>
      <c r="T509" s="69"/>
      <c r="U509" s="69"/>
      <c r="V509" s="69"/>
      <c r="W509" s="69"/>
      <c r="X509" s="69"/>
      <c r="Y509" s="69"/>
      <c r="AC509" s="70"/>
      <c r="AD509" s="70"/>
      <c r="AE509" s="70"/>
      <c r="AF509" s="70"/>
    </row>
    <row r="510" spans="15:32" x14ac:dyDescent="0.25">
      <c r="O510" s="67"/>
      <c r="P510" s="68"/>
      <c r="Q510" s="69"/>
      <c r="R510" s="69"/>
      <c r="S510" s="69"/>
      <c r="T510" s="69"/>
      <c r="U510" s="69"/>
      <c r="V510" s="69"/>
      <c r="W510" s="69"/>
      <c r="X510" s="69"/>
      <c r="Y510" s="69"/>
      <c r="AC510" s="70"/>
      <c r="AD510" s="70"/>
      <c r="AE510" s="70"/>
      <c r="AF510" s="70"/>
    </row>
    <row r="511" spans="15:32" x14ac:dyDescent="0.25">
      <c r="O511" s="67"/>
      <c r="P511" s="68"/>
      <c r="Q511" s="69"/>
      <c r="R511" s="69"/>
      <c r="S511" s="69"/>
      <c r="T511" s="69"/>
      <c r="U511" s="69"/>
      <c r="V511" s="69"/>
      <c r="W511" s="69"/>
      <c r="X511" s="69"/>
      <c r="Y511" s="69"/>
      <c r="AC511" s="70"/>
      <c r="AD511" s="70"/>
      <c r="AE511" s="70"/>
      <c r="AF511" s="70"/>
    </row>
    <row r="512" spans="15:32" x14ac:dyDescent="0.25">
      <c r="O512" s="67"/>
      <c r="P512" s="68"/>
      <c r="Q512" s="69"/>
      <c r="R512" s="69"/>
      <c r="S512" s="69"/>
      <c r="T512" s="69"/>
      <c r="U512" s="69"/>
      <c r="V512" s="69"/>
      <c r="W512" s="69"/>
      <c r="X512" s="69"/>
      <c r="Y512" s="69"/>
      <c r="AC512" s="70"/>
      <c r="AD512" s="70"/>
      <c r="AE512" s="70"/>
      <c r="AF512" s="70"/>
    </row>
    <row r="513" spans="15:32" x14ac:dyDescent="0.25">
      <c r="O513" s="67"/>
      <c r="P513" s="68"/>
      <c r="Q513" s="69"/>
      <c r="R513" s="69"/>
      <c r="S513" s="69"/>
      <c r="T513" s="69"/>
      <c r="U513" s="69"/>
      <c r="V513" s="69"/>
      <c r="W513" s="69"/>
      <c r="X513" s="69"/>
      <c r="Y513" s="69"/>
      <c r="AC513" s="70"/>
      <c r="AD513" s="70"/>
      <c r="AE513" s="70"/>
      <c r="AF513" s="70"/>
    </row>
    <row r="514" spans="15:32" x14ac:dyDescent="0.25">
      <c r="O514" s="67"/>
      <c r="P514" s="68"/>
      <c r="Q514" s="69"/>
      <c r="R514" s="69"/>
      <c r="S514" s="69"/>
      <c r="T514" s="69"/>
      <c r="U514" s="69"/>
      <c r="V514" s="69"/>
      <c r="W514" s="69"/>
      <c r="X514" s="69"/>
      <c r="Y514" s="69"/>
      <c r="AC514" s="70"/>
      <c r="AD514" s="70"/>
      <c r="AE514" s="70"/>
      <c r="AF514" s="70"/>
    </row>
    <row r="515" spans="15:32" x14ac:dyDescent="0.25">
      <c r="O515" s="67"/>
      <c r="P515" s="68"/>
      <c r="Q515" s="69"/>
      <c r="R515" s="69"/>
      <c r="S515" s="69"/>
      <c r="T515" s="69"/>
      <c r="U515" s="69"/>
      <c r="V515" s="69"/>
      <c r="W515" s="69"/>
      <c r="X515" s="69"/>
      <c r="Y515" s="69"/>
      <c r="AC515" s="70"/>
      <c r="AD515" s="70"/>
      <c r="AE515" s="70"/>
      <c r="AF515" s="70"/>
    </row>
    <row r="516" spans="15:32" x14ac:dyDescent="0.25">
      <c r="O516" s="67"/>
      <c r="P516" s="68"/>
      <c r="Q516" s="69"/>
      <c r="R516" s="69"/>
      <c r="S516" s="69"/>
      <c r="T516" s="69"/>
      <c r="U516" s="69"/>
      <c r="V516" s="69"/>
      <c r="W516" s="69"/>
      <c r="X516" s="69"/>
      <c r="Y516" s="69"/>
      <c r="AC516" s="70"/>
      <c r="AD516" s="70"/>
      <c r="AE516" s="70"/>
      <c r="AF516" s="70"/>
    </row>
    <row r="517" spans="15:32" x14ac:dyDescent="0.25">
      <c r="O517" s="67"/>
      <c r="P517" s="68"/>
      <c r="Q517" s="69"/>
      <c r="R517" s="69"/>
      <c r="S517" s="69"/>
      <c r="T517" s="69"/>
      <c r="U517" s="69"/>
      <c r="V517" s="69"/>
      <c r="W517" s="69"/>
      <c r="X517" s="69"/>
      <c r="Y517" s="69"/>
      <c r="AC517" s="70"/>
      <c r="AD517" s="70"/>
      <c r="AE517" s="70"/>
      <c r="AF517" s="70"/>
    </row>
    <row r="518" spans="15:32" x14ac:dyDescent="0.25">
      <c r="O518" s="67"/>
      <c r="P518" s="68"/>
      <c r="Q518" s="69"/>
      <c r="R518" s="69"/>
      <c r="S518" s="69"/>
      <c r="T518" s="69"/>
      <c r="U518" s="69"/>
      <c r="V518" s="69"/>
      <c r="W518" s="69"/>
      <c r="X518" s="69"/>
      <c r="Y518" s="69"/>
      <c r="AC518" s="70"/>
      <c r="AD518" s="70"/>
      <c r="AE518" s="70"/>
      <c r="AF518" s="70"/>
    </row>
    <row r="519" spans="15:32" x14ac:dyDescent="0.25">
      <c r="O519" s="67"/>
      <c r="P519" s="68"/>
      <c r="Q519" s="69"/>
      <c r="R519" s="69"/>
      <c r="S519" s="69"/>
      <c r="T519" s="69"/>
      <c r="U519" s="69"/>
      <c r="V519" s="69"/>
      <c r="W519" s="69"/>
      <c r="X519" s="69"/>
      <c r="Y519" s="69"/>
      <c r="AC519" s="70"/>
      <c r="AD519" s="70"/>
      <c r="AE519" s="70"/>
      <c r="AF519" s="70"/>
    </row>
    <row r="520" spans="15:32" x14ac:dyDescent="0.25">
      <c r="O520" s="67"/>
      <c r="P520" s="68"/>
      <c r="Q520" s="69"/>
      <c r="R520" s="69"/>
      <c r="S520" s="69"/>
      <c r="T520" s="69"/>
      <c r="U520" s="69"/>
      <c r="V520" s="69"/>
      <c r="W520" s="69"/>
      <c r="X520" s="69"/>
      <c r="Y520" s="69"/>
      <c r="AC520" s="70"/>
      <c r="AD520" s="70"/>
      <c r="AE520" s="70"/>
      <c r="AF520" s="70"/>
    </row>
    <row r="521" spans="15:32" x14ac:dyDescent="0.25">
      <c r="O521" s="67"/>
      <c r="P521" s="68"/>
      <c r="Q521" s="69"/>
      <c r="R521" s="69"/>
      <c r="S521" s="69"/>
      <c r="T521" s="69"/>
      <c r="U521" s="69"/>
      <c r="V521" s="69"/>
      <c r="W521" s="69"/>
      <c r="X521" s="69"/>
      <c r="Y521" s="69"/>
      <c r="AC521" s="70"/>
      <c r="AD521" s="70"/>
      <c r="AE521" s="70"/>
      <c r="AF521" s="70"/>
    </row>
    <row r="522" spans="15:32" x14ac:dyDescent="0.25">
      <c r="O522" s="67"/>
      <c r="P522" s="68"/>
      <c r="Q522" s="69"/>
      <c r="R522" s="69"/>
      <c r="S522" s="69"/>
      <c r="T522" s="69"/>
      <c r="U522" s="69"/>
      <c r="V522" s="69"/>
      <c r="W522" s="69"/>
      <c r="X522" s="69"/>
      <c r="Y522" s="69"/>
      <c r="AC522" s="70"/>
      <c r="AD522" s="70"/>
      <c r="AE522" s="70"/>
      <c r="AF522" s="70"/>
    </row>
    <row r="523" spans="15:32" x14ac:dyDescent="0.25">
      <c r="O523" s="67"/>
      <c r="P523" s="68"/>
      <c r="Q523" s="69"/>
      <c r="R523" s="69"/>
      <c r="S523" s="69"/>
      <c r="T523" s="69"/>
      <c r="U523" s="69"/>
      <c r="V523" s="69"/>
      <c r="W523" s="69"/>
      <c r="X523" s="69"/>
      <c r="Y523" s="69"/>
      <c r="AC523" s="70"/>
      <c r="AD523" s="70"/>
      <c r="AE523" s="70"/>
      <c r="AF523" s="70"/>
    </row>
    <row r="524" spans="15:32" x14ac:dyDescent="0.25">
      <c r="O524" s="67"/>
      <c r="P524" s="68"/>
      <c r="Q524" s="69"/>
      <c r="R524" s="69"/>
      <c r="S524" s="69"/>
      <c r="T524" s="69"/>
      <c r="U524" s="69"/>
      <c r="V524" s="69"/>
      <c r="W524" s="69"/>
      <c r="X524" s="69"/>
      <c r="Y524" s="69"/>
      <c r="AC524" s="70"/>
      <c r="AD524" s="70"/>
      <c r="AE524" s="70"/>
      <c r="AF524" s="70"/>
    </row>
    <row r="525" spans="15:32" x14ac:dyDescent="0.25">
      <c r="O525" s="67"/>
      <c r="P525" s="68"/>
      <c r="Q525" s="69"/>
      <c r="R525" s="69"/>
      <c r="S525" s="69"/>
      <c r="T525" s="69"/>
      <c r="U525" s="69"/>
      <c r="V525" s="69"/>
      <c r="W525" s="69"/>
      <c r="X525" s="69"/>
      <c r="Y525" s="69"/>
      <c r="AC525" s="70"/>
      <c r="AD525" s="70"/>
      <c r="AE525" s="70"/>
      <c r="AF525" s="70"/>
    </row>
    <row r="526" spans="15:32" x14ac:dyDescent="0.25">
      <c r="O526" s="67"/>
      <c r="P526" s="68"/>
      <c r="Q526" s="69"/>
      <c r="R526" s="69"/>
      <c r="S526" s="69"/>
      <c r="T526" s="69"/>
      <c r="U526" s="69"/>
      <c r="V526" s="69"/>
      <c r="W526" s="69"/>
      <c r="X526" s="69"/>
      <c r="Y526" s="69"/>
      <c r="AC526" s="70"/>
      <c r="AD526" s="70"/>
      <c r="AE526" s="70"/>
      <c r="AF526" s="70"/>
    </row>
    <row r="527" spans="15:32" x14ac:dyDescent="0.25">
      <c r="O527" s="67"/>
      <c r="P527" s="68"/>
      <c r="Q527" s="69"/>
      <c r="R527" s="69"/>
      <c r="S527" s="69"/>
      <c r="T527" s="69"/>
      <c r="U527" s="69"/>
      <c r="V527" s="69"/>
      <c r="W527" s="69"/>
      <c r="X527" s="69"/>
      <c r="Y527" s="69"/>
      <c r="AC527" s="70"/>
      <c r="AD527" s="70"/>
      <c r="AE527" s="70"/>
      <c r="AF527" s="70"/>
    </row>
    <row r="528" spans="15:32" x14ac:dyDescent="0.25">
      <c r="O528" s="67"/>
      <c r="P528" s="68"/>
      <c r="Q528" s="69"/>
      <c r="R528" s="69"/>
      <c r="S528" s="69"/>
      <c r="T528" s="69"/>
      <c r="U528" s="69"/>
      <c r="V528" s="69"/>
      <c r="W528" s="69"/>
      <c r="X528" s="69"/>
      <c r="Y528" s="69"/>
      <c r="AC528" s="70"/>
      <c r="AD528" s="70"/>
      <c r="AE528" s="70"/>
      <c r="AF528" s="70"/>
    </row>
    <row r="529" spans="15:32" x14ac:dyDescent="0.25">
      <c r="O529" s="67"/>
      <c r="P529" s="68"/>
      <c r="Q529" s="69"/>
      <c r="R529" s="69"/>
      <c r="S529" s="69"/>
      <c r="T529" s="69"/>
      <c r="U529" s="69"/>
      <c r="V529" s="69"/>
      <c r="W529" s="69"/>
      <c r="X529" s="69"/>
      <c r="Y529" s="69"/>
      <c r="AC529" s="70"/>
      <c r="AD529" s="70"/>
      <c r="AE529" s="70"/>
      <c r="AF529" s="70"/>
    </row>
    <row r="530" spans="15:32" x14ac:dyDescent="0.25">
      <c r="O530" s="67"/>
      <c r="P530" s="68"/>
      <c r="Q530" s="69"/>
      <c r="R530" s="69"/>
      <c r="S530" s="69"/>
      <c r="T530" s="69"/>
      <c r="U530" s="69"/>
      <c r="V530" s="69"/>
      <c r="W530" s="69"/>
      <c r="X530" s="69"/>
      <c r="Y530" s="69"/>
      <c r="AC530" s="70"/>
      <c r="AD530" s="70"/>
      <c r="AE530" s="70"/>
      <c r="AF530" s="70"/>
    </row>
    <row r="531" spans="15:32" x14ac:dyDescent="0.25">
      <c r="O531" s="67"/>
      <c r="P531" s="68"/>
      <c r="Q531" s="69"/>
      <c r="R531" s="69"/>
      <c r="S531" s="69"/>
      <c r="T531" s="69"/>
      <c r="U531" s="69"/>
      <c r="V531" s="69"/>
      <c r="W531" s="69"/>
      <c r="X531" s="69"/>
      <c r="Y531" s="69"/>
      <c r="AC531" s="70"/>
      <c r="AD531" s="70"/>
      <c r="AE531" s="70"/>
      <c r="AF531" s="70"/>
    </row>
    <row r="532" spans="15:32" x14ac:dyDescent="0.25">
      <c r="O532" s="67"/>
      <c r="P532" s="68"/>
      <c r="Q532" s="69"/>
      <c r="R532" s="69"/>
      <c r="S532" s="69"/>
      <c r="T532" s="69"/>
      <c r="U532" s="69"/>
      <c r="V532" s="69"/>
      <c r="W532" s="69"/>
      <c r="X532" s="69"/>
      <c r="Y532" s="69"/>
      <c r="AC532" s="70"/>
      <c r="AD532" s="70"/>
      <c r="AE532" s="70"/>
      <c r="AF532" s="70"/>
    </row>
    <row r="533" spans="15:32" x14ac:dyDescent="0.25">
      <c r="O533" s="67"/>
      <c r="P533" s="68"/>
      <c r="Q533" s="69"/>
      <c r="R533" s="69"/>
      <c r="S533" s="69"/>
      <c r="T533" s="69"/>
      <c r="U533" s="69"/>
      <c r="V533" s="69"/>
      <c r="W533" s="69"/>
      <c r="X533" s="69"/>
      <c r="Y533" s="69"/>
      <c r="AC533" s="70"/>
      <c r="AD533" s="70"/>
      <c r="AE533" s="70"/>
      <c r="AF533" s="70"/>
    </row>
    <row r="534" spans="15:32" x14ac:dyDescent="0.25">
      <c r="O534" s="67"/>
      <c r="P534" s="68"/>
      <c r="Q534" s="69"/>
      <c r="R534" s="69"/>
      <c r="S534" s="69"/>
      <c r="T534" s="69"/>
      <c r="U534" s="69"/>
      <c r="V534" s="69"/>
      <c r="W534" s="69"/>
      <c r="X534" s="69"/>
      <c r="Y534" s="69"/>
      <c r="AC534" s="70"/>
      <c r="AD534" s="70"/>
      <c r="AE534" s="70"/>
      <c r="AF534" s="70"/>
    </row>
    <row r="535" spans="15:32" x14ac:dyDescent="0.25">
      <c r="O535" s="67"/>
      <c r="P535" s="68"/>
      <c r="Q535" s="69"/>
      <c r="R535" s="69"/>
      <c r="S535" s="69"/>
      <c r="T535" s="69"/>
      <c r="U535" s="69"/>
      <c r="V535" s="69"/>
      <c r="W535" s="69"/>
      <c r="X535" s="69"/>
      <c r="Y535" s="69"/>
      <c r="AC535" s="70"/>
      <c r="AD535" s="70"/>
      <c r="AE535" s="70"/>
      <c r="AF535" s="70"/>
    </row>
    <row r="536" spans="15:32" x14ac:dyDescent="0.25">
      <c r="O536" s="67"/>
      <c r="P536" s="68"/>
      <c r="Q536" s="69"/>
      <c r="R536" s="69"/>
      <c r="S536" s="69"/>
      <c r="T536" s="69"/>
      <c r="U536" s="69"/>
      <c r="V536" s="69"/>
      <c r="W536" s="69"/>
      <c r="X536" s="69"/>
      <c r="Y536" s="69"/>
      <c r="AC536" s="70"/>
      <c r="AD536" s="70"/>
      <c r="AE536" s="70"/>
      <c r="AF536" s="70"/>
    </row>
    <row r="537" spans="15:32" x14ac:dyDescent="0.25">
      <c r="O537" s="67"/>
      <c r="P537" s="68"/>
      <c r="Q537" s="69"/>
      <c r="R537" s="69"/>
      <c r="S537" s="69"/>
      <c r="T537" s="69"/>
      <c r="U537" s="69"/>
      <c r="V537" s="69"/>
      <c r="W537" s="69"/>
      <c r="X537" s="69"/>
      <c r="Y537" s="69"/>
      <c r="AC537" s="70"/>
      <c r="AD537" s="70"/>
      <c r="AE537" s="70"/>
      <c r="AF537" s="70"/>
    </row>
    <row r="538" spans="15:32" x14ac:dyDescent="0.25">
      <c r="O538" s="67"/>
      <c r="P538" s="68"/>
      <c r="Q538" s="69"/>
      <c r="R538" s="69"/>
      <c r="S538" s="69"/>
      <c r="T538" s="69"/>
      <c r="U538" s="69"/>
      <c r="V538" s="69"/>
      <c r="W538" s="69"/>
      <c r="X538" s="69"/>
      <c r="Y538" s="69"/>
      <c r="AC538" s="70"/>
      <c r="AD538" s="70"/>
      <c r="AE538" s="70"/>
      <c r="AF538" s="70"/>
    </row>
    <row r="539" spans="15:32" x14ac:dyDescent="0.25">
      <c r="O539" s="67"/>
      <c r="P539" s="68"/>
      <c r="Q539" s="69"/>
      <c r="R539" s="69"/>
      <c r="S539" s="69"/>
      <c r="T539" s="69"/>
      <c r="U539" s="69"/>
      <c r="V539" s="69"/>
      <c r="W539" s="69"/>
      <c r="X539" s="69"/>
      <c r="Y539" s="69"/>
      <c r="AC539" s="70"/>
      <c r="AD539" s="70"/>
      <c r="AE539" s="70"/>
      <c r="AF539" s="70"/>
    </row>
    <row r="540" spans="15:32" x14ac:dyDescent="0.25">
      <c r="O540" s="67"/>
      <c r="P540" s="68"/>
      <c r="Q540" s="69"/>
      <c r="R540" s="69"/>
      <c r="S540" s="69"/>
      <c r="T540" s="69"/>
      <c r="U540" s="69"/>
      <c r="V540" s="69"/>
      <c r="W540" s="69"/>
      <c r="X540" s="69"/>
      <c r="Y540" s="69"/>
      <c r="AC540" s="70"/>
      <c r="AD540" s="70"/>
      <c r="AE540" s="70"/>
      <c r="AF540" s="70"/>
    </row>
    <row r="541" spans="15:32" x14ac:dyDescent="0.25">
      <c r="O541" s="67"/>
      <c r="P541" s="68"/>
      <c r="Q541" s="69"/>
      <c r="R541" s="69"/>
      <c r="S541" s="69"/>
      <c r="T541" s="69"/>
      <c r="U541" s="69"/>
      <c r="V541" s="69"/>
      <c r="W541" s="69"/>
      <c r="X541" s="69"/>
      <c r="Y541" s="69"/>
      <c r="AC541" s="70"/>
      <c r="AD541" s="70"/>
      <c r="AE541" s="70"/>
      <c r="AF541" s="70"/>
    </row>
    <row r="542" spans="15:32" x14ac:dyDescent="0.25">
      <c r="O542" s="67"/>
      <c r="P542" s="68"/>
      <c r="Q542" s="69"/>
      <c r="R542" s="69"/>
      <c r="S542" s="69"/>
      <c r="T542" s="69"/>
      <c r="U542" s="69"/>
      <c r="V542" s="69"/>
      <c r="W542" s="69"/>
      <c r="X542" s="69"/>
      <c r="Y542" s="69"/>
      <c r="AC542" s="70"/>
      <c r="AD542" s="70"/>
      <c r="AE542" s="70"/>
      <c r="AF542" s="70"/>
    </row>
    <row r="543" spans="15:32" x14ac:dyDescent="0.25">
      <c r="O543" s="67"/>
      <c r="P543" s="68"/>
      <c r="Q543" s="69"/>
      <c r="R543" s="69"/>
      <c r="S543" s="69"/>
      <c r="T543" s="69"/>
      <c r="U543" s="69"/>
      <c r="V543" s="69"/>
      <c r="W543" s="69"/>
      <c r="X543" s="69"/>
      <c r="Y543" s="69"/>
      <c r="AC543" s="70"/>
      <c r="AD543" s="70"/>
      <c r="AE543" s="70"/>
      <c r="AF543" s="70"/>
    </row>
    <row r="544" spans="15:32" x14ac:dyDescent="0.25">
      <c r="O544" s="67"/>
      <c r="P544" s="68"/>
      <c r="Q544" s="69"/>
      <c r="R544" s="69"/>
      <c r="S544" s="69"/>
      <c r="T544" s="69"/>
      <c r="U544" s="69"/>
      <c r="V544" s="69"/>
      <c r="W544" s="69"/>
      <c r="X544" s="69"/>
      <c r="Y544" s="69"/>
      <c r="AC544" s="70"/>
      <c r="AD544" s="70"/>
      <c r="AE544" s="70"/>
      <c r="AF544" s="70"/>
    </row>
    <row r="545" spans="15:32" x14ac:dyDescent="0.25">
      <c r="O545" s="67"/>
      <c r="P545" s="68"/>
      <c r="Q545" s="69"/>
      <c r="R545" s="69"/>
      <c r="S545" s="69"/>
      <c r="T545" s="69"/>
      <c r="U545" s="69"/>
      <c r="V545" s="69"/>
      <c r="W545" s="69"/>
      <c r="X545" s="69"/>
      <c r="Y545" s="69"/>
      <c r="AC545" s="70"/>
      <c r="AD545" s="70"/>
      <c r="AE545" s="70"/>
      <c r="AF545" s="70"/>
    </row>
    <row r="546" spans="15:32" x14ac:dyDescent="0.25">
      <c r="O546" s="67"/>
      <c r="P546" s="68"/>
      <c r="Q546" s="69"/>
      <c r="R546" s="69"/>
      <c r="S546" s="69"/>
      <c r="T546" s="69"/>
      <c r="U546" s="69"/>
      <c r="V546" s="69"/>
      <c r="W546" s="69"/>
      <c r="X546" s="69"/>
      <c r="Y546" s="69"/>
      <c r="AC546" s="70"/>
      <c r="AD546" s="70"/>
      <c r="AE546" s="70"/>
      <c r="AF546" s="70"/>
    </row>
    <row r="547" spans="15:32" x14ac:dyDescent="0.25">
      <c r="O547" s="67"/>
      <c r="P547" s="68"/>
      <c r="Q547" s="69"/>
      <c r="R547" s="69"/>
      <c r="S547" s="69"/>
      <c r="T547" s="69"/>
      <c r="U547" s="69"/>
      <c r="V547" s="69"/>
      <c r="W547" s="69"/>
      <c r="X547" s="69"/>
      <c r="Y547" s="69"/>
      <c r="AC547" s="70"/>
      <c r="AD547" s="70"/>
      <c r="AE547" s="70"/>
      <c r="AF547" s="70"/>
    </row>
    <row r="548" spans="15:32" x14ac:dyDescent="0.25">
      <c r="O548" s="67"/>
      <c r="P548" s="68"/>
      <c r="Q548" s="69"/>
      <c r="R548" s="69"/>
      <c r="S548" s="69"/>
      <c r="T548" s="69"/>
      <c r="U548" s="69"/>
      <c r="V548" s="69"/>
      <c r="W548" s="69"/>
      <c r="X548" s="69"/>
      <c r="Y548" s="69"/>
      <c r="AC548" s="70"/>
      <c r="AD548" s="70"/>
      <c r="AE548" s="70"/>
      <c r="AF548" s="70"/>
    </row>
    <row r="549" spans="15:32" x14ac:dyDescent="0.25">
      <c r="O549" s="67"/>
      <c r="P549" s="68"/>
      <c r="Q549" s="69"/>
      <c r="R549" s="69"/>
      <c r="S549" s="69"/>
      <c r="T549" s="69"/>
      <c r="U549" s="69"/>
      <c r="V549" s="69"/>
      <c r="W549" s="69"/>
      <c r="X549" s="69"/>
      <c r="Y549" s="69"/>
      <c r="AC549" s="70"/>
      <c r="AD549" s="70"/>
      <c r="AE549" s="70"/>
      <c r="AF549" s="70"/>
    </row>
    <row r="550" spans="15:32" x14ac:dyDescent="0.25">
      <c r="O550" s="67"/>
      <c r="P550" s="68"/>
      <c r="Q550" s="69"/>
      <c r="R550" s="69"/>
      <c r="S550" s="69"/>
      <c r="T550" s="69"/>
      <c r="U550" s="69"/>
      <c r="V550" s="69"/>
      <c r="W550" s="69"/>
      <c r="X550" s="69"/>
      <c r="Y550" s="69"/>
      <c r="AC550" s="70"/>
      <c r="AD550" s="70"/>
      <c r="AE550" s="70"/>
      <c r="AF550" s="70"/>
    </row>
    <row r="551" spans="15:32" x14ac:dyDescent="0.25">
      <c r="O551" s="67"/>
      <c r="P551" s="68"/>
      <c r="Q551" s="69"/>
      <c r="R551" s="69"/>
      <c r="S551" s="69"/>
      <c r="T551" s="69"/>
      <c r="U551" s="69"/>
      <c r="V551" s="69"/>
      <c r="W551" s="69"/>
      <c r="X551" s="69"/>
      <c r="Y551" s="69"/>
      <c r="AC551" s="70"/>
      <c r="AD551" s="70"/>
      <c r="AE551" s="70"/>
      <c r="AF551" s="70"/>
    </row>
    <row r="552" spans="15:32" x14ac:dyDescent="0.25">
      <c r="O552" s="67"/>
      <c r="P552" s="68"/>
      <c r="Q552" s="69"/>
      <c r="R552" s="69"/>
      <c r="S552" s="69"/>
      <c r="T552" s="69"/>
      <c r="U552" s="69"/>
      <c r="V552" s="69"/>
      <c r="W552" s="69"/>
      <c r="X552" s="69"/>
      <c r="Y552" s="69"/>
      <c r="AC552" s="70"/>
      <c r="AD552" s="70"/>
      <c r="AE552" s="70"/>
      <c r="AF552" s="70"/>
    </row>
    <row r="553" spans="15:32" x14ac:dyDescent="0.25">
      <c r="O553" s="67"/>
      <c r="P553" s="68"/>
      <c r="Q553" s="69"/>
      <c r="R553" s="69"/>
      <c r="S553" s="69"/>
      <c r="T553" s="69"/>
      <c r="U553" s="69"/>
      <c r="V553" s="69"/>
      <c r="W553" s="69"/>
      <c r="X553" s="69"/>
      <c r="Y553" s="69"/>
      <c r="AC553" s="70"/>
      <c r="AD553" s="70"/>
      <c r="AE553" s="70"/>
      <c r="AF553" s="70"/>
    </row>
    <row r="554" spans="15:32" x14ac:dyDescent="0.25">
      <c r="O554" s="67"/>
      <c r="P554" s="68"/>
      <c r="Q554" s="69"/>
      <c r="R554" s="69"/>
      <c r="S554" s="69"/>
      <c r="T554" s="69"/>
      <c r="U554" s="69"/>
      <c r="V554" s="69"/>
      <c r="W554" s="69"/>
      <c r="X554" s="69"/>
      <c r="Y554" s="69"/>
      <c r="AC554" s="70"/>
      <c r="AD554" s="70"/>
      <c r="AE554" s="70"/>
      <c r="AF554" s="70"/>
    </row>
    <row r="555" spans="15:32" x14ac:dyDescent="0.25">
      <c r="O555" s="67"/>
      <c r="P555" s="68"/>
      <c r="Q555" s="69"/>
      <c r="R555" s="69"/>
      <c r="S555" s="69"/>
      <c r="T555" s="69"/>
      <c r="U555" s="69"/>
      <c r="V555" s="69"/>
      <c r="W555" s="69"/>
      <c r="X555" s="69"/>
      <c r="Y555" s="69"/>
      <c r="AC555" s="70"/>
      <c r="AD555" s="70"/>
      <c r="AE555" s="70"/>
      <c r="AF555" s="70"/>
    </row>
    <row r="556" spans="15:32" x14ac:dyDescent="0.25">
      <c r="O556" s="67"/>
      <c r="P556" s="68"/>
      <c r="Q556" s="69"/>
      <c r="R556" s="69"/>
      <c r="S556" s="69"/>
      <c r="T556" s="69"/>
      <c r="U556" s="69"/>
      <c r="V556" s="69"/>
      <c r="W556" s="69"/>
      <c r="X556" s="69"/>
      <c r="Y556" s="69"/>
      <c r="AC556" s="70"/>
      <c r="AD556" s="70"/>
      <c r="AE556" s="70"/>
      <c r="AF556" s="70"/>
    </row>
    <row r="557" spans="15:32" x14ac:dyDescent="0.25">
      <c r="O557" s="67"/>
      <c r="P557" s="68"/>
      <c r="Q557" s="69"/>
      <c r="R557" s="69"/>
      <c r="S557" s="69"/>
      <c r="T557" s="69"/>
      <c r="U557" s="69"/>
      <c r="V557" s="69"/>
      <c r="W557" s="69"/>
      <c r="X557" s="69"/>
      <c r="Y557" s="69"/>
      <c r="AC557" s="70"/>
      <c r="AD557" s="70"/>
      <c r="AE557" s="70"/>
      <c r="AF557" s="70"/>
    </row>
    <row r="558" spans="15:32" x14ac:dyDescent="0.25">
      <c r="O558" s="67"/>
      <c r="P558" s="68"/>
      <c r="Q558" s="69"/>
      <c r="R558" s="69"/>
      <c r="S558" s="69"/>
      <c r="T558" s="69"/>
      <c r="U558" s="69"/>
      <c r="V558" s="69"/>
      <c r="W558" s="69"/>
      <c r="X558" s="69"/>
      <c r="Y558" s="69"/>
      <c r="AC558" s="70"/>
      <c r="AD558" s="70"/>
      <c r="AE558" s="70"/>
      <c r="AF558" s="70"/>
    </row>
    <row r="559" spans="15:32" x14ac:dyDescent="0.25">
      <c r="O559" s="67"/>
      <c r="P559" s="68"/>
      <c r="Q559" s="69"/>
      <c r="R559" s="69"/>
      <c r="S559" s="69"/>
      <c r="T559" s="69"/>
      <c r="U559" s="69"/>
      <c r="V559" s="69"/>
      <c r="W559" s="69"/>
      <c r="X559" s="69"/>
      <c r="Y559" s="69"/>
      <c r="AC559" s="70"/>
      <c r="AD559" s="70"/>
      <c r="AE559" s="70"/>
      <c r="AF559" s="70"/>
    </row>
    <row r="560" spans="15:32" x14ac:dyDescent="0.25">
      <c r="O560" s="67"/>
      <c r="P560" s="68"/>
      <c r="Q560" s="69"/>
      <c r="R560" s="69"/>
      <c r="S560" s="69"/>
      <c r="T560" s="69"/>
      <c r="U560" s="69"/>
      <c r="V560" s="69"/>
      <c r="W560" s="69"/>
      <c r="X560" s="69"/>
      <c r="Y560" s="69"/>
      <c r="AC560" s="70"/>
      <c r="AD560" s="70"/>
      <c r="AE560" s="70"/>
      <c r="AF560" s="70"/>
    </row>
    <row r="561" spans="15:32" x14ac:dyDescent="0.25">
      <c r="O561" s="67"/>
      <c r="P561" s="68"/>
      <c r="Q561" s="69"/>
      <c r="R561" s="69"/>
      <c r="S561" s="69"/>
      <c r="T561" s="69"/>
      <c r="U561" s="69"/>
      <c r="V561" s="69"/>
      <c r="W561" s="69"/>
      <c r="X561" s="69"/>
      <c r="Y561" s="69"/>
      <c r="AC561" s="70"/>
      <c r="AD561" s="70"/>
      <c r="AE561" s="70"/>
      <c r="AF561" s="70"/>
    </row>
    <row r="562" spans="15:32" x14ac:dyDescent="0.25">
      <c r="O562" s="67"/>
      <c r="P562" s="68"/>
      <c r="Q562" s="69"/>
      <c r="R562" s="69"/>
      <c r="S562" s="69"/>
      <c r="T562" s="69"/>
      <c r="U562" s="69"/>
      <c r="V562" s="69"/>
      <c r="W562" s="69"/>
      <c r="X562" s="69"/>
      <c r="Y562" s="69"/>
      <c r="AC562" s="70"/>
      <c r="AD562" s="70"/>
      <c r="AE562" s="70"/>
      <c r="AF562" s="70"/>
    </row>
    <row r="563" spans="15:32" x14ac:dyDescent="0.25">
      <c r="O563" s="67"/>
      <c r="P563" s="68"/>
      <c r="Q563" s="69"/>
      <c r="R563" s="69"/>
      <c r="S563" s="69"/>
      <c r="T563" s="69"/>
      <c r="U563" s="69"/>
      <c r="V563" s="69"/>
      <c r="W563" s="69"/>
      <c r="X563" s="69"/>
      <c r="Y563" s="69"/>
      <c r="AC563" s="70"/>
      <c r="AD563" s="70"/>
      <c r="AE563" s="70"/>
      <c r="AF563" s="70"/>
    </row>
    <row r="564" spans="15:32" x14ac:dyDescent="0.25">
      <c r="O564" s="67"/>
      <c r="P564" s="68"/>
      <c r="Q564" s="69"/>
      <c r="R564" s="69"/>
      <c r="S564" s="69"/>
      <c r="T564" s="69"/>
      <c r="U564" s="69"/>
      <c r="V564" s="69"/>
      <c r="W564" s="69"/>
      <c r="X564" s="69"/>
      <c r="Y564" s="69"/>
      <c r="AC564" s="70"/>
      <c r="AD564" s="70"/>
      <c r="AE564" s="70"/>
      <c r="AF564" s="70"/>
    </row>
    <row r="565" spans="15:32" x14ac:dyDescent="0.25">
      <c r="O565" s="67"/>
      <c r="P565" s="68"/>
      <c r="Q565" s="69"/>
      <c r="R565" s="69"/>
      <c r="S565" s="69"/>
      <c r="T565" s="69"/>
      <c r="U565" s="69"/>
      <c r="V565" s="69"/>
      <c r="W565" s="69"/>
      <c r="X565" s="69"/>
      <c r="Y565" s="69"/>
      <c r="AC565" s="70"/>
      <c r="AD565" s="70"/>
      <c r="AE565" s="70"/>
      <c r="AF565" s="70"/>
    </row>
    <row r="566" spans="15:32" x14ac:dyDescent="0.25">
      <c r="O566" s="67"/>
      <c r="P566" s="68"/>
      <c r="Q566" s="69"/>
      <c r="R566" s="69"/>
      <c r="S566" s="69"/>
      <c r="T566" s="69"/>
      <c r="U566" s="69"/>
      <c r="V566" s="69"/>
      <c r="W566" s="69"/>
      <c r="X566" s="69"/>
      <c r="Y566" s="69"/>
      <c r="AC566" s="70"/>
      <c r="AD566" s="70"/>
      <c r="AE566" s="70"/>
      <c r="AF566" s="70"/>
    </row>
    <row r="567" spans="15:32" x14ac:dyDescent="0.25">
      <c r="O567" s="67"/>
      <c r="P567" s="68"/>
      <c r="Q567" s="69"/>
      <c r="R567" s="69"/>
      <c r="S567" s="69"/>
      <c r="T567" s="69"/>
      <c r="U567" s="69"/>
      <c r="V567" s="69"/>
      <c r="W567" s="69"/>
      <c r="X567" s="69"/>
      <c r="Y567" s="69"/>
      <c r="AC567" s="70"/>
      <c r="AD567" s="70"/>
      <c r="AE567" s="70"/>
      <c r="AF567" s="70"/>
    </row>
    <row r="568" spans="15:32" x14ac:dyDescent="0.25">
      <c r="O568" s="67"/>
      <c r="P568" s="68"/>
      <c r="Q568" s="69"/>
      <c r="R568" s="69"/>
      <c r="S568" s="69"/>
      <c r="T568" s="69"/>
      <c r="U568" s="69"/>
      <c r="V568" s="69"/>
      <c r="W568" s="69"/>
      <c r="X568" s="69"/>
      <c r="Y568" s="69"/>
      <c r="AC568" s="70"/>
      <c r="AD568" s="70"/>
      <c r="AE568" s="70"/>
      <c r="AF568" s="70"/>
    </row>
    <row r="569" spans="15:32" x14ac:dyDescent="0.25">
      <c r="O569" s="67"/>
      <c r="P569" s="68"/>
      <c r="Q569" s="69"/>
      <c r="R569" s="69"/>
      <c r="S569" s="69"/>
      <c r="T569" s="69"/>
      <c r="U569" s="69"/>
      <c r="V569" s="69"/>
      <c r="W569" s="69"/>
      <c r="X569" s="69"/>
      <c r="Y569" s="69"/>
      <c r="AC569" s="70"/>
      <c r="AD569" s="70"/>
      <c r="AE569" s="70"/>
      <c r="AF569" s="70"/>
    </row>
    <row r="570" spans="15:32" x14ac:dyDescent="0.25">
      <c r="O570" s="67"/>
      <c r="P570" s="68"/>
      <c r="Q570" s="69"/>
      <c r="R570" s="69"/>
      <c r="S570" s="69"/>
      <c r="T570" s="69"/>
      <c r="U570" s="69"/>
      <c r="V570" s="69"/>
      <c r="W570" s="69"/>
      <c r="X570" s="69"/>
      <c r="Y570" s="69"/>
      <c r="AC570" s="70"/>
      <c r="AD570" s="70"/>
      <c r="AE570" s="70"/>
      <c r="AF570" s="70"/>
    </row>
    <row r="571" spans="15:32" x14ac:dyDescent="0.25">
      <c r="O571" s="67"/>
      <c r="P571" s="68"/>
      <c r="Q571" s="69"/>
      <c r="R571" s="69"/>
      <c r="S571" s="69"/>
      <c r="T571" s="69"/>
      <c r="U571" s="69"/>
      <c r="V571" s="69"/>
      <c r="W571" s="69"/>
      <c r="X571" s="69"/>
      <c r="Y571" s="69"/>
      <c r="AC571" s="70"/>
      <c r="AD571" s="70"/>
      <c r="AE571" s="70"/>
      <c r="AF571" s="70"/>
    </row>
    <row r="572" spans="15:32" x14ac:dyDescent="0.25">
      <c r="O572" s="67"/>
      <c r="P572" s="68"/>
      <c r="Q572" s="69"/>
      <c r="R572" s="69"/>
      <c r="S572" s="69"/>
      <c r="T572" s="69"/>
      <c r="U572" s="69"/>
      <c r="V572" s="69"/>
      <c r="W572" s="69"/>
      <c r="X572" s="69"/>
      <c r="Y572" s="69"/>
      <c r="AC572" s="70"/>
      <c r="AD572" s="70"/>
      <c r="AE572" s="70"/>
      <c r="AF572" s="70"/>
    </row>
    <row r="573" spans="15:32" x14ac:dyDescent="0.25">
      <c r="O573" s="67"/>
      <c r="P573" s="68"/>
      <c r="Q573" s="69"/>
      <c r="R573" s="69"/>
      <c r="S573" s="69"/>
      <c r="T573" s="69"/>
      <c r="U573" s="69"/>
      <c r="V573" s="69"/>
      <c r="W573" s="69"/>
      <c r="X573" s="69"/>
      <c r="Y573" s="69"/>
      <c r="AC573" s="70"/>
      <c r="AD573" s="70"/>
      <c r="AE573" s="70"/>
      <c r="AF573" s="70"/>
    </row>
    <row r="574" spans="15:32" x14ac:dyDescent="0.25">
      <c r="O574" s="67"/>
      <c r="P574" s="68"/>
      <c r="Q574" s="69"/>
      <c r="R574" s="69"/>
      <c r="S574" s="69"/>
      <c r="T574" s="69"/>
      <c r="U574" s="69"/>
      <c r="V574" s="69"/>
      <c r="W574" s="69"/>
      <c r="X574" s="69"/>
      <c r="Y574" s="69"/>
      <c r="AC574" s="70"/>
      <c r="AD574" s="70"/>
      <c r="AE574" s="70"/>
      <c r="AF574" s="70"/>
    </row>
    <row r="575" spans="15:32" x14ac:dyDescent="0.25">
      <c r="O575" s="67"/>
      <c r="P575" s="68"/>
      <c r="Q575" s="69"/>
      <c r="R575" s="69"/>
      <c r="S575" s="69"/>
      <c r="T575" s="69"/>
      <c r="U575" s="69"/>
      <c r="V575" s="69"/>
      <c r="W575" s="69"/>
      <c r="X575" s="69"/>
      <c r="Y575" s="69"/>
      <c r="AC575" s="70"/>
      <c r="AD575" s="70"/>
      <c r="AE575" s="70"/>
      <c r="AF575" s="70"/>
    </row>
    <row r="576" spans="15:32" x14ac:dyDescent="0.25">
      <c r="O576" s="67"/>
      <c r="P576" s="68"/>
      <c r="Q576" s="69"/>
      <c r="R576" s="69"/>
      <c r="S576" s="69"/>
      <c r="T576" s="69"/>
      <c r="U576" s="69"/>
      <c r="V576" s="69"/>
      <c r="W576" s="69"/>
      <c r="X576" s="69"/>
      <c r="Y576" s="69"/>
      <c r="AC576" s="70"/>
      <c r="AD576" s="70"/>
      <c r="AE576" s="70"/>
      <c r="AF576" s="70"/>
    </row>
    <row r="577" spans="15:32" x14ac:dyDescent="0.25">
      <c r="O577" s="67"/>
      <c r="P577" s="68"/>
      <c r="Q577" s="69"/>
      <c r="R577" s="69"/>
      <c r="S577" s="69"/>
      <c r="T577" s="69"/>
      <c r="U577" s="69"/>
      <c r="V577" s="69"/>
      <c r="W577" s="69"/>
      <c r="X577" s="69"/>
      <c r="Y577" s="69"/>
      <c r="AC577" s="70"/>
      <c r="AD577" s="70"/>
      <c r="AE577" s="70"/>
      <c r="AF577" s="70"/>
    </row>
    <row r="578" spans="15:32" x14ac:dyDescent="0.25">
      <c r="O578" s="67"/>
      <c r="P578" s="68"/>
      <c r="Q578" s="69"/>
      <c r="R578" s="69"/>
      <c r="S578" s="69"/>
      <c r="T578" s="69"/>
      <c r="U578" s="69"/>
      <c r="V578" s="69"/>
      <c r="W578" s="69"/>
      <c r="X578" s="69"/>
      <c r="Y578" s="69"/>
      <c r="AC578" s="70"/>
      <c r="AD578" s="70"/>
      <c r="AE578" s="70"/>
      <c r="AF578" s="70"/>
    </row>
    <row r="579" spans="15:32" x14ac:dyDescent="0.25">
      <c r="O579" s="67"/>
      <c r="P579" s="68"/>
      <c r="Q579" s="69"/>
      <c r="R579" s="69"/>
      <c r="S579" s="69"/>
      <c r="T579" s="69"/>
      <c r="U579" s="69"/>
      <c r="V579" s="69"/>
      <c r="W579" s="69"/>
      <c r="X579" s="69"/>
      <c r="Y579" s="69"/>
      <c r="AC579" s="70"/>
      <c r="AD579" s="70"/>
      <c r="AE579" s="70"/>
      <c r="AF579" s="70"/>
    </row>
    <row r="580" spans="15:32" x14ac:dyDescent="0.25">
      <c r="O580" s="67"/>
      <c r="P580" s="68"/>
      <c r="Q580" s="69"/>
      <c r="R580" s="69"/>
      <c r="S580" s="69"/>
      <c r="T580" s="69"/>
      <c r="U580" s="69"/>
      <c r="V580" s="69"/>
      <c r="W580" s="69"/>
      <c r="X580" s="69"/>
      <c r="Y580" s="69"/>
      <c r="AC580" s="70"/>
      <c r="AD580" s="70"/>
      <c r="AE580" s="70"/>
      <c r="AF580" s="70"/>
    </row>
    <row r="581" spans="15:32" x14ac:dyDescent="0.25">
      <c r="O581" s="67"/>
      <c r="P581" s="68"/>
      <c r="Q581" s="69"/>
      <c r="R581" s="69"/>
      <c r="S581" s="69"/>
      <c r="T581" s="69"/>
      <c r="U581" s="69"/>
      <c r="V581" s="69"/>
      <c r="W581" s="69"/>
      <c r="X581" s="69"/>
      <c r="Y581" s="69"/>
      <c r="AC581" s="70"/>
      <c r="AD581" s="70"/>
      <c r="AE581" s="70"/>
      <c r="AF581" s="70"/>
    </row>
    <row r="582" spans="15:32" x14ac:dyDescent="0.25">
      <c r="O582" s="67"/>
      <c r="P582" s="68"/>
      <c r="Q582" s="69"/>
      <c r="R582" s="69"/>
      <c r="S582" s="69"/>
      <c r="T582" s="69"/>
      <c r="U582" s="69"/>
      <c r="V582" s="69"/>
      <c r="W582" s="69"/>
      <c r="X582" s="69"/>
      <c r="Y582" s="69"/>
      <c r="AC582" s="70"/>
      <c r="AD582" s="70"/>
      <c r="AE582" s="70"/>
      <c r="AF582" s="70"/>
    </row>
    <row r="583" spans="15:32" x14ac:dyDescent="0.25">
      <c r="O583" s="67"/>
      <c r="P583" s="68"/>
      <c r="Q583" s="69"/>
      <c r="R583" s="69"/>
      <c r="S583" s="69"/>
      <c r="T583" s="69"/>
      <c r="U583" s="69"/>
      <c r="V583" s="69"/>
      <c r="W583" s="69"/>
      <c r="X583" s="69"/>
      <c r="Y583" s="69"/>
      <c r="AC583" s="70"/>
      <c r="AD583" s="70"/>
      <c r="AE583" s="70"/>
      <c r="AF583" s="70"/>
    </row>
    <row r="584" spans="15:32" x14ac:dyDescent="0.25">
      <c r="O584" s="67"/>
      <c r="P584" s="68"/>
      <c r="Q584" s="69"/>
      <c r="R584" s="69"/>
      <c r="S584" s="69"/>
      <c r="T584" s="69"/>
      <c r="U584" s="69"/>
      <c r="V584" s="69"/>
      <c r="W584" s="69"/>
      <c r="X584" s="69"/>
      <c r="Y584" s="69"/>
      <c r="AC584" s="70"/>
      <c r="AD584" s="70"/>
      <c r="AE584" s="70"/>
      <c r="AF584" s="70"/>
    </row>
    <row r="585" spans="15:32" x14ac:dyDescent="0.25">
      <c r="O585" s="67"/>
      <c r="P585" s="68"/>
      <c r="Q585" s="69"/>
      <c r="R585" s="69"/>
      <c r="S585" s="69"/>
      <c r="T585" s="69"/>
      <c r="U585" s="69"/>
      <c r="V585" s="69"/>
      <c r="W585" s="69"/>
      <c r="X585" s="69"/>
      <c r="Y585" s="69"/>
      <c r="AC585" s="70"/>
      <c r="AD585" s="70"/>
      <c r="AE585" s="70"/>
      <c r="AF585" s="70"/>
    </row>
    <row r="586" spans="15:32" x14ac:dyDescent="0.25">
      <c r="O586" s="67"/>
      <c r="P586" s="68"/>
      <c r="Q586" s="69"/>
      <c r="R586" s="69"/>
      <c r="S586" s="69"/>
      <c r="T586" s="69"/>
      <c r="U586" s="69"/>
      <c r="V586" s="69"/>
      <c r="W586" s="69"/>
      <c r="X586" s="69"/>
      <c r="Y586" s="69"/>
      <c r="AC586" s="70"/>
      <c r="AD586" s="70"/>
      <c r="AE586" s="70"/>
      <c r="AF586" s="70"/>
    </row>
    <row r="587" spans="15:32" x14ac:dyDescent="0.25">
      <c r="O587" s="67"/>
      <c r="P587" s="68"/>
      <c r="Q587" s="69"/>
      <c r="R587" s="69"/>
      <c r="S587" s="69"/>
      <c r="T587" s="69"/>
      <c r="U587" s="69"/>
      <c r="V587" s="69"/>
      <c r="W587" s="69"/>
      <c r="X587" s="69"/>
      <c r="Y587" s="69"/>
      <c r="AC587" s="70"/>
      <c r="AD587" s="70"/>
      <c r="AE587" s="70"/>
      <c r="AF587" s="70"/>
    </row>
    <row r="588" spans="15:32" x14ac:dyDescent="0.25">
      <c r="O588" s="67"/>
      <c r="P588" s="68"/>
      <c r="Q588" s="69"/>
      <c r="R588" s="69"/>
      <c r="S588" s="69"/>
      <c r="T588" s="69"/>
      <c r="U588" s="69"/>
      <c r="V588" s="69"/>
      <c r="W588" s="69"/>
      <c r="X588" s="69"/>
      <c r="Y588" s="69"/>
      <c r="AC588" s="70"/>
      <c r="AD588" s="70"/>
      <c r="AE588" s="70"/>
      <c r="AF588" s="70"/>
    </row>
    <row r="589" spans="15:32" x14ac:dyDescent="0.25">
      <c r="O589" s="67"/>
      <c r="P589" s="68"/>
      <c r="Q589" s="69"/>
      <c r="R589" s="69"/>
      <c r="S589" s="69"/>
      <c r="T589" s="69"/>
      <c r="U589" s="69"/>
      <c r="V589" s="69"/>
      <c r="W589" s="69"/>
      <c r="X589" s="69"/>
      <c r="Y589" s="69"/>
      <c r="AC589" s="70"/>
      <c r="AD589" s="70"/>
      <c r="AE589" s="70"/>
      <c r="AF589" s="70"/>
    </row>
    <row r="590" spans="15:32" x14ac:dyDescent="0.25">
      <c r="O590" s="67"/>
      <c r="P590" s="68"/>
      <c r="Q590" s="69"/>
      <c r="R590" s="69"/>
      <c r="S590" s="69"/>
      <c r="T590" s="69"/>
      <c r="U590" s="69"/>
      <c r="V590" s="69"/>
      <c r="W590" s="69"/>
      <c r="X590" s="69"/>
      <c r="Y590" s="69"/>
      <c r="AC590" s="70"/>
      <c r="AD590" s="70"/>
      <c r="AE590" s="70"/>
      <c r="AF590" s="70"/>
    </row>
    <row r="591" spans="15:32" x14ac:dyDescent="0.25">
      <c r="O591" s="67"/>
      <c r="P591" s="68"/>
      <c r="Q591" s="69"/>
      <c r="R591" s="69"/>
      <c r="S591" s="69"/>
      <c r="T591" s="69"/>
      <c r="U591" s="69"/>
      <c r="V591" s="69"/>
      <c r="W591" s="69"/>
      <c r="X591" s="69"/>
      <c r="Y591" s="69"/>
      <c r="AC591" s="70"/>
      <c r="AD591" s="70"/>
      <c r="AE591" s="70"/>
      <c r="AF591" s="70"/>
    </row>
    <row r="592" spans="15:32" x14ac:dyDescent="0.25">
      <c r="O592" s="67"/>
      <c r="P592" s="68"/>
      <c r="Q592" s="69"/>
      <c r="R592" s="69"/>
      <c r="S592" s="69"/>
      <c r="T592" s="69"/>
      <c r="U592" s="69"/>
      <c r="V592" s="69"/>
      <c r="W592" s="69"/>
      <c r="X592" s="69"/>
      <c r="Y592" s="69"/>
      <c r="AC592" s="70"/>
      <c r="AD592" s="70"/>
      <c r="AE592" s="70"/>
      <c r="AF592" s="70"/>
    </row>
    <row r="593" spans="15:32" x14ac:dyDescent="0.25">
      <c r="O593" s="67"/>
      <c r="P593" s="68"/>
      <c r="Q593" s="69"/>
      <c r="R593" s="69"/>
      <c r="S593" s="69"/>
      <c r="T593" s="69"/>
      <c r="U593" s="69"/>
      <c r="V593" s="69"/>
      <c r="W593" s="69"/>
      <c r="X593" s="69"/>
      <c r="Y593" s="69"/>
      <c r="AC593" s="70"/>
      <c r="AD593" s="70"/>
      <c r="AE593" s="70"/>
      <c r="AF593" s="70"/>
    </row>
    <row r="594" spans="15:32" x14ac:dyDescent="0.25">
      <c r="O594" s="67"/>
      <c r="P594" s="68"/>
      <c r="Q594" s="69"/>
      <c r="R594" s="69"/>
      <c r="S594" s="69"/>
      <c r="T594" s="69"/>
      <c r="U594" s="69"/>
      <c r="V594" s="69"/>
      <c r="W594" s="69"/>
      <c r="X594" s="69"/>
      <c r="Y594" s="69"/>
      <c r="AC594" s="70"/>
      <c r="AD594" s="70"/>
      <c r="AE594" s="70"/>
      <c r="AF594" s="70"/>
    </row>
    <row r="595" spans="15:32" x14ac:dyDescent="0.25">
      <c r="O595" s="67"/>
      <c r="P595" s="68"/>
      <c r="Q595" s="69"/>
      <c r="R595" s="69"/>
      <c r="S595" s="69"/>
      <c r="T595" s="69"/>
      <c r="U595" s="69"/>
      <c r="V595" s="69"/>
      <c r="W595" s="69"/>
      <c r="X595" s="69"/>
      <c r="Y595" s="69"/>
      <c r="AC595" s="70"/>
      <c r="AD595" s="70"/>
      <c r="AE595" s="70"/>
      <c r="AF595" s="70"/>
    </row>
    <row r="596" spans="15:32" x14ac:dyDescent="0.25">
      <c r="O596" s="67"/>
      <c r="P596" s="68"/>
      <c r="Q596" s="69"/>
      <c r="R596" s="69"/>
      <c r="S596" s="69"/>
      <c r="T596" s="69"/>
      <c r="U596" s="69"/>
      <c r="V596" s="69"/>
      <c r="W596" s="69"/>
      <c r="X596" s="69"/>
      <c r="Y596" s="69"/>
      <c r="AC596" s="70"/>
      <c r="AD596" s="70"/>
      <c r="AE596" s="70"/>
      <c r="AF596" s="70"/>
    </row>
    <row r="597" spans="15:32" x14ac:dyDescent="0.25">
      <c r="O597" s="67"/>
      <c r="P597" s="68"/>
      <c r="Q597" s="69"/>
      <c r="R597" s="69"/>
      <c r="S597" s="69"/>
      <c r="T597" s="69"/>
      <c r="U597" s="69"/>
      <c r="V597" s="69"/>
      <c r="W597" s="69"/>
      <c r="X597" s="69"/>
      <c r="Y597" s="69"/>
      <c r="AC597" s="70"/>
      <c r="AD597" s="70"/>
      <c r="AE597" s="70"/>
      <c r="AF597" s="70"/>
    </row>
    <row r="598" spans="15:32" x14ac:dyDescent="0.25">
      <c r="O598" s="67"/>
      <c r="P598" s="68"/>
      <c r="Q598" s="69"/>
      <c r="R598" s="69"/>
      <c r="S598" s="69"/>
      <c r="T598" s="69"/>
      <c r="U598" s="69"/>
      <c r="V598" s="69"/>
      <c r="W598" s="69"/>
      <c r="X598" s="69"/>
      <c r="Y598" s="69"/>
      <c r="AC598" s="70"/>
      <c r="AD598" s="70"/>
      <c r="AE598" s="70"/>
      <c r="AF598" s="70"/>
    </row>
    <row r="599" spans="15:32" x14ac:dyDescent="0.25">
      <c r="O599" s="67"/>
      <c r="P599" s="68"/>
      <c r="Q599" s="69"/>
      <c r="R599" s="69"/>
      <c r="S599" s="69"/>
      <c r="T599" s="69"/>
      <c r="U599" s="69"/>
      <c r="V599" s="69"/>
      <c r="W599" s="69"/>
      <c r="X599" s="69"/>
      <c r="Y599" s="69"/>
      <c r="AC599" s="70"/>
      <c r="AD599" s="70"/>
      <c r="AE599" s="70"/>
      <c r="AF599" s="70"/>
    </row>
    <row r="600" spans="15:32" x14ac:dyDescent="0.25">
      <c r="O600" s="67"/>
      <c r="P600" s="68"/>
      <c r="Q600" s="69"/>
      <c r="R600" s="69"/>
      <c r="S600" s="69"/>
      <c r="T600" s="69"/>
      <c r="U600" s="69"/>
      <c r="V600" s="69"/>
      <c r="W600" s="69"/>
      <c r="X600" s="69"/>
      <c r="Y600" s="69"/>
      <c r="AC600" s="70"/>
      <c r="AD600" s="70"/>
      <c r="AE600" s="70"/>
      <c r="AF600" s="70"/>
    </row>
    <row r="601" spans="15:32" x14ac:dyDescent="0.25">
      <c r="O601" s="67"/>
      <c r="P601" s="68"/>
      <c r="Q601" s="69"/>
      <c r="R601" s="69"/>
      <c r="S601" s="69"/>
      <c r="T601" s="69"/>
      <c r="U601" s="69"/>
      <c r="V601" s="69"/>
      <c r="W601" s="69"/>
      <c r="X601" s="69"/>
      <c r="Y601" s="69"/>
      <c r="AC601" s="70"/>
      <c r="AD601" s="70"/>
      <c r="AE601" s="70"/>
      <c r="AF601" s="70"/>
    </row>
    <row r="602" spans="15:32" x14ac:dyDescent="0.25">
      <c r="O602" s="67"/>
      <c r="P602" s="68"/>
      <c r="Q602" s="69"/>
      <c r="R602" s="69"/>
      <c r="S602" s="69"/>
      <c r="T602" s="69"/>
      <c r="U602" s="69"/>
      <c r="V602" s="69"/>
      <c r="W602" s="69"/>
      <c r="X602" s="69"/>
      <c r="Y602" s="69"/>
      <c r="AC602" s="70"/>
      <c r="AD602" s="70"/>
      <c r="AE602" s="70"/>
      <c r="AF602" s="70"/>
    </row>
    <row r="603" spans="15:32" x14ac:dyDescent="0.25">
      <c r="O603" s="67"/>
      <c r="P603" s="68"/>
      <c r="Q603" s="69"/>
      <c r="R603" s="69"/>
      <c r="S603" s="69"/>
      <c r="T603" s="69"/>
      <c r="U603" s="69"/>
      <c r="V603" s="69"/>
      <c r="W603" s="69"/>
      <c r="X603" s="69"/>
      <c r="Y603" s="69"/>
      <c r="AC603" s="70"/>
      <c r="AD603" s="70"/>
      <c r="AE603" s="70"/>
      <c r="AF603" s="70"/>
    </row>
    <row r="604" spans="15:32" x14ac:dyDescent="0.25">
      <c r="O604" s="67"/>
      <c r="P604" s="68"/>
      <c r="Q604" s="69"/>
      <c r="R604" s="69"/>
      <c r="S604" s="69"/>
      <c r="T604" s="69"/>
      <c r="U604" s="69"/>
      <c r="V604" s="69"/>
      <c r="W604" s="69"/>
      <c r="X604" s="69"/>
      <c r="Y604" s="69"/>
      <c r="AC604" s="70"/>
      <c r="AD604" s="70"/>
      <c r="AE604" s="70"/>
      <c r="AF604" s="70"/>
    </row>
    <row r="605" spans="15:32" x14ac:dyDescent="0.25">
      <c r="O605" s="67"/>
      <c r="P605" s="68"/>
      <c r="Q605" s="69"/>
      <c r="R605" s="69"/>
      <c r="S605" s="69"/>
      <c r="T605" s="69"/>
      <c r="U605" s="69"/>
      <c r="V605" s="69"/>
      <c r="W605" s="69"/>
      <c r="X605" s="69"/>
      <c r="Y605" s="69"/>
      <c r="AC605" s="70"/>
      <c r="AD605" s="70"/>
      <c r="AE605" s="70"/>
      <c r="AF605" s="70"/>
    </row>
    <row r="606" spans="15:32" x14ac:dyDescent="0.25">
      <c r="O606" s="67"/>
      <c r="P606" s="68"/>
      <c r="Q606" s="69"/>
      <c r="R606" s="69"/>
      <c r="S606" s="69"/>
      <c r="T606" s="69"/>
      <c r="U606" s="69"/>
      <c r="V606" s="69"/>
      <c r="W606" s="69"/>
      <c r="X606" s="69"/>
      <c r="Y606" s="69"/>
      <c r="AC606" s="70"/>
      <c r="AD606" s="70"/>
      <c r="AE606" s="70"/>
      <c r="AF606" s="70"/>
    </row>
    <row r="607" spans="15:32" x14ac:dyDescent="0.25">
      <c r="O607" s="67"/>
      <c r="P607" s="68"/>
      <c r="Q607" s="69"/>
      <c r="R607" s="69"/>
      <c r="S607" s="69"/>
      <c r="T607" s="69"/>
      <c r="U607" s="69"/>
      <c r="V607" s="69"/>
      <c r="W607" s="69"/>
      <c r="X607" s="69"/>
      <c r="Y607" s="69"/>
      <c r="AC607" s="70"/>
      <c r="AD607" s="70"/>
      <c r="AE607" s="70"/>
      <c r="AF607" s="70"/>
    </row>
    <row r="608" spans="15:32" x14ac:dyDescent="0.25">
      <c r="O608" s="67"/>
      <c r="P608" s="68"/>
      <c r="Q608" s="69"/>
      <c r="R608" s="69"/>
      <c r="S608" s="69"/>
      <c r="T608" s="69"/>
      <c r="U608" s="69"/>
      <c r="V608" s="69"/>
      <c r="W608" s="69"/>
      <c r="X608" s="69"/>
      <c r="Y608" s="69"/>
      <c r="AC608" s="70"/>
      <c r="AD608" s="70"/>
      <c r="AE608" s="70"/>
      <c r="AF608" s="70"/>
    </row>
    <row r="609" spans="15:32" x14ac:dyDescent="0.25">
      <c r="O609" s="67"/>
      <c r="P609" s="68"/>
      <c r="Q609" s="69"/>
      <c r="R609" s="69"/>
      <c r="S609" s="69"/>
      <c r="T609" s="69"/>
      <c r="U609" s="69"/>
      <c r="V609" s="69"/>
      <c r="W609" s="69"/>
      <c r="X609" s="69"/>
      <c r="Y609" s="69"/>
      <c r="AC609" s="70"/>
      <c r="AD609" s="70"/>
      <c r="AE609" s="70"/>
      <c r="AF609" s="70"/>
    </row>
    <row r="610" spans="15:32" x14ac:dyDescent="0.25">
      <c r="O610" s="67"/>
      <c r="P610" s="68"/>
      <c r="Q610" s="69"/>
      <c r="R610" s="69"/>
      <c r="S610" s="69"/>
      <c r="T610" s="69"/>
      <c r="U610" s="69"/>
      <c r="V610" s="69"/>
      <c r="W610" s="69"/>
      <c r="X610" s="69"/>
      <c r="Y610" s="69"/>
      <c r="AC610" s="70"/>
      <c r="AD610" s="70"/>
      <c r="AE610" s="70"/>
      <c r="AF610" s="70"/>
    </row>
    <row r="611" spans="15:32" x14ac:dyDescent="0.25">
      <c r="O611" s="67"/>
      <c r="P611" s="68"/>
      <c r="Q611" s="69"/>
      <c r="R611" s="69"/>
      <c r="S611" s="69"/>
      <c r="T611" s="69"/>
      <c r="U611" s="69"/>
      <c r="V611" s="69"/>
      <c r="W611" s="69"/>
      <c r="X611" s="69"/>
      <c r="Y611" s="69"/>
      <c r="AC611" s="70"/>
      <c r="AD611" s="70"/>
      <c r="AE611" s="70"/>
      <c r="AF611" s="70"/>
    </row>
    <row r="612" spans="15:32" x14ac:dyDescent="0.25">
      <c r="O612" s="67"/>
      <c r="P612" s="68"/>
      <c r="Q612" s="69"/>
      <c r="R612" s="69"/>
      <c r="S612" s="69"/>
      <c r="T612" s="69"/>
      <c r="U612" s="69"/>
      <c r="V612" s="69"/>
      <c r="W612" s="69"/>
      <c r="X612" s="69"/>
      <c r="Y612" s="69"/>
      <c r="AC612" s="70"/>
      <c r="AD612" s="70"/>
      <c r="AE612" s="70"/>
      <c r="AF612" s="70"/>
    </row>
    <row r="613" spans="15:32" x14ac:dyDescent="0.25">
      <c r="O613" s="67"/>
      <c r="P613" s="68"/>
      <c r="Q613" s="69"/>
      <c r="R613" s="69"/>
      <c r="S613" s="69"/>
      <c r="T613" s="69"/>
      <c r="U613" s="69"/>
      <c r="V613" s="69"/>
      <c r="W613" s="69"/>
      <c r="X613" s="69"/>
      <c r="Y613" s="69"/>
      <c r="AC613" s="70"/>
      <c r="AD613" s="70"/>
      <c r="AE613" s="70"/>
      <c r="AF613" s="70"/>
    </row>
    <row r="614" spans="15:32" x14ac:dyDescent="0.25">
      <c r="O614" s="67"/>
      <c r="P614" s="68"/>
      <c r="Q614" s="69"/>
      <c r="R614" s="69"/>
      <c r="S614" s="69"/>
      <c r="T614" s="69"/>
      <c r="U614" s="69"/>
      <c r="V614" s="69"/>
      <c r="W614" s="69"/>
      <c r="X614" s="69"/>
      <c r="Y614" s="69"/>
      <c r="AC614" s="70"/>
      <c r="AD614" s="70"/>
      <c r="AE614" s="70"/>
      <c r="AF614" s="70"/>
    </row>
    <row r="615" spans="15:32" x14ac:dyDescent="0.25">
      <c r="O615" s="67"/>
      <c r="P615" s="68"/>
      <c r="Q615" s="69"/>
      <c r="R615" s="69"/>
      <c r="S615" s="69"/>
      <c r="T615" s="69"/>
      <c r="U615" s="69"/>
      <c r="V615" s="69"/>
      <c r="W615" s="69"/>
      <c r="X615" s="69"/>
      <c r="Y615" s="69"/>
      <c r="AC615" s="70"/>
      <c r="AD615" s="70"/>
      <c r="AE615" s="70"/>
      <c r="AF615" s="70"/>
    </row>
    <row r="616" spans="15:32" x14ac:dyDescent="0.25">
      <c r="O616" s="67"/>
      <c r="P616" s="68"/>
      <c r="Q616" s="69"/>
      <c r="R616" s="69"/>
      <c r="S616" s="69"/>
      <c r="T616" s="69"/>
      <c r="U616" s="69"/>
      <c r="V616" s="69"/>
      <c r="W616" s="69"/>
      <c r="X616" s="69"/>
      <c r="Y616" s="69"/>
      <c r="AC616" s="70"/>
      <c r="AD616" s="70"/>
      <c r="AE616" s="70"/>
      <c r="AF616" s="70"/>
    </row>
    <row r="617" spans="15:32" x14ac:dyDescent="0.25">
      <c r="O617" s="67"/>
      <c r="P617" s="68"/>
      <c r="Q617" s="69"/>
      <c r="R617" s="69"/>
      <c r="S617" s="69"/>
      <c r="T617" s="69"/>
      <c r="U617" s="69"/>
      <c r="V617" s="69"/>
      <c r="W617" s="69"/>
      <c r="X617" s="69"/>
      <c r="Y617" s="69"/>
      <c r="AC617" s="70"/>
      <c r="AD617" s="70"/>
      <c r="AE617" s="70"/>
      <c r="AF617" s="70"/>
    </row>
    <row r="618" spans="15:32" x14ac:dyDescent="0.25">
      <c r="O618" s="67"/>
      <c r="P618" s="68"/>
      <c r="Q618" s="69"/>
      <c r="R618" s="69"/>
      <c r="S618" s="69"/>
      <c r="T618" s="69"/>
      <c r="U618" s="69"/>
      <c r="V618" s="69"/>
      <c r="W618" s="69"/>
      <c r="X618" s="69"/>
      <c r="Y618" s="69"/>
      <c r="AC618" s="70"/>
      <c r="AD618" s="70"/>
      <c r="AE618" s="70"/>
      <c r="AF618" s="70"/>
    </row>
    <row r="619" spans="15:32" x14ac:dyDescent="0.25">
      <c r="O619" s="67"/>
      <c r="P619" s="68"/>
      <c r="Q619" s="69"/>
      <c r="R619" s="69"/>
      <c r="S619" s="69"/>
      <c r="T619" s="69"/>
      <c r="U619" s="69"/>
      <c r="V619" s="69"/>
      <c r="W619" s="69"/>
      <c r="X619" s="69"/>
      <c r="Y619" s="69"/>
      <c r="AC619" s="70"/>
      <c r="AD619" s="70"/>
      <c r="AE619" s="70"/>
      <c r="AF619" s="70"/>
    </row>
    <row r="620" spans="15:32" x14ac:dyDescent="0.25">
      <c r="O620" s="67"/>
      <c r="P620" s="68"/>
      <c r="Q620" s="69"/>
      <c r="R620" s="69"/>
      <c r="S620" s="69"/>
      <c r="T620" s="69"/>
      <c r="U620" s="69"/>
      <c r="V620" s="69"/>
      <c r="W620" s="69"/>
      <c r="X620" s="69"/>
      <c r="Y620" s="69"/>
      <c r="AC620" s="70"/>
      <c r="AD620" s="70"/>
      <c r="AE620" s="70"/>
      <c r="AF620" s="70"/>
    </row>
    <row r="621" spans="15:32" x14ac:dyDescent="0.25">
      <c r="O621" s="67"/>
      <c r="P621" s="68"/>
      <c r="Q621" s="69"/>
      <c r="R621" s="69"/>
      <c r="S621" s="69"/>
      <c r="T621" s="69"/>
      <c r="U621" s="69"/>
      <c r="V621" s="69"/>
      <c r="W621" s="69"/>
      <c r="X621" s="69"/>
      <c r="Y621" s="69"/>
      <c r="AC621" s="70"/>
      <c r="AD621" s="70"/>
      <c r="AE621" s="70"/>
      <c r="AF621" s="70"/>
    </row>
    <row r="622" spans="15:32" x14ac:dyDescent="0.25">
      <c r="O622" s="67"/>
      <c r="P622" s="68"/>
      <c r="Q622" s="69"/>
      <c r="R622" s="69"/>
      <c r="S622" s="69"/>
      <c r="T622" s="69"/>
      <c r="U622" s="69"/>
      <c r="V622" s="69"/>
      <c r="W622" s="69"/>
      <c r="X622" s="69"/>
      <c r="Y622" s="69"/>
      <c r="AC622" s="70"/>
      <c r="AD622" s="70"/>
      <c r="AE622" s="70"/>
      <c r="AF622" s="70"/>
    </row>
    <row r="623" spans="15:32" x14ac:dyDescent="0.25">
      <c r="O623" s="67"/>
      <c r="P623" s="68"/>
      <c r="Q623" s="69"/>
      <c r="R623" s="69"/>
      <c r="S623" s="69"/>
      <c r="T623" s="69"/>
      <c r="U623" s="69"/>
      <c r="V623" s="69"/>
      <c r="W623" s="69"/>
      <c r="X623" s="69"/>
      <c r="Y623" s="69"/>
      <c r="AC623" s="70"/>
      <c r="AD623" s="70"/>
      <c r="AE623" s="70"/>
      <c r="AF623" s="70"/>
    </row>
    <row r="624" spans="15:32" x14ac:dyDescent="0.25">
      <c r="O624" s="67"/>
      <c r="P624" s="68"/>
      <c r="Q624" s="69"/>
      <c r="R624" s="69"/>
      <c r="S624" s="69"/>
      <c r="T624" s="69"/>
      <c r="U624" s="69"/>
      <c r="V624" s="69"/>
      <c r="W624" s="69"/>
      <c r="X624" s="69"/>
      <c r="Y624" s="69"/>
      <c r="AC624" s="70"/>
      <c r="AD624" s="70"/>
      <c r="AE624" s="70"/>
      <c r="AF624" s="70"/>
    </row>
    <row r="625" spans="15:32" x14ac:dyDescent="0.25">
      <c r="O625" s="67"/>
      <c r="P625" s="68"/>
      <c r="Q625" s="69"/>
      <c r="R625" s="69"/>
      <c r="S625" s="69"/>
      <c r="T625" s="69"/>
      <c r="U625" s="69"/>
      <c r="V625" s="69"/>
      <c r="W625" s="69"/>
      <c r="X625" s="69"/>
      <c r="Y625" s="69"/>
      <c r="AC625" s="70"/>
      <c r="AD625" s="70"/>
      <c r="AE625" s="70"/>
      <c r="AF625" s="70"/>
    </row>
    <row r="626" spans="15:32" x14ac:dyDescent="0.25">
      <c r="O626" s="67"/>
      <c r="P626" s="68"/>
      <c r="Q626" s="69"/>
      <c r="R626" s="69"/>
      <c r="S626" s="69"/>
      <c r="T626" s="69"/>
      <c r="U626" s="69"/>
      <c r="V626" s="69"/>
      <c r="W626" s="69"/>
      <c r="X626" s="69"/>
      <c r="Y626" s="69"/>
      <c r="AC626" s="70"/>
      <c r="AD626" s="70"/>
      <c r="AE626" s="70"/>
      <c r="AF626" s="70"/>
    </row>
    <row r="627" spans="15:32" x14ac:dyDescent="0.25">
      <c r="O627" s="67"/>
      <c r="P627" s="68"/>
      <c r="Q627" s="69"/>
      <c r="R627" s="69"/>
      <c r="S627" s="69"/>
      <c r="T627" s="69"/>
      <c r="U627" s="69"/>
      <c r="V627" s="69"/>
      <c r="W627" s="69"/>
      <c r="X627" s="69"/>
      <c r="Y627" s="69"/>
      <c r="AC627" s="70"/>
      <c r="AD627" s="70"/>
      <c r="AE627" s="70"/>
      <c r="AF627" s="70"/>
    </row>
    <row r="628" spans="15:32" x14ac:dyDescent="0.25">
      <c r="O628" s="67"/>
      <c r="P628" s="68"/>
      <c r="Q628" s="69"/>
      <c r="R628" s="69"/>
      <c r="S628" s="69"/>
      <c r="T628" s="69"/>
      <c r="U628" s="69"/>
      <c r="V628" s="69"/>
      <c r="W628" s="69"/>
      <c r="X628" s="69"/>
      <c r="Y628" s="69"/>
      <c r="AC628" s="70"/>
      <c r="AD628" s="70"/>
      <c r="AE628" s="70"/>
      <c r="AF628" s="70"/>
    </row>
    <row r="629" spans="15:32" x14ac:dyDescent="0.25">
      <c r="O629" s="67"/>
      <c r="P629" s="68"/>
      <c r="Q629" s="69"/>
      <c r="R629" s="69"/>
      <c r="S629" s="69"/>
      <c r="T629" s="69"/>
      <c r="U629" s="69"/>
      <c r="V629" s="69"/>
      <c r="W629" s="69"/>
      <c r="X629" s="69"/>
      <c r="Y629" s="69"/>
      <c r="AC629" s="70"/>
      <c r="AD629" s="70"/>
      <c r="AE629" s="70"/>
      <c r="AF629" s="70"/>
    </row>
    <row r="630" spans="15:32" x14ac:dyDescent="0.25">
      <c r="O630" s="67"/>
      <c r="P630" s="68"/>
      <c r="Q630" s="69"/>
      <c r="R630" s="69"/>
      <c r="S630" s="69"/>
      <c r="T630" s="69"/>
      <c r="U630" s="69"/>
      <c r="V630" s="69"/>
      <c r="W630" s="69"/>
      <c r="X630" s="69"/>
      <c r="Y630" s="69"/>
      <c r="AC630" s="70"/>
      <c r="AD630" s="70"/>
      <c r="AE630" s="70"/>
      <c r="AF630" s="70"/>
    </row>
    <row r="631" spans="15:32" x14ac:dyDescent="0.25">
      <c r="O631" s="67"/>
      <c r="P631" s="68"/>
      <c r="Q631" s="69"/>
      <c r="R631" s="69"/>
      <c r="S631" s="69"/>
      <c r="T631" s="69"/>
      <c r="U631" s="69"/>
      <c r="V631" s="69"/>
      <c r="W631" s="69"/>
      <c r="X631" s="69"/>
      <c r="Y631" s="69"/>
      <c r="AC631" s="70"/>
      <c r="AD631" s="70"/>
      <c r="AE631" s="70"/>
      <c r="AF631" s="70"/>
    </row>
    <row r="632" spans="15:32" x14ac:dyDescent="0.25">
      <c r="O632" s="67"/>
      <c r="P632" s="68"/>
      <c r="Q632" s="69"/>
      <c r="R632" s="69"/>
      <c r="S632" s="69"/>
      <c r="T632" s="69"/>
      <c r="U632" s="69"/>
      <c r="V632" s="69"/>
      <c r="W632" s="69"/>
      <c r="X632" s="69"/>
      <c r="Y632" s="69"/>
      <c r="AC632" s="70"/>
      <c r="AD632" s="70"/>
      <c r="AE632" s="70"/>
      <c r="AF632" s="70"/>
    </row>
    <row r="633" spans="15:32" x14ac:dyDescent="0.25">
      <c r="O633" s="67"/>
      <c r="P633" s="68"/>
      <c r="Q633" s="69"/>
      <c r="R633" s="69"/>
      <c r="S633" s="69"/>
      <c r="T633" s="69"/>
      <c r="U633" s="69"/>
      <c r="V633" s="69"/>
      <c r="W633" s="69"/>
      <c r="X633" s="69"/>
      <c r="Y633" s="69"/>
      <c r="AC633" s="70"/>
      <c r="AD633" s="70"/>
      <c r="AE633" s="70"/>
      <c r="AF633" s="70"/>
    </row>
    <row r="634" spans="15:32" x14ac:dyDescent="0.25">
      <c r="O634" s="67"/>
      <c r="P634" s="68"/>
      <c r="Q634" s="69"/>
      <c r="R634" s="69"/>
      <c r="S634" s="69"/>
      <c r="T634" s="69"/>
      <c r="U634" s="69"/>
      <c r="V634" s="69"/>
      <c r="W634" s="69"/>
      <c r="X634" s="69"/>
      <c r="Y634" s="69"/>
      <c r="AC634" s="70"/>
      <c r="AD634" s="70"/>
      <c r="AE634" s="70"/>
      <c r="AF634" s="70"/>
    </row>
    <row r="635" spans="15:32" x14ac:dyDescent="0.25">
      <c r="O635" s="67"/>
      <c r="P635" s="68"/>
      <c r="Q635" s="69"/>
      <c r="R635" s="69"/>
      <c r="S635" s="69"/>
      <c r="T635" s="69"/>
      <c r="U635" s="69"/>
      <c r="V635" s="69"/>
      <c r="W635" s="69"/>
      <c r="X635" s="69"/>
      <c r="Y635" s="69"/>
      <c r="AC635" s="70"/>
      <c r="AD635" s="70"/>
      <c r="AE635" s="70"/>
      <c r="AF635" s="70"/>
    </row>
    <row r="636" spans="15:32" x14ac:dyDescent="0.25">
      <c r="O636" s="67"/>
      <c r="P636" s="68"/>
      <c r="Q636" s="69"/>
      <c r="R636" s="69"/>
      <c r="S636" s="69"/>
      <c r="T636" s="69"/>
      <c r="U636" s="69"/>
      <c r="V636" s="69"/>
      <c r="W636" s="69"/>
      <c r="X636" s="69"/>
      <c r="Y636" s="69"/>
      <c r="AC636" s="70"/>
      <c r="AD636" s="70"/>
      <c r="AE636" s="70"/>
      <c r="AF636" s="70"/>
    </row>
    <row r="637" spans="15:32" x14ac:dyDescent="0.25">
      <c r="O637" s="67"/>
      <c r="P637" s="68"/>
      <c r="Q637" s="69"/>
      <c r="R637" s="69"/>
      <c r="S637" s="69"/>
      <c r="T637" s="69"/>
      <c r="U637" s="69"/>
      <c r="V637" s="69"/>
      <c r="W637" s="69"/>
      <c r="X637" s="69"/>
      <c r="Y637" s="69"/>
      <c r="AC637" s="70"/>
      <c r="AD637" s="70"/>
      <c r="AE637" s="70"/>
      <c r="AF637" s="70"/>
    </row>
    <row r="638" spans="15:32" x14ac:dyDescent="0.25">
      <c r="O638" s="67"/>
      <c r="P638" s="68"/>
      <c r="Q638" s="69"/>
      <c r="R638" s="69"/>
      <c r="S638" s="69"/>
      <c r="T638" s="69"/>
      <c r="U638" s="69"/>
      <c r="V638" s="69"/>
      <c r="W638" s="69"/>
      <c r="X638" s="69"/>
      <c r="Y638" s="69"/>
      <c r="AC638" s="70"/>
      <c r="AD638" s="70"/>
      <c r="AE638" s="70"/>
      <c r="AF638" s="70"/>
    </row>
    <row r="639" spans="15:32" x14ac:dyDescent="0.25">
      <c r="O639" s="67"/>
      <c r="P639" s="68"/>
      <c r="Q639" s="69"/>
      <c r="R639" s="69"/>
      <c r="S639" s="69"/>
      <c r="T639" s="69"/>
      <c r="U639" s="69"/>
      <c r="V639" s="69"/>
      <c r="W639" s="69"/>
      <c r="X639" s="69"/>
      <c r="Y639" s="69"/>
      <c r="AC639" s="70"/>
      <c r="AD639" s="70"/>
      <c r="AE639" s="70"/>
      <c r="AF639" s="70"/>
    </row>
    <row r="640" spans="15:32" x14ac:dyDescent="0.25">
      <c r="O640" s="67"/>
      <c r="P640" s="68"/>
      <c r="Q640" s="69"/>
      <c r="R640" s="69"/>
      <c r="S640" s="69"/>
      <c r="T640" s="69"/>
      <c r="U640" s="69"/>
      <c r="V640" s="69"/>
      <c r="W640" s="69"/>
      <c r="X640" s="69"/>
      <c r="Y640" s="69"/>
      <c r="AC640" s="70"/>
      <c r="AD640" s="70"/>
      <c r="AE640" s="70"/>
      <c r="AF640" s="70"/>
    </row>
    <row r="641" spans="15:32" x14ac:dyDescent="0.25">
      <c r="O641" s="67"/>
      <c r="P641" s="68"/>
      <c r="Q641" s="69"/>
      <c r="R641" s="69"/>
      <c r="S641" s="69"/>
      <c r="T641" s="69"/>
      <c r="U641" s="69"/>
      <c r="V641" s="69"/>
      <c r="W641" s="69"/>
      <c r="X641" s="69"/>
      <c r="Y641" s="69"/>
      <c r="AC641" s="70"/>
      <c r="AD641" s="70"/>
      <c r="AE641" s="70"/>
      <c r="AF641" s="70"/>
    </row>
    <row r="642" spans="15:32" x14ac:dyDescent="0.25">
      <c r="O642" s="67"/>
      <c r="P642" s="68"/>
      <c r="Q642" s="69"/>
      <c r="R642" s="69"/>
      <c r="S642" s="69"/>
      <c r="T642" s="69"/>
      <c r="U642" s="69"/>
      <c r="V642" s="69"/>
      <c r="W642" s="69"/>
      <c r="X642" s="69"/>
      <c r="Y642" s="69"/>
      <c r="AC642" s="70"/>
      <c r="AD642" s="70"/>
      <c r="AE642" s="70"/>
      <c r="AF642" s="70"/>
    </row>
    <row r="643" spans="15:32" x14ac:dyDescent="0.25">
      <c r="O643" s="67"/>
      <c r="P643" s="68"/>
      <c r="Q643" s="69"/>
      <c r="R643" s="69"/>
      <c r="S643" s="69"/>
      <c r="T643" s="69"/>
      <c r="U643" s="69"/>
      <c r="V643" s="69"/>
      <c r="W643" s="69"/>
      <c r="X643" s="69"/>
      <c r="Y643" s="69"/>
      <c r="AC643" s="70"/>
      <c r="AD643" s="70"/>
      <c r="AE643" s="70"/>
      <c r="AF643" s="70"/>
    </row>
    <row r="644" spans="15:32" x14ac:dyDescent="0.25">
      <c r="O644" s="67"/>
      <c r="P644" s="68"/>
      <c r="Q644" s="69"/>
      <c r="R644" s="69"/>
      <c r="S644" s="69"/>
      <c r="T644" s="69"/>
      <c r="U644" s="69"/>
      <c r="V644" s="69"/>
      <c r="W644" s="69"/>
      <c r="X644" s="69"/>
      <c r="Y644" s="69"/>
      <c r="AC644" s="70"/>
      <c r="AD644" s="70"/>
      <c r="AE644" s="70"/>
      <c r="AF644" s="70"/>
    </row>
    <row r="645" spans="15:32" x14ac:dyDescent="0.25">
      <c r="O645" s="67"/>
      <c r="P645" s="68"/>
      <c r="Q645" s="69"/>
      <c r="R645" s="69"/>
      <c r="S645" s="69"/>
      <c r="T645" s="69"/>
      <c r="U645" s="69"/>
      <c r="V645" s="69"/>
      <c r="W645" s="69"/>
      <c r="X645" s="69"/>
      <c r="Y645" s="69"/>
      <c r="AC645" s="70"/>
      <c r="AD645" s="70"/>
      <c r="AE645" s="70"/>
      <c r="AF645" s="70"/>
    </row>
    <row r="646" spans="15:32" x14ac:dyDescent="0.25">
      <c r="O646" s="67"/>
      <c r="P646" s="68"/>
      <c r="Q646" s="69"/>
      <c r="R646" s="69"/>
      <c r="S646" s="69"/>
      <c r="T646" s="69"/>
      <c r="U646" s="69"/>
      <c r="V646" s="69"/>
      <c r="W646" s="69"/>
      <c r="X646" s="69"/>
      <c r="Y646" s="69"/>
      <c r="AC646" s="70"/>
      <c r="AD646" s="70"/>
      <c r="AE646" s="70"/>
      <c r="AF646" s="70"/>
    </row>
    <row r="647" spans="15:32" x14ac:dyDescent="0.25">
      <c r="O647" s="67"/>
      <c r="P647" s="68"/>
      <c r="Q647" s="69"/>
      <c r="R647" s="69"/>
      <c r="S647" s="69"/>
      <c r="T647" s="69"/>
      <c r="U647" s="69"/>
      <c r="V647" s="69"/>
      <c r="W647" s="69"/>
      <c r="X647" s="69"/>
      <c r="Y647" s="69"/>
      <c r="AC647" s="70"/>
      <c r="AD647" s="70"/>
      <c r="AE647" s="70"/>
      <c r="AF647" s="70"/>
    </row>
    <row r="648" spans="15:32" x14ac:dyDescent="0.25">
      <c r="O648" s="67"/>
      <c r="P648" s="68"/>
      <c r="Q648" s="69"/>
      <c r="R648" s="69"/>
      <c r="S648" s="69"/>
      <c r="T648" s="69"/>
      <c r="U648" s="69"/>
      <c r="V648" s="69"/>
      <c r="W648" s="69"/>
      <c r="X648" s="69"/>
      <c r="Y648" s="69"/>
      <c r="AC648" s="70"/>
      <c r="AD648" s="70"/>
      <c r="AE648" s="70"/>
      <c r="AF648" s="70"/>
    </row>
    <row r="649" spans="15:32" x14ac:dyDescent="0.25">
      <c r="O649" s="67"/>
      <c r="P649" s="68"/>
      <c r="Q649" s="69"/>
      <c r="R649" s="69"/>
      <c r="S649" s="69"/>
      <c r="T649" s="69"/>
      <c r="U649" s="69"/>
      <c r="V649" s="69"/>
      <c r="W649" s="69"/>
      <c r="X649" s="69"/>
      <c r="Y649" s="69"/>
      <c r="AC649" s="70"/>
      <c r="AD649" s="70"/>
      <c r="AE649" s="70"/>
      <c r="AF649" s="70"/>
    </row>
    <row r="650" spans="15:32" x14ac:dyDescent="0.25">
      <c r="O650" s="67"/>
      <c r="P650" s="68"/>
      <c r="Q650" s="69"/>
      <c r="R650" s="69"/>
      <c r="S650" s="69"/>
      <c r="T650" s="69"/>
      <c r="U650" s="69"/>
      <c r="V650" s="69"/>
      <c r="W650" s="69"/>
      <c r="X650" s="69"/>
      <c r="Y650" s="69"/>
      <c r="AC650" s="70"/>
      <c r="AD650" s="70"/>
      <c r="AE650" s="70"/>
      <c r="AF650" s="70"/>
    </row>
    <row r="651" spans="15:32" x14ac:dyDescent="0.25">
      <c r="O651" s="67"/>
      <c r="P651" s="68"/>
      <c r="Q651" s="69"/>
      <c r="R651" s="69"/>
      <c r="S651" s="69"/>
      <c r="T651" s="69"/>
      <c r="U651" s="69"/>
      <c r="V651" s="69"/>
      <c r="W651" s="69"/>
      <c r="X651" s="69"/>
      <c r="Y651" s="69"/>
      <c r="AC651" s="70"/>
      <c r="AD651" s="70"/>
      <c r="AE651" s="70"/>
      <c r="AF651" s="70"/>
    </row>
    <row r="652" spans="15:32" x14ac:dyDescent="0.25">
      <c r="O652" s="67"/>
      <c r="P652" s="68"/>
      <c r="Q652" s="69"/>
      <c r="R652" s="69"/>
      <c r="S652" s="69"/>
      <c r="T652" s="69"/>
      <c r="U652" s="69"/>
      <c r="V652" s="69"/>
      <c r="W652" s="69"/>
      <c r="X652" s="69"/>
      <c r="Y652" s="69"/>
      <c r="AC652" s="70"/>
      <c r="AD652" s="70"/>
      <c r="AE652" s="70"/>
      <c r="AF652" s="70"/>
    </row>
    <row r="653" spans="15:32" x14ac:dyDescent="0.25">
      <c r="O653" s="67"/>
      <c r="P653" s="68"/>
      <c r="Q653" s="69"/>
      <c r="R653" s="69"/>
      <c r="S653" s="69"/>
      <c r="T653" s="69"/>
      <c r="U653" s="69"/>
      <c r="V653" s="69"/>
      <c r="W653" s="69"/>
      <c r="X653" s="69"/>
      <c r="Y653" s="69"/>
      <c r="AC653" s="70"/>
      <c r="AD653" s="70"/>
      <c r="AE653" s="70"/>
      <c r="AF653" s="70"/>
    </row>
    <row r="654" spans="15:32" x14ac:dyDescent="0.25">
      <c r="O654" s="67"/>
      <c r="P654" s="68"/>
      <c r="Q654" s="69"/>
      <c r="R654" s="69"/>
      <c r="S654" s="69"/>
      <c r="T654" s="69"/>
      <c r="U654" s="69"/>
      <c r="V654" s="69"/>
      <c r="W654" s="69"/>
      <c r="X654" s="69"/>
      <c r="Y654" s="69"/>
      <c r="AC654" s="70"/>
      <c r="AD654" s="70"/>
      <c r="AE654" s="70"/>
      <c r="AF654" s="70"/>
    </row>
    <row r="655" spans="15:32" x14ac:dyDescent="0.25">
      <c r="O655" s="67"/>
      <c r="P655" s="68"/>
      <c r="Q655" s="69"/>
      <c r="R655" s="69"/>
      <c r="S655" s="69"/>
      <c r="T655" s="69"/>
      <c r="U655" s="69"/>
      <c r="V655" s="69"/>
      <c r="W655" s="69"/>
      <c r="X655" s="69"/>
      <c r="Y655" s="69"/>
      <c r="AC655" s="70"/>
      <c r="AD655" s="70"/>
      <c r="AE655" s="70"/>
      <c r="AF655" s="70"/>
    </row>
    <row r="656" spans="15:32" x14ac:dyDescent="0.25">
      <c r="O656" s="67"/>
      <c r="P656" s="68"/>
      <c r="Q656" s="69"/>
      <c r="R656" s="69"/>
      <c r="S656" s="69"/>
      <c r="T656" s="69"/>
      <c r="U656" s="69"/>
      <c r="V656" s="69"/>
      <c r="W656" s="69"/>
      <c r="X656" s="69"/>
      <c r="Y656" s="69"/>
      <c r="AC656" s="70"/>
      <c r="AD656" s="70"/>
      <c r="AE656" s="70"/>
      <c r="AF656" s="70"/>
    </row>
    <row r="657" spans="15:32" x14ac:dyDescent="0.25">
      <c r="O657" s="67"/>
      <c r="P657" s="68"/>
      <c r="Q657" s="69"/>
      <c r="R657" s="69"/>
      <c r="S657" s="69"/>
      <c r="T657" s="69"/>
      <c r="U657" s="69"/>
      <c r="V657" s="69"/>
      <c r="W657" s="69"/>
      <c r="X657" s="69"/>
      <c r="Y657" s="69"/>
      <c r="AC657" s="70"/>
      <c r="AD657" s="70"/>
      <c r="AE657" s="70"/>
      <c r="AF657" s="70"/>
    </row>
    <row r="658" spans="15:32" x14ac:dyDescent="0.25">
      <c r="O658" s="67"/>
      <c r="P658" s="68"/>
      <c r="Q658" s="69"/>
      <c r="R658" s="69"/>
      <c r="S658" s="69"/>
      <c r="T658" s="69"/>
      <c r="U658" s="69"/>
      <c r="V658" s="69"/>
      <c r="W658" s="69"/>
      <c r="X658" s="69"/>
      <c r="Y658" s="69"/>
      <c r="AC658" s="70"/>
      <c r="AD658" s="70"/>
      <c r="AE658" s="70"/>
      <c r="AF658" s="70"/>
    </row>
    <row r="659" spans="15:32" x14ac:dyDescent="0.25">
      <c r="O659" s="67"/>
      <c r="P659" s="68"/>
      <c r="Q659" s="69"/>
      <c r="R659" s="69"/>
      <c r="S659" s="69"/>
      <c r="T659" s="69"/>
      <c r="U659" s="69"/>
      <c r="V659" s="69"/>
      <c r="W659" s="69"/>
      <c r="X659" s="69"/>
      <c r="Y659" s="69"/>
      <c r="AC659" s="70"/>
      <c r="AD659" s="70"/>
      <c r="AE659" s="70"/>
      <c r="AF659" s="70"/>
    </row>
    <row r="660" spans="15:32" x14ac:dyDescent="0.25">
      <c r="O660" s="67"/>
      <c r="P660" s="68"/>
      <c r="Q660" s="69"/>
      <c r="R660" s="69"/>
      <c r="S660" s="69"/>
      <c r="T660" s="69"/>
      <c r="U660" s="69"/>
      <c r="V660" s="69"/>
      <c r="W660" s="69"/>
      <c r="X660" s="69"/>
      <c r="Y660" s="69"/>
      <c r="AC660" s="70"/>
      <c r="AD660" s="70"/>
      <c r="AE660" s="70"/>
      <c r="AF660" s="70"/>
    </row>
    <row r="661" spans="15:32" x14ac:dyDescent="0.25">
      <c r="O661" s="67"/>
      <c r="P661" s="68"/>
      <c r="Q661" s="69"/>
      <c r="R661" s="69"/>
      <c r="S661" s="69"/>
      <c r="T661" s="69"/>
      <c r="U661" s="69"/>
      <c r="V661" s="69"/>
      <c r="W661" s="69"/>
      <c r="X661" s="69"/>
      <c r="Y661" s="69"/>
      <c r="AC661" s="70"/>
      <c r="AD661" s="70"/>
      <c r="AE661" s="70"/>
      <c r="AF661" s="70"/>
    </row>
    <row r="662" spans="15:32" x14ac:dyDescent="0.25">
      <c r="O662" s="67"/>
      <c r="P662" s="68"/>
      <c r="Q662" s="69"/>
      <c r="R662" s="69"/>
      <c r="S662" s="69"/>
      <c r="T662" s="69"/>
      <c r="U662" s="69"/>
      <c r="V662" s="69"/>
      <c r="W662" s="69"/>
      <c r="X662" s="69"/>
      <c r="Y662" s="69"/>
      <c r="AC662" s="70"/>
      <c r="AD662" s="70"/>
      <c r="AE662" s="70"/>
      <c r="AF662" s="70"/>
    </row>
    <row r="663" spans="15:32" x14ac:dyDescent="0.25">
      <c r="O663" s="67"/>
      <c r="P663" s="68"/>
      <c r="Q663" s="69"/>
      <c r="R663" s="69"/>
      <c r="S663" s="69"/>
      <c r="T663" s="69"/>
      <c r="U663" s="69"/>
      <c r="V663" s="69"/>
      <c r="W663" s="69"/>
      <c r="X663" s="69"/>
      <c r="Y663" s="69"/>
      <c r="AC663" s="70"/>
      <c r="AD663" s="70"/>
      <c r="AE663" s="70"/>
      <c r="AF663" s="70"/>
    </row>
    <row r="664" spans="15:32" x14ac:dyDescent="0.25">
      <c r="O664" s="67"/>
      <c r="P664" s="68"/>
      <c r="Q664" s="69"/>
      <c r="R664" s="69"/>
      <c r="S664" s="69"/>
      <c r="T664" s="69"/>
      <c r="U664" s="69"/>
      <c r="V664" s="69"/>
      <c r="W664" s="69"/>
      <c r="X664" s="69"/>
      <c r="Y664" s="69"/>
      <c r="AC664" s="70"/>
      <c r="AD664" s="70"/>
      <c r="AE664" s="70"/>
      <c r="AF664" s="70"/>
    </row>
    <row r="665" spans="15:32" x14ac:dyDescent="0.25">
      <c r="O665" s="67"/>
      <c r="P665" s="68"/>
      <c r="Q665" s="69"/>
      <c r="R665" s="69"/>
      <c r="S665" s="69"/>
      <c r="T665" s="69"/>
      <c r="U665" s="69"/>
      <c r="V665" s="69"/>
      <c r="W665" s="69"/>
      <c r="X665" s="69"/>
      <c r="Y665" s="69"/>
      <c r="AC665" s="70"/>
      <c r="AD665" s="70"/>
      <c r="AE665" s="70"/>
      <c r="AF665" s="70"/>
    </row>
    <row r="666" spans="15:32" x14ac:dyDescent="0.25">
      <c r="O666" s="67"/>
      <c r="P666" s="68"/>
      <c r="Q666" s="69"/>
      <c r="R666" s="69"/>
      <c r="S666" s="69"/>
      <c r="T666" s="69"/>
      <c r="U666" s="69"/>
      <c r="V666" s="69"/>
      <c r="W666" s="69"/>
      <c r="X666" s="69"/>
      <c r="Y666" s="69"/>
      <c r="AC666" s="70"/>
      <c r="AD666" s="70"/>
      <c r="AE666" s="70"/>
      <c r="AF666" s="70"/>
    </row>
    <row r="667" spans="15:32" x14ac:dyDescent="0.25">
      <c r="O667" s="67"/>
      <c r="P667" s="68"/>
      <c r="Q667" s="69"/>
      <c r="R667" s="69"/>
      <c r="S667" s="69"/>
      <c r="T667" s="69"/>
      <c r="U667" s="69"/>
      <c r="V667" s="69"/>
      <c r="W667" s="69"/>
      <c r="X667" s="69"/>
      <c r="Y667" s="69"/>
      <c r="AC667" s="70"/>
      <c r="AD667" s="70"/>
      <c r="AE667" s="70"/>
      <c r="AF667" s="70"/>
    </row>
    <row r="668" spans="15:32" x14ac:dyDescent="0.25">
      <c r="O668" s="67"/>
      <c r="P668" s="68"/>
      <c r="Q668" s="69"/>
      <c r="R668" s="69"/>
      <c r="S668" s="69"/>
      <c r="T668" s="69"/>
      <c r="U668" s="69"/>
      <c r="V668" s="69"/>
      <c r="W668" s="69"/>
      <c r="X668" s="69"/>
      <c r="Y668" s="69"/>
      <c r="AC668" s="70"/>
      <c r="AD668" s="70"/>
      <c r="AE668" s="70"/>
      <c r="AF668" s="70"/>
    </row>
    <row r="669" spans="15:32" x14ac:dyDescent="0.25">
      <c r="O669" s="67"/>
      <c r="P669" s="68"/>
      <c r="Q669" s="69"/>
      <c r="R669" s="69"/>
      <c r="S669" s="69"/>
      <c r="T669" s="69"/>
      <c r="U669" s="69"/>
      <c r="V669" s="69"/>
      <c r="W669" s="69"/>
      <c r="X669" s="69"/>
      <c r="Y669" s="69"/>
      <c r="AC669" s="70"/>
      <c r="AD669" s="70"/>
      <c r="AE669" s="70"/>
      <c r="AF669" s="70"/>
    </row>
    <row r="670" spans="15:32" x14ac:dyDescent="0.25">
      <c r="O670" s="67"/>
      <c r="P670" s="68"/>
      <c r="Q670" s="69"/>
      <c r="R670" s="69"/>
      <c r="S670" s="69"/>
      <c r="T670" s="69"/>
      <c r="U670" s="69"/>
      <c r="V670" s="69"/>
      <c r="W670" s="69"/>
      <c r="X670" s="69"/>
      <c r="Y670" s="69"/>
      <c r="AC670" s="70"/>
      <c r="AD670" s="70"/>
      <c r="AE670" s="70"/>
      <c r="AF670" s="70"/>
    </row>
    <row r="671" spans="15:32" x14ac:dyDescent="0.25">
      <c r="O671" s="67"/>
      <c r="P671" s="68"/>
      <c r="Q671" s="69"/>
      <c r="R671" s="69"/>
      <c r="S671" s="69"/>
      <c r="T671" s="69"/>
      <c r="U671" s="69"/>
      <c r="V671" s="69"/>
      <c r="W671" s="69"/>
      <c r="X671" s="69"/>
      <c r="Y671" s="69"/>
      <c r="AC671" s="70"/>
      <c r="AD671" s="70"/>
      <c r="AE671" s="70"/>
      <c r="AF671" s="70"/>
    </row>
    <row r="672" spans="15:32" x14ac:dyDescent="0.25">
      <c r="O672" s="67"/>
      <c r="P672" s="68"/>
      <c r="Q672" s="69"/>
      <c r="R672" s="69"/>
      <c r="S672" s="69"/>
      <c r="T672" s="69"/>
      <c r="U672" s="69"/>
      <c r="V672" s="69"/>
      <c r="W672" s="69"/>
      <c r="X672" s="69"/>
      <c r="Y672" s="69"/>
      <c r="AC672" s="70"/>
      <c r="AD672" s="70"/>
      <c r="AE672" s="70"/>
      <c r="AF672" s="70"/>
    </row>
    <row r="673" spans="15:32" x14ac:dyDescent="0.25">
      <c r="O673" s="67"/>
      <c r="P673" s="68"/>
      <c r="Q673" s="69"/>
      <c r="R673" s="69"/>
      <c r="S673" s="69"/>
      <c r="T673" s="69"/>
      <c r="U673" s="69"/>
      <c r="V673" s="69"/>
      <c r="W673" s="69"/>
      <c r="X673" s="69"/>
      <c r="Y673" s="69"/>
      <c r="AC673" s="70"/>
      <c r="AD673" s="70"/>
      <c r="AE673" s="70"/>
      <c r="AF673" s="70"/>
    </row>
    <row r="674" spans="15:32" x14ac:dyDescent="0.25">
      <c r="O674" s="67"/>
      <c r="P674" s="68"/>
      <c r="Q674" s="69"/>
      <c r="R674" s="69"/>
      <c r="S674" s="69"/>
      <c r="T674" s="69"/>
      <c r="U674" s="69"/>
      <c r="V674" s="69"/>
      <c r="W674" s="69"/>
      <c r="X674" s="69"/>
      <c r="Y674" s="69"/>
      <c r="AC674" s="70"/>
      <c r="AD674" s="70"/>
      <c r="AE674" s="70"/>
      <c r="AF674" s="70"/>
    </row>
    <row r="675" spans="15:32" x14ac:dyDescent="0.25">
      <c r="O675" s="67"/>
      <c r="P675" s="68"/>
      <c r="Q675" s="69"/>
      <c r="R675" s="69"/>
      <c r="S675" s="69"/>
      <c r="T675" s="69"/>
      <c r="U675" s="69"/>
      <c r="V675" s="69"/>
      <c r="W675" s="69"/>
      <c r="X675" s="69"/>
      <c r="Y675" s="69"/>
      <c r="AC675" s="70"/>
      <c r="AD675" s="70"/>
      <c r="AE675" s="70"/>
      <c r="AF675" s="70"/>
    </row>
    <row r="676" spans="15:32" x14ac:dyDescent="0.25">
      <c r="O676" s="67"/>
      <c r="P676" s="68"/>
      <c r="Q676" s="69"/>
      <c r="R676" s="69"/>
      <c r="S676" s="69"/>
      <c r="T676" s="69"/>
      <c r="U676" s="69"/>
      <c r="V676" s="69"/>
      <c r="W676" s="69"/>
      <c r="X676" s="69"/>
      <c r="Y676" s="69"/>
      <c r="AC676" s="70"/>
      <c r="AD676" s="70"/>
      <c r="AE676" s="70"/>
      <c r="AF676" s="70"/>
    </row>
    <row r="677" spans="15:32" x14ac:dyDescent="0.25">
      <c r="O677" s="67"/>
      <c r="P677" s="68"/>
      <c r="Q677" s="69"/>
      <c r="R677" s="69"/>
      <c r="S677" s="69"/>
      <c r="T677" s="69"/>
      <c r="U677" s="69"/>
      <c r="V677" s="69"/>
      <c r="W677" s="69"/>
      <c r="X677" s="69"/>
      <c r="Y677" s="69"/>
      <c r="AC677" s="70"/>
      <c r="AD677" s="70"/>
      <c r="AE677" s="70"/>
      <c r="AF677" s="70"/>
    </row>
    <row r="678" spans="15:32" x14ac:dyDescent="0.25">
      <c r="O678" s="67"/>
      <c r="P678" s="68"/>
      <c r="Q678" s="69"/>
      <c r="R678" s="69"/>
      <c r="S678" s="69"/>
      <c r="T678" s="69"/>
      <c r="U678" s="69"/>
      <c r="V678" s="69"/>
      <c r="W678" s="69"/>
      <c r="X678" s="69"/>
      <c r="Y678" s="69"/>
      <c r="AC678" s="70"/>
      <c r="AD678" s="70"/>
      <c r="AE678" s="70"/>
      <c r="AF678" s="70"/>
    </row>
    <row r="679" spans="15:32" x14ac:dyDescent="0.25">
      <c r="O679" s="67"/>
      <c r="P679" s="68"/>
      <c r="Q679" s="69"/>
      <c r="R679" s="69"/>
      <c r="S679" s="69"/>
      <c r="T679" s="69"/>
      <c r="U679" s="69"/>
      <c r="V679" s="69"/>
      <c r="W679" s="69"/>
      <c r="X679" s="69"/>
      <c r="Y679" s="69"/>
      <c r="AC679" s="70"/>
      <c r="AD679" s="70"/>
      <c r="AE679" s="70"/>
      <c r="AF679" s="70"/>
    </row>
    <row r="680" spans="15:32" x14ac:dyDescent="0.25">
      <c r="O680" s="67"/>
      <c r="P680" s="68"/>
      <c r="Q680" s="69"/>
      <c r="R680" s="69"/>
      <c r="S680" s="69"/>
      <c r="T680" s="69"/>
      <c r="U680" s="69"/>
      <c r="V680" s="69"/>
      <c r="W680" s="69"/>
      <c r="X680" s="69"/>
      <c r="Y680" s="69"/>
      <c r="AC680" s="70"/>
      <c r="AD680" s="70"/>
      <c r="AE680" s="70"/>
      <c r="AF680" s="70"/>
    </row>
    <row r="681" spans="15:32" x14ac:dyDescent="0.25">
      <c r="O681" s="67"/>
      <c r="P681" s="68"/>
      <c r="Q681" s="69"/>
      <c r="R681" s="69"/>
      <c r="S681" s="69"/>
      <c r="T681" s="69"/>
      <c r="U681" s="69"/>
      <c r="V681" s="69"/>
      <c r="W681" s="69"/>
      <c r="X681" s="69"/>
      <c r="Y681" s="69"/>
      <c r="AC681" s="70"/>
      <c r="AD681" s="70"/>
      <c r="AE681" s="70"/>
      <c r="AF681" s="70"/>
    </row>
    <row r="682" spans="15:32" x14ac:dyDescent="0.25">
      <c r="O682" s="67"/>
      <c r="P682" s="68"/>
      <c r="Q682" s="69"/>
      <c r="R682" s="69"/>
      <c r="S682" s="69"/>
      <c r="T682" s="69"/>
      <c r="U682" s="69"/>
      <c r="V682" s="69"/>
      <c r="W682" s="69"/>
      <c r="X682" s="69"/>
      <c r="Y682" s="69"/>
      <c r="AC682" s="70"/>
      <c r="AD682" s="70"/>
      <c r="AE682" s="70"/>
      <c r="AF682" s="70"/>
    </row>
    <row r="683" spans="15:32" x14ac:dyDescent="0.25">
      <c r="O683" s="67"/>
      <c r="P683" s="68"/>
      <c r="Q683" s="69"/>
      <c r="R683" s="69"/>
      <c r="S683" s="69"/>
      <c r="T683" s="69"/>
      <c r="U683" s="69"/>
      <c r="V683" s="69"/>
      <c r="W683" s="69"/>
      <c r="X683" s="69"/>
      <c r="Y683" s="69"/>
      <c r="AC683" s="70"/>
      <c r="AD683" s="70"/>
      <c r="AE683" s="70"/>
      <c r="AF683" s="70"/>
    </row>
    <row r="684" spans="15:32" x14ac:dyDescent="0.25">
      <c r="O684" s="67"/>
      <c r="P684" s="68"/>
      <c r="Q684" s="69"/>
      <c r="R684" s="69"/>
      <c r="S684" s="69"/>
      <c r="T684" s="69"/>
      <c r="U684" s="69"/>
      <c r="V684" s="69"/>
      <c r="W684" s="69"/>
      <c r="X684" s="69"/>
      <c r="Y684" s="69"/>
      <c r="AC684" s="70"/>
      <c r="AD684" s="70"/>
      <c r="AE684" s="70"/>
      <c r="AF684" s="70"/>
    </row>
    <row r="685" spans="15:32" x14ac:dyDescent="0.25">
      <c r="O685" s="67"/>
      <c r="P685" s="68"/>
      <c r="Q685" s="69"/>
      <c r="R685" s="69"/>
      <c r="S685" s="69"/>
      <c r="T685" s="69"/>
      <c r="U685" s="69"/>
      <c r="V685" s="69"/>
      <c r="W685" s="69"/>
      <c r="X685" s="69"/>
      <c r="Y685" s="69"/>
      <c r="AC685" s="70"/>
      <c r="AD685" s="70"/>
      <c r="AE685" s="70"/>
      <c r="AF685" s="70"/>
    </row>
    <row r="686" spans="15:32" x14ac:dyDescent="0.25">
      <c r="O686" s="67"/>
      <c r="P686" s="68"/>
      <c r="Q686" s="69"/>
      <c r="R686" s="69"/>
      <c r="S686" s="69"/>
      <c r="T686" s="69"/>
      <c r="U686" s="69"/>
      <c r="V686" s="69"/>
      <c r="W686" s="69"/>
      <c r="X686" s="69"/>
      <c r="Y686" s="69"/>
      <c r="AC686" s="70"/>
      <c r="AD686" s="70"/>
      <c r="AE686" s="70"/>
      <c r="AF686" s="70"/>
    </row>
    <row r="687" spans="15:32" x14ac:dyDescent="0.25">
      <c r="O687" s="67"/>
      <c r="P687" s="68"/>
      <c r="Q687" s="69"/>
      <c r="R687" s="69"/>
      <c r="S687" s="69"/>
      <c r="T687" s="69"/>
      <c r="U687" s="69"/>
      <c r="V687" s="69"/>
      <c r="W687" s="69"/>
      <c r="X687" s="69"/>
      <c r="Y687" s="69"/>
      <c r="AC687" s="70"/>
      <c r="AD687" s="70"/>
      <c r="AE687" s="70"/>
      <c r="AF687" s="70"/>
    </row>
    <row r="688" spans="15:32" x14ac:dyDescent="0.25">
      <c r="O688" s="67"/>
      <c r="P688" s="68"/>
      <c r="Q688" s="69"/>
      <c r="R688" s="69"/>
      <c r="S688" s="69"/>
      <c r="T688" s="69"/>
      <c r="U688" s="69"/>
      <c r="V688" s="69"/>
      <c r="W688" s="69"/>
      <c r="X688" s="69"/>
      <c r="Y688" s="69"/>
      <c r="AC688" s="70"/>
      <c r="AD688" s="70"/>
      <c r="AE688" s="70"/>
      <c r="AF688" s="70"/>
    </row>
    <row r="689" spans="15:32" x14ac:dyDescent="0.25">
      <c r="O689" s="67"/>
      <c r="P689" s="68"/>
      <c r="Q689" s="69"/>
      <c r="R689" s="69"/>
      <c r="S689" s="69"/>
      <c r="T689" s="69"/>
      <c r="U689" s="69"/>
      <c r="V689" s="69"/>
      <c r="W689" s="69"/>
      <c r="X689" s="69"/>
      <c r="Y689" s="69"/>
      <c r="AC689" s="70"/>
      <c r="AD689" s="70"/>
      <c r="AE689" s="70"/>
      <c r="AF689" s="70"/>
    </row>
    <row r="690" spans="15:32" x14ac:dyDescent="0.25">
      <c r="O690" s="67"/>
      <c r="P690" s="68"/>
      <c r="Q690" s="69"/>
      <c r="R690" s="69"/>
      <c r="S690" s="69"/>
      <c r="T690" s="69"/>
      <c r="U690" s="69"/>
      <c r="V690" s="69"/>
      <c r="W690" s="69"/>
      <c r="X690" s="69"/>
      <c r="Y690" s="69"/>
      <c r="AC690" s="70"/>
      <c r="AD690" s="70"/>
      <c r="AE690" s="70"/>
      <c r="AF690" s="70"/>
    </row>
    <row r="691" spans="15:32" x14ac:dyDescent="0.25">
      <c r="O691" s="67"/>
      <c r="P691" s="68"/>
      <c r="Q691" s="69"/>
      <c r="R691" s="69"/>
      <c r="S691" s="69"/>
      <c r="T691" s="69"/>
      <c r="U691" s="69"/>
      <c r="V691" s="69"/>
      <c r="W691" s="69"/>
      <c r="X691" s="69"/>
      <c r="Y691" s="69"/>
      <c r="AC691" s="70"/>
      <c r="AD691" s="70"/>
      <c r="AE691" s="70"/>
      <c r="AF691" s="70"/>
    </row>
    <row r="692" spans="15:32" x14ac:dyDescent="0.25">
      <c r="O692" s="67"/>
      <c r="P692" s="68"/>
      <c r="Q692" s="69"/>
      <c r="R692" s="69"/>
      <c r="S692" s="69"/>
      <c r="T692" s="69"/>
      <c r="U692" s="69"/>
      <c r="V692" s="69"/>
      <c r="W692" s="69"/>
      <c r="X692" s="69"/>
      <c r="Y692" s="69"/>
      <c r="AC692" s="70"/>
      <c r="AD692" s="70"/>
      <c r="AE692" s="70"/>
      <c r="AF692" s="70"/>
    </row>
    <row r="693" spans="15:32" x14ac:dyDescent="0.25">
      <c r="O693" s="67"/>
      <c r="P693" s="68"/>
      <c r="Q693" s="69"/>
      <c r="R693" s="69"/>
      <c r="S693" s="69"/>
      <c r="T693" s="69"/>
      <c r="U693" s="69"/>
      <c r="V693" s="69"/>
      <c r="W693" s="69"/>
      <c r="X693" s="69"/>
      <c r="Y693" s="69"/>
      <c r="AC693" s="70"/>
      <c r="AD693" s="70"/>
      <c r="AE693" s="70"/>
      <c r="AF693" s="70"/>
    </row>
    <row r="694" spans="15:32" x14ac:dyDescent="0.25">
      <c r="O694" s="67"/>
      <c r="P694" s="68"/>
      <c r="Q694" s="69"/>
      <c r="R694" s="69"/>
      <c r="S694" s="69"/>
      <c r="T694" s="69"/>
      <c r="U694" s="69"/>
      <c r="V694" s="69"/>
      <c r="W694" s="69"/>
      <c r="X694" s="69"/>
      <c r="Y694" s="69"/>
      <c r="AC694" s="70"/>
      <c r="AD694" s="70"/>
      <c r="AE694" s="70"/>
      <c r="AF694" s="70"/>
    </row>
    <row r="695" spans="15:32" x14ac:dyDescent="0.25">
      <c r="O695" s="67"/>
      <c r="P695" s="68"/>
      <c r="Q695" s="69"/>
      <c r="R695" s="69"/>
      <c r="S695" s="69"/>
      <c r="T695" s="69"/>
      <c r="U695" s="69"/>
      <c r="V695" s="69"/>
      <c r="W695" s="69"/>
      <c r="X695" s="69"/>
      <c r="Y695" s="69"/>
      <c r="AC695" s="70"/>
      <c r="AD695" s="70"/>
      <c r="AE695" s="70"/>
      <c r="AF695" s="70"/>
    </row>
    <row r="696" spans="15:32" x14ac:dyDescent="0.25">
      <c r="O696" s="67"/>
      <c r="P696" s="68"/>
      <c r="Q696" s="69"/>
      <c r="R696" s="69"/>
      <c r="S696" s="69"/>
      <c r="T696" s="69"/>
      <c r="U696" s="69"/>
      <c r="V696" s="69"/>
      <c r="W696" s="69"/>
      <c r="X696" s="69"/>
      <c r="Y696" s="69"/>
      <c r="AC696" s="70"/>
      <c r="AD696" s="70"/>
      <c r="AE696" s="70"/>
      <c r="AF696" s="70"/>
    </row>
    <row r="697" spans="15:32" x14ac:dyDescent="0.25">
      <c r="O697" s="67"/>
      <c r="P697" s="68"/>
      <c r="Q697" s="69"/>
      <c r="R697" s="69"/>
      <c r="S697" s="69"/>
      <c r="T697" s="69"/>
      <c r="U697" s="69"/>
      <c r="V697" s="69"/>
      <c r="W697" s="69"/>
      <c r="X697" s="69"/>
      <c r="Y697" s="69"/>
      <c r="AC697" s="70"/>
      <c r="AD697" s="70"/>
      <c r="AE697" s="70"/>
      <c r="AF697" s="70"/>
    </row>
    <row r="698" spans="15:32" x14ac:dyDescent="0.25">
      <c r="O698" s="67"/>
      <c r="P698" s="68"/>
      <c r="Q698" s="69"/>
      <c r="R698" s="69"/>
      <c r="S698" s="69"/>
      <c r="T698" s="69"/>
      <c r="U698" s="69"/>
      <c r="V698" s="69"/>
      <c r="W698" s="69"/>
      <c r="X698" s="69"/>
      <c r="Y698" s="69"/>
      <c r="AC698" s="70"/>
      <c r="AD698" s="70"/>
      <c r="AE698" s="70"/>
      <c r="AF698" s="70"/>
    </row>
    <row r="699" spans="15:32" x14ac:dyDescent="0.25">
      <c r="O699" s="67"/>
      <c r="P699" s="68"/>
      <c r="Q699" s="69"/>
      <c r="R699" s="69"/>
      <c r="S699" s="69"/>
      <c r="T699" s="69"/>
      <c r="U699" s="69"/>
      <c r="V699" s="69"/>
      <c r="W699" s="69"/>
      <c r="X699" s="69"/>
      <c r="Y699" s="69"/>
      <c r="AC699" s="70"/>
      <c r="AD699" s="70"/>
      <c r="AE699" s="70"/>
      <c r="AF699" s="70"/>
    </row>
    <row r="700" spans="15:32" x14ac:dyDescent="0.25">
      <c r="O700" s="67"/>
      <c r="P700" s="68"/>
      <c r="Q700" s="69"/>
      <c r="R700" s="69"/>
      <c r="S700" s="69"/>
      <c r="T700" s="69"/>
      <c r="U700" s="69"/>
      <c r="V700" s="69"/>
      <c r="W700" s="69"/>
      <c r="X700" s="69"/>
      <c r="Y700" s="69"/>
      <c r="AC700" s="70"/>
      <c r="AD700" s="70"/>
      <c r="AE700" s="70"/>
      <c r="AF700" s="70"/>
    </row>
    <row r="701" spans="15:32" x14ac:dyDescent="0.25">
      <c r="O701" s="67"/>
      <c r="P701" s="68"/>
      <c r="Q701" s="69"/>
      <c r="R701" s="69"/>
      <c r="S701" s="69"/>
      <c r="T701" s="69"/>
      <c r="U701" s="69"/>
      <c r="V701" s="69"/>
      <c r="W701" s="69"/>
      <c r="X701" s="69"/>
      <c r="Y701" s="69"/>
      <c r="AC701" s="70"/>
      <c r="AD701" s="70"/>
      <c r="AE701" s="70"/>
      <c r="AF701" s="70"/>
    </row>
    <row r="702" spans="15:32" x14ac:dyDescent="0.25">
      <c r="O702" s="67"/>
      <c r="P702" s="68"/>
      <c r="Q702" s="69"/>
      <c r="R702" s="69"/>
      <c r="S702" s="69"/>
      <c r="T702" s="69"/>
      <c r="U702" s="69"/>
      <c r="V702" s="69"/>
      <c r="W702" s="69"/>
      <c r="X702" s="69"/>
      <c r="Y702" s="69"/>
      <c r="AC702" s="70"/>
      <c r="AD702" s="70"/>
      <c r="AE702" s="70"/>
      <c r="AF702" s="70"/>
    </row>
    <row r="703" spans="15:32" x14ac:dyDescent="0.25">
      <c r="O703" s="67"/>
      <c r="P703" s="68"/>
      <c r="Q703" s="69"/>
      <c r="R703" s="69"/>
      <c r="S703" s="69"/>
      <c r="T703" s="69"/>
      <c r="U703" s="69"/>
      <c r="V703" s="69"/>
      <c r="W703" s="69"/>
      <c r="X703" s="69"/>
      <c r="Y703" s="69"/>
      <c r="AC703" s="70"/>
      <c r="AD703" s="70"/>
      <c r="AE703" s="70"/>
      <c r="AF703" s="70"/>
    </row>
    <row r="704" spans="15:32" x14ac:dyDescent="0.25">
      <c r="O704" s="67"/>
      <c r="P704" s="68"/>
      <c r="Q704" s="69"/>
      <c r="R704" s="69"/>
      <c r="S704" s="69"/>
      <c r="T704" s="69"/>
      <c r="U704" s="69"/>
      <c r="V704" s="69"/>
      <c r="W704" s="69"/>
      <c r="X704" s="69"/>
      <c r="Y704" s="69"/>
      <c r="AC704" s="70"/>
      <c r="AD704" s="70"/>
      <c r="AE704" s="70"/>
      <c r="AF704" s="70"/>
    </row>
    <row r="705" spans="15:32" x14ac:dyDescent="0.25">
      <c r="O705" s="67"/>
      <c r="P705" s="68"/>
      <c r="Q705" s="69"/>
      <c r="R705" s="69"/>
      <c r="S705" s="69"/>
      <c r="T705" s="69"/>
      <c r="U705" s="69"/>
      <c r="V705" s="69"/>
      <c r="W705" s="69"/>
      <c r="X705" s="69"/>
      <c r="Y705" s="69"/>
      <c r="AC705" s="70"/>
      <c r="AD705" s="70"/>
      <c r="AE705" s="70"/>
      <c r="AF705" s="70"/>
    </row>
    <row r="706" spans="15:32" x14ac:dyDescent="0.25">
      <c r="O706" s="67"/>
      <c r="P706" s="68"/>
      <c r="Q706" s="69"/>
      <c r="R706" s="69"/>
      <c r="S706" s="69"/>
      <c r="T706" s="69"/>
      <c r="U706" s="69"/>
      <c r="V706" s="69"/>
      <c r="W706" s="69"/>
      <c r="X706" s="69"/>
      <c r="Y706" s="69"/>
      <c r="AC706" s="70"/>
      <c r="AD706" s="70"/>
      <c r="AE706" s="70"/>
      <c r="AF706" s="70"/>
    </row>
    <row r="707" spans="15:32" x14ac:dyDescent="0.25">
      <c r="O707" s="67"/>
      <c r="P707" s="68"/>
      <c r="Q707" s="69"/>
      <c r="R707" s="69"/>
      <c r="S707" s="69"/>
      <c r="T707" s="69"/>
      <c r="U707" s="69"/>
      <c r="V707" s="69"/>
      <c r="W707" s="69"/>
      <c r="X707" s="69"/>
      <c r="Y707" s="69"/>
      <c r="AC707" s="70"/>
      <c r="AD707" s="70"/>
      <c r="AE707" s="70"/>
      <c r="AF707" s="70"/>
    </row>
    <row r="708" spans="15:32" x14ac:dyDescent="0.25">
      <c r="O708" s="67"/>
      <c r="P708" s="68"/>
      <c r="Q708" s="69"/>
      <c r="R708" s="69"/>
      <c r="S708" s="69"/>
      <c r="T708" s="69"/>
      <c r="U708" s="69"/>
      <c r="V708" s="69"/>
      <c r="W708" s="69"/>
      <c r="X708" s="69"/>
      <c r="Y708" s="69"/>
      <c r="AC708" s="70"/>
      <c r="AD708" s="70"/>
      <c r="AE708" s="70"/>
      <c r="AF708" s="70"/>
    </row>
    <row r="709" spans="15:32" x14ac:dyDescent="0.25">
      <c r="O709" s="67"/>
      <c r="P709" s="68"/>
      <c r="Q709" s="69"/>
      <c r="R709" s="69"/>
      <c r="S709" s="69"/>
      <c r="T709" s="69"/>
      <c r="U709" s="69"/>
      <c r="V709" s="69"/>
      <c r="W709" s="69"/>
      <c r="X709" s="69"/>
      <c r="Y709" s="69"/>
      <c r="AC709" s="70"/>
      <c r="AD709" s="70"/>
      <c r="AE709" s="70"/>
      <c r="AF709" s="70"/>
    </row>
    <row r="710" spans="15:32" x14ac:dyDescent="0.25">
      <c r="O710" s="67"/>
      <c r="P710" s="68"/>
      <c r="Q710" s="69"/>
      <c r="R710" s="69"/>
      <c r="S710" s="69"/>
      <c r="T710" s="69"/>
      <c r="U710" s="69"/>
      <c r="V710" s="69"/>
      <c r="W710" s="69"/>
      <c r="X710" s="69"/>
      <c r="Y710" s="69"/>
      <c r="AC710" s="70"/>
      <c r="AD710" s="70"/>
      <c r="AE710" s="70"/>
      <c r="AF710" s="70"/>
    </row>
    <row r="711" spans="15:32" x14ac:dyDescent="0.25">
      <c r="O711" s="67"/>
      <c r="P711" s="68"/>
      <c r="Q711" s="69"/>
      <c r="R711" s="69"/>
      <c r="S711" s="69"/>
      <c r="T711" s="69"/>
      <c r="U711" s="69"/>
      <c r="V711" s="69"/>
      <c r="W711" s="69"/>
      <c r="X711" s="69"/>
      <c r="Y711" s="69"/>
      <c r="AC711" s="70"/>
      <c r="AD711" s="70"/>
      <c r="AE711" s="70"/>
      <c r="AF711" s="70"/>
    </row>
    <row r="712" spans="15:32" x14ac:dyDescent="0.25">
      <c r="O712" s="67"/>
      <c r="P712" s="68"/>
      <c r="Q712" s="69"/>
      <c r="R712" s="69"/>
      <c r="S712" s="69"/>
      <c r="T712" s="69"/>
      <c r="U712" s="69"/>
      <c r="V712" s="69"/>
      <c r="W712" s="69"/>
      <c r="X712" s="69"/>
      <c r="Y712" s="69"/>
      <c r="AC712" s="70"/>
      <c r="AD712" s="70"/>
      <c r="AE712" s="70"/>
      <c r="AF712" s="70"/>
    </row>
    <row r="713" spans="15:32" x14ac:dyDescent="0.25">
      <c r="O713" s="67"/>
      <c r="P713" s="68"/>
      <c r="Q713" s="69"/>
      <c r="R713" s="69"/>
      <c r="S713" s="69"/>
      <c r="T713" s="69"/>
      <c r="U713" s="69"/>
      <c r="V713" s="69"/>
      <c r="W713" s="69"/>
      <c r="X713" s="69"/>
      <c r="Y713" s="69"/>
      <c r="AC713" s="70"/>
      <c r="AD713" s="70"/>
      <c r="AE713" s="70"/>
      <c r="AF713" s="70"/>
    </row>
    <row r="714" spans="15:32" x14ac:dyDescent="0.25">
      <c r="O714" s="67"/>
      <c r="P714" s="68"/>
      <c r="Q714" s="69"/>
      <c r="R714" s="69"/>
      <c r="S714" s="69"/>
      <c r="T714" s="69"/>
      <c r="U714" s="69"/>
      <c r="V714" s="69"/>
      <c r="W714" s="69"/>
      <c r="X714" s="69"/>
      <c r="Y714" s="69"/>
      <c r="AC714" s="70"/>
      <c r="AD714" s="70"/>
      <c r="AE714" s="70"/>
      <c r="AF714" s="70"/>
    </row>
    <row r="715" spans="15:32" x14ac:dyDescent="0.25">
      <c r="O715" s="67"/>
      <c r="P715" s="68"/>
      <c r="Q715" s="69"/>
      <c r="R715" s="69"/>
      <c r="S715" s="69"/>
      <c r="T715" s="69"/>
      <c r="U715" s="69"/>
      <c r="V715" s="69"/>
      <c r="W715" s="69"/>
      <c r="X715" s="69"/>
      <c r="Y715" s="69"/>
      <c r="AC715" s="70"/>
      <c r="AD715" s="70"/>
      <c r="AE715" s="70"/>
      <c r="AF715" s="70"/>
    </row>
    <row r="716" spans="15:32" x14ac:dyDescent="0.25">
      <c r="O716" s="67"/>
      <c r="P716" s="68"/>
      <c r="Q716" s="69"/>
      <c r="R716" s="69"/>
      <c r="S716" s="69"/>
      <c r="T716" s="69"/>
      <c r="U716" s="69"/>
      <c r="V716" s="69"/>
      <c r="W716" s="69"/>
      <c r="X716" s="69"/>
      <c r="Y716" s="69"/>
      <c r="AC716" s="70"/>
      <c r="AD716" s="70"/>
      <c r="AE716" s="70"/>
      <c r="AF716" s="70"/>
    </row>
    <row r="717" spans="15:32" x14ac:dyDescent="0.25">
      <c r="O717" s="67"/>
      <c r="P717" s="68"/>
      <c r="Q717" s="69"/>
      <c r="R717" s="69"/>
      <c r="S717" s="69"/>
      <c r="T717" s="69"/>
      <c r="U717" s="69"/>
      <c r="V717" s="69"/>
      <c r="W717" s="69"/>
      <c r="X717" s="69"/>
      <c r="Y717" s="69"/>
      <c r="AC717" s="70"/>
      <c r="AD717" s="70"/>
      <c r="AE717" s="70"/>
      <c r="AF717" s="70"/>
    </row>
    <row r="718" spans="15:32" x14ac:dyDescent="0.25">
      <c r="O718" s="67"/>
      <c r="P718" s="68"/>
      <c r="Q718" s="69"/>
      <c r="R718" s="69"/>
      <c r="S718" s="69"/>
      <c r="T718" s="69"/>
      <c r="U718" s="69"/>
      <c r="V718" s="69"/>
      <c r="W718" s="69"/>
      <c r="X718" s="69"/>
      <c r="Y718" s="69"/>
      <c r="AC718" s="70"/>
      <c r="AD718" s="70"/>
      <c r="AE718" s="70"/>
      <c r="AF718" s="70"/>
    </row>
    <row r="719" spans="15:32" x14ac:dyDescent="0.25">
      <c r="O719" s="67"/>
      <c r="P719" s="68"/>
      <c r="Q719" s="69"/>
      <c r="R719" s="69"/>
      <c r="S719" s="69"/>
      <c r="T719" s="69"/>
      <c r="U719" s="69"/>
      <c r="V719" s="69"/>
      <c r="W719" s="69"/>
      <c r="X719" s="69"/>
      <c r="Y719" s="69"/>
      <c r="AC719" s="70"/>
      <c r="AD719" s="70"/>
      <c r="AE719" s="70"/>
      <c r="AF719" s="70"/>
    </row>
    <row r="720" spans="15:32" x14ac:dyDescent="0.25">
      <c r="O720" s="67"/>
      <c r="P720" s="68"/>
      <c r="Q720" s="69"/>
      <c r="R720" s="69"/>
      <c r="S720" s="69"/>
      <c r="T720" s="69"/>
      <c r="U720" s="69"/>
      <c r="V720" s="69"/>
      <c r="W720" s="69"/>
      <c r="X720" s="69"/>
      <c r="Y720" s="69"/>
      <c r="AC720" s="70"/>
      <c r="AD720" s="70"/>
      <c r="AE720" s="70"/>
      <c r="AF720" s="70"/>
    </row>
    <row r="721" spans="15:32" x14ac:dyDescent="0.25">
      <c r="O721" s="67"/>
      <c r="P721" s="68"/>
      <c r="Q721" s="69"/>
      <c r="R721" s="69"/>
      <c r="S721" s="69"/>
      <c r="T721" s="69"/>
      <c r="U721" s="69"/>
      <c r="V721" s="69"/>
      <c r="W721" s="69"/>
      <c r="X721" s="69"/>
      <c r="Y721" s="69"/>
      <c r="AC721" s="70"/>
      <c r="AD721" s="70"/>
      <c r="AE721" s="70"/>
      <c r="AF721" s="70"/>
    </row>
    <row r="722" spans="15:32" x14ac:dyDescent="0.25">
      <c r="O722" s="67"/>
      <c r="P722" s="68"/>
      <c r="Q722" s="69"/>
      <c r="R722" s="69"/>
      <c r="S722" s="69"/>
      <c r="T722" s="69"/>
      <c r="U722" s="69"/>
      <c r="V722" s="69"/>
      <c r="W722" s="69"/>
      <c r="X722" s="69"/>
      <c r="Y722" s="69"/>
      <c r="AC722" s="70"/>
      <c r="AD722" s="70"/>
      <c r="AE722" s="70"/>
      <c r="AF722" s="70"/>
    </row>
    <row r="723" spans="15:32" x14ac:dyDescent="0.25">
      <c r="O723" s="67"/>
      <c r="P723" s="68"/>
      <c r="Q723" s="69"/>
      <c r="R723" s="69"/>
      <c r="S723" s="69"/>
      <c r="T723" s="69"/>
      <c r="U723" s="69"/>
      <c r="V723" s="69"/>
      <c r="W723" s="69"/>
      <c r="X723" s="69"/>
      <c r="Y723" s="69"/>
      <c r="AC723" s="70"/>
      <c r="AD723" s="70"/>
      <c r="AE723" s="70"/>
      <c r="AF723" s="70"/>
    </row>
    <row r="724" spans="15:32" x14ac:dyDescent="0.25">
      <c r="O724" s="67"/>
      <c r="P724" s="68"/>
      <c r="Q724" s="69"/>
      <c r="R724" s="69"/>
      <c r="S724" s="69"/>
      <c r="T724" s="69"/>
      <c r="U724" s="69"/>
      <c r="V724" s="69"/>
      <c r="W724" s="69"/>
      <c r="X724" s="69"/>
      <c r="Y724" s="69"/>
      <c r="AC724" s="70"/>
      <c r="AD724" s="70"/>
      <c r="AE724" s="70"/>
      <c r="AF724" s="70"/>
    </row>
    <row r="725" spans="15:32" x14ac:dyDescent="0.25">
      <c r="O725" s="67"/>
      <c r="P725" s="68"/>
      <c r="Q725" s="69"/>
      <c r="R725" s="69"/>
      <c r="S725" s="69"/>
      <c r="T725" s="69"/>
      <c r="U725" s="69"/>
      <c r="V725" s="69"/>
      <c r="W725" s="69"/>
      <c r="X725" s="69"/>
      <c r="Y725" s="69"/>
      <c r="AC725" s="70"/>
      <c r="AD725" s="70"/>
      <c r="AE725" s="70"/>
      <c r="AF725" s="70"/>
    </row>
    <row r="726" spans="15:32" x14ac:dyDescent="0.25">
      <c r="O726" s="67"/>
      <c r="P726" s="68"/>
      <c r="Q726" s="69"/>
      <c r="R726" s="69"/>
      <c r="S726" s="69"/>
      <c r="T726" s="69"/>
      <c r="U726" s="69"/>
      <c r="V726" s="69"/>
      <c r="W726" s="69"/>
      <c r="X726" s="69"/>
      <c r="Y726" s="69"/>
      <c r="AC726" s="70"/>
      <c r="AD726" s="70"/>
      <c r="AE726" s="70"/>
      <c r="AF726" s="70"/>
    </row>
    <row r="727" spans="15:32" x14ac:dyDescent="0.25">
      <c r="O727" s="67"/>
      <c r="P727" s="68"/>
      <c r="Q727" s="69"/>
      <c r="R727" s="69"/>
      <c r="S727" s="69"/>
      <c r="T727" s="69"/>
      <c r="U727" s="69"/>
      <c r="V727" s="69"/>
      <c r="W727" s="69"/>
      <c r="X727" s="69"/>
      <c r="Y727" s="69"/>
      <c r="AC727" s="70"/>
      <c r="AD727" s="70"/>
      <c r="AE727" s="70"/>
      <c r="AF727" s="70"/>
    </row>
    <row r="728" spans="15:32" x14ac:dyDescent="0.25">
      <c r="O728" s="67"/>
      <c r="P728" s="68"/>
      <c r="Q728" s="69"/>
      <c r="R728" s="69"/>
      <c r="S728" s="69"/>
      <c r="T728" s="69"/>
      <c r="U728" s="69"/>
      <c r="V728" s="69"/>
      <c r="W728" s="69"/>
      <c r="X728" s="69"/>
      <c r="Y728" s="69"/>
      <c r="AC728" s="70"/>
      <c r="AD728" s="70"/>
      <c r="AE728" s="70"/>
      <c r="AF728" s="70"/>
    </row>
    <row r="729" spans="15:32" x14ac:dyDescent="0.25">
      <c r="O729" s="67"/>
      <c r="P729" s="68"/>
      <c r="Q729" s="69"/>
      <c r="R729" s="69"/>
      <c r="S729" s="69"/>
      <c r="T729" s="69"/>
      <c r="U729" s="69"/>
      <c r="V729" s="69"/>
      <c r="W729" s="69"/>
      <c r="X729" s="69"/>
      <c r="Y729" s="69"/>
      <c r="AC729" s="70"/>
      <c r="AD729" s="70"/>
      <c r="AE729" s="70"/>
      <c r="AF729" s="70"/>
    </row>
    <row r="730" spans="15:32" x14ac:dyDescent="0.25">
      <c r="O730" s="67"/>
      <c r="P730" s="68"/>
      <c r="Q730" s="69"/>
      <c r="R730" s="69"/>
      <c r="S730" s="69"/>
      <c r="T730" s="69"/>
      <c r="U730" s="69"/>
      <c r="V730" s="69"/>
      <c r="W730" s="69"/>
      <c r="X730" s="69"/>
      <c r="Y730" s="69"/>
      <c r="AC730" s="70"/>
      <c r="AD730" s="70"/>
      <c r="AE730" s="70"/>
      <c r="AF730" s="70"/>
    </row>
    <row r="731" spans="15:32" x14ac:dyDescent="0.25">
      <c r="O731" s="67"/>
      <c r="P731" s="68"/>
      <c r="Q731" s="69"/>
      <c r="R731" s="69"/>
      <c r="S731" s="69"/>
      <c r="T731" s="69"/>
      <c r="U731" s="69"/>
      <c r="V731" s="69"/>
      <c r="W731" s="69"/>
      <c r="X731" s="69"/>
      <c r="Y731" s="69"/>
      <c r="AC731" s="70"/>
      <c r="AD731" s="70"/>
      <c r="AE731" s="70"/>
      <c r="AF731" s="70"/>
    </row>
    <row r="732" spans="15:32" x14ac:dyDescent="0.25">
      <c r="O732" s="67"/>
      <c r="P732" s="68"/>
      <c r="Q732" s="69"/>
      <c r="R732" s="69"/>
      <c r="S732" s="69"/>
      <c r="T732" s="69"/>
      <c r="U732" s="69"/>
      <c r="V732" s="69"/>
      <c r="W732" s="69"/>
      <c r="X732" s="69"/>
      <c r="Y732" s="69"/>
      <c r="AC732" s="70"/>
      <c r="AD732" s="70"/>
      <c r="AE732" s="70"/>
      <c r="AF732" s="70"/>
    </row>
    <row r="733" spans="15:32" x14ac:dyDescent="0.25">
      <c r="O733" s="67"/>
      <c r="P733" s="68"/>
      <c r="Q733" s="69"/>
      <c r="R733" s="69"/>
      <c r="S733" s="69"/>
      <c r="T733" s="69"/>
      <c r="U733" s="69"/>
      <c r="V733" s="69"/>
      <c r="W733" s="69"/>
      <c r="X733" s="69"/>
      <c r="Y733" s="69"/>
      <c r="AC733" s="70"/>
      <c r="AD733" s="70"/>
      <c r="AE733" s="70"/>
      <c r="AF733" s="70"/>
    </row>
    <row r="734" spans="15:32" x14ac:dyDescent="0.25">
      <c r="O734" s="67"/>
      <c r="P734" s="68"/>
      <c r="Q734" s="69"/>
      <c r="R734" s="69"/>
      <c r="S734" s="69"/>
      <c r="T734" s="69"/>
      <c r="U734" s="69"/>
      <c r="V734" s="69"/>
      <c r="W734" s="69"/>
      <c r="X734" s="69"/>
      <c r="Y734" s="69"/>
      <c r="AC734" s="70"/>
      <c r="AD734" s="70"/>
      <c r="AE734" s="70"/>
      <c r="AF734" s="70"/>
    </row>
    <row r="735" spans="15:32" x14ac:dyDescent="0.25">
      <c r="O735" s="67"/>
      <c r="P735" s="68"/>
      <c r="Q735" s="69"/>
      <c r="R735" s="69"/>
      <c r="S735" s="69"/>
      <c r="T735" s="69"/>
      <c r="U735" s="69"/>
      <c r="V735" s="69"/>
      <c r="W735" s="69"/>
      <c r="X735" s="69"/>
      <c r="Y735" s="69"/>
      <c r="AC735" s="70"/>
      <c r="AD735" s="70"/>
      <c r="AE735" s="70"/>
      <c r="AF735" s="70"/>
    </row>
    <row r="736" spans="15:32" x14ac:dyDescent="0.25">
      <c r="O736" s="67"/>
      <c r="P736" s="68"/>
      <c r="Q736" s="69"/>
      <c r="R736" s="69"/>
      <c r="S736" s="69"/>
      <c r="T736" s="69"/>
      <c r="U736" s="69"/>
      <c r="V736" s="69"/>
      <c r="W736" s="69"/>
      <c r="X736" s="69"/>
      <c r="Y736" s="69"/>
      <c r="AC736" s="70"/>
      <c r="AD736" s="70"/>
      <c r="AE736" s="70"/>
      <c r="AF736" s="70"/>
    </row>
    <row r="737" spans="15:32" x14ac:dyDescent="0.25">
      <c r="O737" s="67"/>
      <c r="P737" s="68"/>
      <c r="Q737" s="69"/>
      <c r="R737" s="69"/>
      <c r="S737" s="69"/>
      <c r="T737" s="69"/>
      <c r="U737" s="69"/>
      <c r="V737" s="69"/>
      <c r="W737" s="69"/>
      <c r="X737" s="69"/>
      <c r="Y737" s="69"/>
      <c r="AC737" s="70"/>
      <c r="AD737" s="70"/>
      <c r="AE737" s="70"/>
      <c r="AF737" s="70"/>
    </row>
    <row r="738" spans="15:32" x14ac:dyDescent="0.25">
      <c r="O738" s="67"/>
      <c r="P738" s="68"/>
      <c r="Q738" s="69"/>
      <c r="R738" s="69"/>
      <c r="S738" s="69"/>
      <c r="T738" s="69"/>
      <c r="U738" s="69"/>
      <c r="V738" s="69"/>
      <c r="W738" s="69"/>
      <c r="X738" s="69"/>
      <c r="Y738" s="69"/>
      <c r="AC738" s="70"/>
      <c r="AD738" s="70"/>
      <c r="AE738" s="70"/>
      <c r="AF738" s="70"/>
    </row>
    <row r="739" spans="15:32" x14ac:dyDescent="0.25">
      <c r="O739" s="67"/>
      <c r="P739" s="68"/>
      <c r="Q739" s="69"/>
      <c r="R739" s="69"/>
      <c r="S739" s="69"/>
      <c r="T739" s="69"/>
      <c r="U739" s="69"/>
      <c r="V739" s="69"/>
      <c r="W739" s="69"/>
      <c r="X739" s="69"/>
      <c r="Y739" s="69"/>
      <c r="AC739" s="70"/>
      <c r="AD739" s="70"/>
      <c r="AE739" s="70"/>
      <c r="AF739" s="70"/>
    </row>
    <row r="740" spans="15:32" x14ac:dyDescent="0.25">
      <c r="O740" s="67"/>
      <c r="P740" s="68"/>
      <c r="Q740" s="69"/>
      <c r="R740" s="69"/>
      <c r="S740" s="69"/>
      <c r="T740" s="69"/>
      <c r="U740" s="69"/>
      <c r="V740" s="69"/>
      <c r="W740" s="69"/>
      <c r="X740" s="69"/>
      <c r="Y740" s="69"/>
      <c r="AC740" s="70"/>
      <c r="AD740" s="70"/>
      <c r="AE740" s="70"/>
      <c r="AF740" s="70"/>
    </row>
    <row r="741" spans="15:32" x14ac:dyDescent="0.25">
      <c r="O741" s="67"/>
      <c r="P741" s="68"/>
      <c r="Q741" s="69"/>
      <c r="R741" s="69"/>
      <c r="S741" s="69"/>
      <c r="T741" s="69"/>
      <c r="U741" s="69"/>
      <c r="V741" s="69"/>
      <c r="W741" s="69"/>
      <c r="X741" s="69"/>
      <c r="Y741" s="69"/>
      <c r="AC741" s="70"/>
      <c r="AD741" s="70"/>
      <c r="AE741" s="70"/>
      <c r="AF741" s="70"/>
    </row>
    <row r="742" spans="15:32" x14ac:dyDescent="0.25">
      <c r="O742" s="67"/>
      <c r="P742" s="68"/>
      <c r="Q742" s="69"/>
      <c r="R742" s="69"/>
      <c r="S742" s="69"/>
      <c r="T742" s="69"/>
      <c r="U742" s="69"/>
      <c r="V742" s="69"/>
      <c r="W742" s="69"/>
      <c r="X742" s="69"/>
      <c r="Y742" s="69"/>
      <c r="AC742" s="70"/>
      <c r="AD742" s="70"/>
      <c r="AE742" s="70"/>
      <c r="AF742" s="70"/>
    </row>
    <row r="743" spans="15:32" x14ac:dyDescent="0.25">
      <c r="O743" s="67"/>
      <c r="P743" s="68"/>
      <c r="Q743" s="69"/>
      <c r="R743" s="69"/>
      <c r="S743" s="69"/>
      <c r="T743" s="69"/>
      <c r="U743" s="69"/>
      <c r="V743" s="69"/>
      <c r="W743" s="69"/>
      <c r="X743" s="69"/>
      <c r="Y743" s="69"/>
      <c r="AC743" s="70"/>
      <c r="AD743" s="70"/>
      <c r="AE743" s="70"/>
      <c r="AF743" s="70"/>
    </row>
    <row r="744" spans="15:32" x14ac:dyDescent="0.25">
      <c r="O744" s="67"/>
      <c r="P744" s="68"/>
      <c r="Q744" s="69"/>
      <c r="R744" s="69"/>
      <c r="S744" s="69"/>
      <c r="T744" s="69"/>
      <c r="U744" s="69"/>
      <c r="V744" s="69"/>
      <c r="W744" s="69"/>
      <c r="X744" s="69"/>
      <c r="Y744" s="69"/>
      <c r="AC744" s="70"/>
      <c r="AD744" s="70"/>
      <c r="AE744" s="70"/>
      <c r="AF744" s="70"/>
    </row>
    <row r="745" spans="15:32" x14ac:dyDescent="0.25">
      <c r="O745" s="67"/>
      <c r="P745" s="68"/>
      <c r="Q745" s="69"/>
      <c r="R745" s="69"/>
      <c r="S745" s="69"/>
      <c r="T745" s="69"/>
      <c r="U745" s="69"/>
      <c r="V745" s="69"/>
      <c r="W745" s="69"/>
      <c r="X745" s="69"/>
      <c r="Y745" s="69"/>
      <c r="AC745" s="70"/>
      <c r="AD745" s="70"/>
      <c r="AE745" s="70"/>
      <c r="AF745" s="70"/>
    </row>
    <row r="746" spans="15:32" x14ac:dyDescent="0.25">
      <c r="O746" s="67"/>
      <c r="P746" s="68"/>
      <c r="Q746" s="69"/>
      <c r="R746" s="69"/>
      <c r="S746" s="69"/>
      <c r="T746" s="69"/>
      <c r="U746" s="69"/>
      <c r="V746" s="69"/>
      <c r="W746" s="69"/>
      <c r="X746" s="69"/>
      <c r="Y746" s="69"/>
      <c r="AC746" s="70"/>
      <c r="AD746" s="70"/>
      <c r="AE746" s="70"/>
      <c r="AF746" s="70"/>
    </row>
    <row r="747" spans="15:32" x14ac:dyDescent="0.25">
      <c r="O747" s="67"/>
      <c r="P747" s="68"/>
      <c r="Q747" s="69"/>
      <c r="R747" s="69"/>
      <c r="S747" s="69"/>
      <c r="T747" s="69"/>
      <c r="U747" s="69"/>
      <c r="V747" s="69"/>
      <c r="W747" s="69"/>
      <c r="X747" s="69"/>
      <c r="Y747" s="69"/>
      <c r="AC747" s="70"/>
      <c r="AD747" s="70"/>
      <c r="AE747" s="70"/>
      <c r="AF747" s="70"/>
    </row>
    <row r="748" spans="15:32" x14ac:dyDescent="0.25">
      <c r="O748" s="67"/>
      <c r="P748" s="68"/>
      <c r="Q748" s="69"/>
      <c r="R748" s="69"/>
      <c r="S748" s="69"/>
      <c r="T748" s="69"/>
      <c r="U748" s="69"/>
      <c r="V748" s="69"/>
      <c r="W748" s="69"/>
      <c r="X748" s="69"/>
      <c r="Y748" s="69"/>
      <c r="AC748" s="70"/>
      <c r="AD748" s="70"/>
      <c r="AE748" s="70"/>
      <c r="AF748" s="70"/>
    </row>
    <row r="749" spans="15:32" x14ac:dyDescent="0.25">
      <c r="O749" s="67"/>
      <c r="P749" s="68"/>
      <c r="Q749" s="69"/>
      <c r="R749" s="69"/>
      <c r="S749" s="69"/>
      <c r="T749" s="69"/>
      <c r="U749" s="69"/>
      <c r="V749" s="69"/>
      <c r="W749" s="69"/>
      <c r="X749" s="69"/>
      <c r="Y749" s="69"/>
      <c r="AC749" s="70"/>
      <c r="AD749" s="70"/>
      <c r="AE749" s="70"/>
      <c r="AF749" s="70"/>
    </row>
    <row r="750" spans="15:32" x14ac:dyDescent="0.25">
      <c r="O750" s="67"/>
      <c r="P750" s="68"/>
      <c r="Q750" s="69"/>
      <c r="R750" s="69"/>
      <c r="S750" s="69"/>
      <c r="T750" s="69"/>
      <c r="U750" s="69"/>
      <c r="V750" s="69"/>
      <c r="W750" s="69"/>
      <c r="X750" s="69"/>
      <c r="Y750" s="69"/>
      <c r="AC750" s="70"/>
      <c r="AD750" s="70"/>
      <c r="AE750" s="70"/>
      <c r="AF750" s="70"/>
    </row>
    <row r="751" spans="15:32" x14ac:dyDescent="0.25">
      <c r="O751" s="67"/>
      <c r="P751" s="68"/>
      <c r="Q751" s="69"/>
      <c r="R751" s="69"/>
      <c r="S751" s="69"/>
      <c r="T751" s="69"/>
      <c r="U751" s="69"/>
      <c r="V751" s="69"/>
      <c r="W751" s="69"/>
      <c r="X751" s="69"/>
      <c r="Y751" s="69"/>
      <c r="AC751" s="70"/>
      <c r="AD751" s="70"/>
      <c r="AE751" s="70"/>
      <c r="AF751" s="70"/>
    </row>
    <row r="752" spans="15:32" x14ac:dyDescent="0.25">
      <c r="O752" s="67"/>
      <c r="P752" s="68"/>
      <c r="Q752" s="69"/>
      <c r="R752" s="69"/>
      <c r="S752" s="69"/>
      <c r="T752" s="69"/>
      <c r="U752" s="69"/>
      <c r="V752" s="69"/>
      <c r="W752" s="69"/>
      <c r="X752" s="69"/>
      <c r="Y752" s="69"/>
      <c r="AC752" s="70"/>
      <c r="AD752" s="70"/>
      <c r="AE752" s="70"/>
      <c r="AF752" s="70"/>
    </row>
    <row r="753" spans="15:32" x14ac:dyDescent="0.25">
      <c r="O753" s="67"/>
      <c r="P753" s="68"/>
      <c r="Q753" s="69"/>
      <c r="R753" s="69"/>
      <c r="S753" s="69"/>
      <c r="T753" s="69"/>
      <c r="U753" s="69"/>
      <c r="V753" s="69"/>
      <c r="W753" s="69"/>
      <c r="X753" s="69"/>
      <c r="Y753" s="69"/>
      <c r="AC753" s="70"/>
      <c r="AD753" s="70"/>
      <c r="AE753" s="70"/>
      <c r="AF753" s="70"/>
    </row>
    <row r="754" spans="15:32" x14ac:dyDescent="0.25">
      <c r="O754" s="67"/>
      <c r="P754" s="68"/>
      <c r="Q754" s="69"/>
      <c r="R754" s="69"/>
      <c r="S754" s="69"/>
      <c r="T754" s="69"/>
      <c r="U754" s="69"/>
      <c r="V754" s="69"/>
      <c r="W754" s="69"/>
      <c r="X754" s="69"/>
      <c r="Y754" s="69"/>
      <c r="AC754" s="70"/>
      <c r="AD754" s="70"/>
      <c r="AE754" s="70"/>
      <c r="AF754" s="70"/>
    </row>
    <row r="755" spans="15:32" x14ac:dyDescent="0.25">
      <c r="O755" s="67"/>
      <c r="P755" s="68"/>
      <c r="Q755" s="69"/>
      <c r="R755" s="69"/>
      <c r="S755" s="69"/>
      <c r="T755" s="69"/>
      <c r="U755" s="69"/>
      <c r="V755" s="69"/>
      <c r="W755" s="69"/>
      <c r="X755" s="69"/>
      <c r="Y755" s="69"/>
      <c r="AC755" s="70"/>
      <c r="AD755" s="70"/>
      <c r="AE755" s="70"/>
      <c r="AF755" s="70"/>
    </row>
    <row r="756" spans="15:32" x14ac:dyDescent="0.25">
      <c r="O756" s="67"/>
      <c r="P756" s="68"/>
      <c r="Q756" s="69"/>
      <c r="R756" s="69"/>
      <c r="S756" s="69"/>
      <c r="T756" s="69"/>
      <c r="U756" s="69"/>
      <c r="V756" s="69"/>
      <c r="W756" s="69"/>
      <c r="X756" s="69"/>
      <c r="Y756" s="69"/>
      <c r="AC756" s="70"/>
      <c r="AD756" s="70"/>
      <c r="AE756" s="70"/>
      <c r="AF756" s="70"/>
    </row>
    <row r="757" spans="15:32" x14ac:dyDescent="0.25">
      <c r="O757" s="67"/>
      <c r="P757" s="68"/>
      <c r="Q757" s="69"/>
      <c r="R757" s="69"/>
      <c r="S757" s="69"/>
      <c r="T757" s="69"/>
      <c r="U757" s="69"/>
      <c r="V757" s="69"/>
      <c r="W757" s="69"/>
      <c r="X757" s="69"/>
      <c r="Y757" s="69"/>
      <c r="AC757" s="70"/>
      <c r="AD757" s="70"/>
      <c r="AE757" s="70"/>
      <c r="AF757" s="70"/>
    </row>
    <row r="758" spans="15:32" x14ac:dyDescent="0.25">
      <c r="O758" s="67"/>
      <c r="P758" s="68"/>
      <c r="Q758" s="69"/>
      <c r="R758" s="69"/>
      <c r="S758" s="69"/>
      <c r="T758" s="69"/>
      <c r="U758" s="69"/>
      <c r="V758" s="69"/>
      <c r="W758" s="69"/>
      <c r="X758" s="69"/>
      <c r="Y758" s="69"/>
      <c r="AC758" s="70"/>
      <c r="AD758" s="70"/>
      <c r="AE758" s="70"/>
      <c r="AF758" s="70"/>
    </row>
    <row r="759" spans="15:32" x14ac:dyDescent="0.25">
      <c r="O759" s="67"/>
      <c r="P759" s="68"/>
      <c r="Q759" s="69"/>
      <c r="R759" s="69"/>
      <c r="S759" s="69"/>
      <c r="T759" s="69"/>
      <c r="U759" s="69"/>
      <c r="V759" s="69"/>
      <c r="W759" s="69"/>
      <c r="X759" s="69"/>
      <c r="Y759" s="69"/>
      <c r="AC759" s="70"/>
      <c r="AD759" s="70"/>
      <c r="AE759" s="70"/>
      <c r="AF759" s="70"/>
    </row>
    <row r="760" spans="15:32" x14ac:dyDescent="0.25">
      <c r="O760" s="67"/>
      <c r="P760" s="68"/>
      <c r="Q760" s="69"/>
      <c r="R760" s="69"/>
      <c r="S760" s="69"/>
      <c r="T760" s="69"/>
      <c r="U760" s="69"/>
      <c r="V760" s="69"/>
      <c r="W760" s="69"/>
      <c r="X760" s="69"/>
      <c r="Y760" s="69"/>
      <c r="AC760" s="70"/>
      <c r="AD760" s="70"/>
      <c r="AE760" s="70"/>
      <c r="AF760" s="70"/>
    </row>
    <row r="761" spans="15:32" x14ac:dyDescent="0.25">
      <c r="O761" s="67"/>
      <c r="P761" s="68"/>
      <c r="Q761" s="69"/>
      <c r="R761" s="69"/>
      <c r="S761" s="69"/>
      <c r="T761" s="69"/>
      <c r="U761" s="69"/>
      <c r="V761" s="69"/>
      <c r="W761" s="69"/>
      <c r="X761" s="69"/>
      <c r="Y761" s="69"/>
      <c r="AC761" s="70"/>
      <c r="AD761" s="70"/>
      <c r="AE761" s="70"/>
      <c r="AF761" s="70"/>
    </row>
    <row r="762" spans="15:32" x14ac:dyDescent="0.25">
      <c r="O762" s="67"/>
      <c r="P762" s="68"/>
      <c r="Q762" s="69"/>
      <c r="R762" s="69"/>
      <c r="S762" s="69"/>
      <c r="T762" s="69"/>
      <c r="U762" s="69"/>
      <c r="V762" s="69"/>
      <c r="W762" s="69"/>
      <c r="X762" s="69"/>
      <c r="Y762" s="69"/>
      <c r="AC762" s="70"/>
      <c r="AD762" s="70"/>
      <c r="AE762" s="70"/>
      <c r="AF762" s="70"/>
    </row>
    <row r="763" spans="15:32" x14ac:dyDescent="0.25">
      <c r="O763" s="67"/>
      <c r="P763" s="68"/>
      <c r="Q763" s="69"/>
      <c r="R763" s="69"/>
      <c r="S763" s="69"/>
      <c r="T763" s="69"/>
      <c r="U763" s="69"/>
      <c r="V763" s="69"/>
      <c r="W763" s="69"/>
      <c r="X763" s="69"/>
      <c r="Y763" s="69"/>
      <c r="AC763" s="70"/>
      <c r="AD763" s="70"/>
      <c r="AE763" s="70"/>
      <c r="AF763" s="70"/>
    </row>
    <row r="764" spans="15:32" x14ac:dyDescent="0.25">
      <c r="O764" s="67"/>
      <c r="P764" s="68"/>
      <c r="Q764" s="69"/>
      <c r="R764" s="69"/>
      <c r="S764" s="69"/>
      <c r="T764" s="69"/>
      <c r="U764" s="69"/>
      <c r="V764" s="69"/>
      <c r="W764" s="69"/>
      <c r="X764" s="69"/>
      <c r="Y764" s="69"/>
      <c r="AC764" s="70"/>
      <c r="AD764" s="70"/>
      <c r="AE764" s="70"/>
      <c r="AF764" s="70"/>
    </row>
    <row r="765" spans="15:32" x14ac:dyDescent="0.25">
      <c r="O765" s="67"/>
      <c r="P765" s="68"/>
      <c r="Q765" s="69"/>
      <c r="R765" s="69"/>
      <c r="S765" s="69"/>
      <c r="T765" s="69"/>
      <c r="U765" s="69"/>
      <c r="V765" s="69"/>
      <c r="W765" s="69"/>
      <c r="X765" s="69"/>
      <c r="Y765" s="69"/>
      <c r="AC765" s="70"/>
      <c r="AD765" s="70"/>
      <c r="AE765" s="70"/>
      <c r="AF765" s="70"/>
    </row>
    <row r="766" spans="15:32" x14ac:dyDescent="0.25">
      <c r="O766" s="67"/>
      <c r="P766" s="68"/>
      <c r="Q766" s="69"/>
      <c r="R766" s="69"/>
      <c r="S766" s="69"/>
      <c r="T766" s="69"/>
      <c r="U766" s="69"/>
      <c r="V766" s="69"/>
      <c r="W766" s="69"/>
      <c r="X766" s="69"/>
      <c r="Y766" s="69"/>
      <c r="AC766" s="70"/>
      <c r="AD766" s="70"/>
      <c r="AE766" s="70"/>
      <c r="AF766" s="70"/>
    </row>
    <row r="767" spans="15:32" x14ac:dyDescent="0.25">
      <c r="O767" s="67"/>
      <c r="P767" s="68"/>
      <c r="Q767" s="69"/>
      <c r="R767" s="69"/>
      <c r="S767" s="69"/>
      <c r="T767" s="69"/>
      <c r="U767" s="69"/>
      <c r="V767" s="69"/>
      <c r="W767" s="69"/>
      <c r="X767" s="69"/>
      <c r="Y767" s="69"/>
      <c r="AC767" s="70"/>
      <c r="AD767" s="70"/>
      <c r="AE767" s="70"/>
      <c r="AF767" s="70"/>
    </row>
    <row r="768" spans="15:32" x14ac:dyDescent="0.25">
      <c r="O768" s="67"/>
      <c r="P768" s="68"/>
      <c r="Q768" s="69"/>
      <c r="R768" s="69"/>
      <c r="S768" s="69"/>
      <c r="T768" s="69"/>
      <c r="U768" s="69"/>
      <c r="V768" s="69"/>
      <c r="W768" s="69"/>
      <c r="X768" s="69"/>
      <c r="Y768" s="69"/>
      <c r="AC768" s="70"/>
      <c r="AD768" s="70"/>
      <c r="AE768" s="70"/>
      <c r="AF768" s="70"/>
    </row>
    <row r="769" spans="15:32" x14ac:dyDescent="0.25">
      <c r="O769" s="67"/>
      <c r="P769" s="68"/>
      <c r="Q769" s="69"/>
      <c r="R769" s="69"/>
      <c r="S769" s="69"/>
      <c r="T769" s="69"/>
      <c r="U769" s="69"/>
      <c r="V769" s="69"/>
      <c r="W769" s="69"/>
      <c r="X769" s="69"/>
      <c r="Y769" s="69"/>
      <c r="AC769" s="70"/>
      <c r="AD769" s="70"/>
      <c r="AE769" s="70"/>
      <c r="AF769" s="70"/>
    </row>
    <row r="770" spans="15:32" x14ac:dyDescent="0.25">
      <c r="O770" s="67"/>
      <c r="P770" s="68"/>
      <c r="Q770" s="69"/>
      <c r="R770" s="69"/>
      <c r="S770" s="69"/>
      <c r="T770" s="69"/>
      <c r="U770" s="69"/>
      <c r="V770" s="69"/>
      <c r="W770" s="69"/>
      <c r="X770" s="69"/>
      <c r="Y770" s="69"/>
      <c r="AC770" s="70"/>
      <c r="AD770" s="70"/>
      <c r="AE770" s="70"/>
      <c r="AF770" s="70"/>
    </row>
    <row r="771" spans="15:32" x14ac:dyDescent="0.25">
      <c r="O771" s="67"/>
      <c r="P771" s="68"/>
      <c r="Q771" s="69"/>
      <c r="R771" s="69"/>
      <c r="S771" s="69"/>
      <c r="T771" s="69"/>
      <c r="U771" s="69"/>
      <c r="V771" s="69"/>
      <c r="W771" s="69"/>
      <c r="X771" s="69"/>
      <c r="Y771" s="69"/>
      <c r="AC771" s="70"/>
      <c r="AD771" s="70"/>
      <c r="AE771" s="70"/>
      <c r="AF771" s="70"/>
    </row>
    <row r="772" spans="15:32" x14ac:dyDescent="0.25">
      <c r="O772" s="67"/>
      <c r="P772" s="68"/>
      <c r="Q772" s="69"/>
      <c r="R772" s="69"/>
      <c r="S772" s="69"/>
      <c r="T772" s="69"/>
      <c r="U772" s="69"/>
      <c r="V772" s="69"/>
      <c r="W772" s="69"/>
      <c r="X772" s="69"/>
      <c r="Y772" s="69"/>
      <c r="AC772" s="70"/>
      <c r="AD772" s="70"/>
      <c r="AE772" s="70"/>
      <c r="AF772" s="70"/>
    </row>
    <row r="773" spans="15:32" x14ac:dyDescent="0.25">
      <c r="O773" s="67"/>
      <c r="P773" s="68"/>
      <c r="Q773" s="69"/>
      <c r="R773" s="69"/>
      <c r="S773" s="69"/>
      <c r="T773" s="69"/>
      <c r="U773" s="69"/>
      <c r="V773" s="69"/>
      <c r="W773" s="69"/>
      <c r="X773" s="69"/>
      <c r="Y773" s="69"/>
      <c r="AC773" s="70"/>
      <c r="AD773" s="70"/>
      <c r="AE773" s="70"/>
      <c r="AF773" s="70"/>
    </row>
    <row r="774" spans="15:32" x14ac:dyDescent="0.25">
      <c r="O774" s="67"/>
      <c r="P774" s="68"/>
      <c r="Q774" s="69"/>
      <c r="R774" s="69"/>
      <c r="S774" s="69"/>
      <c r="T774" s="69"/>
      <c r="U774" s="69"/>
      <c r="V774" s="69"/>
      <c r="W774" s="69"/>
      <c r="X774" s="69"/>
      <c r="Y774" s="69"/>
      <c r="AC774" s="70"/>
      <c r="AD774" s="70"/>
      <c r="AE774" s="70"/>
      <c r="AF774" s="70"/>
    </row>
    <row r="775" spans="15:32" x14ac:dyDescent="0.25">
      <c r="O775" s="67"/>
      <c r="P775" s="68"/>
      <c r="Q775" s="69"/>
      <c r="R775" s="69"/>
      <c r="S775" s="69"/>
      <c r="T775" s="69"/>
      <c r="U775" s="69"/>
      <c r="V775" s="69"/>
      <c r="W775" s="69"/>
      <c r="X775" s="69"/>
      <c r="Y775" s="69"/>
      <c r="AC775" s="70"/>
      <c r="AD775" s="70"/>
      <c r="AE775" s="70"/>
      <c r="AF775" s="70"/>
    </row>
    <row r="776" spans="15:32" x14ac:dyDescent="0.25">
      <c r="O776" s="67"/>
      <c r="P776" s="68"/>
      <c r="Q776" s="69"/>
      <c r="R776" s="69"/>
      <c r="S776" s="69"/>
      <c r="T776" s="69"/>
      <c r="U776" s="69"/>
      <c r="V776" s="69"/>
      <c r="W776" s="69"/>
      <c r="X776" s="69"/>
      <c r="Y776" s="69"/>
      <c r="AC776" s="70"/>
      <c r="AD776" s="70"/>
      <c r="AE776" s="70"/>
      <c r="AF776" s="70"/>
    </row>
    <row r="777" spans="15:32" x14ac:dyDescent="0.25">
      <c r="O777" s="67"/>
      <c r="P777" s="68"/>
      <c r="Q777" s="69"/>
      <c r="R777" s="69"/>
      <c r="S777" s="69"/>
      <c r="T777" s="69"/>
      <c r="U777" s="69"/>
      <c r="V777" s="69"/>
      <c r="W777" s="69"/>
      <c r="X777" s="69"/>
      <c r="Y777" s="69"/>
      <c r="AC777" s="70"/>
      <c r="AD777" s="70"/>
      <c r="AE777" s="70"/>
      <c r="AF777" s="70"/>
    </row>
    <row r="778" spans="15:32" x14ac:dyDescent="0.25">
      <c r="O778" s="67"/>
      <c r="P778" s="68"/>
      <c r="Q778" s="69"/>
      <c r="R778" s="69"/>
      <c r="S778" s="69"/>
      <c r="T778" s="69"/>
      <c r="U778" s="69"/>
      <c r="V778" s="69"/>
      <c r="W778" s="69"/>
      <c r="X778" s="69"/>
      <c r="Y778" s="69"/>
      <c r="AC778" s="70"/>
      <c r="AD778" s="70"/>
      <c r="AE778" s="70"/>
      <c r="AF778" s="70"/>
    </row>
    <row r="779" spans="15:32" x14ac:dyDescent="0.25">
      <c r="O779" s="67"/>
      <c r="P779" s="68"/>
      <c r="Q779" s="69"/>
      <c r="R779" s="69"/>
      <c r="S779" s="69"/>
      <c r="T779" s="69"/>
      <c r="U779" s="69"/>
      <c r="V779" s="69"/>
      <c r="W779" s="69"/>
      <c r="X779" s="69"/>
      <c r="Y779" s="69"/>
      <c r="AC779" s="70"/>
      <c r="AD779" s="70"/>
      <c r="AE779" s="70"/>
      <c r="AF779" s="70"/>
    </row>
    <row r="780" spans="15:32" x14ac:dyDescent="0.25">
      <c r="O780" s="67"/>
      <c r="P780" s="68"/>
      <c r="Q780" s="69"/>
      <c r="R780" s="69"/>
      <c r="S780" s="69"/>
      <c r="T780" s="69"/>
      <c r="U780" s="69"/>
      <c r="V780" s="69"/>
      <c r="W780" s="69"/>
      <c r="X780" s="69"/>
      <c r="Y780" s="69"/>
      <c r="AC780" s="70"/>
      <c r="AD780" s="70"/>
      <c r="AE780" s="70"/>
      <c r="AF780" s="70"/>
    </row>
    <row r="781" spans="15:32" x14ac:dyDescent="0.25">
      <c r="O781" s="67"/>
      <c r="P781" s="68"/>
      <c r="Q781" s="69"/>
      <c r="R781" s="69"/>
      <c r="S781" s="69"/>
      <c r="T781" s="69"/>
      <c r="U781" s="69"/>
      <c r="V781" s="69"/>
      <c r="W781" s="69"/>
      <c r="X781" s="69"/>
      <c r="Y781" s="69"/>
      <c r="AC781" s="70"/>
      <c r="AD781" s="70"/>
      <c r="AE781" s="70"/>
      <c r="AF781" s="70"/>
    </row>
    <row r="782" spans="15:32" x14ac:dyDescent="0.25">
      <c r="O782" s="67"/>
      <c r="P782" s="68"/>
      <c r="Q782" s="69"/>
      <c r="R782" s="69"/>
      <c r="S782" s="69"/>
      <c r="T782" s="69"/>
      <c r="U782" s="69"/>
      <c r="V782" s="69"/>
      <c r="W782" s="69"/>
      <c r="X782" s="69"/>
      <c r="Y782" s="69"/>
      <c r="AC782" s="70"/>
      <c r="AD782" s="70"/>
      <c r="AE782" s="70"/>
      <c r="AF782" s="70"/>
    </row>
    <row r="783" spans="15:32" x14ac:dyDescent="0.25">
      <c r="O783" s="67"/>
      <c r="P783" s="68"/>
      <c r="Q783" s="69"/>
      <c r="R783" s="69"/>
      <c r="S783" s="69"/>
      <c r="T783" s="69"/>
      <c r="U783" s="69"/>
      <c r="V783" s="69"/>
      <c r="W783" s="69"/>
      <c r="X783" s="69"/>
      <c r="Y783" s="69"/>
      <c r="AC783" s="70"/>
      <c r="AD783" s="70"/>
      <c r="AE783" s="70"/>
      <c r="AF783" s="70"/>
    </row>
    <row r="784" spans="15:32" x14ac:dyDescent="0.25">
      <c r="O784" s="67"/>
      <c r="P784" s="68"/>
      <c r="Q784" s="69"/>
      <c r="R784" s="69"/>
      <c r="S784" s="69"/>
      <c r="T784" s="69"/>
      <c r="U784" s="69"/>
      <c r="V784" s="69"/>
      <c r="W784" s="69"/>
      <c r="X784" s="69"/>
      <c r="Y784" s="69"/>
      <c r="AC784" s="70"/>
      <c r="AD784" s="70"/>
      <c r="AE784" s="70"/>
      <c r="AF784" s="70"/>
    </row>
    <row r="785" spans="15:32" x14ac:dyDescent="0.25">
      <c r="O785" s="67"/>
      <c r="P785" s="68"/>
      <c r="Q785" s="69"/>
      <c r="R785" s="69"/>
      <c r="S785" s="69"/>
      <c r="T785" s="69"/>
      <c r="U785" s="69"/>
      <c r="V785" s="69"/>
      <c r="W785" s="69"/>
      <c r="X785" s="69"/>
      <c r="Y785" s="69"/>
      <c r="AC785" s="70"/>
      <c r="AD785" s="70"/>
      <c r="AE785" s="70"/>
      <c r="AF785" s="70"/>
    </row>
    <row r="786" spans="15:32" x14ac:dyDescent="0.25">
      <c r="O786" s="67"/>
      <c r="P786" s="68"/>
      <c r="Q786" s="69"/>
      <c r="R786" s="69"/>
      <c r="S786" s="69"/>
      <c r="T786" s="69"/>
      <c r="U786" s="69"/>
      <c r="V786" s="69"/>
      <c r="W786" s="69"/>
      <c r="X786" s="69"/>
      <c r="Y786" s="69"/>
      <c r="AC786" s="70"/>
      <c r="AD786" s="70"/>
      <c r="AE786" s="70"/>
      <c r="AF786" s="70"/>
    </row>
    <row r="787" spans="15:32" x14ac:dyDescent="0.25">
      <c r="O787" s="67"/>
      <c r="P787" s="68"/>
      <c r="Q787" s="69"/>
      <c r="R787" s="69"/>
      <c r="S787" s="69"/>
      <c r="T787" s="69"/>
      <c r="U787" s="69"/>
      <c r="V787" s="69"/>
      <c r="W787" s="69"/>
      <c r="X787" s="69"/>
      <c r="Y787" s="69"/>
      <c r="AC787" s="70"/>
      <c r="AD787" s="70"/>
      <c r="AE787" s="70"/>
      <c r="AF787" s="70"/>
    </row>
    <row r="788" spans="15:32" x14ac:dyDescent="0.25">
      <c r="O788" s="67"/>
      <c r="P788" s="68"/>
      <c r="Q788" s="69"/>
      <c r="R788" s="69"/>
      <c r="S788" s="69"/>
      <c r="T788" s="69"/>
      <c r="U788" s="69"/>
      <c r="V788" s="69"/>
      <c r="W788" s="69"/>
      <c r="X788" s="69"/>
      <c r="Y788" s="69"/>
      <c r="AC788" s="70"/>
      <c r="AD788" s="70"/>
      <c r="AE788" s="70"/>
      <c r="AF788" s="70"/>
    </row>
    <row r="789" spans="15:32" x14ac:dyDescent="0.25">
      <c r="O789" s="67"/>
      <c r="P789" s="68"/>
      <c r="Q789" s="69"/>
      <c r="R789" s="69"/>
      <c r="S789" s="69"/>
      <c r="T789" s="69"/>
      <c r="U789" s="69"/>
      <c r="V789" s="69"/>
      <c r="W789" s="69"/>
      <c r="X789" s="69"/>
      <c r="Y789" s="69"/>
      <c r="AC789" s="70"/>
      <c r="AD789" s="70"/>
      <c r="AE789" s="70"/>
      <c r="AF789" s="70"/>
    </row>
    <row r="790" spans="15:32" x14ac:dyDescent="0.25">
      <c r="O790" s="67"/>
      <c r="P790" s="68"/>
      <c r="Q790" s="69"/>
      <c r="R790" s="69"/>
      <c r="S790" s="69"/>
      <c r="T790" s="69"/>
      <c r="U790" s="69"/>
      <c r="V790" s="69"/>
      <c r="W790" s="69"/>
      <c r="X790" s="69"/>
      <c r="Y790" s="69"/>
      <c r="AC790" s="70"/>
      <c r="AD790" s="70"/>
      <c r="AE790" s="70"/>
      <c r="AF790" s="70"/>
    </row>
    <row r="791" spans="15:32" x14ac:dyDescent="0.25">
      <c r="O791" s="67"/>
      <c r="P791" s="68"/>
      <c r="Q791" s="69"/>
      <c r="R791" s="69"/>
      <c r="S791" s="69"/>
      <c r="T791" s="69"/>
      <c r="U791" s="69"/>
      <c r="V791" s="69"/>
      <c r="W791" s="69"/>
      <c r="X791" s="69"/>
      <c r="Y791" s="69"/>
      <c r="AC791" s="70"/>
      <c r="AD791" s="70"/>
      <c r="AE791" s="70"/>
      <c r="AF791" s="70"/>
    </row>
    <row r="792" spans="15:32" x14ac:dyDescent="0.25">
      <c r="O792" s="67"/>
      <c r="P792" s="68"/>
      <c r="Q792" s="69"/>
      <c r="R792" s="69"/>
      <c r="S792" s="69"/>
      <c r="T792" s="69"/>
      <c r="U792" s="69"/>
      <c r="V792" s="69"/>
      <c r="W792" s="69"/>
      <c r="X792" s="69"/>
      <c r="Y792" s="69"/>
      <c r="AC792" s="70"/>
      <c r="AD792" s="70"/>
      <c r="AE792" s="70"/>
      <c r="AF792" s="70"/>
    </row>
    <row r="793" spans="15:32" x14ac:dyDescent="0.25">
      <c r="O793" s="67"/>
      <c r="P793" s="68"/>
      <c r="Q793" s="69"/>
      <c r="R793" s="69"/>
      <c r="S793" s="69"/>
      <c r="T793" s="69"/>
      <c r="U793" s="69"/>
      <c r="V793" s="69"/>
      <c r="W793" s="69"/>
      <c r="X793" s="69"/>
      <c r="Y793" s="69"/>
      <c r="AC793" s="70"/>
      <c r="AD793" s="70"/>
      <c r="AE793" s="70"/>
      <c r="AF793" s="70"/>
    </row>
    <row r="794" spans="15:32" x14ac:dyDescent="0.25">
      <c r="O794" s="67"/>
      <c r="P794" s="68"/>
      <c r="Q794" s="69"/>
      <c r="R794" s="69"/>
      <c r="S794" s="69"/>
      <c r="T794" s="69"/>
      <c r="U794" s="69"/>
      <c r="V794" s="69"/>
      <c r="W794" s="69"/>
      <c r="X794" s="69"/>
      <c r="Y794" s="69"/>
      <c r="AC794" s="70"/>
      <c r="AD794" s="70"/>
      <c r="AE794" s="70"/>
      <c r="AF794" s="70"/>
    </row>
    <row r="795" spans="15:32" x14ac:dyDescent="0.25">
      <c r="O795" s="67"/>
      <c r="P795" s="68"/>
      <c r="Q795" s="69"/>
      <c r="R795" s="69"/>
      <c r="S795" s="69"/>
      <c r="T795" s="69"/>
      <c r="U795" s="69"/>
      <c r="V795" s="69"/>
      <c r="W795" s="69"/>
      <c r="X795" s="69"/>
      <c r="Y795" s="69"/>
      <c r="AC795" s="70"/>
      <c r="AD795" s="70"/>
      <c r="AE795" s="70"/>
      <c r="AF795" s="70"/>
    </row>
    <row r="796" spans="15:32" x14ac:dyDescent="0.25">
      <c r="O796" s="67"/>
      <c r="P796" s="68"/>
      <c r="Q796" s="69"/>
      <c r="R796" s="69"/>
      <c r="S796" s="69"/>
      <c r="T796" s="69"/>
      <c r="U796" s="69"/>
      <c r="V796" s="69"/>
      <c r="W796" s="69"/>
      <c r="X796" s="69"/>
      <c r="Y796" s="69"/>
      <c r="AC796" s="70"/>
      <c r="AD796" s="70"/>
      <c r="AE796" s="70"/>
      <c r="AF796" s="70"/>
    </row>
    <row r="797" spans="15:32" x14ac:dyDescent="0.25">
      <c r="O797" s="67"/>
      <c r="P797" s="68"/>
      <c r="Q797" s="69"/>
      <c r="R797" s="69"/>
      <c r="S797" s="69"/>
      <c r="T797" s="69"/>
      <c r="U797" s="69"/>
      <c r="V797" s="69"/>
      <c r="W797" s="69"/>
      <c r="X797" s="69"/>
      <c r="Y797" s="69"/>
      <c r="AC797" s="70"/>
      <c r="AD797" s="70"/>
      <c r="AE797" s="70"/>
      <c r="AF797" s="70"/>
    </row>
    <row r="798" spans="15:32" x14ac:dyDescent="0.25">
      <c r="O798" s="67"/>
      <c r="P798" s="68"/>
      <c r="Q798" s="69"/>
      <c r="R798" s="69"/>
      <c r="S798" s="69"/>
      <c r="T798" s="69"/>
      <c r="U798" s="69"/>
      <c r="V798" s="69"/>
      <c r="W798" s="69"/>
      <c r="X798" s="69"/>
      <c r="Y798" s="69"/>
      <c r="AC798" s="70"/>
      <c r="AD798" s="70"/>
      <c r="AE798" s="70"/>
      <c r="AF798" s="70"/>
    </row>
    <row r="799" spans="15:32" x14ac:dyDescent="0.25">
      <c r="O799" s="67"/>
      <c r="P799" s="68"/>
      <c r="Q799" s="69"/>
      <c r="R799" s="69"/>
      <c r="S799" s="69"/>
      <c r="T799" s="69"/>
      <c r="U799" s="69"/>
      <c r="V799" s="69"/>
      <c r="W799" s="69"/>
      <c r="X799" s="69"/>
      <c r="Y799" s="69"/>
      <c r="AC799" s="70"/>
      <c r="AD799" s="70"/>
      <c r="AE799" s="70"/>
      <c r="AF799" s="70"/>
    </row>
    <row r="800" spans="15:32" x14ac:dyDescent="0.25">
      <c r="O800" s="67"/>
      <c r="P800" s="68"/>
      <c r="Q800" s="69"/>
      <c r="R800" s="69"/>
      <c r="S800" s="69"/>
      <c r="T800" s="69"/>
      <c r="U800" s="69"/>
      <c r="V800" s="69"/>
      <c r="W800" s="69"/>
      <c r="X800" s="69"/>
      <c r="Y800" s="69"/>
      <c r="AC800" s="70"/>
      <c r="AD800" s="70"/>
      <c r="AE800" s="70"/>
      <c r="AF800" s="70"/>
    </row>
    <row r="801" spans="15:32" x14ac:dyDescent="0.25">
      <c r="O801" s="67"/>
      <c r="P801" s="68"/>
      <c r="Q801" s="69"/>
      <c r="R801" s="69"/>
      <c r="S801" s="69"/>
      <c r="T801" s="69"/>
      <c r="U801" s="69"/>
      <c r="V801" s="69"/>
      <c r="W801" s="69"/>
      <c r="X801" s="69"/>
      <c r="Y801" s="69"/>
      <c r="AC801" s="70"/>
      <c r="AD801" s="70"/>
      <c r="AE801" s="70"/>
      <c r="AF801" s="70"/>
    </row>
    <row r="802" spans="15:32" x14ac:dyDescent="0.25">
      <c r="O802" s="67"/>
      <c r="P802" s="68"/>
      <c r="Q802" s="69"/>
      <c r="R802" s="69"/>
      <c r="S802" s="69"/>
      <c r="T802" s="69"/>
      <c r="U802" s="69"/>
      <c r="V802" s="69"/>
      <c r="W802" s="69"/>
      <c r="X802" s="69"/>
      <c r="Y802" s="69"/>
      <c r="AC802" s="70"/>
      <c r="AD802" s="70"/>
      <c r="AE802" s="70"/>
      <c r="AF802" s="70"/>
    </row>
    <row r="803" spans="15:32" x14ac:dyDescent="0.25">
      <c r="O803" s="67"/>
      <c r="P803" s="68"/>
      <c r="Q803" s="69"/>
      <c r="R803" s="69"/>
      <c r="S803" s="69"/>
      <c r="T803" s="69"/>
      <c r="U803" s="69"/>
      <c r="V803" s="69"/>
      <c r="W803" s="69"/>
      <c r="X803" s="69"/>
      <c r="Y803" s="69"/>
      <c r="AC803" s="70"/>
      <c r="AD803" s="70"/>
      <c r="AE803" s="70"/>
      <c r="AF803" s="70"/>
    </row>
    <row r="804" spans="15:32" x14ac:dyDescent="0.25">
      <c r="O804" s="67"/>
      <c r="P804" s="68"/>
      <c r="Q804" s="69"/>
      <c r="R804" s="69"/>
      <c r="S804" s="69"/>
      <c r="T804" s="69"/>
      <c r="U804" s="69"/>
      <c r="V804" s="69"/>
      <c r="W804" s="69"/>
      <c r="X804" s="69"/>
      <c r="Y804" s="69"/>
      <c r="AC804" s="70"/>
      <c r="AD804" s="70"/>
      <c r="AE804" s="70"/>
      <c r="AF804" s="70"/>
    </row>
    <row r="805" spans="15:32" x14ac:dyDescent="0.25">
      <c r="O805" s="67"/>
      <c r="P805" s="68"/>
      <c r="Q805" s="69"/>
      <c r="R805" s="69"/>
      <c r="S805" s="69"/>
      <c r="T805" s="69"/>
      <c r="U805" s="69"/>
      <c r="V805" s="69"/>
      <c r="W805" s="69"/>
      <c r="X805" s="69"/>
      <c r="Y805" s="69"/>
      <c r="AC805" s="70"/>
      <c r="AD805" s="70"/>
      <c r="AE805" s="70"/>
      <c r="AF805" s="70"/>
    </row>
    <row r="806" spans="15:32" x14ac:dyDescent="0.25">
      <c r="O806" s="67"/>
      <c r="P806" s="68"/>
      <c r="Q806" s="69"/>
      <c r="R806" s="69"/>
      <c r="S806" s="69"/>
      <c r="T806" s="69"/>
      <c r="U806" s="69"/>
      <c r="V806" s="69"/>
      <c r="W806" s="69"/>
      <c r="X806" s="69"/>
      <c r="Y806" s="69"/>
      <c r="AC806" s="70"/>
      <c r="AD806" s="70"/>
      <c r="AE806" s="70"/>
      <c r="AF806" s="70"/>
    </row>
    <row r="807" spans="15:32" x14ac:dyDescent="0.25">
      <c r="O807" s="67"/>
      <c r="P807" s="68"/>
      <c r="Q807" s="69"/>
      <c r="R807" s="69"/>
      <c r="S807" s="69"/>
      <c r="T807" s="69"/>
      <c r="U807" s="69"/>
      <c r="V807" s="69"/>
      <c r="W807" s="69"/>
      <c r="X807" s="69"/>
      <c r="Y807" s="69"/>
      <c r="AC807" s="70"/>
      <c r="AD807" s="70"/>
      <c r="AE807" s="70"/>
      <c r="AF807" s="70"/>
    </row>
    <row r="808" spans="15:32" x14ac:dyDescent="0.25">
      <c r="O808" s="67"/>
      <c r="P808" s="68"/>
      <c r="Q808" s="69"/>
      <c r="R808" s="69"/>
      <c r="S808" s="69"/>
      <c r="T808" s="69"/>
      <c r="U808" s="69"/>
      <c r="V808" s="69"/>
      <c r="W808" s="69"/>
      <c r="X808" s="69"/>
      <c r="Y808" s="69"/>
      <c r="AC808" s="70"/>
      <c r="AD808" s="70"/>
      <c r="AE808" s="70"/>
      <c r="AF808" s="70"/>
    </row>
    <row r="809" spans="15:32" x14ac:dyDescent="0.25">
      <c r="O809" s="67"/>
      <c r="P809" s="68"/>
      <c r="Q809" s="69"/>
      <c r="R809" s="69"/>
      <c r="S809" s="69"/>
      <c r="T809" s="69"/>
      <c r="U809" s="69"/>
      <c r="V809" s="69"/>
      <c r="W809" s="69"/>
      <c r="X809" s="69"/>
      <c r="Y809" s="69"/>
      <c r="AC809" s="70"/>
      <c r="AD809" s="70"/>
      <c r="AE809" s="70"/>
      <c r="AF809" s="70"/>
    </row>
    <row r="810" spans="15:32" x14ac:dyDescent="0.25">
      <c r="O810" s="67"/>
      <c r="P810" s="68"/>
      <c r="Q810" s="69"/>
      <c r="R810" s="69"/>
      <c r="S810" s="69"/>
      <c r="T810" s="69"/>
      <c r="U810" s="69"/>
      <c r="V810" s="69"/>
      <c r="W810" s="69"/>
      <c r="X810" s="69"/>
      <c r="Y810" s="69"/>
      <c r="AC810" s="70"/>
      <c r="AD810" s="70"/>
      <c r="AE810" s="70"/>
      <c r="AF810" s="70"/>
    </row>
    <row r="811" spans="15:32" x14ac:dyDescent="0.25">
      <c r="O811" s="67"/>
      <c r="P811" s="68"/>
      <c r="Q811" s="69"/>
      <c r="R811" s="69"/>
      <c r="S811" s="69"/>
      <c r="T811" s="69"/>
      <c r="U811" s="69"/>
      <c r="V811" s="69"/>
      <c r="W811" s="69"/>
      <c r="X811" s="69"/>
      <c r="Y811" s="69"/>
      <c r="AC811" s="70"/>
      <c r="AD811" s="70"/>
      <c r="AE811" s="70"/>
      <c r="AF811" s="70"/>
    </row>
    <row r="812" spans="15:32" x14ac:dyDescent="0.25">
      <c r="O812" s="67"/>
      <c r="P812" s="68"/>
      <c r="Q812" s="69"/>
      <c r="R812" s="69"/>
      <c r="S812" s="69"/>
      <c r="T812" s="69"/>
      <c r="U812" s="69"/>
      <c r="V812" s="69"/>
      <c r="W812" s="69"/>
      <c r="X812" s="69"/>
      <c r="Y812" s="69"/>
      <c r="AC812" s="70"/>
      <c r="AD812" s="70"/>
      <c r="AE812" s="70"/>
      <c r="AF812" s="70"/>
    </row>
    <row r="813" spans="15:32" x14ac:dyDescent="0.25">
      <c r="O813" s="67"/>
      <c r="P813" s="68"/>
      <c r="Q813" s="69"/>
      <c r="R813" s="69"/>
      <c r="S813" s="69"/>
      <c r="T813" s="69"/>
      <c r="U813" s="69"/>
      <c r="V813" s="69"/>
      <c r="W813" s="69"/>
      <c r="X813" s="69"/>
      <c r="Y813" s="69"/>
      <c r="AC813" s="70"/>
      <c r="AD813" s="70"/>
      <c r="AE813" s="70"/>
      <c r="AF813" s="70"/>
    </row>
    <row r="814" spans="15:32" x14ac:dyDescent="0.25">
      <c r="O814" s="67"/>
      <c r="P814" s="68"/>
      <c r="Q814" s="69"/>
      <c r="R814" s="69"/>
      <c r="S814" s="69"/>
      <c r="T814" s="69"/>
      <c r="U814" s="69"/>
      <c r="V814" s="69"/>
      <c r="W814" s="69"/>
      <c r="X814" s="69"/>
      <c r="Y814" s="69"/>
      <c r="AC814" s="70"/>
      <c r="AD814" s="70"/>
      <c r="AE814" s="70"/>
      <c r="AF814" s="70"/>
    </row>
    <row r="815" spans="15:32" x14ac:dyDescent="0.25">
      <c r="O815" s="67"/>
      <c r="P815" s="68"/>
      <c r="Q815" s="69"/>
      <c r="R815" s="69"/>
      <c r="S815" s="69"/>
      <c r="T815" s="69"/>
      <c r="U815" s="69"/>
      <c r="V815" s="69"/>
      <c r="W815" s="69"/>
      <c r="X815" s="69"/>
      <c r="Y815" s="69"/>
      <c r="AC815" s="70"/>
      <c r="AD815" s="70"/>
      <c r="AE815" s="70"/>
      <c r="AF815" s="70"/>
    </row>
    <row r="816" spans="15:32" x14ac:dyDescent="0.25">
      <c r="O816" s="67"/>
      <c r="P816" s="68"/>
      <c r="Q816" s="69"/>
      <c r="R816" s="69"/>
      <c r="S816" s="69"/>
      <c r="T816" s="69"/>
      <c r="U816" s="69"/>
      <c r="V816" s="69"/>
      <c r="W816" s="69"/>
      <c r="X816" s="69"/>
      <c r="Y816" s="69"/>
      <c r="AC816" s="70"/>
      <c r="AD816" s="70"/>
      <c r="AE816" s="70"/>
      <c r="AF816" s="70"/>
    </row>
    <row r="817" spans="15:32" x14ac:dyDescent="0.25">
      <c r="O817" s="67"/>
      <c r="P817" s="68"/>
      <c r="Q817" s="69"/>
      <c r="R817" s="69"/>
      <c r="S817" s="69"/>
      <c r="T817" s="69"/>
      <c r="U817" s="69"/>
      <c r="V817" s="69"/>
      <c r="W817" s="69"/>
      <c r="X817" s="69"/>
      <c r="Y817" s="69"/>
      <c r="AC817" s="70"/>
      <c r="AD817" s="70"/>
      <c r="AE817" s="70"/>
      <c r="AF817" s="70"/>
    </row>
    <row r="818" spans="15:32" x14ac:dyDescent="0.25">
      <c r="O818" s="67"/>
      <c r="P818" s="68"/>
      <c r="Q818" s="69"/>
      <c r="R818" s="69"/>
      <c r="S818" s="69"/>
      <c r="T818" s="69"/>
      <c r="U818" s="69"/>
      <c r="V818" s="69"/>
      <c r="W818" s="69"/>
      <c r="X818" s="69"/>
      <c r="Y818" s="69"/>
      <c r="AC818" s="70"/>
      <c r="AD818" s="70"/>
      <c r="AE818" s="70"/>
      <c r="AF818" s="70"/>
    </row>
    <row r="819" spans="15:32" x14ac:dyDescent="0.25">
      <c r="O819" s="67"/>
      <c r="P819" s="68"/>
      <c r="Q819" s="69"/>
      <c r="R819" s="69"/>
      <c r="S819" s="69"/>
      <c r="T819" s="69"/>
      <c r="U819" s="69"/>
      <c r="V819" s="69"/>
      <c r="W819" s="69"/>
      <c r="X819" s="69"/>
      <c r="Y819" s="69"/>
      <c r="AC819" s="70"/>
      <c r="AD819" s="70"/>
      <c r="AE819" s="70"/>
      <c r="AF819" s="70"/>
    </row>
    <row r="820" spans="15:32" x14ac:dyDescent="0.25">
      <c r="O820" s="67"/>
      <c r="P820" s="68"/>
      <c r="Q820" s="69"/>
      <c r="R820" s="69"/>
      <c r="S820" s="69"/>
      <c r="T820" s="69"/>
      <c r="U820" s="69"/>
      <c r="V820" s="69"/>
      <c r="W820" s="69"/>
      <c r="X820" s="69"/>
      <c r="Y820" s="69"/>
      <c r="AC820" s="70"/>
      <c r="AD820" s="70"/>
      <c r="AE820" s="70"/>
      <c r="AF820" s="70"/>
    </row>
    <row r="821" spans="15:32" x14ac:dyDescent="0.25">
      <c r="O821" s="67"/>
      <c r="P821" s="68"/>
      <c r="Q821" s="69"/>
      <c r="R821" s="69"/>
      <c r="S821" s="69"/>
      <c r="T821" s="69"/>
      <c r="U821" s="69"/>
      <c r="V821" s="69"/>
      <c r="W821" s="69"/>
      <c r="X821" s="69"/>
      <c r="Y821" s="69"/>
      <c r="AC821" s="70"/>
      <c r="AD821" s="70"/>
      <c r="AE821" s="70"/>
      <c r="AF821" s="70"/>
    </row>
    <row r="822" spans="15:32" x14ac:dyDescent="0.25">
      <c r="O822" s="67"/>
      <c r="P822" s="68"/>
      <c r="Q822" s="69"/>
      <c r="R822" s="69"/>
      <c r="S822" s="69"/>
      <c r="T822" s="69"/>
      <c r="U822" s="69"/>
      <c r="V822" s="69"/>
      <c r="W822" s="69"/>
      <c r="X822" s="69"/>
      <c r="Y822" s="69"/>
      <c r="AC822" s="70"/>
      <c r="AD822" s="70"/>
      <c r="AE822" s="70"/>
      <c r="AF822" s="70"/>
    </row>
  </sheetData>
  <mergeCells count="33">
    <mergeCell ref="F20:F21"/>
    <mergeCell ref="C21:E21"/>
    <mergeCell ref="C27:E27"/>
    <mergeCell ref="C30:E30"/>
    <mergeCell ref="G10:AB10"/>
    <mergeCell ref="G14:AB14"/>
    <mergeCell ref="G19:AB19"/>
    <mergeCell ref="G21:AB21"/>
    <mergeCell ref="G27:AB27"/>
    <mergeCell ref="G30:AB30"/>
    <mergeCell ref="A5:B5"/>
    <mergeCell ref="A1:B4"/>
    <mergeCell ref="C5:AF5"/>
    <mergeCell ref="C1:AE1"/>
    <mergeCell ref="C2:AE2"/>
    <mergeCell ref="C3:AE3"/>
    <mergeCell ref="C4:AE4"/>
    <mergeCell ref="O51:AB51"/>
    <mergeCell ref="G41:AB41"/>
    <mergeCell ref="G44:AB44"/>
    <mergeCell ref="G46:AB46"/>
    <mergeCell ref="C34:E34"/>
    <mergeCell ref="C38:E38"/>
    <mergeCell ref="G34:AB34"/>
    <mergeCell ref="G38:AB38"/>
    <mergeCell ref="C46:E46"/>
    <mergeCell ref="C41:E41"/>
    <mergeCell ref="C44:E44"/>
    <mergeCell ref="A6:O6"/>
    <mergeCell ref="P6:S6"/>
    <mergeCell ref="T6:X6"/>
    <mergeCell ref="Y6:AB6"/>
    <mergeCell ref="AC6:AF6"/>
  </mergeCells>
  <phoneticPr fontId="12" type="noConversion"/>
  <dataValidations count="1">
    <dataValidation type="list" allowBlank="1" showInputMessage="1" showErrorMessage="1" sqref="M8:M9 M11:M13 M15:M18 M20 M22:M26 M28:M29 M31:M33 M35:M37 M39:M40 M42:M43 M45 M47:M302" xr:uid="{00000000-0002-0000-0100-000000000000}">
      <formula1>#REF!</formula1>
    </dataValidation>
  </dataValidations>
  <pageMargins left="0.7" right="0.7" top="0.75" bottom="0.75" header="0.3" footer="0.3"/>
  <pageSetup paperSize="9" orientation="portrait" r:id="rId1"/>
  <ignoredErrors>
    <ignoredError sqref="G22 G42 G8 G11 G28 G31 G35 G20" twoDigitTextYear="1"/>
    <ignoredError sqref="AC10:AF10 AC14:AF14 AC19:AF19 AC21:AF21 AC27:AF27 AC30:AF30 AC34:AF34 AC38:AF38 AC41:AF41 AC44:AF44"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1"/>
  <sheetViews>
    <sheetView topLeftCell="H1" zoomScale="60" zoomScaleNormal="60" workbookViewId="0">
      <selection activeCell="I19" sqref="I19"/>
    </sheetView>
  </sheetViews>
  <sheetFormatPr baseColWidth="10" defaultColWidth="11.42578125" defaultRowHeight="15" x14ac:dyDescent="0.25"/>
  <cols>
    <col min="1" max="1" width="20.85546875" customWidth="1"/>
    <col min="2" max="2" width="30.7109375" customWidth="1"/>
    <col min="3" max="3" width="33.7109375" customWidth="1"/>
    <col min="4" max="4" width="32" customWidth="1"/>
    <col min="5" max="6" width="28.5703125" customWidth="1"/>
    <col min="7" max="7" width="33.28515625" bestFit="1" customWidth="1"/>
    <col min="8" max="8" width="33.28515625" customWidth="1"/>
    <col min="9" max="9" width="34" bestFit="1" customWidth="1"/>
    <col min="10" max="10" width="30.28515625" customWidth="1"/>
    <col min="11" max="11" width="23.7109375" customWidth="1"/>
    <col min="12" max="12" width="27.140625" customWidth="1"/>
    <col min="13" max="13" width="39.28515625" bestFit="1" customWidth="1"/>
    <col min="14" max="14" width="54.7109375" bestFit="1" customWidth="1"/>
    <col min="17" max="17" width="0" hidden="1" customWidth="1"/>
  </cols>
  <sheetData>
    <row r="1" spans="1:17" s="28" customFormat="1" ht="22.5" customHeight="1" x14ac:dyDescent="0.35">
      <c r="A1" s="207"/>
      <c r="B1" s="208"/>
      <c r="C1" s="213" t="s">
        <v>125</v>
      </c>
      <c r="D1" s="214"/>
      <c r="E1" s="214"/>
      <c r="F1" s="214"/>
      <c r="G1" s="214"/>
      <c r="H1" s="214"/>
      <c r="I1" s="214"/>
      <c r="J1" s="214"/>
      <c r="K1" s="214"/>
      <c r="L1" s="214"/>
      <c r="M1" s="215"/>
      <c r="N1" s="139" t="s">
        <v>671</v>
      </c>
    </row>
    <row r="2" spans="1:17" s="28" customFormat="1" ht="22.5" customHeight="1" x14ac:dyDescent="0.35">
      <c r="A2" s="209"/>
      <c r="B2" s="210"/>
      <c r="C2" s="213" t="s">
        <v>126</v>
      </c>
      <c r="D2" s="214"/>
      <c r="E2" s="214"/>
      <c r="F2" s="214"/>
      <c r="G2" s="214"/>
      <c r="H2" s="214"/>
      <c r="I2" s="214"/>
      <c r="J2" s="214"/>
      <c r="K2" s="214"/>
      <c r="L2" s="214"/>
      <c r="M2" s="215"/>
      <c r="N2" s="139" t="s">
        <v>127</v>
      </c>
    </row>
    <row r="3" spans="1:17" s="28" customFormat="1" ht="22.5" customHeight="1" x14ac:dyDescent="0.35">
      <c r="A3" s="209"/>
      <c r="B3" s="210"/>
      <c r="C3" s="213" t="s">
        <v>128</v>
      </c>
      <c r="D3" s="214"/>
      <c r="E3" s="214"/>
      <c r="F3" s="214"/>
      <c r="G3" s="214"/>
      <c r="H3" s="214"/>
      <c r="I3" s="214"/>
      <c r="J3" s="214"/>
      <c r="K3" s="214"/>
      <c r="L3" s="214"/>
      <c r="M3" s="215"/>
      <c r="N3" s="139" t="s">
        <v>665</v>
      </c>
    </row>
    <row r="4" spans="1:17" s="28" customFormat="1" ht="22.5" customHeight="1" x14ac:dyDescent="0.35">
      <c r="A4" s="211"/>
      <c r="B4" s="212"/>
      <c r="C4" s="213" t="s">
        <v>664</v>
      </c>
      <c r="D4" s="214"/>
      <c r="E4" s="214"/>
      <c r="F4" s="214"/>
      <c r="G4" s="214"/>
      <c r="H4" s="214"/>
      <c r="I4" s="214"/>
      <c r="J4" s="214"/>
      <c r="K4" s="214"/>
      <c r="L4" s="214"/>
      <c r="M4" s="215"/>
      <c r="N4" s="139" t="s">
        <v>285</v>
      </c>
    </row>
    <row r="5" spans="1:17" s="1" customFormat="1" ht="26.25" customHeight="1" x14ac:dyDescent="0.25">
      <c r="A5" s="205" t="s">
        <v>286</v>
      </c>
      <c r="B5" s="206"/>
      <c r="C5" s="213" t="s">
        <v>131</v>
      </c>
      <c r="D5" s="214"/>
      <c r="E5" s="214"/>
      <c r="F5" s="214"/>
      <c r="G5" s="214"/>
      <c r="H5" s="214"/>
      <c r="I5" s="214"/>
      <c r="J5" s="214"/>
      <c r="K5" s="214"/>
      <c r="L5" s="214"/>
      <c r="M5" s="215"/>
      <c r="N5" s="29"/>
    </row>
    <row r="6" spans="1:17" s="1" customFormat="1" ht="15" customHeight="1" x14ac:dyDescent="0.25">
      <c r="A6" s="201" t="s">
        <v>287</v>
      </c>
      <c r="B6" s="201"/>
      <c r="C6" s="201"/>
      <c r="D6" s="201"/>
      <c r="E6" s="201"/>
      <c r="F6" s="201"/>
      <c r="G6" s="201"/>
      <c r="H6" s="201"/>
      <c r="I6" s="201"/>
      <c r="J6" s="201"/>
      <c r="K6" s="201"/>
      <c r="L6" s="202"/>
      <c r="M6" s="197" t="s">
        <v>288</v>
      </c>
      <c r="N6" s="198"/>
    </row>
    <row r="7" spans="1:17" s="1" customFormat="1" x14ac:dyDescent="0.25">
      <c r="A7" s="203"/>
      <c r="B7" s="203"/>
      <c r="C7" s="203"/>
      <c r="D7" s="203"/>
      <c r="E7" s="203"/>
      <c r="F7" s="203"/>
      <c r="G7" s="203"/>
      <c r="H7" s="203"/>
      <c r="I7" s="203"/>
      <c r="J7" s="203"/>
      <c r="K7" s="203"/>
      <c r="L7" s="204"/>
      <c r="M7" s="199"/>
      <c r="N7" s="200"/>
    </row>
    <row r="8" spans="1:17" s="16" customFormat="1" ht="66.75" customHeight="1" x14ac:dyDescent="0.25">
      <c r="A8" s="2" t="s">
        <v>10</v>
      </c>
      <c r="B8" s="2" t="s">
        <v>289</v>
      </c>
      <c r="C8" s="2" t="s">
        <v>290</v>
      </c>
      <c r="D8" s="2" t="s">
        <v>291</v>
      </c>
      <c r="E8" s="2" t="s">
        <v>42</v>
      </c>
      <c r="F8" s="2" t="s">
        <v>44</v>
      </c>
      <c r="G8" s="2" t="s">
        <v>46</v>
      </c>
      <c r="H8" s="2" t="s">
        <v>48</v>
      </c>
      <c r="I8" s="2" t="s">
        <v>50</v>
      </c>
      <c r="J8" s="2" t="s">
        <v>52</v>
      </c>
      <c r="K8" s="2" t="s">
        <v>292</v>
      </c>
      <c r="L8" s="2" t="s">
        <v>56</v>
      </c>
      <c r="M8" s="2" t="s">
        <v>60</v>
      </c>
      <c r="N8" s="2" t="s">
        <v>62</v>
      </c>
    </row>
    <row r="9" spans="1:17" x14ac:dyDescent="0.25">
      <c r="Q9" t="s">
        <v>293</v>
      </c>
    </row>
    <row r="10" spans="1:17" x14ac:dyDescent="0.25">
      <c r="Q10" t="s">
        <v>294</v>
      </c>
    </row>
    <row r="11" spans="1:17" x14ac:dyDescent="0.25">
      <c r="Q11" t="s">
        <v>295</v>
      </c>
    </row>
  </sheetData>
  <mergeCells count="9">
    <mergeCell ref="M6:N7"/>
    <mergeCell ref="A6:L7"/>
    <mergeCell ref="A5:B5"/>
    <mergeCell ref="A1:B4"/>
    <mergeCell ref="C1:M1"/>
    <mergeCell ref="C2:M2"/>
    <mergeCell ref="C3:M3"/>
    <mergeCell ref="C4:M4"/>
    <mergeCell ref="C5:M5"/>
  </mergeCells>
  <dataValidations count="1">
    <dataValidation type="list" allowBlank="1" showInputMessage="1" showErrorMessage="1" sqref="K9:K111" xr:uid="{00000000-0002-0000-0200-000000000000}">
      <formula1>$Q$9:$Q$11</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71"/>
  <sheetViews>
    <sheetView topLeftCell="AK1" zoomScale="60" zoomScaleNormal="60" workbookViewId="0">
      <pane ySplit="8" topLeftCell="A66" activePane="bottomLeft" state="frozen"/>
      <selection activeCell="A8" sqref="A8"/>
      <selection pane="bottomLeft" activeCell="BA71" sqref="AM71:BA71"/>
    </sheetView>
  </sheetViews>
  <sheetFormatPr baseColWidth="10" defaultColWidth="11.42578125" defaultRowHeight="15" x14ac:dyDescent="0.25"/>
  <cols>
    <col min="1" max="1" width="23.42578125" style="77" customWidth="1"/>
    <col min="2" max="3" width="23.28515625" style="77" customWidth="1"/>
    <col min="4" max="4" width="26.42578125" style="30" bestFit="1" customWidth="1"/>
    <col min="5" max="5" width="29.5703125" style="30" customWidth="1"/>
    <col min="6" max="6" width="42.42578125" style="77" customWidth="1"/>
    <col min="7" max="7" width="32.28515625" style="77" customWidth="1"/>
    <col min="8" max="8" width="33.42578125" style="77" customWidth="1"/>
    <col min="9" max="9" width="26.42578125" style="77" customWidth="1"/>
    <col min="10" max="10" width="24.28515625" style="77" customWidth="1"/>
    <col min="11" max="11" width="45.140625" style="128" customWidth="1"/>
    <col min="12" max="12" width="45.140625" style="133" customWidth="1"/>
    <col min="13" max="13" width="30.5703125" style="65" customWidth="1"/>
    <col min="14" max="14" width="29.5703125" style="30" customWidth="1"/>
    <col min="15" max="17" width="33.5703125" style="30" customWidth="1"/>
    <col min="18" max="18" width="24.140625" style="30" hidden="1" customWidth="1"/>
    <col min="19" max="19" width="33.5703125" style="30" customWidth="1"/>
    <col min="20" max="20" width="36.140625" style="75" customWidth="1"/>
    <col min="21" max="21" width="21.140625" style="77" customWidth="1"/>
    <col min="22" max="22" width="34.42578125" style="77" customWidth="1"/>
    <col min="23" max="23" width="20.85546875" style="77" customWidth="1"/>
    <col min="24" max="24" width="36.140625" style="30" bestFit="1" customWidth="1"/>
    <col min="25" max="25" width="31.5703125" style="77" bestFit="1" customWidth="1"/>
    <col min="26" max="26" width="32.85546875" style="77" bestFit="1" customWidth="1"/>
    <col min="27" max="27" width="33.42578125" style="133" customWidth="1"/>
    <col min="28" max="28" width="61.85546875" style="133" customWidth="1"/>
    <col min="29" max="29" width="31.28515625" style="30" customWidth="1"/>
    <col min="30" max="30" width="58.7109375" style="77" customWidth="1"/>
    <col min="31" max="31" width="46.28515625" style="77" customWidth="1"/>
    <col min="32" max="32" width="29.42578125" style="128" bestFit="1" customWidth="1"/>
    <col min="33" max="33" width="30.140625" style="128" customWidth="1"/>
    <col min="34" max="34" width="33.28515625" style="77" bestFit="1" customWidth="1"/>
    <col min="35" max="35" width="65.42578125" style="77" customWidth="1"/>
    <col min="36" max="36" width="36.42578125" style="77" customWidth="1"/>
    <col min="37" max="37" width="31.5703125" style="77" customWidth="1"/>
    <col min="38" max="39" width="30.85546875" style="77" customWidth="1"/>
    <col min="40" max="40" width="26.5703125" style="133" bestFit="1" customWidth="1"/>
    <col min="41" max="41" width="41" style="77" bestFit="1" customWidth="1"/>
    <col min="42" max="45" width="41" style="77" hidden="1" customWidth="1"/>
    <col min="46" max="46" width="56.85546875" style="77" hidden="1" customWidth="1"/>
    <col min="47" max="47" width="34.140625" style="77" hidden="1" customWidth="1"/>
    <col min="48" max="48" width="50.42578125" style="77" hidden="1" customWidth="1"/>
    <col min="49" max="49" width="46.140625" style="77" hidden="1" customWidth="1"/>
    <col min="50" max="50" width="42.42578125" style="75" customWidth="1"/>
    <col min="51" max="51" width="39.140625" style="75" customWidth="1"/>
    <col min="52" max="52" width="32.140625" style="75" customWidth="1"/>
    <col min="53" max="53" width="26.42578125" style="75" customWidth="1"/>
    <col min="54" max="54" width="19.42578125" style="77" hidden="1" customWidth="1"/>
    <col min="55" max="55" width="18.85546875" style="77" hidden="1" customWidth="1"/>
    <col min="56" max="56" width="19.5703125" style="77" hidden="1" customWidth="1"/>
    <col min="57" max="57" width="22" style="77" hidden="1" customWidth="1"/>
    <col min="58" max="58" width="51.42578125" style="76" customWidth="1"/>
    <col min="59" max="16384" width="11.42578125" style="77"/>
  </cols>
  <sheetData>
    <row r="1" spans="1:58" s="30" customFormat="1" ht="39.75" hidden="1" customHeight="1" x14ac:dyDescent="0.25">
      <c r="A1" s="266" t="s">
        <v>296</v>
      </c>
      <c r="B1" s="266"/>
      <c r="C1" s="266" t="s">
        <v>125</v>
      </c>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139" t="s">
        <v>671</v>
      </c>
    </row>
    <row r="2" spans="1:58" s="30" customFormat="1" ht="18.75" hidden="1" customHeight="1" x14ac:dyDescent="0.25">
      <c r="A2" s="266"/>
      <c r="B2" s="266"/>
      <c r="C2" s="266" t="s">
        <v>126</v>
      </c>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140" t="s">
        <v>127</v>
      </c>
    </row>
    <row r="3" spans="1:58" s="30" customFormat="1" ht="20.25" hidden="1" customHeight="1" x14ac:dyDescent="0.25">
      <c r="A3" s="266"/>
      <c r="B3" s="266"/>
      <c r="C3" s="266" t="s">
        <v>663</v>
      </c>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c r="AR3" s="266"/>
      <c r="AS3" s="266"/>
      <c r="AT3" s="266"/>
      <c r="AU3" s="266"/>
      <c r="AV3" s="266"/>
      <c r="AW3" s="266"/>
      <c r="AX3" s="266"/>
      <c r="AY3" s="266"/>
      <c r="AZ3" s="266"/>
      <c r="BA3" s="266"/>
      <c r="BB3" s="266"/>
      <c r="BC3" s="266"/>
      <c r="BD3" s="266"/>
      <c r="BE3" s="266"/>
      <c r="BF3" s="140" t="s">
        <v>665</v>
      </c>
    </row>
    <row r="4" spans="1:58" s="30" customFormat="1" ht="28.5" hidden="1" customHeight="1" x14ac:dyDescent="0.25">
      <c r="A4" s="266"/>
      <c r="B4" s="266"/>
      <c r="C4" s="266" t="s">
        <v>672</v>
      </c>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141" t="s">
        <v>297</v>
      </c>
    </row>
    <row r="5" spans="1:58" s="30" customFormat="1" ht="30" hidden="1" customHeight="1" x14ac:dyDescent="0.25">
      <c r="A5" s="266" t="s">
        <v>286</v>
      </c>
      <c r="B5" s="266"/>
      <c r="C5" s="266" t="s">
        <v>298</v>
      </c>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row>
    <row r="6" spans="1:58" ht="39.75" hidden="1" customHeight="1" x14ac:dyDescent="0.25">
      <c r="A6" s="261" t="s">
        <v>299</v>
      </c>
      <c r="B6" s="261"/>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3"/>
      <c r="AC6" s="267" t="s">
        <v>300</v>
      </c>
      <c r="AD6" s="268"/>
      <c r="AE6" s="268"/>
      <c r="AF6" s="268"/>
      <c r="AG6" s="268"/>
      <c r="AH6" s="268"/>
      <c r="AI6" s="37"/>
      <c r="AJ6" s="37"/>
      <c r="AK6" s="37"/>
      <c r="AL6" s="37"/>
      <c r="AM6" s="37"/>
      <c r="AN6" s="37"/>
      <c r="AO6" s="37"/>
      <c r="AP6" s="37"/>
      <c r="AQ6" s="37"/>
      <c r="AR6" s="37"/>
      <c r="AS6" s="37"/>
      <c r="AT6" s="37"/>
      <c r="AU6" s="37"/>
      <c r="AV6" s="37"/>
      <c r="AW6" s="37"/>
      <c r="AX6" s="301"/>
      <c r="AY6" s="271"/>
      <c r="AZ6" s="272"/>
      <c r="BA6" s="272"/>
      <c r="BB6" s="272"/>
      <c r="BC6" s="272"/>
      <c r="BD6" s="272"/>
      <c r="BE6" s="272"/>
    </row>
    <row r="7" spans="1:58" ht="42.75" hidden="1" customHeight="1" thickBot="1" x14ac:dyDescent="0.3">
      <c r="A7" s="264"/>
      <c r="B7" s="264"/>
      <c r="C7" s="264"/>
      <c r="D7" s="264"/>
      <c r="E7" s="264"/>
      <c r="F7" s="264"/>
      <c r="G7" s="264"/>
      <c r="H7" s="264"/>
      <c r="I7" s="264"/>
      <c r="J7" s="264"/>
      <c r="K7" s="264"/>
      <c r="L7" s="264"/>
      <c r="M7" s="264"/>
      <c r="N7" s="264"/>
      <c r="O7" s="264"/>
      <c r="P7" s="262"/>
      <c r="Q7" s="262"/>
      <c r="R7" s="262"/>
      <c r="S7" s="262"/>
      <c r="T7" s="264"/>
      <c r="U7" s="264"/>
      <c r="V7" s="264"/>
      <c r="W7" s="264"/>
      <c r="X7" s="264"/>
      <c r="Y7" s="264"/>
      <c r="Z7" s="264"/>
      <c r="AA7" s="264"/>
      <c r="AB7" s="265"/>
      <c r="AC7" s="269"/>
      <c r="AD7" s="270"/>
      <c r="AE7" s="270"/>
      <c r="AF7" s="270"/>
      <c r="AG7" s="270"/>
      <c r="AH7" s="270"/>
      <c r="AI7" s="78"/>
      <c r="AJ7" s="78"/>
      <c r="AK7" s="78"/>
      <c r="AL7" s="78"/>
      <c r="AM7" s="78"/>
      <c r="AN7" s="78"/>
      <c r="AO7" s="78"/>
      <c r="AP7" s="78"/>
      <c r="AQ7" s="78"/>
      <c r="AR7" s="78"/>
      <c r="AS7" s="78"/>
      <c r="AT7" s="78"/>
      <c r="AU7" s="78"/>
      <c r="AV7" s="78"/>
      <c r="AW7" s="78"/>
      <c r="AX7" s="302"/>
      <c r="AY7" s="273"/>
      <c r="AZ7" s="274"/>
      <c r="BA7" s="274"/>
      <c r="BB7" s="274"/>
      <c r="BC7" s="274"/>
      <c r="BD7" s="274"/>
      <c r="BE7" s="274"/>
    </row>
    <row r="8" spans="1:58" s="79" customFormat="1" ht="87" customHeight="1" x14ac:dyDescent="0.25">
      <c r="A8" s="33" t="s">
        <v>10</v>
      </c>
      <c r="B8" s="33" t="s">
        <v>135</v>
      </c>
      <c r="C8" s="33" t="s">
        <v>14</v>
      </c>
      <c r="D8" s="33" t="s">
        <v>301</v>
      </c>
      <c r="E8" s="33" t="s">
        <v>65</v>
      </c>
      <c r="F8" s="33" t="s">
        <v>67</v>
      </c>
      <c r="G8" s="33" t="s">
        <v>69</v>
      </c>
      <c r="H8" s="33" t="s">
        <v>302</v>
      </c>
      <c r="I8" s="33" t="s">
        <v>73</v>
      </c>
      <c r="J8" s="33" t="s">
        <v>303</v>
      </c>
      <c r="K8" s="33" t="s">
        <v>304</v>
      </c>
      <c r="L8" s="33" t="s">
        <v>79</v>
      </c>
      <c r="M8" s="33" t="s">
        <v>81</v>
      </c>
      <c r="N8" s="33" t="s">
        <v>305</v>
      </c>
      <c r="O8" s="146" t="s">
        <v>306</v>
      </c>
      <c r="P8" s="146" t="s">
        <v>307</v>
      </c>
      <c r="Q8" s="146" t="s">
        <v>308</v>
      </c>
      <c r="R8" s="146" t="s">
        <v>309</v>
      </c>
      <c r="S8" s="146" t="s">
        <v>310</v>
      </c>
      <c r="T8" s="147" t="s">
        <v>311</v>
      </c>
      <c r="U8" s="33" t="s">
        <v>312</v>
      </c>
      <c r="V8" s="33" t="s">
        <v>313</v>
      </c>
      <c r="W8" s="33" t="s">
        <v>89</v>
      </c>
      <c r="X8" s="33" t="s">
        <v>91</v>
      </c>
      <c r="Y8" s="33" t="s">
        <v>93</v>
      </c>
      <c r="Z8" s="33" t="s">
        <v>95</v>
      </c>
      <c r="AA8" s="33" t="s">
        <v>97</v>
      </c>
      <c r="AB8" s="33" t="s">
        <v>99</v>
      </c>
      <c r="AC8" s="33" t="s">
        <v>102</v>
      </c>
      <c r="AD8" s="33" t="s">
        <v>314</v>
      </c>
      <c r="AE8" s="148" t="s">
        <v>106</v>
      </c>
      <c r="AF8" s="33" t="s">
        <v>108</v>
      </c>
      <c r="AG8" s="33" t="s">
        <v>110</v>
      </c>
      <c r="AH8" s="33" t="s">
        <v>112</v>
      </c>
      <c r="AI8" s="33" t="s">
        <v>115</v>
      </c>
      <c r="AJ8" s="33" t="s">
        <v>315</v>
      </c>
      <c r="AK8" s="33" t="s">
        <v>316</v>
      </c>
      <c r="AL8" s="33" t="s">
        <v>317</v>
      </c>
      <c r="AM8" s="33" t="s">
        <v>318</v>
      </c>
      <c r="AN8" s="33" t="s">
        <v>119</v>
      </c>
      <c r="AO8" s="33" t="s">
        <v>121</v>
      </c>
      <c r="AP8" s="33" t="s">
        <v>319</v>
      </c>
      <c r="AQ8" s="33" t="s">
        <v>320</v>
      </c>
      <c r="AR8" s="33" t="s">
        <v>321</v>
      </c>
      <c r="AS8" s="33" t="s">
        <v>322</v>
      </c>
      <c r="AT8" s="33" t="s">
        <v>323</v>
      </c>
      <c r="AU8" s="33" t="s">
        <v>324</v>
      </c>
      <c r="AV8" s="33" t="s">
        <v>325</v>
      </c>
      <c r="AW8" s="33" t="s">
        <v>326</v>
      </c>
      <c r="AX8" s="303" t="s">
        <v>327</v>
      </c>
      <c r="AY8" s="304" t="s">
        <v>328</v>
      </c>
      <c r="AZ8" s="304" t="s">
        <v>329</v>
      </c>
      <c r="BA8" s="304" t="s">
        <v>330</v>
      </c>
      <c r="BB8" s="33" t="s">
        <v>331</v>
      </c>
      <c r="BC8" s="33" t="s">
        <v>332</v>
      </c>
      <c r="BD8" s="33" t="s">
        <v>333</v>
      </c>
      <c r="BE8" s="33" t="s">
        <v>334</v>
      </c>
      <c r="BF8" s="33" t="s">
        <v>335</v>
      </c>
    </row>
    <row r="9" spans="1:58" ht="65.099999999999994" customHeight="1" x14ac:dyDescent="0.25">
      <c r="A9" s="38" t="s">
        <v>336</v>
      </c>
      <c r="B9" s="38" t="s">
        <v>162</v>
      </c>
      <c r="C9" s="80" t="s">
        <v>163</v>
      </c>
      <c r="D9" s="41">
        <v>5500</v>
      </c>
      <c r="E9" s="38" t="s">
        <v>337</v>
      </c>
      <c r="F9" s="81">
        <v>2024130010187</v>
      </c>
      <c r="G9" s="38" t="s">
        <v>338</v>
      </c>
      <c r="H9" s="38" t="s">
        <v>339</v>
      </c>
      <c r="I9" s="38" t="s">
        <v>340</v>
      </c>
      <c r="J9" s="44">
        <v>0.7</v>
      </c>
      <c r="K9" s="38" t="s">
        <v>341</v>
      </c>
      <c r="L9" s="38" t="s">
        <v>342</v>
      </c>
      <c r="M9" s="38" t="s">
        <v>343</v>
      </c>
      <c r="N9" s="41">
        <v>70</v>
      </c>
      <c r="O9" s="41">
        <v>10</v>
      </c>
      <c r="P9" s="41">
        <v>17</v>
      </c>
      <c r="Q9" s="41">
        <v>18</v>
      </c>
      <c r="R9" s="41"/>
      <c r="S9" s="41">
        <f>+O9+P9+Q9+R9</f>
        <v>45</v>
      </c>
      <c r="T9" s="43">
        <f>S9/N9</f>
        <v>0.6428571428571429</v>
      </c>
      <c r="U9" s="82">
        <v>45658</v>
      </c>
      <c r="V9" s="82">
        <v>46022</v>
      </c>
      <c r="W9" s="41">
        <v>360</v>
      </c>
      <c r="X9" s="41">
        <v>5500</v>
      </c>
      <c r="Y9" s="38" t="s">
        <v>344</v>
      </c>
      <c r="Z9" s="38" t="s">
        <v>345</v>
      </c>
      <c r="AA9" s="45" t="s">
        <v>346</v>
      </c>
      <c r="AB9" s="45" t="s">
        <v>347</v>
      </c>
      <c r="AC9" s="41" t="s">
        <v>348</v>
      </c>
      <c r="AD9" s="38" t="s">
        <v>349</v>
      </c>
      <c r="AE9" s="83">
        <v>155543000</v>
      </c>
      <c r="AF9" s="84" t="s">
        <v>350</v>
      </c>
      <c r="AG9" s="84" t="s">
        <v>351</v>
      </c>
      <c r="AH9" s="83" t="s">
        <v>352</v>
      </c>
      <c r="AI9" s="221">
        <v>230000000</v>
      </c>
      <c r="AJ9" s="221"/>
      <c r="AK9" s="221">
        <v>230000000</v>
      </c>
      <c r="AL9" s="221">
        <v>230000000</v>
      </c>
      <c r="AM9" s="221"/>
      <c r="AN9" s="195" t="s">
        <v>353</v>
      </c>
      <c r="AO9" s="187" t="s">
        <v>354</v>
      </c>
      <c r="AP9" s="41"/>
      <c r="AQ9" s="41"/>
      <c r="AR9" s="41"/>
      <c r="AS9" s="41"/>
      <c r="AT9" s="221">
        <v>68625000</v>
      </c>
      <c r="AU9" s="218">
        <f>+AT9/AK9</f>
        <v>0.29836956521739133</v>
      </c>
      <c r="AV9" s="221">
        <v>39350000</v>
      </c>
      <c r="AW9" s="218">
        <f>+AV9/AI9</f>
        <v>0.17108695652173914</v>
      </c>
      <c r="AX9" s="305">
        <v>145505000</v>
      </c>
      <c r="AY9" s="306">
        <f>+AX9/AL9</f>
        <v>0.63263043478260872</v>
      </c>
      <c r="AZ9" s="305">
        <v>82505000</v>
      </c>
      <c r="BA9" s="306">
        <f>+AZ9/AL9</f>
        <v>0.35871739130434782</v>
      </c>
      <c r="BB9" s="85"/>
      <c r="BC9" s="85"/>
      <c r="BD9" s="85"/>
      <c r="BE9" s="85"/>
      <c r="BF9" s="38" t="s">
        <v>355</v>
      </c>
    </row>
    <row r="10" spans="1:58" ht="65.099999999999994" customHeight="1" x14ac:dyDescent="0.25">
      <c r="A10" s="38" t="s">
        <v>336</v>
      </c>
      <c r="B10" s="38" t="s">
        <v>162</v>
      </c>
      <c r="C10" s="80" t="s">
        <v>163</v>
      </c>
      <c r="D10" s="41">
        <v>5500</v>
      </c>
      <c r="E10" s="38" t="s">
        <v>337</v>
      </c>
      <c r="F10" s="81">
        <v>2024130010187</v>
      </c>
      <c r="G10" s="38" t="s">
        <v>338</v>
      </c>
      <c r="H10" s="38" t="s">
        <v>339</v>
      </c>
      <c r="I10" s="38" t="s">
        <v>340</v>
      </c>
      <c r="J10" s="44">
        <v>0.7</v>
      </c>
      <c r="K10" s="38" t="s">
        <v>356</v>
      </c>
      <c r="L10" s="38" t="s">
        <v>342</v>
      </c>
      <c r="M10" s="38" t="s">
        <v>357</v>
      </c>
      <c r="N10" s="41">
        <v>1</v>
      </c>
      <c r="O10" s="41">
        <v>0</v>
      </c>
      <c r="P10" s="41">
        <v>1</v>
      </c>
      <c r="Q10" s="41">
        <v>0</v>
      </c>
      <c r="R10" s="41"/>
      <c r="S10" s="41">
        <f t="shared" ref="S10:S26" si="0">+O10+P10+Q10+R10</f>
        <v>1</v>
      </c>
      <c r="T10" s="43">
        <f t="shared" ref="T10:T11" si="1">S10/N10</f>
        <v>1</v>
      </c>
      <c r="U10" s="82">
        <v>45658</v>
      </c>
      <c r="V10" s="82">
        <v>46022</v>
      </c>
      <c r="W10" s="41">
        <v>360</v>
      </c>
      <c r="X10" s="41">
        <v>200</v>
      </c>
      <c r="Y10" s="38" t="s">
        <v>358</v>
      </c>
      <c r="Z10" s="38" t="s">
        <v>345</v>
      </c>
      <c r="AA10" s="45" t="s">
        <v>346</v>
      </c>
      <c r="AB10" s="45" t="s">
        <v>347</v>
      </c>
      <c r="AC10" s="41" t="s">
        <v>348</v>
      </c>
      <c r="AD10" s="45" t="s">
        <v>359</v>
      </c>
      <c r="AE10" s="86">
        <v>24570000</v>
      </c>
      <c r="AF10" s="38" t="s">
        <v>360</v>
      </c>
      <c r="AG10" s="38" t="s">
        <v>351</v>
      </c>
      <c r="AH10" s="83" t="s">
        <v>352</v>
      </c>
      <c r="AI10" s="221"/>
      <c r="AJ10" s="221"/>
      <c r="AK10" s="221"/>
      <c r="AL10" s="221"/>
      <c r="AM10" s="221"/>
      <c r="AN10" s="195"/>
      <c r="AO10" s="187"/>
      <c r="AP10" s="41"/>
      <c r="AQ10" s="41"/>
      <c r="AR10" s="41"/>
      <c r="AS10" s="41"/>
      <c r="AT10" s="221"/>
      <c r="AU10" s="218"/>
      <c r="AV10" s="221"/>
      <c r="AW10" s="218"/>
      <c r="AX10" s="305"/>
      <c r="AY10" s="306"/>
      <c r="AZ10" s="305"/>
      <c r="BA10" s="306"/>
      <c r="BB10" s="85"/>
      <c r="BC10" s="85"/>
      <c r="BD10" s="85"/>
      <c r="BE10" s="85"/>
      <c r="BF10" s="38"/>
    </row>
    <row r="11" spans="1:58" ht="65.099999999999994" customHeight="1" x14ac:dyDescent="0.25">
      <c r="A11" s="38" t="s">
        <v>336</v>
      </c>
      <c r="B11" s="38" t="s">
        <v>162</v>
      </c>
      <c r="C11" s="80" t="s">
        <v>163</v>
      </c>
      <c r="D11" s="41">
        <v>700</v>
      </c>
      <c r="E11" s="38" t="s">
        <v>337</v>
      </c>
      <c r="F11" s="81">
        <v>2024130010187</v>
      </c>
      <c r="G11" s="38" t="s">
        <v>338</v>
      </c>
      <c r="H11" s="38" t="s">
        <v>361</v>
      </c>
      <c r="I11" s="45" t="s">
        <v>362</v>
      </c>
      <c r="J11" s="44">
        <v>0.3</v>
      </c>
      <c r="K11" s="38" t="s">
        <v>363</v>
      </c>
      <c r="L11" s="38" t="s">
        <v>342</v>
      </c>
      <c r="M11" s="38" t="s">
        <v>343</v>
      </c>
      <c r="N11" s="41">
        <v>30</v>
      </c>
      <c r="O11" s="41">
        <v>1</v>
      </c>
      <c r="P11" s="41">
        <v>9</v>
      </c>
      <c r="Q11" s="41">
        <v>11</v>
      </c>
      <c r="R11" s="41"/>
      <c r="S11" s="41">
        <f t="shared" si="0"/>
        <v>21</v>
      </c>
      <c r="T11" s="43">
        <f t="shared" si="1"/>
        <v>0.7</v>
      </c>
      <c r="U11" s="82">
        <v>45658</v>
      </c>
      <c r="V11" s="82">
        <v>46022</v>
      </c>
      <c r="W11" s="41">
        <v>360</v>
      </c>
      <c r="X11" s="41">
        <v>700</v>
      </c>
      <c r="Y11" s="41" t="s">
        <v>344</v>
      </c>
      <c r="Z11" s="38" t="s">
        <v>345</v>
      </c>
      <c r="AA11" s="38" t="s">
        <v>364</v>
      </c>
      <c r="AB11" s="38" t="s">
        <v>365</v>
      </c>
      <c r="AC11" s="41" t="s">
        <v>348</v>
      </c>
      <c r="AD11" s="45" t="s">
        <v>366</v>
      </c>
      <c r="AE11" s="86">
        <v>50000000</v>
      </c>
      <c r="AF11" s="84" t="s">
        <v>367</v>
      </c>
      <c r="AG11" s="38" t="s">
        <v>351</v>
      </c>
      <c r="AH11" s="83" t="s">
        <v>368</v>
      </c>
      <c r="AI11" s="221"/>
      <c r="AJ11" s="221"/>
      <c r="AK11" s="221"/>
      <c r="AL11" s="221"/>
      <c r="AM11" s="221"/>
      <c r="AN11" s="195"/>
      <c r="AO11" s="187"/>
      <c r="AP11" s="41"/>
      <c r="AQ11" s="41"/>
      <c r="AR11" s="41"/>
      <c r="AS11" s="41"/>
      <c r="AT11" s="221"/>
      <c r="AU11" s="218"/>
      <c r="AV11" s="221"/>
      <c r="AW11" s="218"/>
      <c r="AX11" s="305"/>
      <c r="AY11" s="306"/>
      <c r="AZ11" s="305"/>
      <c r="BA11" s="306"/>
      <c r="BB11" s="85"/>
      <c r="BC11" s="85"/>
      <c r="BD11" s="85"/>
      <c r="BE11" s="85"/>
      <c r="BF11" s="38" t="s">
        <v>369</v>
      </c>
    </row>
    <row r="12" spans="1:58" ht="65.099999999999994" customHeight="1" x14ac:dyDescent="0.25">
      <c r="A12" s="41"/>
      <c r="B12" s="38"/>
      <c r="C12" s="80"/>
      <c r="D12" s="41"/>
      <c r="E12" s="45"/>
      <c r="F12" s="231" t="s">
        <v>370</v>
      </c>
      <c r="G12" s="231"/>
      <c r="H12" s="231"/>
      <c r="I12" s="231"/>
      <c r="J12" s="231"/>
      <c r="K12" s="231"/>
      <c r="L12" s="231"/>
      <c r="M12" s="231"/>
      <c r="N12" s="231"/>
      <c r="O12" s="231"/>
      <c r="P12" s="231"/>
      <c r="Q12" s="231"/>
      <c r="R12" s="231"/>
      <c r="S12" s="231"/>
      <c r="T12" s="298">
        <f>AVERAGE(T9:T11)</f>
        <v>0.78095238095238084</v>
      </c>
      <c r="U12" s="230"/>
      <c r="V12" s="230"/>
      <c r="W12" s="230"/>
      <c r="X12" s="230"/>
      <c r="Y12" s="230"/>
      <c r="Z12" s="230"/>
      <c r="AA12" s="230"/>
      <c r="AB12" s="230"/>
      <c r="AC12" s="230"/>
      <c r="AD12" s="230"/>
      <c r="AE12" s="230"/>
      <c r="AF12" s="230"/>
      <c r="AG12" s="230"/>
      <c r="AH12" s="230"/>
      <c r="AI12" s="332" t="s">
        <v>371</v>
      </c>
      <c r="AJ12" s="332"/>
      <c r="AK12" s="332"/>
      <c r="AL12" s="332"/>
      <c r="AM12" s="332"/>
      <c r="AN12" s="332"/>
      <c r="AO12" s="332"/>
      <c r="AP12" s="333"/>
      <c r="AQ12" s="333"/>
      <c r="AR12" s="333"/>
      <c r="AS12" s="333"/>
      <c r="AT12" s="334">
        <f t="shared" ref="AT12:AW12" si="2">+AT9</f>
        <v>68625000</v>
      </c>
      <c r="AU12" s="335">
        <f>+AU9</f>
        <v>0.29836956521739133</v>
      </c>
      <c r="AV12" s="334">
        <f t="shared" si="2"/>
        <v>39350000</v>
      </c>
      <c r="AW12" s="336">
        <f t="shared" si="2"/>
        <v>0.17108695652173914</v>
      </c>
      <c r="AX12" s="337">
        <f>+AX9</f>
        <v>145505000</v>
      </c>
      <c r="AY12" s="338">
        <f>+AY9</f>
        <v>0.63263043478260872</v>
      </c>
      <c r="AZ12" s="339">
        <f>+AZ9</f>
        <v>82505000</v>
      </c>
      <c r="BA12" s="340">
        <f>+BA9</f>
        <v>0.35871739130434782</v>
      </c>
      <c r="BB12" s="85"/>
      <c r="BC12" s="85"/>
      <c r="BD12" s="85"/>
      <c r="BE12" s="85"/>
      <c r="BF12" s="38"/>
    </row>
    <row r="13" spans="1:58" ht="65.099999999999994" customHeight="1" x14ac:dyDescent="0.25">
      <c r="A13" s="38" t="s">
        <v>336</v>
      </c>
      <c r="B13" s="38" t="s">
        <v>175</v>
      </c>
      <c r="C13" s="39" t="s">
        <v>176</v>
      </c>
      <c r="D13" s="41">
        <v>1334</v>
      </c>
      <c r="E13" s="38" t="s">
        <v>372</v>
      </c>
      <c r="F13" s="81">
        <v>2024130010177</v>
      </c>
      <c r="G13" s="38" t="s">
        <v>373</v>
      </c>
      <c r="H13" s="38" t="s">
        <v>374</v>
      </c>
      <c r="I13" s="38" t="s">
        <v>362</v>
      </c>
      <c r="J13" s="44">
        <v>0.4</v>
      </c>
      <c r="K13" s="38" t="s">
        <v>375</v>
      </c>
      <c r="L13" s="38" t="s">
        <v>342</v>
      </c>
      <c r="M13" s="38" t="s">
        <v>343</v>
      </c>
      <c r="N13" s="41">
        <v>33</v>
      </c>
      <c r="O13" s="41">
        <v>9</v>
      </c>
      <c r="P13" s="41">
        <v>8</v>
      </c>
      <c r="Q13" s="89">
        <v>3</v>
      </c>
      <c r="R13" s="48"/>
      <c r="S13" s="48">
        <f t="shared" si="0"/>
        <v>20</v>
      </c>
      <c r="T13" s="142">
        <f>+S13/N13</f>
        <v>0.60606060606060608</v>
      </c>
      <c r="U13" s="90">
        <v>45658</v>
      </c>
      <c r="V13" s="90">
        <v>46022</v>
      </c>
      <c r="W13" s="48">
        <v>360</v>
      </c>
      <c r="X13" s="48">
        <v>1334</v>
      </c>
      <c r="Y13" s="48" t="s">
        <v>344</v>
      </c>
      <c r="Z13" s="46" t="s">
        <v>345</v>
      </c>
      <c r="AA13" s="46" t="s">
        <v>376</v>
      </c>
      <c r="AB13" s="46" t="s">
        <v>377</v>
      </c>
      <c r="AC13" s="41" t="s">
        <v>348</v>
      </c>
      <c r="AD13" s="38" t="s">
        <v>378</v>
      </c>
      <c r="AE13" s="253">
        <v>157472000</v>
      </c>
      <c r="AF13" s="240" t="s">
        <v>379</v>
      </c>
      <c r="AG13" s="242" t="s">
        <v>351</v>
      </c>
      <c r="AH13" s="244" t="s">
        <v>352</v>
      </c>
      <c r="AI13" s="221">
        <v>242000000</v>
      </c>
      <c r="AJ13" s="221"/>
      <c r="AK13" s="221">
        <v>242000000</v>
      </c>
      <c r="AL13" s="221">
        <v>242000000</v>
      </c>
      <c r="AM13" s="221"/>
      <c r="AN13" s="195" t="s">
        <v>353</v>
      </c>
      <c r="AO13" s="187" t="s">
        <v>380</v>
      </c>
      <c r="AP13" s="41"/>
      <c r="AQ13" s="41"/>
      <c r="AR13" s="41"/>
      <c r="AS13" s="41"/>
      <c r="AT13" s="221">
        <v>76980000</v>
      </c>
      <c r="AU13" s="218">
        <f>+AT13/AK13</f>
        <v>0.31809917355371903</v>
      </c>
      <c r="AV13" s="221">
        <v>33510000</v>
      </c>
      <c r="AW13" s="218">
        <f>+AV13/AK13</f>
        <v>0.13847107438016529</v>
      </c>
      <c r="AX13" s="305">
        <v>138840000</v>
      </c>
      <c r="AY13" s="306">
        <f>+AX13/AL13</f>
        <v>0.57371900826446276</v>
      </c>
      <c r="AZ13" s="305">
        <v>76845000</v>
      </c>
      <c r="BA13" s="307">
        <f>+AZ13/AL13</f>
        <v>0.31754132231404958</v>
      </c>
      <c r="BB13" s="218"/>
      <c r="BC13" s="218"/>
      <c r="BD13" s="218"/>
      <c r="BE13" s="218"/>
      <c r="BF13" s="38" t="s">
        <v>381</v>
      </c>
    </row>
    <row r="14" spans="1:58" ht="65.099999999999994" customHeight="1" x14ac:dyDescent="0.25">
      <c r="A14" s="38" t="s">
        <v>336</v>
      </c>
      <c r="B14" s="38" t="s">
        <v>175</v>
      </c>
      <c r="C14" s="39" t="s">
        <v>176</v>
      </c>
      <c r="D14" s="41">
        <v>3000</v>
      </c>
      <c r="E14" s="38" t="s">
        <v>372</v>
      </c>
      <c r="F14" s="81">
        <v>2024130010178</v>
      </c>
      <c r="G14" s="38" t="s">
        <v>373</v>
      </c>
      <c r="H14" s="38" t="s">
        <v>382</v>
      </c>
      <c r="I14" s="38" t="s">
        <v>340</v>
      </c>
      <c r="J14" s="44">
        <v>0.3</v>
      </c>
      <c r="K14" s="38" t="s">
        <v>383</v>
      </c>
      <c r="L14" s="38" t="s">
        <v>342</v>
      </c>
      <c r="M14" s="38" t="s">
        <v>384</v>
      </c>
      <c r="N14" s="41">
        <v>3000</v>
      </c>
      <c r="O14" s="41">
        <v>818</v>
      </c>
      <c r="P14" s="41">
        <v>1377</v>
      </c>
      <c r="Q14" s="89">
        <v>732</v>
      </c>
      <c r="R14" s="48"/>
      <c r="S14" s="48">
        <f t="shared" si="0"/>
        <v>2927</v>
      </c>
      <c r="T14" s="142">
        <f>+S14/N14</f>
        <v>0.97566666666666668</v>
      </c>
      <c r="U14" s="82">
        <v>45658</v>
      </c>
      <c r="V14" s="82">
        <v>46022</v>
      </c>
      <c r="W14" s="41">
        <v>360</v>
      </c>
      <c r="X14" s="41">
        <v>3000</v>
      </c>
      <c r="Y14" s="41" t="s">
        <v>344</v>
      </c>
      <c r="Z14" s="38" t="s">
        <v>345</v>
      </c>
      <c r="AA14" s="38" t="s">
        <v>385</v>
      </c>
      <c r="AB14" s="38" t="s">
        <v>386</v>
      </c>
      <c r="AC14" s="41" t="s">
        <v>348</v>
      </c>
      <c r="AD14" s="38" t="s">
        <v>378</v>
      </c>
      <c r="AE14" s="254"/>
      <c r="AF14" s="241"/>
      <c r="AG14" s="243"/>
      <c r="AH14" s="245"/>
      <c r="AI14" s="221"/>
      <c r="AJ14" s="221"/>
      <c r="AK14" s="221"/>
      <c r="AL14" s="221"/>
      <c r="AM14" s="221"/>
      <c r="AN14" s="195"/>
      <c r="AO14" s="187"/>
      <c r="AP14" s="41"/>
      <c r="AQ14" s="41"/>
      <c r="AR14" s="41"/>
      <c r="AS14" s="41"/>
      <c r="AT14" s="221"/>
      <c r="AU14" s="218"/>
      <c r="AV14" s="221"/>
      <c r="AW14" s="218"/>
      <c r="AX14" s="305"/>
      <c r="AY14" s="306"/>
      <c r="AZ14" s="305"/>
      <c r="BA14" s="308"/>
      <c r="BB14" s="218"/>
      <c r="BC14" s="218"/>
      <c r="BD14" s="218"/>
      <c r="BE14" s="218"/>
      <c r="BF14" s="38" t="s">
        <v>387</v>
      </c>
    </row>
    <row r="15" spans="1:58" ht="65.099999999999994" customHeight="1" x14ac:dyDescent="0.25">
      <c r="A15" s="38" t="s">
        <v>336</v>
      </c>
      <c r="B15" s="38" t="s">
        <v>175</v>
      </c>
      <c r="C15" s="39" t="s">
        <v>176</v>
      </c>
      <c r="D15" s="41">
        <v>1</v>
      </c>
      <c r="E15" s="38" t="s">
        <v>372</v>
      </c>
      <c r="F15" s="92">
        <v>2024130010179</v>
      </c>
      <c r="G15" s="93" t="s">
        <v>373</v>
      </c>
      <c r="H15" s="93" t="s">
        <v>388</v>
      </c>
      <c r="I15" s="93" t="s">
        <v>389</v>
      </c>
      <c r="J15" s="94">
        <v>0.3</v>
      </c>
      <c r="K15" s="93" t="s">
        <v>390</v>
      </c>
      <c r="L15" s="93" t="s">
        <v>342</v>
      </c>
      <c r="M15" s="93" t="s">
        <v>391</v>
      </c>
      <c r="N15" s="51">
        <v>1</v>
      </c>
      <c r="O15" s="51">
        <v>1</v>
      </c>
      <c r="P15" s="51">
        <v>0</v>
      </c>
      <c r="Q15" s="95">
        <v>0</v>
      </c>
      <c r="R15" s="54"/>
      <c r="S15" s="54">
        <f t="shared" si="0"/>
        <v>1</v>
      </c>
      <c r="T15" s="142">
        <f>+S15/N15</f>
        <v>1</v>
      </c>
      <c r="U15" s="96">
        <v>45658</v>
      </c>
      <c r="V15" s="96">
        <v>46022</v>
      </c>
      <c r="W15" s="51">
        <v>360</v>
      </c>
      <c r="X15" s="51">
        <v>200</v>
      </c>
      <c r="Y15" s="51" t="s">
        <v>344</v>
      </c>
      <c r="Z15" s="93" t="s">
        <v>345</v>
      </c>
      <c r="AA15" s="93" t="s">
        <v>392</v>
      </c>
      <c r="AB15" s="93" t="s">
        <v>393</v>
      </c>
      <c r="AC15" s="41" t="s">
        <v>348</v>
      </c>
      <c r="AD15" s="97" t="s">
        <v>394</v>
      </c>
      <c r="AE15" s="98">
        <v>84527700</v>
      </c>
      <c r="AF15" s="93" t="s">
        <v>360</v>
      </c>
      <c r="AG15" s="93" t="s">
        <v>351</v>
      </c>
      <c r="AH15" s="51" t="s">
        <v>395</v>
      </c>
      <c r="AI15" s="221"/>
      <c r="AJ15" s="221"/>
      <c r="AK15" s="221"/>
      <c r="AL15" s="221"/>
      <c r="AM15" s="221"/>
      <c r="AN15" s="195"/>
      <c r="AO15" s="187"/>
      <c r="AP15" s="41"/>
      <c r="AQ15" s="41"/>
      <c r="AR15" s="41"/>
      <c r="AS15" s="41"/>
      <c r="AT15" s="221"/>
      <c r="AU15" s="218"/>
      <c r="AV15" s="221"/>
      <c r="AW15" s="218"/>
      <c r="AX15" s="305"/>
      <c r="AY15" s="306"/>
      <c r="AZ15" s="305"/>
      <c r="BA15" s="309"/>
      <c r="BB15" s="218"/>
      <c r="BC15" s="218"/>
      <c r="BD15" s="218"/>
      <c r="BE15" s="218"/>
      <c r="BF15" s="38" t="s">
        <v>396</v>
      </c>
    </row>
    <row r="16" spans="1:58" ht="65.099999999999994" customHeight="1" x14ac:dyDescent="0.25">
      <c r="A16" s="41"/>
      <c r="B16" s="38"/>
      <c r="C16" s="39"/>
      <c r="D16" s="41"/>
      <c r="E16" s="38"/>
      <c r="F16" s="226" t="s">
        <v>397</v>
      </c>
      <c r="G16" s="227"/>
      <c r="H16" s="227"/>
      <c r="I16" s="227"/>
      <c r="J16" s="227"/>
      <c r="K16" s="227"/>
      <c r="L16" s="227"/>
      <c r="M16" s="227"/>
      <c r="N16" s="227"/>
      <c r="O16" s="227"/>
      <c r="P16" s="227"/>
      <c r="Q16" s="227"/>
      <c r="R16" s="227"/>
      <c r="S16" s="228"/>
      <c r="T16" s="298">
        <f>AVERAGE(T13:T15)</f>
        <v>0.86057575757575755</v>
      </c>
      <c r="U16" s="230"/>
      <c r="V16" s="230"/>
      <c r="W16" s="230"/>
      <c r="X16" s="230"/>
      <c r="Y16" s="230"/>
      <c r="Z16" s="230"/>
      <c r="AA16" s="230"/>
      <c r="AB16" s="230"/>
      <c r="AC16" s="230"/>
      <c r="AD16" s="230"/>
      <c r="AE16" s="230"/>
      <c r="AF16" s="230"/>
      <c r="AG16" s="230"/>
      <c r="AH16" s="230"/>
      <c r="AI16" s="332" t="s">
        <v>398</v>
      </c>
      <c r="AJ16" s="332"/>
      <c r="AK16" s="332"/>
      <c r="AL16" s="332"/>
      <c r="AM16" s="332"/>
      <c r="AN16" s="332"/>
      <c r="AO16" s="332"/>
      <c r="AP16" s="333"/>
      <c r="AQ16" s="333"/>
      <c r="AR16" s="333"/>
      <c r="AS16" s="333"/>
      <c r="AT16" s="341">
        <f t="shared" ref="AT16:AW16" si="3">+AT13</f>
        <v>76980000</v>
      </c>
      <c r="AU16" s="342">
        <f>+AU13</f>
        <v>0.31809917355371903</v>
      </c>
      <c r="AV16" s="341">
        <f t="shared" si="3"/>
        <v>33510000</v>
      </c>
      <c r="AW16" s="336">
        <f t="shared" si="3"/>
        <v>0.13847107438016529</v>
      </c>
      <c r="AX16" s="337">
        <f>+AX13</f>
        <v>138840000</v>
      </c>
      <c r="AY16" s="340">
        <f>+AY13</f>
        <v>0.57371900826446276</v>
      </c>
      <c r="AZ16" s="343">
        <f>+AZ13</f>
        <v>76845000</v>
      </c>
      <c r="BA16" s="344">
        <f>+BA13</f>
        <v>0.31754132231404958</v>
      </c>
      <c r="BB16" s="85"/>
      <c r="BC16" s="85"/>
      <c r="BD16" s="85"/>
      <c r="BE16" s="85"/>
      <c r="BF16" s="38"/>
    </row>
    <row r="17" spans="1:58" ht="65.099999999999994" customHeight="1" x14ac:dyDescent="0.25">
      <c r="A17" s="38" t="s">
        <v>336</v>
      </c>
      <c r="B17" s="38" t="s">
        <v>186</v>
      </c>
      <c r="C17" s="39" t="s">
        <v>187</v>
      </c>
      <c r="D17" s="41">
        <v>1500</v>
      </c>
      <c r="E17" s="38" t="s">
        <v>399</v>
      </c>
      <c r="F17" s="100">
        <v>2024130010188</v>
      </c>
      <c r="G17" s="46" t="s">
        <v>400</v>
      </c>
      <c r="H17" s="101" t="s">
        <v>401</v>
      </c>
      <c r="I17" s="101" t="s">
        <v>402</v>
      </c>
      <c r="J17" s="47">
        <v>0.2</v>
      </c>
      <c r="K17" s="46" t="s">
        <v>403</v>
      </c>
      <c r="L17" s="46" t="s">
        <v>342</v>
      </c>
      <c r="M17" s="46" t="s">
        <v>404</v>
      </c>
      <c r="N17" s="48">
        <v>1500</v>
      </c>
      <c r="O17" s="48">
        <v>402</v>
      </c>
      <c r="P17" s="48">
        <v>91</v>
      </c>
      <c r="Q17" s="89">
        <v>0</v>
      </c>
      <c r="R17" s="48"/>
      <c r="S17" s="48">
        <f t="shared" si="0"/>
        <v>493</v>
      </c>
      <c r="T17" s="142">
        <f>+S17/N17</f>
        <v>0.32866666666666666</v>
      </c>
      <c r="U17" s="90">
        <v>45658</v>
      </c>
      <c r="V17" s="90">
        <v>46022</v>
      </c>
      <c r="W17" s="48">
        <v>360</v>
      </c>
      <c r="X17" s="48">
        <v>1500</v>
      </c>
      <c r="Y17" s="48" t="s">
        <v>344</v>
      </c>
      <c r="Z17" s="46" t="s">
        <v>345</v>
      </c>
      <c r="AA17" s="46" t="s">
        <v>405</v>
      </c>
      <c r="AB17" s="46" t="s">
        <v>406</v>
      </c>
      <c r="AC17" s="41" t="s">
        <v>348</v>
      </c>
      <c r="AD17" s="38" t="s">
        <v>407</v>
      </c>
      <c r="AE17" s="255">
        <v>175684800</v>
      </c>
      <c r="AF17" s="242" t="s">
        <v>379</v>
      </c>
      <c r="AG17" s="242" t="s">
        <v>351</v>
      </c>
      <c r="AH17" s="246" t="s">
        <v>352</v>
      </c>
      <c r="AI17" s="221">
        <v>175684800</v>
      </c>
      <c r="AJ17" s="221"/>
      <c r="AK17" s="221">
        <v>175684800</v>
      </c>
      <c r="AL17" s="221">
        <v>175684800</v>
      </c>
      <c r="AM17" s="221"/>
      <c r="AN17" s="195" t="s">
        <v>353</v>
      </c>
      <c r="AO17" s="187" t="s">
        <v>408</v>
      </c>
      <c r="AP17" s="41"/>
      <c r="AQ17" s="41"/>
      <c r="AR17" s="41"/>
      <c r="AS17" s="41"/>
      <c r="AT17" s="221">
        <v>69500000</v>
      </c>
      <c r="AU17" s="218">
        <f>+AT17/AK17</f>
        <v>0.39559483802810486</v>
      </c>
      <c r="AV17" s="221">
        <v>37500000</v>
      </c>
      <c r="AW17" s="218">
        <f>+AV17/AK17</f>
        <v>0.21345045217343789</v>
      </c>
      <c r="AX17" s="305">
        <v>131025000</v>
      </c>
      <c r="AY17" s="306">
        <f>+AX17/AL17</f>
        <v>0.74579587989399199</v>
      </c>
      <c r="AZ17" s="305">
        <v>69875000</v>
      </c>
      <c r="BA17" s="306">
        <f>+AZ17/AL17</f>
        <v>0.39772934254983927</v>
      </c>
      <c r="BB17" s="218"/>
      <c r="BC17" s="218"/>
      <c r="BD17" s="218"/>
      <c r="BE17" s="218"/>
      <c r="BF17" s="38" t="s">
        <v>409</v>
      </c>
    </row>
    <row r="18" spans="1:58" ht="65.099999999999994" customHeight="1" x14ac:dyDescent="0.25">
      <c r="A18" s="38" t="s">
        <v>336</v>
      </c>
      <c r="B18" s="38" t="s">
        <v>186</v>
      </c>
      <c r="C18" s="39" t="s">
        <v>187</v>
      </c>
      <c r="D18" s="41">
        <v>5000</v>
      </c>
      <c r="E18" s="38" t="s">
        <v>399</v>
      </c>
      <c r="F18" s="100">
        <v>2024130010189</v>
      </c>
      <c r="G18" s="46" t="s">
        <v>400</v>
      </c>
      <c r="H18" s="45" t="s">
        <v>410</v>
      </c>
      <c r="I18" s="45" t="s">
        <v>362</v>
      </c>
      <c r="J18" s="44">
        <v>0.3</v>
      </c>
      <c r="K18" s="38" t="s">
        <v>411</v>
      </c>
      <c r="L18" s="38" t="s">
        <v>342</v>
      </c>
      <c r="M18" s="38" t="s">
        <v>412</v>
      </c>
      <c r="N18" s="41">
        <v>40</v>
      </c>
      <c r="O18" s="41">
        <v>4</v>
      </c>
      <c r="P18" s="41">
        <v>17</v>
      </c>
      <c r="Q18" s="89">
        <v>9</v>
      </c>
      <c r="R18" s="48"/>
      <c r="S18" s="48">
        <f t="shared" si="0"/>
        <v>30</v>
      </c>
      <c r="T18" s="142">
        <f t="shared" ref="T18:T20" si="4">+S18/N18</f>
        <v>0.75</v>
      </c>
      <c r="U18" s="82">
        <v>45658</v>
      </c>
      <c r="V18" s="82">
        <v>46022</v>
      </c>
      <c r="W18" s="41">
        <v>360</v>
      </c>
      <c r="X18" s="41">
        <v>5000</v>
      </c>
      <c r="Y18" s="41" t="s">
        <v>344</v>
      </c>
      <c r="Z18" s="38" t="s">
        <v>345</v>
      </c>
      <c r="AA18" s="38" t="s">
        <v>413</v>
      </c>
      <c r="AB18" s="38" t="s">
        <v>414</v>
      </c>
      <c r="AC18" s="41" t="s">
        <v>348</v>
      </c>
      <c r="AD18" s="38" t="s">
        <v>407</v>
      </c>
      <c r="AE18" s="255"/>
      <c r="AF18" s="242"/>
      <c r="AG18" s="242"/>
      <c r="AH18" s="246"/>
      <c r="AI18" s="221"/>
      <c r="AJ18" s="221"/>
      <c r="AK18" s="221"/>
      <c r="AL18" s="221"/>
      <c r="AM18" s="221"/>
      <c r="AN18" s="195"/>
      <c r="AO18" s="187"/>
      <c r="AP18" s="41"/>
      <c r="AQ18" s="41"/>
      <c r="AR18" s="41"/>
      <c r="AS18" s="41"/>
      <c r="AT18" s="221"/>
      <c r="AU18" s="218"/>
      <c r="AV18" s="221"/>
      <c r="AW18" s="218"/>
      <c r="AX18" s="305"/>
      <c r="AY18" s="306"/>
      <c r="AZ18" s="305"/>
      <c r="BA18" s="306"/>
      <c r="BB18" s="218"/>
      <c r="BC18" s="218"/>
      <c r="BD18" s="218"/>
      <c r="BE18" s="218"/>
      <c r="BF18" s="38" t="s">
        <v>415</v>
      </c>
    </row>
    <row r="19" spans="1:58" ht="65.099999999999994" customHeight="1" x14ac:dyDescent="0.25">
      <c r="A19" s="38" t="s">
        <v>336</v>
      </c>
      <c r="B19" s="38" t="s">
        <v>186</v>
      </c>
      <c r="C19" s="39" t="s">
        <v>187</v>
      </c>
      <c r="D19" s="41">
        <v>8000</v>
      </c>
      <c r="E19" s="38" t="s">
        <v>399</v>
      </c>
      <c r="F19" s="100">
        <v>2024130010190</v>
      </c>
      <c r="G19" s="46" t="s">
        <v>400</v>
      </c>
      <c r="H19" s="45" t="s">
        <v>416</v>
      </c>
      <c r="I19" s="45" t="s">
        <v>417</v>
      </c>
      <c r="J19" s="44">
        <v>0.2</v>
      </c>
      <c r="K19" s="38" t="s">
        <v>418</v>
      </c>
      <c r="L19" s="38" t="s">
        <v>342</v>
      </c>
      <c r="M19" s="38" t="s">
        <v>419</v>
      </c>
      <c r="N19" s="41">
        <v>8000</v>
      </c>
      <c r="O19" s="41">
        <v>401</v>
      </c>
      <c r="P19" s="41">
        <v>875</v>
      </c>
      <c r="Q19" s="152">
        <v>2166</v>
      </c>
      <c r="R19" s="48"/>
      <c r="S19" s="48">
        <f t="shared" si="0"/>
        <v>3442</v>
      </c>
      <c r="T19" s="142">
        <f t="shared" si="4"/>
        <v>0.43025000000000002</v>
      </c>
      <c r="U19" s="82">
        <v>45658</v>
      </c>
      <c r="V19" s="82">
        <v>46022</v>
      </c>
      <c r="W19" s="41">
        <v>360</v>
      </c>
      <c r="X19" s="41">
        <v>8000</v>
      </c>
      <c r="Y19" s="41" t="s">
        <v>344</v>
      </c>
      <c r="Z19" s="38" t="s">
        <v>345</v>
      </c>
      <c r="AA19" s="45" t="s">
        <v>420</v>
      </c>
      <c r="AB19" s="45" t="s">
        <v>421</v>
      </c>
      <c r="AC19" s="41" t="s">
        <v>348</v>
      </c>
      <c r="AD19" s="38" t="s">
        <v>407</v>
      </c>
      <c r="AE19" s="255"/>
      <c r="AF19" s="242"/>
      <c r="AG19" s="242"/>
      <c r="AH19" s="246"/>
      <c r="AI19" s="221"/>
      <c r="AJ19" s="221"/>
      <c r="AK19" s="221"/>
      <c r="AL19" s="221"/>
      <c r="AM19" s="221"/>
      <c r="AN19" s="195"/>
      <c r="AO19" s="187"/>
      <c r="AP19" s="41"/>
      <c r="AQ19" s="41"/>
      <c r="AR19" s="41"/>
      <c r="AS19" s="41"/>
      <c r="AT19" s="221"/>
      <c r="AU19" s="218"/>
      <c r="AV19" s="221"/>
      <c r="AW19" s="218"/>
      <c r="AX19" s="305"/>
      <c r="AY19" s="306"/>
      <c r="AZ19" s="305"/>
      <c r="BA19" s="306"/>
      <c r="BB19" s="218"/>
      <c r="BC19" s="218"/>
      <c r="BD19" s="218"/>
      <c r="BE19" s="218"/>
      <c r="BF19" s="38" t="s">
        <v>342</v>
      </c>
    </row>
    <row r="20" spans="1:58" ht="65.099999999999994" customHeight="1" x14ac:dyDescent="0.25">
      <c r="A20" s="38" t="s">
        <v>336</v>
      </c>
      <c r="B20" s="38" t="s">
        <v>186</v>
      </c>
      <c r="C20" s="39" t="s">
        <v>187</v>
      </c>
      <c r="D20" s="41">
        <v>20</v>
      </c>
      <c r="E20" s="38" t="s">
        <v>399</v>
      </c>
      <c r="F20" s="102">
        <v>2024130010191</v>
      </c>
      <c r="G20" s="91" t="s">
        <v>400</v>
      </c>
      <c r="H20" s="103" t="s">
        <v>422</v>
      </c>
      <c r="I20" s="103" t="s">
        <v>340</v>
      </c>
      <c r="J20" s="94">
        <v>0.3</v>
      </c>
      <c r="K20" s="93" t="s">
        <v>423</v>
      </c>
      <c r="L20" s="93" t="s">
        <v>342</v>
      </c>
      <c r="M20" s="93" t="s">
        <v>424</v>
      </c>
      <c r="N20" s="51">
        <v>20</v>
      </c>
      <c r="O20" s="51">
        <v>0</v>
      </c>
      <c r="P20" s="51">
        <v>8</v>
      </c>
      <c r="Q20" s="95">
        <v>9</v>
      </c>
      <c r="R20" s="54"/>
      <c r="S20" s="54">
        <f t="shared" si="0"/>
        <v>17</v>
      </c>
      <c r="T20" s="142">
        <f t="shared" si="4"/>
        <v>0.85</v>
      </c>
      <c r="U20" s="96">
        <v>45658</v>
      </c>
      <c r="V20" s="96">
        <v>46022</v>
      </c>
      <c r="W20" s="51">
        <v>360</v>
      </c>
      <c r="X20" s="51">
        <v>700</v>
      </c>
      <c r="Y20" s="51" t="s">
        <v>344</v>
      </c>
      <c r="Z20" s="93" t="s">
        <v>345</v>
      </c>
      <c r="AA20" s="45" t="s">
        <v>420</v>
      </c>
      <c r="AB20" s="45" t="s">
        <v>421</v>
      </c>
      <c r="AC20" s="41" t="s">
        <v>348</v>
      </c>
      <c r="AD20" s="38" t="s">
        <v>407</v>
      </c>
      <c r="AE20" s="255"/>
      <c r="AF20" s="242"/>
      <c r="AG20" s="242"/>
      <c r="AH20" s="246"/>
      <c r="AI20" s="229"/>
      <c r="AJ20" s="229"/>
      <c r="AK20" s="229"/>
      <c r="AL20" s="229"/>
      <c r="AM20" s="229"/>
      <c r="AN20" s="232"/>
      <c r="AO20" s="247"/>
      <c r="AP20" s="51"/>
      <c r="AQ20" s="51"/>
      <c r="AR20" s="51"/>
      <c r="AS20" s="51"/>
      <c r="AT20" s="229"/>
      <c r="AU20" s="219"/>
      <c r="AV20" s="229"/>
      <c r="AW20" s="219"/>
      <c r="AX20" s="312"/>
      <c r="AY20" s="313"/>
      <c r="AZ20" s="312"/>
      <c r="BA20" s="313"/>
      <c r="BB20" s="219"/>
      <c r="BC20" s="219"/>
      <c r="BD20" s="219"/>
      <c r="BE20" s="219"/>
      <c r="BF20" s="93"/>
    </row>
    <row r="21" spans="1:58" ht="65.099999999999994" customHeight="1" x14ac:dyDescent="0.25">
      <c r="A21" s="41"/>
      <c r="B21" s="38"/>
      <c r="C21" s="39"/>
      <c r="D21" s="41"/>
      <c r="E21" s="45"/>
      <c r="F21" s="226" t="s">
        <v>425</v>
      </c>
      <c r="G21" s="227"/>
      <c r="H21" s="227"/>
      <c r="I21" s="227"/>
      <c r="J21" s="227"/>
      <c r="K21" s="227"/>
      <c r="L21" s="227"/>
      <c r="M21" s="227"/>
      <c r="N21" s="227"/>
      <c r="O21" s="227"/>
      <c r="P21" s="227"/>
      <c r="Q21" s="227"/>
      <c r="R21" s="227"/>
      <c r="S21" s="228"/>
      <c r="T21" s="298">
        <f>AVERAGE(T17:T20)</f>
        <v>0.58972916666666664</v>
      </c>
      <c r="U21" s="230"/>
      <c r="V21" s="230"/>
      <c r="W21" s="230"/>
      <c r="X21" s="230"/>
      <c r="Y21" s="230"/>
      <c r="Z21" s="230"/>
      <c r="AA21" s="230"/>
      <c r="AB21" s="230"/>
      <c r="AC21" s="230"/>
      <c r="AD21" s="230"/>
      <c r="AE21" s="230"/>
      <c r="AF21" s="230"/>
      <c r="AG21" s="230"/>
      <c r="AH21" s="230"/>
      <c r="AI21" s="332" t="s">
        <v>426</v>
      </c>
      <c r="AJ21" s="332"/>
      <c r="AK21" s="332"/>
      <c r="AL21" s="332"/>
      <c r="AM21" s="332"/>
      <c r="AN21" s="332"/>
      <c r="AO21" s="332"/>
      <c r="AP21" s="333"/>
      <c r="AQ21" s="333"/>
      <c r="AR21" s="333"/>
      <c r="AS21" s="333"/>
      <c r="AT21" s="341">
        <f t="shared" ref="AT21:AW21" si="5">+AT17</f>
        <v>69500000</v>
      </c>
      <c r="AU21" s="342">
        <f>+AU17</f>
        <v>0.39559483802810486</v>
      </c>
      <c r="AV21" s="341">
        <f t="shared" si="5"/>
        <v>37500000</v>
      </c>
      <c r="AW21" s="336">
        <f t="shared" si="5"/>
        <v>0.21345045217343789</v>
      </c>
      <c r="AX21" s="337">
        <f>+AX17</f>
        <v>131025000</v>
      </c>
      <c r="AY21" s="340">
        <f>+AY17</f>
        <v>0.74579587989399199</v>
      </c>
      <c r="AZ21" s="343">
        <f>+AZ17</f>
        <v>69875000</v>
      </c>
      <c r="BA21" s="340">
        <f>+BA17</f>
        <v>0.39772934254983927</v>
      </c>
      <c r="BB21" s="85"/>
      <c r="BC21" s="85"/>
      <c r="BD21" s="85"/>
      <c r="BE21" s="85"/>
      <c r="BF21" s="38"/>
    </row>
    <row r="22" spans="1:58" ht="65.099999999999994" customHeight="1" x14ac:dyDescent="0.25">
      <c r="A22" s="38" t="s">
        <v>336</v>
      </c>
      <c r="B22" s="38" t="s">
        <v>200</v>
      </c>
      <c r="C22" s="39" t="s">
        <v>201</v>
      </c>
      <c r="D22" s="41">
        <v>1650</v>
      </c>
      <c r="E22" s="38" t="s">
        <v>427</v>
      </c>
      <c r="F22" s="81">
        <v>2024130010185</v>
      </c>
      <c r="G22" s="38" t="s">
        <v>428</v>
      </c>
      <c r="H22" s="38" t="s">
        <v>429</v>
      </c>
      <c r="I22" s="38" t="s">
        <v>430</v>
      </c>
      <c r="J22" s="257">
        <v>1</v>
      </c>
      <c r="K22" s="38" t="s">
        <v>431</v>
      </c>
      <c r="L22" s="38" t="s">
        <v>409</v>
      </c>
      <c r="M22" s="38" t="s">
        <v>432</v>
      </c>
      <c r="N22" s="38">
        <v>1650</v>
      </c>
      <c r="O22" s="38">
        <v>17</v>
      </c>
      <c r="P22" s="38">
        <v>317</v>
      </c>
      <c r="Q22" s="105">
        <v>350</v>
      </c>
      <c r="R22" s="91"/>
      <c r="S22" s="91">
        <f t="shared" si="0"/>
        <v>684</v>
      </c>
      <c r="T22" s="150">
        <f>+S22/N22</f>
        <v>0.41454545454545455</v>
      </c>
      <c r="U22" s="106">
        <v>45658</v>
      </c>
      <c r="V22" s="90">
        <v>46022</v>
      </c>
      <c r="W22" s="48">
        <v>360</v>
      </c>
      <c r="X22" s="48">
        <v>1650</v>
      </c>
      <c r="Y22" s="48" t="s">
        <v>344</v>
      </c>
      <c r="Z22" s="46" t="s">
        <v>345</v>
      </c>
      <c r="AA22" s="46" t="s">
        <v>433</v>
      </c>
      <c r="AB22" s="46" t="s">
        <v>434</v>
      </c>
      <c r="AC22" s="41" t="s">
        <v>348</v>
      </c>
      <c r="AD22" s="101" t="s">
        <v>435</v>
      </c>
      <c r="AE22" s="107">
        <v>130146000</v>
      </c>
      <c r="AF22" s="46" t="s">
        <v>379</v>
      </c>
      <c r="AG22" s="46" t="s">
        <v>351</v>
      </c>
      <c r="AH22" s="48" t="s">
        <v>352</v>
      </c>
      <c r="AI22" s="239">
        <v>3000000000</v>
      </c>
      <c r="AJ22" s="239"/>
      <c r="AK22" s="239">
        <v>3000000000</v>
      </c>
      <c r="AL22" s="239">
        <v>3000000000</v>
      </c>
      <c r="AM22" s="239"/>
      <c r="AN22" s="243" t="s">
        <v>353</v>
      </c>
      <c r="AO22" s="252" t="s">
        <v>436</v>
      </c>
      <c r="AP22" s="48"/>
      <c r="AQ22" s="48"/>
      <c r="AR22" s="48"/>
      <c r="AS22" s="48"/>
      <c r="AT22" s="239">
        <v>79000000</v>
      </c>
      <c r="AU22" s="220">
        <f>+AT22/AK22</f>
        <v>2.6333333333333334E-2</v>
      </c>
      <c r="AV22" s="239">
        <v>37575000</v>
      </c>
      <c r="AW22" s="220">
        <f>+AV22/AK22</f>
        <v>1.2525E-2</v>
      </c>
      <c r="AX22" s="314">
        <v>115200000</v>
      </c>
      <c r="AY22" s="315">
        <f>+AX22/AL22</f>
        <v>3.8399999999999997E-2</v>
      </c>
      <c r="AZ22" s="314">
        <v>79000000</v>
      </c>
      <c r="BA22" s="315">
        <f>+AZ22/AL22</f>
        <v>2.6333333333333334E-2</v>
      </c>
      <c r="BB22" s="220"/>
      <c r="BC22" s="220"/>
      <c r="BD22" s="220"/>
      <c r="BE22" s="220"/>
      <c r="BF22" s="46"/>
    </row>
    <row r="23" spans="1:58" ht="65.099999999999994" customHeight="1" x14ac:dyDescent="0.25">
      <c r="A23" s="38" t="s">
        <v>336</v>
      </c>
      <c r="B23" s="38" t="s">
        <v>200</v>
      </c>
      <c r="C23" s="39" t="s">
        <v>201</v>
      </c>
      <c r="D23" s="41">
        <v>1650</v>
      </c>
      <c r="E23" s="38" t="s">
        <v>427</v>
      </c>
      <c r="F23" s="81">
        <v>2024130010185</v>
      </c>
      <c r="G23" s="38" t="s">
        <v>428</v>
      </c>
      <c r="H23" s="38" t="s">
        <v>429</v>
      </c>
      <c r="I23" s="38" t="s">
        <v>430</v>
      </c>
      <c r="J23" s="257"/>
      <c r="K23" s="195" t="s">
        <v>437</v>
      </c>
      <c r="L23" s="195" t="s">
        <v>409</v>
      </c>
      <c r="M23" s="195" t="s">
        <v>438</v>
      </c>
      <c r="N23" s="195">
        <v>1650</v>
      </c>
      <c r="O23" s="195">
        <v>0</v>
      </c>
      <c r="P23" s="195">
        <v>0</v>
      </c>
      <c r="Q23" s="232">
        <v>0</v>
      </c>
      <c r="R23" s="93"/>
      <c r="S23" s="195">
        <f t="shared" si="0"/>
        <v>0</v>
      </c>
      <c r="T23" s="259">
        <f t="shared" ref="T23" si="6">+S23/N23</f>
        <v>0</v>
      </c>
      <c r="U23" s="250">
        <v>45658</v>
      </c>
      <c r="V23" s="233">
        <v>46022</v>
      </c>
      <c r="W23" s="247">
        <v>360</v>
      </c>
      <c r="X23" s="247">
        <v>8250</v>
      </c>
      <c r="Y23" s="247" t="s">
        <v>344</v>
      </c>
      <c r="Z23" s="232" t="s">
        <v>439</v>
      </c>
      <c r="AA23" s="232" t="s">
        <v>440</v>
      </c>
      <c r="AB23" s="232" t="s">
        <v>441</v>
      </c>
      <c r="AC23" s="247" t="s">
        <v>348</v>
      </c>
      <c r="AD23" s="108" t="s">
        <v>442</v>
      </c>
      <c r="AE23" s="86">
        <v>400000000</v>
      </c>
      <c r="AF23" s="38" t="s">
        <v>443</v>
      </c>
      <c r="AG23" s="38" t="s">
        <v>351</v>
      </c>
      <c r="AH23" s="41" t="s">
        <v>395</v>
      </c>
      <c r="AI23" s="221"/>
      <c r="AJ23" s="221"/>
      <c r="AK23" s="221"/>
      <c r="AL23" s="221"/>
      <c r="AM23" s="221"/>
      <c r="AN23" s="195"/>
      <c r="AO23" s="187"/>
      <c r="AP23" s="41"/>
      <c r="AQ23" s="41"/>
      <c r="AR23" s="41"/>
      <c r="AS23" s="41"/>
      <c r="AT23" s="221"/>
      <c r="AU23" s="218"/>
      <c r="AV23" s="221"/>
      <c r="AW23" s="218"/>
      <c r="AX23" s="305"/>
      <c r="AY23" s="306"/>
      <c r="AZ23" s="305"/>
      <c r="BA23" s="306"/>
      <c r="BB23" s="218"/>
      <c r="BC23" s="218"/>
      <c r="BD23" s="218"/>
      <c r="BE23" s="218"/>
      <c r="BF23" s="38"/>
    </row>
    <row r="24" spans="1:58" ht="65.099999999999994" customHeight="1" x14ac:dyDescent="0.25">
      <c r="A24" s="38" t="s">
        <v>336</v>
      </c>
      <c r="B24" s="38" t="s">
        <v>200</v>
      </c>
      <c r="C24" s="39" t="s">
        <v>201</v>
      </c>
      <c r="D24" s="41">
        <v>1650</v>
      </c>
      <c r="E24" s="38" t="s">
        <v>427</v>
      </c>
      <c r="F24" s="92">
        <v>2024130010185</v>
      </c>
      <c r="G24" s="93" t="s">
        <v>428</v>
      </c>
      <c r="H24" s="93" t="s">
        <v>429</v>
      </c>
      <c r="I24" s="93" t="s">
        <v>430</v>
      </c>
      <c r="J24" s="258"/>
      <c r="K24" s="232"/>
      <c r="L24" s="232"/>
      <c r="M24" s="232"/>
      <c r="N24" s="232"/>
      <c r="O24" s="232"/>
      <c r="P24" s="232"/>
      <c r="Q24" s="243"/>
      <c r="R24" s="91"/>
      <c r="S24" s="232"/>
      <c r="T24" s="260"/>
      <c r="U24" s="251"/>
      <c r="V24" s="244"/>
      <c r="W24" s="246"/>
      <c r="X24" s="246"/>
      <c r="Y24" s="246"/>
      <c r="Z24" s="242"/>
      <c r="AA24" s="242"/>
      <c r="AB24" s="242"/>
      <c r="AC24" s="252"/>
      <c r="AD24" s="109" t="s">
        <v>444</v>
      </c>
      <c r="AE24" s="110">
        <v>2469854000</v>
      </c>
      <c r="AF24" s="91" t="s">
        <v>445</v>
      </c>
      <c r="AG24" s="91" t="s">
        <v>351</v>
      </c>
      <c r="AH24" s="54" t="s">
        <v>368</v>
      </c>
      <c r="AI24" s="221"/>
      <c r="AJ24" s="221"/>
      <c r="AK24" s="221"/>
      <c r="AL24" s="221"/>
      <c r="AM24" s="221"/>
      <c r="AN24" s="195"/>
      <c r="AO24" s="187"/>
      <c r="AP24" s="41"/>
      <c r="AQ24" s="41"/>
      <c r="AR24" s="41"/>
      <c r="AS24" s="41"/>
      <c r="AT24" s="221"/>
      <c r="AU24" s="218"/>
      <c r="AV24" s="221"/>
      <c r="AW24" s="218"/>
      <c r="AX24" s="305"/>
      <c r="AY24" s="306"/>
      <c r="AZ24" s="305"/>
      <c r="BA24" s="306"/>
      <c r="BB24" s="218"/>
      <c r="BC24" s="218"/>
      <c r="BD24" s="218"/>
      <c r="BE24" s="218"/>
      <c r="BF24" s="38"/>
    </row>
    <row r="25" spans="1:58" ht="65.099999999999994" customHeight="1" x14ac:dyDescent="0.25">
      <c r="A25" s="38"/>
      <c r="B25" s="38"/>
      <c r="C25" s="39"/>
      <c r="D25" s="41"/>
      <c r="E25" s="111"/>
      <c r="F25" s="234" t="s">
        <v>446</v>
      </c>
      <c r="G25" s="235"/>
      <c r="H25" s="235"/>
      <c r="I25" s="235"/>
      <c r="J25" s="235"/>
      <c r="K25" s="235"/>
      <c r="L25" s="235"/>
      <c r="M25" s="235"/>
      <c r="N25" s="235"/>
      <c r="O25" s="235"/>
      <c r="P25" s="235"/>
      <c r="Q25" s="235"/>
      <c r="R25" s="235"/>
      <c r="S25" s="236"/>
      <c r="T25" s="298">
        <f>AVERAGE(T22:T24)</f>
        <v>0.20727272727272728</v>
      </c>
      <c r="U25" s="230"/>
      <c r="V25" s="230"/>
      <c r="W25" s="230"/>
      <c r="X25" s="230"/>
      <c r="Y25" s="230"/>
      <c r="Z25" s="230"/>
      <c r="AA25" s="230"/>
      <c r="AB25" s="230"/>
      <c r="AC25" s="230"/>
      <c r="AD25" s="230"/>
      <c r="AE25" s="230"/>
      <c r="AF25" s="230"/>
      <c r="AG25" s="230"/>
      <c r="AH25" s="230"/>
      <c r="AI25" s="332" t="s">
        <v>447</v>
      </c>
      <c r="AJ25" s="332"/>
      <c r="AK25" s="332"/>
      <c r="AL25" s="332"/>
      <c r="AM25" s="332"/>
      <c r="AN25" s="332"/>
      <c r="AO25" s="332"/>
      <c r="AP25" s="333"/>
      <c r="AQ25" s="333"/>
      <c r="AR25" s="333"/>
      <c r="AS25" s="333"/>
      <c r="AT25" s="341">
        <f t="shared" ref="AT25:AW25" si="7">+AT22</f>
        <v>79000000</v>
      </c>
      <c r="AU25" s="342">
        <f>+AU22</f>
        <v>2.6333333333333334E-2</v>
      </c>
      <c r="AV25" s="341">
        <f t="shared" si="7"/>
        <v>37575000</v>
      </c>
      <c r="AW25" s="336">
        <f t="shared" si="7"/>
        <v>1.2525E-2</v>
      </c>
      <c r="AX25" s="345">
        <f>+AX22</f>
        <v>115200000</v>
      </c>
      <c r="AY25" s="340">
        <f>+AY22</f>
        <v>3.8399999999999997E-2</v>
      </c>
      <c r="AZ25" s="343">
        <f>+AZ22</f>
        <v>79000000</v>
      </c>
      <c r="BA25" s="340">
        <f>+BA22</f>
        <v>2.6333333333333334E-2</v>
      </c>
      <c r="BB25" s="85"/>
      <c r="BC25" s="85"/>
      <c r="BD25" s="85"/>
      <c r="BE25" s="85"/>
      <c r="BF25" s="38"/>
    </row>
    <row r="26" spans="1:58" ht="65.099999999999994" customHeight="1" x14ac:dyDescent="0.25">
      <c r="A26" s="38" t="s">
        <v>336</v>
      </c>
      <c r="B26" s="38" t="s">
        <v>207</v>
      </c>
      <c r="C26" s="39" t="s">
        <v>208</v>
      </c>
      <c r="D26" s="41">
        <v>2300</v>
      </c>
      <c r="E26" s="38" t="s">
        <v>448</v>
      </c>
      <c r="F26" s="81">
        <v>2024130010198</v>
      </c>
      <c r="G26" s="38" t="s">
        <v>449</v>
      </c>
      <c r="H26" s="195" t="s">
        <v>450</v>
      </c>
      <c r="I26" s="195" t="s">
        <v>451</v>
      </c>
      <c r="J26" s="257">
        <v>0.6</v>
      </c>
      <c r="K26" s="38" t="s">
        <v>452</v>
      </c>
      <c r="L26" s="38" t="s">
        <v>342</v>
      </c>
      <c r="M26" s="38" t="s">
        <v>391</v>
      </c>
      <c r="N26" s="41">
        <v>60</v>
      </c>
      <c r="O26" s="41">
        <v>1</v>
      </c>
      <c r="P26" s="41">
        <v>56</v>
      </c>
      <c r="Q26" s="41">
        <v>0</v>
      </c>
      <c r="R26" s="41"/>
      <c r="S26" s="41">
        <f t="shared" si="0"/>
        <v>57</v>
      </c>
      <c r="T26" s="43">
        <f>+S26/N26</f>
        <v>0.95</v>
      </c>
      <c r="U26" s="82">
        <v>45658</v>
      </c>
      <c r="V26" s="82">
        <v>46022</v>
      </c>
      <c r="W26" s="41">
        <v>360</v>
      </c>
      <c r="X26" s="41">
        <v>17</v>
      </c>
      <c r="Y26" s="41" t="s">
        <v>344</v>
      </c>
      <c r="Z26" s="38" t="s">
        <v>439</v>
      </c>
      <c r="AA26" s="38" t="s">
        <v>453</v>
      </c>
      <c r="AB26" s="38" t="s">
        <v>454</v>
      </c>
      <c r="AC26" s="41" t="s">
        <v>348</v>
      </c>
      <c r="AD26" s="45" t="s">
        <v>455</v>
      </c>
      <c r="AE26" s="86">
        <v>327000000</v>
      </c>
      <c r="AF26" s="38" t="s">
        <v>379</v>
      </c>
      <c r="AG26" s="38" t="s">
        <v>351</v>
      </c>
      <c r="AH26" s="82" t="s">
        <v>352</v>
      </c>
      <c r="AI26" s="221">
        <v>3600000000</v>
      </c>
      <c r="AJ26" s="221"/>
      <c r="AK26" s="221">
        <v>3600000000</v>
      </c>
      <c r="AL26" s="221">
        <v>3200000000</v>
      </c>
      <c r="AM26" s="221"/>
      <c r="AN26" s="195" t="s">
        <v>353</v>
      </c>
      <c r="AO26" s="187" t="s">
        <v>456</v>
      </c>
      <c r="AP26" s="41"/>
      <c r="AQ26" s="41"/>
      <c r="AR26" s="41"/>
      <c r="AS26" s="41"/>
      <c r="AT26" s="221">
        <v>1737975000</v>
      </c>
      <c r="AU26" s="221">
        <f>+AT26/AK26</f>
        <v>0.48277083333333332</v>
      </c>
      <c r="AV26" s="221">
        <v>70250000</v>
      </c>
      <c r="AW26" s="218">
        <f>+AV26/AK26</f>
        <v>1.951388888888889E-2</v>
      </c>
      <c r="AX26" s="305">
        <v>3082275000</v>
      </c>
      <c r="AY26" s="305">
        <f>+AX26/AL26</f>
        <v>0.96321093749999998</v>
      </c>
      <c r="AZ26" s="305">
        <v>775575000</v>
      </c>
      <c r="BA26" s="305">
        <f>+AZ26/AL26</f>
        <v>0.2423671875</v>
      </c>
      <c r="BB26" s="221"/>
      <c r="BC26" s="221"/>
      <c r="BD26" s="221"/>
      <c r="BE26" s="221"/>
      <c r="BF26" s="38"/>
    </row>
    <row r="27" spans="1:58" ht="65.099999999999994" customHeight="1" x14ac:dyDescent="0.25">
      <c r="A27" s="38" t="s">
        <v>336</v>
      </c>
      <c r="B27" s="38" t="s">
        <v>207</v>
      </c>
      <c r="C27" s="39" t="s">
        <v>208</v>
      </c>
      <c r="D27" s="41">
        <v>1000</v>
      </c>
      <c r="E27" s="38" t="s">
        <v>448</v>
      </c>
      <c r="F27" s="81">
        <v>2024130010198</v>
      </c>
      <c r="G27" s="38" t="s">
        <v>449</v>
      </c>
      <c r="H27" s="195"/>
      <c r="I27" s="195"/>
      <c r="J27" s="187"/>
      <c r="K27" s="195" t="s">
        <v>457</v>
      </c>
      <c r="L27" s="195" t="s">
        <v>342</v>
      </c>
      <c r="M27" s="195" t="s">
        <v>458</v>
      </c>
      <c r="N27" s="187">
        <v>1000</v>
      </c>
      <c r="O27" s="187">
        <v>3</v>
      </c>
      <c r="P27" s="187">
        <v>712</v>
      </c>
      <c r="Q27" s="247">
        <v>1262</v>
      </c>
      <c r="R27" s="41"/>
      <c r="S27" s="187">
        <f>+N27+O27+P27+Q28</f>
        <v>1715</v>
      </c>
      <c r="T27" s="218">
        <v>1</v>
      </c>
      <c r="U27" s="230">
        <v>45658</v>
      </c>
      <c r="V27" s="230">
        <v>46022</v>
      </c>
      <c r="W27" s="187">
        <v>360</v>
      </c>
      <c r="X27" s="187">
        <v>5000</v>
      </c>
      <c r="Y27" s="187" t="s">
        <v>344</v>
      </c>
      <c r="Z27" s="195" t="s">
        <v>439</v>
      </c>
      <c r="AA27" s="195" t="s">
        <v>459</v>
      </c>
      <c r="AB27" s="195" t="s">
        <v>460</v>
      </c>
      <c r="AC27" s="187" t="s">
        <v>348</v>
      </c>
      <c r="AD27" s="45" t="s">
        <v>461</v>
      </c>
      <c r="AE27" s="86">
        <v>1273000000</v>
      </c>
      <c r="AF27" s="38" t="s">
        <v>443</v>
      </c>
      <c r="AG27" s="38" t="s">
        <v>351</v>
      </c>
      <c r="AH27" s="112" t="s">
        <v>352</v>
      </c>
      <c r="AI27" s="221"/>
      <c r="AJ27" s="221"/>
      <c r="AK27" s="221"/>
      <c r="AL27" s="221"/>
      <c r="AM27" s="221"/>
      <c r="AN27" s="195"/>
      <c r="AO27" s="187"/>
      <c r="AP27" s="41"/>
      <c r="AQ27" s="41"/>
      <c r="AR27" s="41"/>
      <c r="AS27" s="41"/>
      <c r="AT27" s="221"/>
      <c r="AU27" s="221"/>
      <c r="AV27" s="221"/>
      <c r="AW27" s="218"/>
      <c r="AX27" s="305"/>
      <c r="AY27" s="305"/>
      <c r="AZ27" s="305"/>
      <c r="BA27" s="305"/>
      <c r="BB27" s="221"/>
      <c r="BC27" s="221"/>
      <c r="BD27" s="221"/>
      <c r="BE27" s="221"/>
      <c r="BF27" s="38"/>
    </row>
    <row r="28" spans="1:58" ht="65.099999999999994" customHeight="1" x14ac:dyDescent="0.25">
      <c r="A28" s="38" t="s">
        <v>336</v>
      </c>
      <c r="B28" s="38" t="s">
        <v>207</v>
      </c>
      <c r="C28" s="39" t="s">
        <v>208</v>
      </c>
      <c r="D28" s="41">
        <v>20</v>
      </c>
      <c r="E28" s="38" t="s">
        <v>448</v>
      </c>
      <c r="F28" s="81">
        <v>2024130010198</v>
      </c>
      <c r="G28" s="38" t="s">
        <v>449</v>
      </c>
      <c r="H28" s="195"/>
      <c r="I28" s="195"/>
      <c r="J28" s="187"/>
      <c r="K28" s="195"/>
      <c r="L28" s="195"/>
      <c r="M28" s="195"/>
      <c r="N28" s="187"/>
      <c r="O28" s="187"/>
      <c r="P28" s="187"/>
      <c r="Q28" s="246"/>
      <c r="R28" s="41"/>
      <c r="S28" s="187"/>
      <c r="T28" s="218"/>
      <c r="U28" s="230"/>
      <c r="V28" s="230"/>
      <c r="W28" s="187"/>
      <c r="X28" s="187"/>
      <c r="Y28" s="187"/>
      <c r="Z28" s="195"/>
      <c r="AA28" s="195"/>
      <c r="AB28" s="195"/>
      <c r="AC28" s="187"/>
      <c r="AD28" s="45" t="s">
        <v>462</v>
      </c>
      <c r="AE28" s="86">
        <v>300000000</v>
      </c>
      <c r="AF28" s="38" t="s">
        <v>443</v>
      </c>
      <c r="AG28" s="38" t="s">
        <v>351</v>
      </c>
      <c r="AH28" s="112" t="s">
        <v>368</v>
      </c>
      <c r="AI28" s="221"/>
      <c r="AJ28" s="221"/>
      <c r="AK28" s="221"/>
      <c r="AL28" s="221"/>
      <c r="AM28" s="221"/>
      <c r="AN28" s="195"/>
      <c r="AO28" s="187"/>
      <c r="AP28" s="41"/>
      <c r="AQ28" s="41"/>
      <c r="AR28" s="41"/>
      <c r="AS28" s="41"/>
      <c r="AT28" s="221"/>
      <c r="AU28" s="221"/>
      <c r="AV28" s="221"/>
      <c r="AW28" s="218"/>
      <c r="AX28" s="305"/>
      <c r="AY28" s="305"/>
      <c r="AZ28" s="305"/>
      <c r="BA28" s="305"/>
      <c r="BB28" s="221"/>
      <c r="BC28" s="221"/>
      <c r="BD28" s="221"/>
      <c r="BE28" s="221"/>
      <c r="BF28" s="38"/>
    </row>
    <row r="29" spans="1:58" ht="65.099999999999994" customHeight="1" x14ac:dyDescent="0.25">
      <c r="A29" s="38" t="s">
        <v>336</v>
      </c>
      <c r="B29" s="38" t="s">
        <v>207</v>
      </c>
      <c r="C29" s="39" t="s">
        <v>208</v>
      </c>
      <c r="D29" s="41">
        <v>1</v>
      </c>
      <c r="E29" s="38" t="s">
        <v>448</v>
      </c>
      <c r="F29" s="81">
        <v>2024130010198</v>
      </c>
      <c r="G29" s="38" t="s">
        <v>449</v>
      </c>
      <c r="H29" s="195"/>
      <c r="I29" s="195"/>
      <c r="J29" s="187"/>
      <c r="K29" s="195"/>
      <c r="L29" s="195"/>
      <c r="M29" s="195"/>
      <c r="N29" s="187"/>
      <c r="O29" s="187"/>
      <c r="P29" s="187"/>
      <c r="Q29" s="246"/>
      <c r="R29" s="41"/>
      <c r="S29" s="187"/>
      <c r="T29" s="218"/>
      <c r="U29" s="230"/>
      <c r="V29" s="230"/>
      <c r="W29" s="187"/>
      <c r="X29" s="187"/>
      <c r="Y29" s="187"/>
      <c r="Z29" s="195"/>
      <c r="AA29" s="195"/>
      <c r="AB29" s="195"/>
      <c r="AC29" s="187"/>
      <c r="AD29" s="45" t="s">
        <v>463</v>
      </c>
      <c r="AE29" s="86">
        <v>800000000</v>
      </c>
      <c r="AF29" s="38" t="s">
        <v>464</v>
      </c>
      <c r="AG29" s="38" t="s">
        <v>351</v>
      </c>
      <c r="AH29" s="112" t="s">
        <v>368</v>
      </c>
      <c r="AI29" s="221"/>
      <c r="AJ29" s="221"/>
      <c r="AK29" s="221"/>
      <c r="AL29" s="221"/>
      <c r="AM29" s="221"/>
      <c r="AN29" s="195"/>
      <c r="AO29" s="187"/>
      <c r="AP29" s="41"/>
      <c r="AQ29" s="41"/>
      <c r="AR29" s="41"/>
      <c r="AS29" s="41"/>
      <c r="AT29" s="221"/>
      <c r="AU29" s="221"/>
      <c r="AV29" s="221"/>
      <c r="AW29" s="218"/>
      <c r="AX29" s="305"/>
      <c r="AY29" s="305"/>
      <c r="AZ29" s="305"/>
      <c r="BA29" s="305"/>
      <c r="BB29" s="221"/>
      <c r="BC29" s="221"/>
      <c r="BD29" s="221"/>
      <c r="BE29" s="221"/>
      <c r="BF29" s="38"/>
    </row>
    <row r="30" spans="1:58" ht="65.099999999999994" customHeight="1" x14ac:dyDescent="0.25">
      <c r="A30" s="38" t="s">
        <v>336</v>
      </c>
      <c r="B30" s="38" t="s">
        <v>207</v>
      </c>
      <c r="C30" s="39" t="s">
        <v>208</v>
      </c>
      <c r="D30" s="41"/>
      <c r="E30" s="38" t="s">
        <v>448</v>
      </c>
      <c r="F30" s="81">
        <v>2024130010198</v>
      </c>
      <c r="G30" s="38" t="s">
        <v>449</v>
      </c>
      <c r="H30" s="195"/>
      <c r="I30" s="195"/>
      <c r="J30" s="187"/>
      <c r="K30" s="195"/>
      <c r="L30" s="195"/>
      <c r="M30" s="195"/>
      <c r="N30" s="187"/>
      <c r="O30" s="187"/>
      <c r="P30" s="187"/>
      <c r="Q30" s="246"/>
      <c r="R30" s="41"/>
      <c r="S30" s="187"/>
      <c r="T30" s="218"/>
      <c r="U30" s="230"/>
      <c r="V30" s="230"/>
      <c r="W30" s="187"/>
      <c r="X30" s="187"/>
      <c r="Y30" s="187"/>
      <c r="Z30" s="195"/>
      <c r="AA30" s="195"/>
      <c r="AB30" s="195"/>
      <c r="AC30" s="187"/>
      <c r="AD30" s="248" t="s">
        <v>465</v>
      </c>
      <c r="AE30" s="229">
        <v>900000000</v>
      </c>
      <c r="AF30" s="232" t="s">
        <v>464</v>
      </c>
      <c r="AG30" s="232" t="s">
        <v>351</v>
      </c>
      <c r="AH30" s="233" t="s">
        <v>395</v>
      </c>
      <c r="AI30" s="221"/>
      <c r="AJ30" s="221"/>
      <c r="AK30" s="221"/>
      <c r="AL30" s="221"/>
      <c r="AM30" s="221"/>
      <c r="AN30" s="195"/>
      <c r="AO30" s="187"/>
      <c r="AP30" s="41"/>
      <c r="AQ30" s="41"/>
      <c r="AR30" s="41"/>
      <c r="AS30" s="41"/>
      <c r="AT30" s="221"/>
      <c r="AU30" s="221"/>
      <c r="AV30" s="221"/>
      <c r="AW30" s="218"/>
      <c r="AX30" s="305"/>
      <c r="AY30" s="305"/>
      <c r="AZ30" s="305"/>
      <c r="BA30" s="305"/>
      <c r="BB30" s="221"/>
      <c r="BC30" s="221"/>
      <c r="BD30" s="221"/>
      <c r="BE30" s="221"/>
      <c r="BF30" s="38"/>
    </row>
    <row r="31" spans="1:58" ht="65.099999999999994" customHeight="1" x14ac:dyDescent="0.25">
      <c r="A31" s="45"/>
      <c r="B31" s="45"/>
      <c r="C31" s="58"/>
      <c r="D31" s="66"/>
      <c r="E31" s="38"/>
      <c r="F31" s="81"/>
      <c r="G31" s="38"/>
      <c r="H31" s="195"/>
      <c r="I31" s="195"/>
      <c r="J31" s="187"/>
      <c r="K31" s="195"/>
      <c r="L31" s="195"/>
      <c r="M31" s="195"/>
      <c r="N31" s="187"/>
      <c r="O31" s="187"/>
      <c r="P31" s="187"/>
      <c r="Q31" s="252"/>
      <c r="R31" s="41"/>
      <c r="S31" s="187"/>
      <c r="T31" s="218"/>
      <c r="U31" s="230"/>
      <c r="V31" s="230"/>
      <c r="W31" s="187"/>
      <c r="X31" s="187"/>
      <c r="Y31" s="187"/>
      <c r="Z31" s="195"/>
      <c r="AA31" s="195"/>
      <c r="AB31" s="195"/>
      <c r="AC31" s="187"/>
      <c r="AD31" s="249"/>
      <c r="AE31" s="239"/>
      <c r="AF31" s="243"/>
      <c r="AG31" s="243"/>
      <c r="AH31" s="245"/>
      <c r="AI31" s="221"/>
      <c r="AJ31" s="221"/>
      <c r="AK31" s="221"/>
      <c r="AL31" s="221"/>
      <c r="AM31" s="221"/>
      <c r="AN31" s="195"/>
      <c r="AO31" s="187"/>
      <c r="AP31" s="41"/>
      <c r="AQ31" s="41"/>
      <c r="AR31" s="41"/>
      <c r="AS31" s="41"/>
      <c r="AT31" s="221"/>
      <c r="AU31" s="221"/>
      <c r="AV31" s="221"/>
      <c r="AW31" s="218"/>
      <c r="AX31" s="305"/>
      <c r="AY31" s="305"/>
      <c r="AZ31" s="305"/>
      <c r="BA31" s="305"/>
      <c r="BB31" s="221"/>
      <c r="BC31" s="221"/>
      <c r="BD31" s="221"/>
      <c r="BE31" s="221"/>
      <c r="BF31" s="38"/>
    </row>
    <row r="32" spans="1:58" ht="65.099999999999994" customHeight="1" x14ac:dyDescent="0.25">
      <c r="A32" s="45" t="s">
        <v>466</v>
      </c>
      <c r="B32" s="38" t="s">
        <v>207</v>
      </c>
      <c r="C32" s="39" t="s">
        <v>208</v>
      </c>
      <c r="D32" s="41">
        <v>1000</v>
      </c>
      <c r="E32" s="38" t="s">
        <v>448</v>
      </c>
      <c r="F32" s="81">
        <v>2024130010198</v>
      </c>
      <c r="G32" s="38" t="s">
        <v>449</v>
      </c>
      <c r="H32" s="113" t="s">
        <v>467</v>
      </c>
      <c r="I32" s="38" t="s">
        <v>468</v>
      </c>
      <c r="J32" s="44">
        <v>0.3</v>
      </c>
      <c r="K32" s="38" t="s">
        <v>469</v>
      </c>
      <c r="L32" s="38" t="s">
        <v>342</v>
      </c>
      <c r="M32" s="38" t="s">
        <v>470</v>
      </c>
      <c r="N32" s="41">
        <v>14</v>
      </c>
      <c r="O32" s="41">
        <v>5</v>
      </c>
      <c r="P32" s="41">
        <v>7</v>
      </c>
      <c r="Q32" s="41">
        <v>2</v>
      </c>
      <c r="R32" s="41"/>
      <c r="S32" s="41">
        <f>+O32+P32+Q32+R32</f>
        <v>14</v>
      </c>
      <c r="T32" s="43">
        <f>+S32/N32</f>
        <v>1</v>
      </c>
      <c r="U32" s="82">
        <v>45658</v>
      </c>
      <c r="V32" s="82">
        <v>46022</v>
      </c>
      <c r="W32" s="41">
        <v>360</v>
      </c>
      <c r="X32" s="41">
        <v>1000</v>
      </c>
      <c r="Y32" s="41" t="s">
        <v>344</v>
      </c>
      <c r="Z32" s="38" t="s">
        <v>439</v>
      </c>
      <c r="AA32" s="57"/>
      <c r="AB32" s="38"/>
      <c r="AC32" s="41" t="s">
        <v>348</v>
      </c>
      <c r="AD32" s="38" t="s">
        <v>455</v>
      </c>
      <c r="AE32" s="83"/>
      <c r="AF32" s="38"/>
      <c r="AG32" s="38"/>
      <c r="AH32" s="82"/>
      <c r="AI32" s="221"/>
      <c r="AJ32" s="221"/>
      <c r="AK32" s="221"/>
      <c r="AL32" s="221"/>
      <c r="AM32" s="221"/>
      <c r="AN32" s="195"/>
      <c r="AO32" s="187"/>
      <c r="AP32" s="41"/>
      <c r="AQ32" s="41"/>
      <c r="AR32" s="41"/>
      <c r="AS32" s="41"/>
      <c r="AT32" s="221"/>
      <c r="AU32" s="221"/>
      <c r="AV32" s="221"/>
      <c r="AW32" s="218"/>
      <c r="AX32" s="305"/>
      <c r="AY32" s="305"/>
      <c r="AZ32" s="305"/>
      <c r="BA32" s="305"/>
      <c r="BB32" s="221"/>
      <c r="BC32" s="221"/>
      <c r="BD32" s="221"/>
      <c r="BE32" s="221"/>
      <c r="BF32" s="38"/>
    </row>
    <row r="33" spans="1:58" ht="65.099999999999994" customHeight="1" x14ac:dyDescent="0.25">
      <c r="A33" s="38"/>
      <c r="B33" s="38"/>
      <c r="C33" s="39"/>
      <c r="D33" s="41"/>
      <c r="E33" s="45"/>
      <c r="F33" s="234" t="s">
        <v>471</v>
      </c>
      <c r="G33" s="235"/>
      <c r="H33" s="235"/>
      <c r="I33" s="235"/>
      <c r="J33" s="235"/>
      <c r="K33" s="235"/>
      <c r="L33" s="235"/>
      <c r="M33" s="235"/>
      <c r="N33" s="235"/>
      <c r="O33" s="235"/>
      <c r="P33" s="235"/>
      <c r="Q33" s="235"/>
      <c r="R33" s="235"/>
      <c r="S33" s="236"/>
      <c r="T33" s="298">
        <f>AVERAGE(T26:T32)</f>
        <v>0.98333333333333339</v>
      </c>
      <c r="U33" s="275"/>
      <c r="V33" s="276"/>
      <c r="W33" s="276"/>
      <c r="X33" s="276"/>
      <c r="Y33" s="276"/>
      <c r="Z33" s="276"/>
      <c r="AA33" s="276"/>
      <c r="AB33" s="276"/>
      <c r="AC33" s="276"/>
      <c r="AD33" s="276"/>
      <c r="AE33" s="276"/>
      <c r="AF33" s="276"/>
      <c r="AG33" s="276"/>
      <c r="AH33" s="277"/>
      <c r="AI33" s="332" t="s">
        <v>472</v>
      </c>
      <c r="AJ33" s="332"/>
      <c r="AK33" s="332"/>
      <c r="AL33" s="332"/>
      <c r="AM33" s="332"/>
      <c r="AN33" s="332"/>
      <c r="AO33" s="332"/>
      <c r="AP33" s="333"/>
      <c r="AQ33" s="333"/>
      <c r="AR33" s="333"/>
      <c r="AS33" s="333"/>
      <c r="AT33" s="341">
        <f t="shared" ref="AT33:BA33" si="8">+AT26</f>
        <v>1737975000</v>
      </c>
      <c r="AU33" s="336">
        <f t="shared" si="8"/>
        <v>0.48277083333333332</v>
      </c>
      <c r="AV33" s="341">
        <f t="shared" si="8"/>
        <v>70250000</v>
      </c>
      <c r="AW33" s="336">
        <f t="shared" si="8"/>
        <v>1.951388888888889E-2</v>
      </c>
      <c r="AX33" s="337">
        <f t="shared" si="8"/>
        <v>3082275000</v>
      </c>
      <c r="AY33" s="345">
        <f t="shared" si="8"/>
        <v>0.96321093749999998</v>
      </c>
      <c r="AZ33" s="343">
        <f t="shared" si="8"/>
        <v>775575000</v>
      </c>
      <c r="BA33" s="346">
        <f t="shared" si="8"/>
        <v>0.2423671875</v>
      </c>
      <c r="BB33" s="85"/>
      <c r="BC33" s="85"/>
      <c r="BD33" s="85"/>
      <c r="BE33" s="85"/>
      <c r="BF33" s="38"/>
    </row>
    <row r="34" spans="1:58" ht="65.099999999999994" customHeight="1" x14ac:dyDescent="0.25">
      <c r="A34" s="45" t="s">
        <v>466</v>
      </c>
      <c r="B34" s="45" t="s">
        <v>226</v>
      </c>
      <c r="C34" s="58" t="s">
        <v>227</v>
      </c>
      <c r="D34" s="41">
        <v>5000</v>
      </c>
      <c r="E34" s="45" t="s">
        <v>473</v>
      </c>
      <c r="F34" s="114">
        <v>2024130010184</v>
      </c>
      <c r="G34" s="45" t="s">
        <v>474</v>
      </c>
      <c r="H34" s="45" t="s">
        <v>475</v>
      </c>
      <c r="I34" s="45" t="s">
        <v>476</v>
      </c>
      <c r="J34" s="44">
        <v>0.3</v>
      </c>
      <c r="K34" s="38" t="s">
        <v>477</v>
      </c>
      <c r="L34" s="38" t="s">
        <v>342</v>
      </c>
      <c r="M34" s="38" t="s">
        <v>478</v>
      </c>
      <c r="N34" s="41">
        <v>6000</v>
      </c>
      <c r="O34" s="41">
        <v>219</v>
      </c>
      <c r="P34" s="41">
        <v>331</v>
      </c>
      <c r="Q34" s="89">
        <v>397</v>
      </c>
      <c r="R34" s="48"/>
      <c r="S34" s="48">
        <f>+O34+P34+Q34+R34</f>
        <v>947</v>
      </c>
      <c r="T34" s="142">
        <f>+S34/N34</f>
        <v>0.15783333333333333</v>
      </c>
      <c r="U34" s="90">
        <v>45658</v>
      </c>
      <c r="V34" s="90">
        <v>46022</v>
      </c>
      <c r="W34" s="48">
        <v>360</v>
      </c>
      <c r="X34" s="48">
        <v>5000</v>
      </c>
      <c r="Y34" s="48" t="s">
        <v>344</v>
      </c>
      <c r="Z34" s="46" t="s">
        <v>439</v>
      </c>
      <c r="AA34" s="46" t="s">
        <v>479</v>
      </c>
      <c r="AB34" s="46" t="s">
        <v>480</v>
      </c>
      <c r="AC34" s="246" t="s">
        <v>348</v>
      </c>
      <c r="AD34" s="101" t="s">
        <v>481</v>
      </c>
      <c r="AE34" s="107">
        <v>150000000</v>
      </c>
      <c r="AF34" s="46" t="s">
        <v>379</v>
      </c>
      <c r="AG34" s="46" t="s">
        <v>351</v>
      </c>
      <c r="AH34" s="48" t="s">
        <v>352</v>
      </c>
      <c r="AI34" s="221">
        <v>307000000</v>
      </c>
      <c r="AJ34" s="221"/>
      <c r="AK34" s="221">
        <v>307000000</v>
      </c>
      <c r="AL34" s="221">
        <v>96800000</v>
      </c>
      <c r="AM34" s="221"/>
      <c r="AN34" s="195" t="s">
        <v>353</v>
      </c>
      <c r="AO34" s="187" t="s">
        <v>482</v>
      </c>
      <c r="AP34" s="41"/>
      <c r="AQ34" s="41"/>
      <c r="AR34" s="41"/>
      <c r="AS34" s="41"/>
      <c r="AT34" s="221">
        <v>61930000</v>
      </c>
      <c r="AU34" s="222">
        <f>+AT34/AK34</f>
        <v>0.20172638436482085</v>
      </c>
      <c r="AV34" s="221">
        <v>18595000</v>
      </c>
      <c r="AW34" s="218">
        <f>+AV34/AK34</f>
        <v>6.0570032573289904E-2</v>
      </c>
      <c r="AX34" s="316">
        <v>84630000</v>
      </c>
      <c r="AY34" s="317">
        <f>+AX34/AI34</f>
        <v>0.27566775244299674</v>
      </c>
      <c r="AZ34" s="305">
        <v>53960000</v>
      </c>
      <c r="BA34" s="317">
        <f>+AZ34/AL34</f>
        <v>0.55743801652892566</v>
      </c>
      <c r="BB34" s="222"/>
      <c r="BC34" s="222"/>
      <c r="BD34" s="222"/>
      <c r="BE34" s="222"/>
      <c r="BF34" s="46"/>
    </row>
    <row r="35" spans="1:58" ht="65.099999999999994" customHeight="1" thickBot="1" x14ac:dyDescent="0.3">
      <c r="A35" s="45" t="s">
        <v>466</v>
      </c>
      <c r="B35" s="45" t="s">
        <v>226</v>
      </c>
      <c r="C35" s="58" t="s">
        <v>227</v>
      </c>
      <c r="D35" s="41">
        <v>738</v>
      </c>
      <c r="E35" s="45" t="s">
        <v>473</v>
      </c>
      <c r="F35" s="115">
        <v>2024130010184</v>
      </c>
      <c r="G35" s="103" t="s">
        <v>474</v>
      </c>
      <c r="H35" s="103" t="s">
        <v>483</v>
      </c>
      <c r="I35" s="103" t="s">
        <v>362</v>
      </c>
      <c r="J35" s="94">
        <v>0.7</v>
      </c>
      <c r="K35" s="93" t="s">
        <v>484</v>
      </c>
      <c r="L35" s="93" t="s">
        <v>342</v>
      </c>
      <c r="M35" s="93" t="s">
        <v>485</v>
      </c>
      <c r="N35" s="51">
        <v>1</v>
      </c>
      <c r="O35" s="51">
        <v>0</v>
      </c>
      <c r="P35" s="51">
        <v>1</v>
      </c>
      <c r="Q35" s="95">
        <v>0</v>
      </c>
      <c r="R35" s="54"/>
      <c r="S35" s="54">
        <f>+O35+P35+Q35+R35</f>
        <v>1</v>
      </c>
      <c r="T35" s="142">
        <f>+S35/N35</f>
        <v>1</v>
      </c>
      <c r="U35" s="96">
        <v>45658</v>
      </c>
      <c r="V35" s="96">
        <v>46022</v>
      </c>
      <c r="W35" s="51">
        <v>360</v>
      </c>
      <c r="X35" s="51">
        <v>738</v>
      </c>
      <c r="Y35" s="51" t="s">
        <v>344</v>
      </c>
      <c r="Z35" s="93" t="s">
        <v>439</v>
      </c>
      <c r="AA35" s="93" t="s">
        <v>486</v>
      </c>
      <c r="AB35" s="93" t="s">
        <v>460</v>
      </c>
      <c r="AC35" s="246"/>
      <c r="AD35" s="103" t="s">
        <v>487</v>
      </c>
      <c r="AE35" s="116">
        <v>220000000</v>
      </c>
      <c r="AF35" s="93" t="s">
        <v>367</v>
      </c>
      <c r="AG35" s="93" t="s">
        <v>351</v>
      </c>
      <c r="AH35" s="51" t="s">
        <v>368</v>
      </c>
      <c r="AI35" s="221"/>
      <c r="AJ35" s="221"/>
      <c r="AK35" s="221"/>
      <c r="AL35" s="221"/>
      <c r="AM35" s="221"/>
      <c r="AN35" s="195"/>
      <c r="AO35" s="187"/>
      <c r="AP35" s="41"/>
      <c r="AQ35" s="41"/>
      <c r="AR35" s="41"/>
      <c r="AS35" s="41"/>
      <c r="AT35" s="221"/>
      <c r="AU35" s="222"/>
      <c r="AV35" s="221"/>
      <c r="AW35" s="218"/>
      <c r="AX35" s="318"/>
      <c r="AY35" s="317"/>
      <c r="AZ35" s="305"/>
      <c r="BA35" s="317"/>
      <c r="BB35" s="222"/>
      <c r="BC35" s="222"/>
      <c r="BD35" s="222"/>
      <c r="BE35" s="222"/>
      <c r="BF35" s="38"/>
    </row>
    <row r="36" spans="1:58" ht="65.099999999999994" customHeight="1" x14ac:dyDescent="0.25">
      <c r="A36" s="93"/>
      <c r="B36" s="93"/>
      <c r="C36" s="117"/>
      <c r="D36" s="51"/>
      <c r="E36" s="103"/>
      <c r="F36" s="237" t="s">
        <v>488</v>
      </c>
      <c r="G36" s="237"/>
      <c r="H36" s="237"/>
      <c r="I36" s="237"/>
      <c r="J36" s="237"/>
      <c r="K36" s="237"/>
      <c r="L36" s="237"/>
      <c r="M36" s="237"/>
      <c r="N36" s="237"/>
      <c r="O36" s="237"/>
      <c r="P36" s="237"/>
      <c r="Q36" s="237"/>
      <c r="R36" s="237"/>
      <c r="S36" s="237"/>
      <c r="T36" s="299">
        <f>AVERAGE(T34:T35)</f>
        <v>0.57891666666666663</v>
      </c>
      <c r="U36" s="233"/>
      <c r="V36" s="233"/>
      <c r="W36" s="233"/>
      <c r="X36" s="233"/>
      <c r="Y36" s="233"/>
      <c r="Z36" s="233"/>
      <c r="AA36" s="233"/>
      <c r="AB36" s="233"/>
      <c r="AC36" s="233"/>
      <c r="AD36" s="233"/>
      <c r="AE36" s="233"/>
      <c r="AF36" s="233"/>
      <c r="AG36" s="233"/>
      <c r="AH36" s="233"/>
      <c r="AI36" s="347" t="s">
        <v>489</v>
      </c>
      <c r="AJ36" s="347"/>
      <c r="AK36" s="347"/>
      <c r="AL36" s="347"/>
      <c r="AM36" s="347"/>
      <c r="AN36" s="347"/>
      <c r="AO36" s="347"/>
      <c r="AP36" s="348"/>
      <c r="AQ36" s="348"/>
      <c r="AR36" s="348"/>
      <c r="AS36" s="348"/>
      <c r="AT36" s="349">
        <f t="shared" ref="AT36:AW36" si="9">+AT34</f>
        <v>61930000</v>
      </c>
      <c r="AU36" s="350">
        <f>+AU34</f>
        <v>0.20172638436482085</v>
      </c>
      <c r="AV36" s="349">
        <f t="shared" si="9"/>
        <v>18595000</v>
      </c>
      <c r="AW36" s="351">
        <f t="shared" si="9"/>
        <v>6.0570032573289904E-2</v>
      </c>
      <c r="AX36" s="352">
        <f>+AX34</f>
        <v>84630000</v>
      </c>
      <c r="AY36" s="353">
        <f>+AY34</f>
        <v>0.27566775244299674</v>
      </c>
      <c r="AZ36" s="354">
        <f>+AZ34</f>
        <v>53960000</v>
      </c>
      <c r="BA36" s="355">
        <f>+BA34</f>
        <v>0.55743801652892566</v>
      </c>
      <c r="BB36" s="104"/>
      <c r="BC36" s="104"/>
      <c r="BD36" s="104"/>
      <c r="BE36" s="104"/>
      <c r="BF36" s="38"/>
    </row>
    <row r="37" spans="1:58" ht="65.099999999999994" customHeight="1" x14ac:dyDescent="0.25">
      <c r="A37" s="38" t="s">
        <v>336</v>
      </c>
      <c r="B37" s="38" t="s">
        <v>234</v>
      </c>
      <c r="C37" s="39" t="s">
        <v>235</v>
      </c>
      <c r="D37" s="41">
        <v>346</v>
      </c>
      <c r="E37" s="38" t="s">
        <v>490</v>
      </c>
      <c r="F37" s="81">
        <v>2024130010182</v>
      </c>
      <c r="G37" s="38" t="s">
        <v>491</v>
      </c>
      <c r="H37" s="38" t="s">
        <v>492</v>
      </c>
      <c r="I37" s="38" t="s">
        <v>389</v>
      </c>
      <c r="J37" s="44">
        <v>0.25</v>
      </c>
      <c r="K37" s="38" t="s">
        <v>493</v>
      </c>
      <c r="L37" s="38" t="s">
        <v>342</v>
      </c>
      <c r="M37" s="38" t="s">
        <v>494</v>
      </c>
      <c r="N37" s="41">
        <v>346</v>
      </c>
      <c r="O37" s="41">
        <v>125</v>
      </c>
      <c r="P37" s="41">
        <v>45</v>
      </c>
      <c r="Q37" s="41">
        <v>371</v>
      </c>
      <c r="R37" s="41"/>
      <c r="S37" s="41">
        <f t="shared" ref="S37:S43" si="10">+O37+P37+Q37+R37</f>
        <v>541</v>
      </c>
      <c r="T37" s="43">
        <v>1</v>
      </c>
      <c r="U37" s="82">
        <v>45658</v>
      </c>
      <c r="V37" s="82">
        <v>46022</v>
      </c>
      <c r="W37" s="41">
        <v>360</v>
      </c>
      <c r="X37" s="41">
        <v>346</v>
      </c>
      <c r="Y37" s="41" t="s">
        <v>344</v>
      </c>
      <c r="Z37" s="38" t="s">
        <v>439</v>
      </c>
      <c r="AA37" s="38" t="s">
        <v>495</v>
      </c>
      <c r="AB37" s="38" t="s">
        <v>496</v>
      </c>
      <c r="AC37" s="187" t="s">
        <v>348</v>
      </c>
      <c r="AD37" s="195" t="s">
        <v>497</v>
      </c>
      <c r="AE37" s="221">
        <v>150000000</v>
      </c>
      <c r="AF37" s="195" t="s">
        <v>379</v>
      </c>
      <c r="AG37" s="195" t="s">
        <v>351</v>
      </c>
      <c r="AH37" s="230" t="s">
        <v>352</v>
      </c>
      <c r="AI37" s="221">
        <v>250000000</v>
      </c>
      <c r="AJ37" s="221"/>
      <c r="AK37" s="221">
        <v>250000000</v>
      </c>
      <c r="AL37" s="221">
        <v>250000000</v>
      </c>
      <c r="AM37" s="221"/>
      <c r="AN37" s="195" t="s">
        <v>353</v>
      </c>
      <c r="AO37" s="187" t="s">
        <v>498</v>
      </c>
      <c r="AP37" s="41"/>
      <c r="AQ37" s="41"/>
      <c r="AR37" s="41"/>
      <c r="AS37" s="41"/>
      <c r="AT37" s="221">
        <v>63900000</v>
      </c>
      <c r="AU37" s="218">
        <f>+AT37/AK37</f>
        <v>0.25559999999999999</v>
      </c>
      <c r="AV37" s="221">
        <v>26650000</v>
      </c>
      <c r="AW37" s="218">
        <f>+AV37/AK37</f>
        <v>0.1066</v>
      </c>
      <c r="AX37" s="305">
        <v>142230000</v>
      </c>
      <c r="AY37" s="306">
        <f>+AX37/AL37</f>
        <v>0.56891999999999998</v>
      </c>
      <c r="AZ37" s="305">
        <v>69400000</v>
      </c>
      <c r="BA37" s="306">
        <f>+AZ37/AL37</f>
        <v>0.27760000000000001</v>
      </c>
      <c r="BB37" s="218"/>
      <c r="BC37" s="218"/>
      <c r="BD37" s="218"/>
      <c r="BE37" s="218"/>
      <c r="BF37" s="38"/>
    </row>
    <row r="38" spans="1:58" ht="65.099999999999994" customHeight="1" x14ac:dyDescent="0.25">
      <c r="A38" s="38" t="s">
        <v>336</v>
      </c>
      <c r="B38" s="38" t="s">
        <v>234</v>
      </c>
      <c r="C38" s="39" t="s">
        <v>235</v>
      </c>
      <c r="D38" s="41">
        <v>346</v>
      </c>
      <c r="E38" s="38" t="s">
        <v>490</v>
      </c>
      <c r="F38" s="81">
        <v>2024130010182</v>
      </c>
      <c r="G38" s="38" t="s">
        <v>491</v>
      </c>
      <c r="H38" s="38" t="s">
        <v>492</v>
      </c>
      <c r="I38" s="38" t="s">
        <v>389</v>
      </c>
      <c r="J38" s="44">
        <v>0.25</v>
      </c>
      <c r="K38" s="38" t="s">
        <v>499</v>
      </c>
      <c r="L38" s="38" t="s">
        <v>342</v>
      </c>
      <c r="M38" s="38" t="s">
        <v>500</v>
      </c>
      <c r="N38" s="41">
        <v>10</v>
      </c>
      <c r="O38" s="41">
        <v>1</v>
      </c>
      <c r="P38" s="41">
        <v>5</v>
      </c>
      <c r="Q38" s="41">
        <v>2</v>
      </c>
      <c r="R38" s="41"/>
      <c r="S38" s="41">
        <f t="shared" si="10"/>
        <v>8</v>
      </c>
      <c r="T38" s="43">
        <f t="shared" ref="T38:T39" si="11">+S38/N38</f>
        <v>0.8</v>
      </c>
      <c r="U38" s="82">
        <v>45658</v>
      </c>
      <c r="V38" s="82">
        <v>46022</v>
      </c>
      <c r="W38" s="41">
        <v>360</v>
      </c>
      <c r="X38" s="41">
        <v>200</v>
      </c>
      <c r="Y38" s="41" t="s">
        <v>344</v>
      </c>
      <c r="Z38" s="38" t="s">
        <v>439</v>
      </c>
      <c r="AA38" s="38" t="s">
        <v>501</v>
      </c>
      <c r="AB38" s="38" t="s">
        <v>502</v>
      </c>
      <c r="AC38" s="187"/>
      <c r="AD38" s="195"/>
      <c r="AE38" s="221"/>
      <c r="AF38" s="195"/>
      <c r="AG38" s="195"/>
      <c r="AH38" s="230"/>
      <c r="AI38" s="221"/>
      <c r="AJ38" s="221"/>
      <c r="AK38" s="221"/>
      <c r="AL38" s="221"/>
      <c r="AM38" s="221"/>
      <c r="AN38" s="195"/>
      <c r="AO38" s="187"/>
      <c r="AP38" s="41"/>
      <c r="AQ38" s="41"/>
      <c r="AR38" s="41"/>
      <c r="AS38" s="41"/>
      <c r="AT38" s="221"/>
      <c r="AU38" s="218"/>
      <c r="AV38" s="221"/>
      <c r="AW38" s="218"/>
      <c r="AX38" s="305"/>
      <c r="AY38" s="306"/>
      <c r="AZ38" s="305"/>
      <c r="BA38" s="306"/>
      <c r="BB38" s="218"/>
      <c r="BC38" s="218"/>
      <c r="BD38" s="218"/>
      <c r="BE38" s="218"/>
      <c r="BF38" s="38"/>
    </row>
    <row r="39" spans="1:58" ht="65.099999999999994" customHeight="1" x14ac:dyDescent="0.25">
      <c r="A39" s="38" t="s">
        <v>336</v>
      </c>
      <c r="B39" s="38" t="s">
        <v>234</v>
      </c>
      <c r="C39" s="39" t="s">
        <v>235</v>
      </c>
      <c r="D39" s="41">
        <v>1</v>
      </c>
      <c r="E39" s="38" t="s">
        <v>490</v>
      </c>
      <c r="F39" s="81">
        <v>2024130010182</v>
      </c>
      <c r="G39" s="38" t="s">
        <v>491</v>
      </c>
      <c r="H39" s="45" t="s">
        <v>503</v>
      </c>
      <c r="I39" s="45" t="s">
        <v>340</v>
      </c>
      <c r="J39" s="44">
        <v>0.35</v>
      </c>
      <c r="K39" s="38" t="s">
        <v>504</v>
      </c>
      <c r="L39" s="38" t="s">
        <v>342</v>
      </c>
      <c r="M39" s="38" t="s">
        <v>343</v>
      </c>
      <c r="N39" s="41">
        <v>4</v>
      </c>
      <c r="O39" s="41">
        <v>1</v>
      </c>
      <c r="P39" s="41">
        <v>1</v>
      </c>
      <c r="Q39" s="41">
        <v>1</v>
      </c>
      <c r="R39" s="41"/>
      <c r="S39" s="41">
        <f t="shared" si="10"/>
        <v>3</v>
      </c>
      <c r="T39" s="43">
        <f t="shared" si="11"/>
        <v>0.75</v>
      </c>
      <c r="U39" s="82">
        <v>45658</v>
      </c>
      <c r="V39" s="82">
        <v>46022</v>
      </c>
      <c r="W39" s="41">
        <v>360</v>
      </c>
      <c r="X39" s="41">
        <v>250</v>
      </c>
      <c r="Y39" s="41" t="s">
        <v>344</v>
      </c>
      <c r="Z39" s="38" t="s">
        <v>439</v>
      </c>
      <c r="AA39" s="38" t="s">
        <v>505</v>
      </c>
      <c r="AB39" s="38" t="s">
        <v>506</v>
      </c>
      <c r="AC39" s="187"/>
      <c r="AD39" s="45" t="s">
        <v>507</v>
      </c>
      <c r="AE39" s="86">
        <v>100000000</v>
      </c>
      <c r="AF39" s="38" t="s">
        <v>464</v>
      </c>
      <c r="AG39" s="38" t="s">
        <v>351</v>
      </c>
      <c r="AH39" s="41" t="s">
        <v>508</v>
      </c>
      <c r="AI39" s="221"/>
      <c r="AJ39" s="221"/>
      <c r="AK39" s="221"/>
      <c r="AL39" s="221"/>
      <c r="AM39" s="221"/>
      <c r="AN39" s="195"/>
      <c r="AO39" s="187"/>
      <c r="AP39" s="41"/>
      <c r="AQ39" s="41"/>
      <c r="AR39" s="41"/>
      <c r="AS39" s="41"/>
      <c r="AT39" s="221"/>
      <c r="AU39" s="218"/>
      <c r="AV39" s="221"/>
      <c r="AW39" s="218"/>
      <c r="AX39" s="305"/>
      <c r="AY39" s="306"/>
      <c r="AZ39" s="305"/>
      <c r="BA39" s="306"/>
      <c r="BB39" s="218"/>
      <c r="BC39" s="218"/>
      <c r="BD39" s="218"/>
      <c r="BE39" s="218"/>
      <c r="BF39" s="38"/>
    </row>
    <row r="40" spans="1:58" ht="65.099999999999994" customHeight="1" x14ac:dyDescent="0.25">
      <c r="A40" s="38" t="s">
        <v>336</v>
      </c>
      <c r="B40" s="38" t="s">
        <v>234</v>
      </c>
      <c r="C40" s="39" t="s">
        <v>235</v>
      </c>
      <c r="D40" s="41">
        <v>45</v>
      </c>
      <c r="E40" s="38" t="s">
        <v>490</v>
      </c>
      <c r="F40" s="81">
        <v>2024130010182</v>
      </c>
      <c r="G40" s="38" t="s">
        <v>491</v>
      </c>
      <c r="H40" s="45" t="s">
        <v>509</v>
      </c>
      <c r="I40" s="45" t="s">
        <v>362</v>
      </c>
      <c r="J40" s="44">
        <v>0.4</v>
      </c>
      <c r="K40" s="38" t="s">
        <v>510</v>
      </c>
      <c r="L40" s="38" t="s">
        <v>342</v>
      </c>
      <c r="M40" s="38" t="s">
        <v>412</v>
      </c>
      <c r="N40" s="41">
        <v>45</v>
      </c>
      <c r="O40" s="41">
        <v>0</v>
      </c>
      <c r="P40" s="41">
        <v>6</v>
      </c>
      <c r="Q40" s="41">
        <v>25</v>
      </c>
      <c r="R40" s="41"/>
      <c r="S40" s="41">
        <f t="shared" si="10"/>
        <v>31</v>
      </c>
      <c r="T40" s="43">
        <f>+S40/N40</f>
        <v>0.68888888888888888</v>
      </c>
      <c r="U40" s="82">
        <v>45658</v>
      </c>
      <c r="V40" s="82">
        <v>46022</v>
      </c>
      <c r="W40" s="41">
        <v>360</v>
      </c>
      <c r="X40" s="41">
        <v>1125</v>
      </c>
      <c r="Y40" s="41" t="s">
        <v>344</v>
      </c>
      <c r="Z40" s="38" t="s">
        <v>439</v>
      </c>
      <c r="AA40" s="57"/>
      <c r="AB40" s="38"/>
      <c r="AC40" s="187"/>
      <c r="AD40" s="45" t="s">
        <v>497</v>
      </c>
      <c r="AE40" s="86"/>
      <c r="AF40" s="38"/>
      <c r="AG40" s="38"/>
      <c r="AH40" s="52"/>
      <c r="AI40" s="221"/>
      <c r="AJ40" s="221"/>
      <c r="AK40" s="221"/>
      <c r="AL40" s="221"/>
      <c r="AM40" s="221"/>
      <c r="AN40" s="195"/>
      <c r="AO40" s="187"/>
      <c r="AP40" s="41"/>
      <c r="AQ40" s="41"/>
      <c r="AR40" s="41"/>
      <c r="AS40" s="41"/>
      <c r="AT40" s="221"/>
      <c r="AU40" s="218"/>
      <c r="AV40" s="221"/>
      <c r="AW40" s="218"/>
      <c r="AX40" s="305"/>
      <c r="AY40" s="306"/>
      <c r="AZ40" s="305"/>
      <c r="BA40" s="306"/>
      <c r="BB40" s="218"/>
      <c r="BC40" s="218"/>
      <c r="BD40" s="218"/>
      <c r="BE40" s="218"/>
      <c r="BF40" s="93"/>
    </row>
    <row r="41" spans="1:58" ht="65.099999999999994" customHeight="1" x14ac:dyDescent="0.25">
      <c r="A41" s="41"/>
      <c r="B41" s="38"/>
      <c r="C41" s="39"/>
      <c r="D41" s="41"/>
      <c r="E41" s="45"/>
      <c r="F41" s="226" t="s">
        <v>511</v>
      </c>
      <c r="G41" s="227"/>
      <c r="H41" s="227"/>
      <c r="I41" s="227"/>
      <c r="J41" s="227"/>
      <c r="K41" s="227"/>
      <c r="L41" s="227"/>
      <c r="M41" s="227"/>
      <c r="N41" s="227"/>
      <c r="O41" s="227"/>
      <c r="P41" s="227"/>
      <c r="Q41" s="227"/>
      <c r="R41" s="227"/>
      <c r="S41" s="228"/>
      <c r="T41" s="298">
        <f>AVERAGE(T37:T40)</f>
        <v>0.80972222222222223</v>
      </c>
      <c r="U41" s="230"/>
      <c r="V41" s="230"/>
      <c r="W41" s="230"/>
      <c r="X41" s="230"/>
      <c r="Y41" s="230"/>
      <c r="Z41" s="230"/>
      <c r="AA41" s="230"/>
      <c r="AB41" s="230"/>
      <c r="AC41" s="230"/>
      <c r="AD41" s="230"/>
      <c r="AE41" s="230"/>
      <c r="AF41" s="230"/>
      <c r="AG41" s="230"/>
      <c r="AH41" s="230"/>
      <c r="AI41" s="332" t="s">
        <v>512</v>
      </c>
      <c r="AJ41" s="332"/>
      <c r="AK41" s="332"/>
      <c r="AL41" s="332"/>
      <c r="AM41" s="332"/>
      <c r="AN41" s="332"/>
      <c r="AO41" s="332"/>
      <c r="AP41" s="333"/>
      <c r="AQ41" s="333"/>
      <c r="AR41" s="333"/>
      <c r="AS41" s="333"/>
      <c r="AT41" s="356">
        <f t="shared" ref="AT41:AW41" si="12">+AT37</f>
        <v>63900000</v>
      </c>
      <c r="AU41" s="342">
        <f>+AU37</f>
        <v>0.25559999999999999</v>
      </c>
      <c r="AV41" s="356">
        <f t="shared" si="12"/>
        <v>26650000</v>
      </c>
      <c r="AW41" s="336">
        <f t="shared" si="12"/>
        <v>0.1066</v>
      </c>
      <c r="AX41" s="345">
        <f>+AX37</f>
        <v>142230000</v>
      </c>
      <c r="AY41" s="340">
        <f>+AY37</f>
        <v>0.56891999999999998</v>
      </c>
      <c r="AZ41" s="343">
        <f>+AZ37</f>
        <v>69400000</v>
      </c>
      <c r="BA41" s="340">
        <f>+BA37</f>
        <v>0.27760000000000001</v>
      </c>
      <c r="BB41" s="85"/>
      <c r="BC41" s="85"/>
      <c r="BD41" s="85"/>
      <c r="BE41" s="85"/>
      <c r="BF41" s="38"/>
    </row>
    <row r="42" spans="1:58" ht="65.099999999999994" customHeight="1" x14ac:dyDescent="0.25">
      <c r="A42" s="38" t="s">
        <v>513</v>
      </c>
      <c r="B42" s="38" t="s">
        <v>243</v>
      </c>
      <c r="C42" s="39" t="s">
        <v>244</v>
      </c>
      <c r="D42" s="41">
        <v>4000</v>
      </c>
      <c r="E42" s="38" t="s">
        <v>514</v>
      </c>
      <c r="F42" s="81">
        <v>2024130010196</v>
      </c>
      <c r="G42" s="38" t="s">
        <v>515</v>
      </c>
      <c r="H42" s="38" t="s">
        <v>516</v>
      </c>
      <c r="I42" s="38" t="s">
        <v>517</v>
      </c>
      <c r="J42" s="44">
        <v>1</v>
      </c>
      <c r="K42" s="38" t="s">
        <v>518</v>
      </c>
      <c r="L42" s="38" t="s">
        <v>342</v>
      </c>
      <c r="M42" s="38" t="s">
        <v>519</v>
      </c>
      <c r="N42" s="41">
        <v>20</v>
      </c>
      <c r="O42" s="41">
        <v>0</v>
      </c>
      <c r="P42" s="41">
        <v>0</v>
      </c>
      <c r="Q42" s="41">
        <v>20</v>
      </c>
      <c r="R42" s="41"/>
      <c r="S42" s="41">
        <f t="shared" si="10"/>
        <v>20</v>
      </c>
      <c r="T42" s="43">
        <f>+S42/N42</f>
        <v>1</v>
      </c>
      <c r="U42" s="82">
        <v>45658</v>
      </c>
      <c r="V42" s="82">
        <v>46022</v>
      </c>
      <c r="W42" s="41">
        <v>360</v>
      </c>
      <c r="X42" s="41">
        <v>20</v>
      </c>
      <c r="Y42" s="41" t="s">
        <v>344</v>
      </c>
      <c r="Z42" s="38" t="s">
        <v>439</v>
      </c>
      <c r="AA42" s="38" t="s">
        <v>520</v>
      </c>
      <c r="AB42" s="38" t="s">
        <v>521</v>
      </c>
      <c r="AC42" s="187" t="s">
        <v>348</v>
      </c>
      <c r="AD42" s="195" t="s">
        <v>522</v>
      </c>
      <c r="AE42" s="221">
        <v>318280000</v>
      </c>
      <c r="AF42" s="195" t="s">
        <v>379</v>
      </c>
      <c r="AG42" s="195" t="s">
        <v>351</v>
      </c>
      <c r="AH42" s="230" t="s">
        <v>352</v>
      </c>
      <c r="AI42" s="221">
        <v>3205000000</v>
      </c>
      <c r="AJ42" s="221"/>
      <c r="AK42" s="221">
        <v>3205000000</v>
      </c>
      <c r="AL42" s="221">
        <v>3005000000</v>
      </c>
      <c r="AM42" s="221"/>
      <c r="AN42" s="195" t="s">
        <v>353</v>
      </c>
      <c r="AO42" s="187" t="s">
        <v>523</v>
      </c>
      <c r="AP42" s="41"/>
      <c r="AQ42" s="41"/>
      <c r="AR42" s="41"/>
      <c r="AS42" s="41"/>
      <c r="AT42" s="221">
        <v>145740000</v>
      </c>
      <c r="AU42" s="218">
        <f>+AT42/AK42</f>
        <v>4.547269890795632E-2</v>
      </c>
      <c r="AV42" s="221">
        <v>82250000</v>
      </c>
      <c r="AW42" s="218">
        <f>+AV42/AK42</f>
        <v>2.5663026521060842E-2</v>
      </c>
      <c r="AX42" s="305">
        <v>2752270000</v>
      </c>
      <c r="AY42" s="306">
        <f>+AX42/AL42</f>
        <v>0.9158968386023294</v>
      </c>
      <c r="AZ42" s="305">
        <v>835368000</v>
      </c>
      <c r="BA42" s="306">
        <f>+AZ42/AL42</f>
        <v>0.27799267886855239</v>
      </c>
      <c r="BB42" s="218"/>
      <c r="BC42" s="218"/>
      <c r="BD42" s="218"/>
      <c r="BE42" s="218"/>
      <c r="BF42" s="38"/>
    </row>
    <row r="43" spans="1:58" ht="65.099999999999994" customHeight="1" x14ac:dyDescent="0.25">
      <c r="A43" s="38" t="s">
        <v>513</v>
      </c>
      <c r="B43" s="38" t="s">
        <v>243</v>
      </c>
      <c r="C43" s="39" t="s">
        <v>244</v>
      </c>
      <c r="D43" s="41">
        <v>4000</v>
      </c>
      <c r="E43" s="38" t="s">
        <v>514</v>
      </c>
      <c r="F43" s="81">
        <v>2024130010196</v>
      </c>
      <c r="G43" s="38" t="s">
        <v>515</v>
      </c>
      <c r="H43" s="38" t="s">
        <v>516</v>
      </c>
      <c r="I43" s="38" t="s">
        <v>517</v>
      </c>
      <c r="J43" s="44">
        <v>1</v>
      </c>
      <c r="K43" s="38" t="s">
        <v>524</v>
      </c>
      <c r="L43" s="38" t="s">
        <v>342</v>
      </c>
      <c r="M43" s="38" t="s">
        <v>525</v>
      </c>
      <c r="N43" s="41">
        <v>20</v>
      </c>
      <c r="O43" s="41">
        <v>0</v>
      </c>
      <c r="P43" s="41">
        <v>0</v>
      </c>
      <c r="Q43" s="41">
        <v>20</v>
      </c>
      <c r="R43" s="41"/>
      <c r="S43" s="41">
        <f t="shared" si="10"/>
        <v>20</v>
      </c>
      <c r="T43" s="43">
        <f t="shared" ref="T43" si="13">+S43/N43</f>
        <v>1</v>
      </c>
      <c r="U43" s="82">
        <v>45658</v>
      </c>
      <c r="V43" s="82">
        <v>46022</v>
      </c>
      <c r="W43" s="41">
        <v>360</v>
      </c>
      <c r="X43" s="41">
        <v>20</v>
      </c>
      <c r="Y43" s="41" t="s">
        <v>344</v>
      </c>
      <c r="Z43" s="38" t="s">
        <v>439</v>
      </c>
      <c r="AA43" s="38" t="s">
        <v>526</v>
      </c>
      <c r="AB43" s="38" t="s">
        <v>527</v>
      </c>
      <c r="AC43" s="187"/>
      <c r="AD43" s="195"/>
      <c r="AE43" s="221"/>
      <c r="AF43" s="195"/>
      <c r="AG43" s="195"/>
      <c r="AH43" s="230"/>
      <c r="AI43" s="221"/>
      <c r="AJ43" s="221"/>
      <c r="AK43" s="221"/>
      <c r="AL43" s="221"/>
      <c r="AM43" s="221"/>
      <c r="AN43" s="195"/>
      <c r="AO43" s="187"/>
      <c r="AP43" s="41"/>
      <c r="AQ43" s="41"/>
      <c r="AR43" s="41"/>
      <c r="AS43" s="41"/>
      <c r="AT43" s="221"/>
      <c r="AU43" s="218"/>
      <c r="AV43" s="221"/>
      <c r="AW43" s="218"/>
      <c r="AX43" s="305"/>
      <c r="AY43" s="306"/>
      <c r="AZ43" s="305"/>
      <c r="BA43" s="306"/>
      <c r="BB43" s="218"/>
      <c r="BC43" s="218"/>
      <c r="BD43" s="218"/>
      <c r="BE43" s="218"/>
      <c r="BF43" s="38"/>
    </row>
    <row r="44" spans="1:58" ht="65.099999999999994" customHeight="1" x14ac:dyDescent="0.25">
      <c r="A44" s="38" t="s">
        <v>513</v>
      </c>
      <c r="B44" s="38" t="s">
        <v>243</v>
      </c>
      <c r="C44" s="39" t="s">
        <v>244</v>
      </c>
      <c r="D44" s="41">
        <v>4000</v>
      </c>
      <c r="E44" s="38" t="s">
        <v>514</v>
      </c>
      <c r="F44" s="81">
        <v>2024130010196</v>
      </c>
      <c r="G44" s="38" t="s">
        <v>515</v>
      </c>
      <c r="H44" s="38" t="s">
        <v>516</v>
      </c>
      <c r="I44" s="38" t="s">
        <v>517</v>
      </c>
      <c r="J44" s="44">
        <v>1</v>
      </c>
      <c r="K44" s="38" t="s">
        <v>528</v>
      </c>
      <c r="L44" s="38" t="s">
        <v>342</v>
      </c>
      <c r="M44" s="38" t="s">
        <v>529</v>
      </c>
      <c r="N44" s="41" t="s">
        <v>530</v>
      </c>
      <c r="O44" s="41" t="s">
        <v>531</v>
      </c>
      <c r="P44" s="41" t="s">
        <v>531</v>
      </c>
      <c r="Q44" s="41">
        <v>0</v>
      </c>
      <c r="R44" s="41"/>
      <c r="S44" s="41" t="s">
        <v>531</v>
      </c>
      <c r="T44" s="43" t="s">
        <v>531</v>
      </c>
      <c r="U44" s="82">
        <v>45658</v>
      </c>
      <c r="V44" s="82">
        <v>46022</v>
      </c>
      <c r="W44" s="41">
        <v>360</v>
      </c>
      <c r="X44" s="41">
        <v>0</v>
      </c>
      <c r="Y44" s="41" t="s">
        <v>344</v>
      </c>
      <c r="Z44" s="38" t="s">
        <v>439</v>
      </c>
      <c r="AA44" s="38" t="s">
        <v>532</v>
      </c>
      <c r="AB44" s="38" t="s">
        <v>533</v>
      </c>
      <c r="AC44" s="187"/>
      <c r="AD44" s="195"/>
      <c r="AE44" s="221"/>
      <c r="AF44" s="195"/>
      <c r="AG44" s="195"/>
      <c r="AH44" s="230"/>
      <c r="AI44" s="221"/>
      <c r="AJ44" s="221"/>
      <c r="AK44" s="221"/>
      <c r="AL44" s="221"/>
      <c r="AM44" s="221"/>
      <c r="AN44" s="195"/>
      <c r="AO44" s="187"/>
      <c r="AP44" s="41"/>
      <c r="AQ44" s="41"/>
      <c r="AR44" s="41"/>
      <c r="AS44" s="41"/>
      <c r="AT44" s="221"/>
      <c r="AU44" s="218"/>
      <c r="AV44" s="221"/>
      <c r="AW44" s="218"/>
      <c r="AX44" s="305"/>
      <c r="AY44" s="306"/>
      <c r="AZ44" s="305"/>
      <c r="BA44" s="306"/>
      <c r="BB44" s="218"/>
      <c r="BC44" s="218"/>
      <c r="BD44" s="218"/>
      <c r="BE44" s="218"/>
      <c r="BF44" s="38"/>
    </row>
    <row r="45" spans="1:58" ht="65.099999999999994" customHeight="1" x14ac:dyDescent="0.25">
      <c r="A45" s="38" t="s">
        <v>513</v>
      </c>
      <c r="B45" s="38" t="s">
        <v>243</v>
      </c>
      <c r="C45" s="39" t="s">
        <v>244</v>
      </c>
      <c r="D45" s="41">
        <v>4000</v>
      </c>
      <c r="E45" s="38" t="s">
        <v>514</v>
      </c>
      <c r="F45" s="81">
        <v>2024130010196</v>
      </c>
      <c r="G45" s="38" t="s">
        <v>515</v>
      </c>
      <c r="H45" s="38" t="s">
        <v>516</v>
      </c>
      <c r="I45" s="38" t="s">
        <v>517</v>
      </c>
      <c r="J45" s="44">
        <v>1</v>
      </c>
      <c r="K45" s="195" t="s">
        <v>534</v>
      </c>
      <c r="L45" s="195" t="s">
        <v>342</v>
      </c>
      <c r="M45" s="195" t="s">
        <v>535</v>
      </c>
      <c r="N45" s="187">
        <v>2342</v>
      </c>
      <c r="O45" s="187">
        <v>0</v>
      </c>
      <c r="P45" s="187">
        <v>0</v>
      </c>
      <c r="Q45" s="187">
        <v>2700</v>
      </c>
      <c r="R45" s="187"/>
      <c r="S45" s="187">
        <f>+O45+P45+Q45+R45</f>
        <v>2700</v>
      </c>
      <c r="T45" s="218">
        <v>1</v>
      </c>
      <c r="U45" s="230">
        <v>45658</v>
      </c>
      <c r="V45" s="230">
        <v>46022</v>
      </c>
      <c r="W45" s="187">
        <v>360</v>
      </c>
      <c r="X45" s="187">
        <v>4000</v>
      </c>
      <c r="Y45" s="187" t="s">
        <v>344</v>
      </c>
      <c r="Z45" s="195" t="s">
        <v>439</v>
      </c>
      <c r="AA45" s="195" t="s">
        <v>536</v>
      </c>
      <c r="AB45" s="195" t="s">
        <v>537</v>
      </c>
      <c r="AC45" s="187"/>
      <c r="AD45" s="45" t="s">
        <v>538</v>
      </c>
      <c r="AE45" s="86">
        <v>300000000</v>
      </c>
      <c r="AF45" s="38" t="s">
        <v>443</v>
      </c>
      <c r="AG45" s="38" t="s">
        <v>351</v>
      </c>
      <c r="AH45" s="41" t="s">
        <v>352</v>
      </c>
      <c r="AI45" s="221"/>
      <c r="AJ45" s="221"/>
      <c r="AK45" s="221"/>
      <c r="AL45" s="221"/>
      <c r="AM45" s="221"/>
      <c r="AN45" s="195"/>
      <c r="AO45" s="187"/>
      <c r="AP45" s="41"/>
      <c r="AQ45" s="41"/>
      <c r="AR45" s="41"/>
      <c r="AS45" s="41"/>
      <c r="AT45" s="221"/>
      <c r="AU45" s="218"/>
      <c r="AV45" s="221"/>
      <c r="AW45" s="218"/>
      <c r="AX45" s="305"/>
      <c r="AY45" s="306"/>
      <c r="AZ45" s="305"/>
      <c r="BA45" s="306"/>
      <c r="BB45" s="218"/>
      <c r="BC45" s="218"/>
      <c r="BD45" s="218"/>
      <c r="BE45" s="218"/>
      <c r="BF45" s="38"/>
    </row>
    <row r="46" spans="1:58" ht="65.099999999999994" customHeight="1" x14ac:dyDescent="0.25">
      <c r="A46" s="38" t="s">
        <v>513</v>
      </c>
      <c r="B46" s="38" t="s">
        <v>243</v>
      </c>
      <c r="C46" s="39" t="s">
        <v>244</v>
      </c>
      <c r="D46" s="41">
        <v>4000</v>
      </c>
      <c r="E46" s="38" t="s">
        <v>514</v>
      </c>
      <c r="F46" s="81">
        <v>2024130010196</v>
      </c>
      <c r="G46" s="38" t="s">
        <v>515</v>
      </c>
      <c r="H46" s="38" t="s">
        <v>516</v>
      </c>
      <c r="I46" s="38" t="s">
        <v>517</v>
      </c>
      <c r="J46" s="44">
        <v>1</v>
      </c>
      <c r="K46" s="195"/>
      <c r="L46" s="195"/>
      <c r="M46" s="195"/>
      <c r="N46" s="187"/>
      <c r="O46" s="187"/>
      <c r="P46" s="187"/>
      <c r="Q46" s="187"/>
      <c r="R46" s="187"/>
      <c r="S46" s="187"/>
      <c r="T46" s="218"/>
      <c r="U46" s="230"/>
      <c r="V46" s="230"/>
      <c r="W46" s="187"/>
      <c r="X46" s="187"/>
      <c r="Y46" s="187"/>
      <c r="Z46" s="195"/>
      <c r="AA46" s="195"/>
      <c r="AB46" s="195"/>
      <c r="AC46" s="187"/>
      <c r="AD46" s="45" t="s">
        <v>539</v>
      </c>
      <c r="AE46" s="86">
        <v>2486720000</v>
      </c>
      <c r="AF46" s="38" t="s">
        <v>445</v>
      </c>
      <c r="AG46" s="38" t="s">
        <v>351</v>
      </c>
      <c r="AH46" s="41" t="s">
        <v>368</v>
      </c>
      <c r="AI46" s="221"/>
      <c r="AJ46" s="221"/>
      <c r="AK46" s="221"/>
      <c r="AL46" s="221"/>
      <c r="AM46" s="221"/>
      <c r="AN46" s="195"/>
      <c r="AO46" s="187"/>
      <c r="AP46" s="41"/>
      <c r="AQ46" s="41"/>
      <c r="AR46" s="41"/>
      <c r="AS46" s="41"/>
      <c r="AT46" s="221"/>
      <c r="AU46" s="218"/>
      <c r="AV46" s="221"/>
      <c r="AW46" s="218"/>
      <c r="AX46" s="305"/>
      <c r="AY46" s="306"/>
      <c r="AZ46" s="305"/>
      <c r="BA46" s="306"/>
      <c r="BB46" s="218"/>
      <c r="BC46" s="218"/>
      <c r="BD46" s="218"/>
      <c r="BE46" s="218"/>
      <c r="BF46" s="38"/>
    </row>
    <row r="47" spans="1:58" ht="65.099999999999994" customHeight="1" x14ac:dyDescent="0.25">
      <c r="A47" s="38"/>
      <c r="B47" s="118"/>
      <c r="C47" s="39"/>
      <c r="D47" s="41"/>
      <c r="E47" s="38"/>
      <c r="F47" s="226" t="s">
        <v>540</v>
      </c>
      <c r="G47" s="227"/>
      <c r="H47" s="227"/>
      <c r="I47" s="227"/>
      <c r="J47" s="227"/>
      <c r="K47" s="227"/>
      <c r="L47" s="227"/>
      <c r="M47" s="227"/>
      <c r="N47" s="227"/>
      <c r="O47" s="227"/>
      <c r="P47" s="227"/>
      <c r="Q47" s="227"/>
      <c r="R47" s="227"/>
      <c r="S47" s="228"/>
      <c r="T47" s="298">
        <f>AVERAGE(T42:T46)</f>
        <v>1</v>
      </c>
      <c r="U47" s="230"/>
      <c r="V47" s="230"/>
      <c r="W47" s="230"/>
      <c r="X47" s="230"/>
      <c r="Y47" s="230"/>
      <c r="Z47" s="230"/>
      <c r="AA47" s="230"/>
      <c r="AB47" s="230"/>
      <c r="AC47" s="230"/>
      <c r="AD47" s="230"/>
      <c r="AE47" s="230"/>
      <c r="AF47" s="230"/>
      <c r="AG47" s="230"/>
      <c r="AH47" s="230"/>
      <c r="AI47" s="332" t="s">
        <v>541</v>
      </c>
      <c r="AJ47" s="332"/>
      <c r="AK47" s="332"/>
      <c r="AL47" s="332"/>
      <c r="AM47" s="332"/>
      <c r="AN47" s="332"/>
      <c r="AO47" s="332"/>
      <c r="AP47" s="333"/>
      <c r="AQ47" s="333"/>
      <c r="AR47" s="333"/>
      <c r="AS47" s="333"/>
      <c r="AT47" s="341">
        <f t="shared" ref="AT47:AW47" si="14">+AT42</f>
        <v>145740000</v>
      </c>
      <c r="AU47" s="342">
        <f>+AU42</f>
        <v>4.547269890795632E-2</v>
      </c>
      <c r="AV47" s="341">
        <f t="shared" si="14"/>
        <v>82250000</v>
      </c>
      <c r="AW47" s="336">
        <f t="shared" si="14"/>
        <v>2.5663026521060842E-2</v>
      </c>
      <c r="AX47" s="345">
        <f>+AX42</f>
        <v>2752270000</v>
      </c>
      <c r="AY47" s="340">
        <f>+AY42</f>
        <v>0.9158968386023294</v>
      </c>
      <c r="AZ47" s="357">
        <f>+AZ42</f>
        <v>835368000</v>
      </c>
      <c r="BA47" s="358">
        <f>+BA42</f>
        <v>0.27799267886855239</v>
      </c>
      <c r="BB47" s="85"/>
      <c r="BC47" s="85"/>
      <c r="BD47" s="85"/>
      <c r="BE47" s="85"/>
      <c r="BF47" s="46"/>
    </row>
    <row r="48" spans="1:58" ht="65.099999999999994" customHeight="1" x14ac:dyDescent="0.25">
      <c r="A48" s="38" t="s">
        <v>513</v>
      </c>
      <c r="B48" s="38" t="s">
        <v>243</v>
      </c>
      <c r="C48" s="39" t="s">
        <v>244</v>
      </c>
      <c r="D48" s="41">
        <v>15</v>
      </c>
      <c r="E48" s="38" t="s">
        <v>542</v>
      </c>
      <c r="F48" s="81">
        <v>202500000006669</v>
      </c>
      <c r="G48" s="38" t="s">
        <v>543</v>
      </c>
      <c r="H48" s="38" t="s">
        <v>544</v>
      </c>
      <c r="I48" s="38"/>
      <c r="J48" s="44">
        <v>0.7</v>
      </c>
      <c r="K48" s="38" t="s">
        <v>545</v>
      </c>
      <c r="L48" s="38" t="s">
        <v>342</v>
      </c>
      <c r="M48" s="38" t="s">
        <v>546</v>
      </c>
      <c r="N48" s="41">
        <v>15</v>
      </c>
      <c r="O48" s="41">
        <v>0</v>
      </c>
      <c r="P48" s="41">
        <v>6</v>
      </c>
      <c r="Q48" s="41">
        <v>8</v>
      </c>
      <c r="R48" s="41"/>
      <c r="S48" s="41">
        <f>+O48+P48+Q48+R48</f>
        <v>14</v>
      </c>
      <c r="T48" s="43">
        <f>+S48/N48</f>
        <v>0.93333333333333335</v>
      </c>
      <c r="U48" s="82">
        <v>45658</v>
      </c>
      <c r="V48" s="82">
        <v>46022</v>
      </c>
      <c r="W48" s="41">
        <v>360</v>
      </c>
      <c r="X48" s="41">
        <v>75</v>
      </c>
      <c r="Y48" s="41" t="s">
        <v>358</v>
      </c>
      <c r="Z48" s="38" t="s">
        <v>439</v>
      </c>
      <c r="AA48" s="195" t="s">
        <v>547</v>
      </c>
      <c r="AB48" s="195" t="s">
        <v>548</v>
      </c>
      <c r="AC48" s="195" t="s">
        <v>348</v>
      </c>
      <c r="AD48" s="195" t="s">
        <v>549</v>
      </c>
      <c r="AE48" s="221">
        <v>20000000</v>
      </c>
      <c r="AF48" s="195" t="s">
        <v>350</v>
      </c>
      <c r="AG48" s="195" t="s">
        <v>351</v>
      </c>
      <c r="AH48" s="187" t="s">
        <v>352</v>
      </c>
      <c r="AI48" s="221">
        <v>20000000</v>
      </c>
      <c r="AJ48" s="221"/>
      <c r="AK48" s="221">
        <v>20000000</v>
      </c>
      <c r="AL48" s="221">
        <v>20000000</v>
      </c>
      <c r="AM48" s="221"/>
      <c r="AN48" s="195" t="s">
        <v>353</v>
      </c>
      <c r="AO48" s="187" t="s">
        <v>550</v>
      </c>
      <c r="AP48" s="41"/>
      <c r="AQ48" s="41"/>
      <c r="AR48" s="41"/>
      <c r="AS48" s="41"/>
      <c r="AT48" s="221">
        <v>0</v>
      </c>
      <c r="AU48" s="222">
        <f>+AT48/AK48</f>
        <v>0</v>
      </c>
      <c r="AV48" s="221">
        <v>0</v>
      </c>
      <c r="AW48" s="218">
        <f>+AV48/AK48</f>
        <v>0</v>
      </c>
      <c r="AX48" s="305">
        <v>0</v>
      </c>
      <c r="AY48" s="317">
        <f>+AX48/AL48</f>
        <v>0</v>
      </c>
      <c r="AZ48" s="305">
        <v>0</v>
      </c>
      <c r="BA48" s="317">
        <f>+AZ48/AL48</f>
        <v>0</v>
      </c>
      <c r="BB48" s="222"/>
      <c r="BC48" s="222"/>
      <c r="BD48" s="222"/>
      <c r="BE48" s="222"/>
      <c r="BF48" s="38"/>
    </row>
    <row r="49" spans="1:58" ht="65.099999999999994" customHeight="1" x14ac:dyDescent="0.25">
      <c r="A49" s="38" t="s">
        <v>513</v>
      </c>
      <c r="B49" s="38" t="s">
        <v>243</v>
      </c>
      <c r="C49" s="39" t="s">
        <v>244</v>
      </c>
      <c r="D49" s="41">
        <v>15</v>
      </c>
      <c r="E49" s="38" t="s">
        <v>542</v>
      </c>
      <c r="F49" s="81">
        <v>202500000006669</v>
      </c>
      <c r="G49" s="38" t="s">
        <v>543</v>
      </c>
      <c r="H49" s="38" t="s">
        <v>544</v>
      </c>
      <c r="I49" s="38"/>
      <c r="J49" s="44">
        <v>0.7</v>
      </c>
      <c r="K49" s="38" t="s">
        <v>551</v>
      </c>
      <c r="L49" s="38" t="s">
        <v>342</v>
      </c>
      <c r="M49" s="38" t="s">
        <v>552</v>
      </c>
      <c r="N49" s="41">
        <v>15</v>
      </c>
      <c r="O49" s="41">
        <v>0</v>
      </c>
      <c r="P49" s="41">
        <v>6</v>
      </c>
      <c r="Q49" s="41">
        <v>8</v>
      </c>
      <c r="R49" s="41"/>
      <c r="S49" s="41">
        <f t="shared" ref="S49:S51" si="15">+O49+P49+Q49+R49</f>
        <v>14</v>
      </c>
      <c r="T49" s="43">
        <f t="shared" ref="T49:T51" si="16">+S49/N49</f>
        <v>0.93333333333333335</v>
      </c>
      <c r="U49" s="82">
        <v>45658</v>
      </c>
      <c r="V49" s="82">
        <v>46022</v>
      </c>
      <c r="W49" s="41">
        <v>360</v>
      </c>
      <c r="X49" s="41">
        <v>15</v>
      </c>
      <c r="Y49" s="41" t="s">
        <v>553</v>
      </c>
      <c r="Z49" s="38" t="s">
        <v>439</v>
      </c>
      <c r="AA49" s="195"/>
      <c r="AB49" s="195"/>
      <c r="AC49" s="187"/>
      <c r="AD49" s="195"/>
      <c r="AE49" s="221"/>
      <c r="AF49" s="195"/>
      <c r="AG49" s="195"/>
      <c r="AH49" s="187"/>
      <c r="AI49" s="221"/>
      <c r="AJ49" s="221"/>
      <c r="AK49" s="221"/>
      <c r="AL49" s="221"/>
      <c r="AM49" s="221"/>
      <c r="AN49" s="195"/>
      <c r="AO49" s="187"/>
      <c r="AP49" s="41"/>
      <c r="AQ49" s="41"/>
      <c r="AR49" s="41"/>
      <c r="AS49" s="41"/>
      <c r="AT49" s="221"/>
      <c r="AU49" s="222"/>
      <c r="AV49" s="221"/>
      <c r="AW49" s="218"/>
      <c r="AX49" s="305"/>
      <c r="AY49" s="317"/>
      <c r="AZ49" s="305"/>
      <c r="BA49" s="317"/>
      <c r="BB49" s="222"/>
      <c r="BC49" s="222"/>
      <c r="BD49" s="222"/>
      <c r="BE49" s="222"/>
      <c r="BF49" s="38"/>
    </row>
    <row r="50" spans="1:58" ht="65.099999999999994" customHeight="1" x14ac:dyDescent="0.25">
      <c r="A50" s="38" t="s">
        <v>513</v>
      </c>
      <c r="B50" s="38" t="s">
        <v>243</v>
      </c>
      <c r="C50" s="39" t="s">
        <v>244</v>
      </c>
      <c r="D50" s="41">
        <v>15</v>
      </c>
      <c r="E50" s="38" t="s">
        <v>542</v>
      </c>
      <c r="F50" s="81">
        <v>202500000006669</v>
      </c>
      <c r="G50" s="38" t="s">
        <v>543</v>
      </c>
      <c r="H50" s="38" t="s">
        <v>544</v>
      </c>
      <c r="I50" s="38"/>
      <c r="J50" s="44">
        <v>0.7</v>
      </c>
      <c r="K50" s="38" t="s">
        <v>554</v>
      </c>
      <c r="L50" s="38" t="s">
        <v>342</v>
      </c>
      <c r="M50" s="38" t="s">
        <v>555</v>
      </c>
      <c r="N50" s="41">
        <v>40</v>
      </c>
      <c r="O50" s="41">
        <v>0</v>
      </c>
      <c r="P50" s="41">
        <v>20</v>
      </c>
      <c r="Q50" s="41">
        <v>8</v>
      </c>
      <c r="R50" s="41"/>
      <c r="S50" s="41">
        <f t="shared" si="15"/>
        <v>28</v>
      </c>
      <c r="T50" s="43">
        <f t="shared" si="16"/>
        <v>0.7</v>
      </c>
      <c r="U50" s="82">
        <v>45658</v>
      </c>
      <c r="V50" s="82">
        <v>46022</v>
      </c>
      <c r="W50" s="41">
        <v>360</v>
      </c>
      <c r="X50" s="41">
        <v>200</v>
      </c>
      <c r="Y50" s="41" t="s">
        <v>556</v>
      </c>
      <c r="Z50" s="38" t="s">
        <v>439</v>
      </c>
      <c r="AA50" s="195" t="s">
        <v>547</v>
      </c>
      <c r="AB50" s="195" t="s">
        <v>548</v>
      </c>
      <c r="AC50" s="195" t="s">
        <v>348</v>
      </c>
      <c r="AD50" s="195"/>
      <c r="AE50" s="221"/>
      <c r="AF50" s="195"/>
      <c r="AG50" s="195"/>
      <c r="AH50" s="187"/>
      <c r="AI50" s="221"/>
      <c r="AJ50" s="221"/>
      <c r="AK50" s="221"/>
      <c r="AL50" s="221"/>
      <c r="AM50" s="221"/>
      <c r="AN50" s="195"/>
      <c r="AO50" s="187"/>
      <c r="AP50" s="41"/>
      <c r="AQ50" s="41"/>
      <c r="AR50" s="41"/>
      <c r="AS50" s="41"/>
      <c r="AT50" s="221"/>
      <c r="AU50" s="222"/>
      <c r="AV50" s="221"/>
      <c r="AW50" s="218"/>
      <c r="AX50" s="305"/>
      <c r="AY50" s="317"/>
      <c r="AZ50" s="305"/>
      <c r="BA50" s="317"/>
      <c r="BB50" s="222"/>
      <c r="BC50" s="222"/>
      <c r="BD50" s="222"/>
      <c r="BE50" s="222"/>
      <c r="BF50" s="38"/>
    </row>
    <row r="51" spans="1:58" ht="65.099999999999994" customHeight="1" x14ac:dyDescent="0.25">
      <c r="A51" s="38" t="s">
        <v>513</v>
      </c>
      <c r="B51" s="38" t="s">
        <v>243</v>
      </c>
      <c r="C51" s="39" t="s">
        <v>244</v>
      </c>
      <c r="D51" s="41">
        <v>0</v>
      </c>
      <c r="E51" s="38" t="s">
        <v>542</v>
      </c>
      <c r="F51" s="81">
        <v>202500000006669</v>
      </c>
      <c r="G51" s="38" t="s">
        <v>543</v>
      </c>
      <c r="H51" s="38" t="s">
        <v>557</v>
      </c>
      <c r="I51" s="38"/>
      <c r="J51" s="44">
        <v>0.3</v>
      </c>
      <c r="K51" s="38" t="s">
        <v>558</v>
      </c>
      <c r="L51" s="38" t="s">
        <v>342</v>
      </c>
      <c r="M51" s="38" t="s">
        <v>384</v>
      </c>
      <c r="N51" s="41">
        <v>2800</v>
      </c>
      <c r="O51" s="41">
        <v>0</v>
      </c>
      <c r="P51" s="41">
        <v>0</v>
      </c>
      <c r="Q51" s="41">
        <v>2800</v>
      </c>
      <c r="R51" s="41"/>
      <c r="S51" s="41">
        <f t="shared" si="15"/>
        <v>2800</v>
      </c>
      <c r="T51" s="43">
        <f t="shared" si="16"/>
        <v>1</v>
      </c>
      <c r="U51" s="82">
        <v>45658</v>
      </c>
      <c r="V51" s="82">
        <v>46022</v>
      </c>
      <c r="W51" s="41">
        <v>360</v>
      </c>
      <c r="X51" s="41">
        <v>0</v>
      </c>
      <c r="Y51" s="41" t="s">
        <v>559</v>
      </c>
      <c r="Z51" s="38" t="s">
        <v>439</v>
      </c>
      <c r="AA51" s="195"/>
      <c r="AB51" s="195"/>
      <c r="AC51" s="187"/>
      <c r="AD51" s="195"/>
      <c r="AE51" s="221"/>
      <c r="AF51" s="195"/>
      <c r="AG51" s="195"/>
      <c r="AH51" s="187"/>
      <c r="AI51" s="221"/>
      <c r="AJ51" s="221"/>
      <c r="AK51" s="221"/>
      <c r="AL51" s="221"/>
      <c r="AM51" s="221"/>
      <c r="AN51" s="195"/>
      <c r="AO51" s="187"/>
      <c r="AP51" s="41"/>
      <c r="AQ51" s="41"/>
      <c r="AR51" s="41"/>
      <c r="AS51" s="41"/>
      <c r="AT51" s="221"/>
      <c r="AU51" s="222"/>
      <c r="AV51" s="221"/>
      <c r="AW51" s="218"/>
      <c r="AX51" s="305"/>
      <c r="AY51" s="317"/>
      <c r="AZ51" s="305"/>
      <c r="BA51" s="317"/>
      <c r="BB51" s="222"/>
      <c r="BC51" s="222"/>
      <c r="BD51" s="222"/>
      <c r="BE51" s="222"/>
      <c r="BF51" s="38"/>
    </row>
    <row r="52" spans="1:58" ht="65.099999999999994" customHeight="1" x14ac:dyDescent="0.25">
      <c r="A52" s="38" t="s">
        <v>513</v>
      </c>
      <c r="B52" s="38" t="s">
        <v>243</v>
      </c>
      <c r="C52" s="39" t="s">
        <v>244</v>
      </c>
      <c r="D52" s="41">
        <v>0</v>
      </c>
      <c r="E52" s="38" t="s">
        <v>542</v>
      </c>
      <c r="F52" s="81">
        <v>202500000006669</v>
      </c>
      <c r="G52" s="38" t="s">
        <v>543</v>
      </c>
      <c r="H52" s="38" t="s">
        <v>557</v>
      </c>
      <c r="I52" s="38"/>
      <c r="J52" s="44">
        <v>0.3</v>
      </c>
      <c r="K52" s="38" t="s">
        <v>560</v>
      </c>
      <c r="L52" s="38" t="s">
        <v>342</v>
      </c>
      <c r="M52" s="38" t="s">
        <v>384</v>
      </c>
      <c r="N52" s="41" t="s">
        <v>530</v>
      </c>
      <c r="O52" s="41" t="s">
        <v>531</v>
      </c>
      <c r="P52" s="41">
        <v>0</v>
      </c>
      <c r="Q52" s="41">
        <v>0</v>
      </c>
      <c r="R52" s="41"/>
      <c r="S52" s="41" t="s">
        <v>531</v>
      </c>
      <c r="T52" s="43" t="s">
        <v>531</v>
      </c>
      <c r="U52" s="82">
        <v>45658</v>
      </c>
      <c r="V52" s="82">
        <v>46022</v>
      </c>
      <c r="W52" s="41">
        <v>360</v>
      </c>
      <c r="X52" s="41">
        <v>0</v>
      </c>
      <c r="Y52" s="41" t="s">
        <v>561</v>
      </c>
      <c r="Z52" s="38" t="s">
        <v>439</v>
      </c>
      <c r="AA52" s="195" t="s">
        <v>562</v>
      </c>
      <c r="AB52" s="195" t="s">
        <v>563</v>
      </c>
      <c r="AC52" s="195" t="s">
        <v>348</v>
      </c>
      <c r="AD52" s="195"/>
      <c r="AE52" s="221"/>
      <c r="AF52" s="195"/>
      <c r="AG52" s="195"/>
      <c r="AH52" s="187"/>
      <c r="AI52" s="221"/>
      <c r="AJ52" s="221"/>
      <c r="AK52" s="221"/>
      <c r="AL52" s="221"/>
      <c r="AM52" s="221"/>
      <c r="AN52" s="195"/>
      <c r="AO52" s="187"/>
      <c r="AP52" s="41"/>
      <c r="AQ52" s="41"/>
      <c r="AR52" s="41"/>
      <c r="AS52" s="41"/>
      <c r="AT52" s="221"/>
      <c r="AU52" s="222"/>
      <c r="AV52" s="221"/>
      <c r="AW52" s="218"/>
      <c r="AX52" s="305"/>
      <c r="AY52" s="317"/>
      <c r="AZ52" s="305"/>
      <c r="BA52" s="317"/>
      <c r="BB52" s="222"/>
      <c r="BC52" s="222"/>
      <c r="BD52" s="222"/>
      <c r="BE52" s="222"/>
      <c r="BF52" s="38"/>
    </row>
    <row r="53" spans="1:58" ht="65.099999999999994" customHeight="1" x14ac:dyDescent="0.25">
      <c r="A53" s="38" t="s">
        <v>513</v>
      </c>
      <c r="B53" s="38" t="s">
        <v>243</v>
      </c>
      <c r="C53" s="39" t="s">
        <v>244</v>
      </c>
      <c r="D53" s="41">
        <v>0</v>
      </c>
      <c r="E53" s="38" t="s">
        <v>542</v>
      </c>
      <c r="F53" s="81">
        <v>202500000006669</v>
      </c>
      <c r="G53" s="38" t="s">
        <v>543</v>
      </c>
      <c r="H53" s="38" t="s">
        <v>557</v>
      </c>
      <c r="I53" s="38"/>
      <c r="J53" s="44">
        <v>0.3</v>
      </c>
      <c r="K53" s="38" t="s">
        <v>564</v>
      </c>
      <c r="L53" s="38" t="s">
        <v>342</v>
      </c>
      <c r="M53" s="38" t="s">
        <v>565</v>
      </c>
      <c r="N53" s="41" t="s">
        <v>530</v>
      </c>
      <c r="O53" s="41" t="s">
        <v>531</v>
      </c>
      <c r="P53" s="41">
        <v>0</v>
      </c>
      <c r="Q53" s="41">
        <v>0</v>
      </c>
      <c r="R53" s="41"/>
      <c r="S53" s="41" t="s">
        <v>531</v>
      </c>
      <c r="T53" s="43" t="s">
        <v>531</v>
      </c>
      <c r="U53" s="82">
        <v>45658</v>
      </c>
      <c r="V53" s="82">
        <v>46022</v>
      </c>
      <c r="W53" s="41">
        <v>360</v>
      </c>
      <c r="X53" s="41">
        <v>0</v>
      </c>
      <c r="Y53" s="41" t="s">
        <v>566</v>
      </c>
      <c r="Z53" s="38" t="s">
        <v>439</v>
      </c>
      <c r="AA53" s="195"/>
      <c r="AB53" s="195"/>
      <c r="AC53" s="187"/>
      <c r="AD53" s="195"/>
      <c r="AE53" s="221"/>
      <c r="AF53" s="195"/>
      <c r="AG53" s="195"/>
      <c r="AH53" s="187"/>
      <c r="AI53" s="221"/>
      <c r="AJ53" s="221"/>
      <c r="AK53" s="221"/>
      <c r="AL53" s="221"/>
      <c r="AM53" s="221"/>
      <c r="AN53" s="195"/>
      <c r="AO53" s="187"/>
      <c r="AP53" s="41"/>
      <c r="AQ53" s="41"/>
      <c r="AR53" s="41"/>
      <c r="AS53" s="41"/>
      <c r="AT53" s="221"/>
      <c r="AU53" s="222"/>
      <c r="AV53" s="221"/>
      <c r="AW53" s="218"/>
      <c r="AX53" s="305"/>
      <c r="AY53" s="317"/>
      <c r="AZ53" s="305"/>
      <c r="BA53" s="317"/>
      <c r="BB53" s="222"/>
      <c r="BC53" s="222"/>
      <c r="BD53" s="222"/>
      <c r="BE53" s="222"/>
      <c r="BF53" s="38"/>
    </row>
    <row r="54" spans="1:58" ht="65.099999999999994" customHeight="1" x14ac:dyDescent="0.25">
      <c r="A54" s="38"/>
      <c r="B54" s="118"/>
      <c r="C54" s="39"/>
      <c r="D54" s="41"/>
      <c r="E54" s="45"/>
      <c r="F54" s="226" t="s">
        <v>567</v>
      </c>
      <c r="G54" s="227"/>
      <c r="H54" s="227"/>
      <c r="I54" s="227"/>
      <c r="J54" s="227"/>
      <c r="K54" s="227"/>
      <c r="L54" s="227"/>
      <c r="M54" s="227"/>
      <c r="N54" s="227"/>
      <c r="O54" s="227"/>
      <c r="P54" s="227"/>
      <c r="Q54" s="227"/>
      <c r="R54" s="227"/>
      <c r="S54" s="228"/>
      <c r="T54" s="298">
        <f>AVERAGE(T48:T53)</f>
        <v>0.89166666666666661</v>
      </c>
      <c r="U54" s="230"/>
      <c r="V54" s="230"/>
      <c r="W54" s="230"/>
      <c r="X54" s="230"/>
      <c r="Y54" s="230"/>
      <c r="Z54" s="230"/>
      <c r="AA54" s="230"/>
      <c r="AB54" s="230"/>
      <c r="AC54" s="230"/>
      <c r="AD54" s="230"/>
      <c r="AE54" s="230"/>
      <c r="AF54" s="230"/>
      <c r="AG54" s="230"/>
      <c r="AH54" s="230"/>
      <c r="AI54" s="332" t="s">
        <v>568</v>
      </c>
      <c r="AJ54" s="332"/>
      <c r="AK54" s="332"/>
      <c r="AL54" s="332"/>
      <c r="AM54" s="332"/>
      <c r="AN54" s="332"/>
      <c r="AO54" s="332"/>
      <c r="AP54" s="333"/>
      <c r="AQ54" s="333"/>
      <c r="AR54" s="333"/>
      <c r="AS54" s="333"/>
      <c r="AT54" s="341">
        <f t="shared" ref="AT54:AW54" si="17">+AT48</f>
        <v>0</v>
      </c>
      <c r="AU54" s="359">
        <f>+AU48</f>
        <v>0</v>
      </c>
      <c r="AV54" s="341">
        <f t="shared" si="17"/>
        <v>0</v>
      </c>
      <c r="AW54" s="336">
        <f t="shared" si="17"/>
        <v>0</v>
      </c>
      <c r="AX54" s="337">
        <f>+AX48</f>
        <v>0</v>
      </c>
      <c r="AY54" s="344">
        <f>+AY48</f>
        <v>0</v>
      </c>
      <c r="AZ54" s="357">
        <f>+AZ48</f>
        <v>0</v>
      </c>
      <c r="BA54" s="344">
        <f>+BA48</f>
        <v>0</v>
      </c>
      <c r="BB54" s="85"/>
      <c r="BC54" s="85"/>
      <c r="BD54" s="85"/>
      <c r="BE54" s="85"/>
      <c r="BF54" s="38"/>
    </row>
    <row r="55" spans="1:58" ht="65.099999999999994" customHeight="1" x14ac:dyDescent="0.25">
      <c r="A55" s="38"/>
      <c r="B55" s="118"/>
      <c r="C55" s="226" t="s">
        <v>569</v>
      </c>
      <c r="D55" s="227"/>
      <c r="E55" s="227"/>
      <c r="F55" s="227"/>
      <c r="G55" s="227"/>
      <c r="H55" s="227"/>
      <c r="I55" s="227"/>
      <c r="J55" s="227"/>
      <c r="K55" s="227"/>
      <c r="L55" s="227"/>
      <c r="M55" s="227"/>
      <c r="N55" s="227"/>
      <c r="O55" s="227"/>
      <c r="P55" s="227"/>
      <c r="Q55" s="227"/>
      <c r="R55" s="227"/>
      <c r="S55" s="228"/>
      <c r="T55" s="298">
        <f>+(T47+T54)/2</f>
        <v>0.9458333333333333</v>
      </c>
      <c r="U55" s="230"/>
      <c r="V55" s="230"/>
      <c r="W55" s="230"/>
      <c r="X55" s="230"/>
      <c r="Y55" s="230"/>
      <c r="Z55" s="230"/>
      <c r="AA55" s="230"/>
      <c r="AB55" s="230"/>
      <c r="AC55" s="230"/>
      <c r="AD55" s="230"/>
      <c r="AE55" s="230"/>
      <c r="AF55" s="230"/>
      <c r="AG55" s="230"/>
      <c r="AH55" s="230"/>
      <c r="AI55" s="279" t="s">
        <v>570</v>
      </c>
      <c r="AJ55" s="279"/>
      <c r="AK55" s="279"/>
      <c r="AL55" s="279"/>
      <c r="AM55" s="279"/>
      <c r="AN55" s="279"/>
      <c r="AO55" s="279"/>
      <c r="AP55" s="88"/>
      <c r="AQ55" s="88"/>
      <c r="AR55" s="88"/>
      <c r="AS55" s="88"/>
      <c r="AT55" s="99">
        <f t="shared" ref="AT55:AW55" si="18">+AT47+AT54</f>
        <v>145740000</v>
      </c>
      <c r="AU55" s="119">
        <f>+AU54</f>
        <v>0</v>
      </c>
      <c r="AV55" s="99">
        <f>+AV47+AV54</f>
        <v>82250000</v>
      </c>
      <c r="AW55" s="87">
        <f t="shared" si="18"/>
        <v>2.5663026521060842E-2</v>
      </c>
      <c r="AX55" s="310">
        <f>+AX47+AX54</f>
        <v>2752270000</v>
      </c>
      <c r="AY55" s="311">
        <f>+AY54</f>
        <v>0</v>
      </c>
      <c r="AZ55" s="319">
        <f>+AZ47+AZ54</f>
        <v>835368000</v>
      </c>
      <c r="BA55" s="320"/>
      <c r="BB55" s="85"/>
      <c r="BC55" s="85"/>
      <c r="BD55" s="85"/>
      <c r="BE55" s="85"/>
      <c r="BF55" s="38"/>
    </row>
    <row r="56" spans="1:58" ht="65.099999999999994" customHeight="1" x14ac:dyDescent="0.25">
      <c r="A56" s="38" t="s">
        <v>336</v>
      </c>
      <c r="B56" s="38" t="s">
        <v>256</v>
      </c>
      <c r="C56" s="39" t="s">
        <v>257</v>
      </c>
      <c r="D56" s="41">
        <v>7</v>
      </c>
      <c r="E56" s="38" t="s">
        <v>571</v>
      </c>
      <c r="F56" s="81">
        <v>2024130010183</v>
      </c>
      <c r="G56" s="38" t="s">
        <v>572</v>
      </c>
      <c r="H56" s="45" t="s">
        <v>573</v>
      </c>
      <c r="I56" s="45" t="s">
        <v>574</v>
      </c>
      <c r="J56" s="44">
        <v>0.65</v>
      </c>
      <c r="K56" s="38" t="s">
        <v>575</v>
      </c>
      <c r="L56" s="38" t="s">
        <v>409</v>
      </c>
      <c r="M56" s="38" t="s">
        <v>343</v>
      </c>
      <c r="N56" s="41">
        <v>7</v>
      </c>
      <c r="O56" s="41">
        <v>3</v>
      </c>
      <c r="P56" s="41">
        <v>4</v>
      </c>
      <c r="Q56" s="41">
        <v>0</v>
      </c>
      <c r="R56" s="41"/>
      <c r="S56" s="41">
        <f>+O56+P56+Q56+R56</f>
        <v>7</v>
      </c>
      <c r="T56" s="43">
        <f>+S56/N56</f>
        <v>1</v>
      </c>
      <c r="U56" s="82">
        <v>45658</v>
      </c>
      <c r="V56" s="82">
        <v>46022</v>
      </c>
      <c r="W56" s="41">
        <v>360</v>
      </c>
      <c r="X56" s="41">
        <v>1800</v>
      </c>
      <c r="Y56" s="41" t="s">
        <v>344</v>
      </c>
      <c r="Z56" s="38" t="s">
        <v>439</v>
      </c>
      <c r="AA56" s="38" t="s">
        <v>576</v>
      </c>
      <c r="AB56" s="38" t="s">
        <v>577</v>
      </c>
      <c r="AC56" s="195" t="s">
        <v>348</v>
      </c>
      <c r="AD56" s="45" t="s">
        <v>578</v>
      </c>
      <c r="AE56" s="108">
        <v>100000000</v>
      </c>
      <c r="AF56" s="38" t="s">
        <v>464</v>
      </c>
      <c r="AG56" s="38" t="s">
        <v>351</v>
      </c>
      <c r="AH56" s="38" t="s">
        <v>368</v>
      </c>
      <c r="AI56" s="221">
        <v>225000000</v>
      </c>
      <c r="AJ56" s="221"/>
      <c r="AK56" s="221">
        <v>225000000</v>
      </c>
      <c r="AL56" s="221">
        <v>225000000</v>
      </c>
      <c r="AM56" s="221"/>
      <c r="AN56" s="195" t="s">
        <v>353</v>
      </c>
      <c r="AO56" s="187" t="s">
        <v>579</v>
      </c>
      <c r="AP56" s="41"/>
      <c r="AQ56" s="41"/>
      <c r="AR56" s="41"/>
      <c r="AS56" s="41"/>
      <c r="AT56" s="256">
        <v>55600000</v>
      </c>
      <c r="AU56" s="216">
        <f>+AT56/AK56</f>
        <v>0.24711111111111111</v>
      </c>
      <c r="AV56" s="256">
        <v>23350000</v>
      </c>
      <c r="AW56" s="216">
        <f>+AV56/AK56</f>
        <v>0.10377777777777777</v>
      </c>
      <c r="AX56" s="321">
        <v>112940000</v>
      </c>
      <c r="AY56" s="322">
        <f>+AX56/AL56</f>
        <v>0.5019555555555556</v>
      </c>
      <c r="AZ56" s="321">
        <v>59535000</v>
      </c>
      <c r="BA56" s="322">
        <f>+AZ56/AL56</f>
        <v>0.2646</v>
      </c>
      <c r="BB56" s="216"/>
      <c r="BC56" s="216"/>
      <c r="BD56" s="216"/>
      <c r="BE56" s="216"/>
      <c r="BF56" s="38"/>
    </row>
    <row r="57" spans="1:58" ht="65.099999999999994" customHeight="1" x14ac:dyDescent="0.25">
      <c r="A57" s="38" t="s">
        <v>336</v>
      </c>
      <c r="B57" s="38" t="s">
        <v>256</v>
      </c>
      <c r="C57" s="39" t="s">
        <v>257</v>
      </c>
      <c r="D57" s="41">
        <v>1</v>
      </c>
      <c r="E57" s="38" t="s">
        <v>571</v>
      </c>
      <c r="F57" s="81">
        <v>2024130010183</v>
      </c>
      <c r="G57" s="38" t="s">
        <v>572</v>
      </c>
      <c r="H57" s="45" t="s">
        <v>580</v>
      </c>
      <c r="I57" s="45" t="s">
        <v>581</v>
      </c>
      <c r="J57" s="44">
        <v>0.35</v>
      </c>
      <c r="K57" s="38" t="s">
        <v>582</v>
      </c>
      <c r="L57" s="38" t="s">
        <v>409</v>
      </c>
      <c r="M57" s="38" t="s">
        <v>384</v>
      </c>
      <c r="N57" s="41">
        <v>1</v>
      </c>
      <c r="O57" s="41">
        <v>0</v>
      </c>
      <c r="P57" s="41">
        <v>1</v>
      </c>
      <c r="Q57" s="41">
        <v>0</v>
      </c>
      <c r="R57" s="41"/>
      <c r="S57" s="41">
        <f>+O57+P57+Q57+R57</f>
        <v>1</v>
      </c>
      <c r="T57" s="43">
        <f>+S57/N57</f>
        <v>1</v>
      </c>
      <c r="U57" s="82">
        <v>45658</v>
      </c>
      <c r="V57" s="82">
        <v>46022</v>
      </c>
      <c r="W57" s="41">
        <v>360</v>
      </c>
      <c r="X57" s="41">
        <v>900</v>
      </c>
      <c r="Y57" s="41" t="s">
        <v>344</v>
      </c>
      <c r="Z57" s="38" t="s">
        <v>439</v>
      </c>
      <c r="AA57" s="57" t="s">
        <v>583</v>
      </c>
      <c r="AB57" s="38" t="s">
        <v>584</v>
      </c>
      <c r="AC57" s="195"/>
      <c r="AD57" s="45" t="s">
        <v>585</v>
      </c>
      <c r="AE57" s="83">
        <v>125000000</v>
      </c>
      <c r="AF57" s="38" t="s">
        <v>586</v>
      </c>
      <c r="AG57" s="38" t="s">
        <v>351</v>
      </c>
      <c r="AH57" s="45" t="s">
        <v>352</v>
      </c>
      <c r="AI57" s="221"/>
      <c r="AJ57" s="221"/>
      <c r="AK57" s="221"/>
      <c r="AL57" s="221"/>
      <c r="AM57" s="221"/>
      <c r="AN57" s="195"/>
      <c r="AO57" s="187"/>
      <c r="AP57" s="41"/>
      <c r="AQ57" s="41"/>
      <c r="AR57" s="41"/>
      <c r="AS57" s="41"/>
      <c r="AT57" s="256"/>
      <c r="AU57" s="216"/>
      <c r="AV57" s="256"/>
      <c r="AW57" s="216"/>
      <c r="AX57" s="321"/>
      <c r="AY57" s="322"/>
      <c r="AZ57" s="321"/>
      <c r="BA57" s="322"/>
      <c r="BB57" s="216"/>
      <c r="BC57" s="216"/>
      <c r="BD57" s="216"/>
      <c r="BE57" s="216"/>
      <c r="BF57" s="38"/>
    </row>
    <row r="58" spans="1:58" ht="65.099999999999994" customHeight="1" x14ac:dyDescent="0.25">
      <c r="A58" s="41"/>
      <c r="B58" s="38"/>
      <c r="C58" s="39"/>
      <c r="D58" s="41"/>
      <c r="E58" s="45"/>
      <c r="F58" s="226" t="s">
        <v>587</v>
      </c>
      <c r="G58" s="227"/>
      <c r="H58" s="227"/>
      <c r="I58" s="227"/>
      <c r="J58" s="227"/>
      <c r="K58" s="227"/>
      <c r="L58" s="227"/>
      <c r="M58" s="227"/>
      <c r="N58" s="227"/>
      <c r="O58" s="227"/>
      <c r="P58" s="227"/>
      <c r="Q58" s="227"/>
      <c r="R58" s="227"/>
      <c r="S58" s="228"/>
      <c r="T58" s="298">
        <f>AVERAGE(T56:T57)</f>
        <v>1</v>
      </c>
      <c r="U58" s="230"/>
      <c r="V58" s="230"/>
      <c r="W58" s="230"/>
      <c r="X58" s="230"/>
      <c r="Y58" s="230"/>
      <c r="Z58" s="230"/>
      <c r="AA58" s="230"/>
      <c r="AB58" s="230"/>
      <c r="AC58" s="230"/>
      <c r="AD58" s="230"/>
      <c r="AE58" s="230"/>
      <c r="AF58" s="230"/>
      <c r="AG58" s="230"/>
      <c r="AH58" s="230"/>
      <c r="AI58" s="332" t="s">
        <v>588</v>
      </c>
      <c r="AJ58" s="332"/>
      <c r="AK58" s="332"/>
      <c r="AL58" s="332"/>
      <c r="AM58" s="332"/>
      <c r="AN58" s="332"/>
      <c r="AO58" s="332"/>
      <c r="AP58" s="333"/>
      <c r="AQ58" s="333"/>
      <c r="AR58" s="333"/>
      <c r="AS58" s="333"/>
      <c r="AT58" s="360">
        <f t="shared" ref="AT58:AW58" si="19">+AT56</f>
        <v>55600000</v>
      </c>
      <c r="AU58" s="361">
        <f>+AU56</f>
        <v>0.24711111111111111</v>
      </c>
      <c r="AV58" s="360">
        <f t="shared" si="19"/>
        <v>23350000</v>
      </c>
      <c r="AW58" s="362">
        <f t="shared" si="19"/>
        <v>0.10377777777777777</v>
      </c>
      <c r="AX58" s="363">
        <f>+AX56</f>
        <v>112940000</v>
      </c>
      <c r="AY58" s="364">
        <f>+AY56</f>
        <v>0.5019555555555556</v>
      </c>
      <c r="AZ58" s="339">
        <f>+AZ56</f>
        <v>59535000</v>
      </c>
      <c r="BA58" s="340">
        <f>+BA56</f>
        <v>0.2646</v>
      </c>
      <c r="BB58" s="85"/>
      <c r="BC58" s="85"/>
      <c r="BD58" s="85"/>
      <c r="BE58" s="85"/>
      <c r="BF58" s="38"/>
    </row>
    <row r="59" spans="1:58" ht="65.099999999999994" customHeight="1" x14ac:dyDescent="0.25">
      <c r="A59" s="38" t="s">
        <v>336</v>
      </c>
      <c r="B59" s="38" t="s">
        <v>266</v>
      </c>
      <c r="C59" s="39" t="s">
        <v>267</v>
      </c>
      <c r="D59" s="41">
        <v>18</v>
      </c>
      <c r="E59" s="38" t="s">
        <v>589</v>
      </c>
      <c r="F59" s="81">
        <v>2024130010192</v>
      </c>
      <c r="G59" s="38" t="s">
        <v>590</v>
      </c>
      <c r="H59" s="38" t="s">
        <v>591</v>
      </c>
      <c r="I59" s="38" t="s">
        <v>592</v>
      </c>
      <c r="J59" s="44">
        <v>0.6</v>
      </c>
      <c r="K59" s="50" t="s">
        <v>593</v>
      </c>
      <c r="L59" s="38" t="s">
        <v>409</v>
      </c>
      <c r="M59" s="38" t="s">
        <v>343</v>
      </c>
      <c r="N59" s="41">
        <v>18</v>
      </c>
      <c r="O59" s="41">
        <v>4</v>
      </c>
      <c r="P59" s="41">
        <v>9</v>
      </c>
      <c r="Q59" s="41">
        <v>4</v>
      </c>
      <c r="R59" s="41"/>
      <c r="S59" s="41">
        <f>+O59+P59+Q59+R59</f>
        <v>17</v>
      </c>
      <c r="T59" s="43">
        <f>+S59/N59</f>
        <v>0.94444444444444442</v>
      </c>
      <c r="U59" s="82">
        <v>45658</v>
      </c>
      <c r="V59" s="82">
        <v>46022</v>
      </c>
      <c r="W59" s="41">
        <v>360</v>
      </c>
      <c r="X59" s="41">
        <v>500</v>
      </c>
      <c r="Y59" s="41" t="s">
        <v>344</v>
      </c>
      <c r="Z59" s="38" t="s">
        <v>439</v>
      </c>
      <c r="AA59" s="57" t="s">
        <v>594</v>
      </c>
      <c r="AB59" s="38" t="s">
        <v>595</v>
      </c>
      <c r="AC59" s="38" t="s">
        <v>348</v>
      </c>
      <c r="AD59" s="45" t="s">
        <v>596</v>
      </c>
      <c r="AE59" s="86">
        <v>107841854</v>
      </c>
      <c r="AF59" s="84" t="s">
        <v>597</v>
      </c>
      <c r="AG59" s="38" t="s">
        <v>351</v>
      </c>
      <c r="AH59" s="82" t="s">
        <v>352</v>
      </c>
      <c r="AI59" s="221">
        <v>1987841854</v>
      </c>
      <c r="AJ59" s="221"/>
      <c r="AK59" s="221">
        <v>1987841854</v>
      </c>
      <c r="AL59" s="221">
        <v>1987841854</v>
      </c>
      <c r="AM59" s="221"/>
      <c r="AN59" s="195"/>
      <c r="AO59" s="187"/>
      <c r="AP59" s="95"/>
      <c r="AQ59" s="54"/>
      <c r="AR59" s="54"/>
      <c r="AS59" s="54"/>
      <c r="AT59" s="255">
        <v>899501530</v>
      </c>
      <c r="AU59" s="217">
        <f>+AT59/AK59</f>
        <v>0.45250155498536959</v>
      </c>
      <c r="AV59" s="255">
        <v>273765000</v>
      </c>
      <c r="AW59" s="278">
        <f>+AV59/AK59</f>
        <v>0.13771970815943993</v>
      </c>
      <c r="AX59" s="323">
        <v>1285027886</v>
      </c>
      <c r="AY59" s="324">
        <f>+AX597</f>
        <v>0</v>
      </c>
      <c r="AZ59" s="325">
        <v>723192786</v>
      </c>
      <c r="BA59" s="324">
        <f>+AZ59/AL59</f>
        <v>0.36380800844129929</v>
      </c>
      <c r="BB59" s="217"/>
      <c r="BC59" s="217"/>
      <c r="BD59" s="217"/>
      <c r="BE59" s="217"/>
      <c r="BF59" s="38"/>
    </row>
    <row r="60" spans="1:58" ht="65.099999999999994" customHeight="1" x14ac:dyDescent="0.25">
      <c r="A60" s="38" t="s">
        <v>336</v>
      </c>
      <c r="B60" s="38" t="s">
        <v>266</v>
      </c>
      <c r="C60" s="39" t="s">
        <v>267</v>
      </c>
      <c r="D60" s="41">
        <v>18</v>
      </c>
      <c r="E60" s="38" t="s">
        <v>589</v>
      </c>
      <c r="F60" s="81">
        <v>2024130010192</v>
      </c>
      <c r="G60" s="38" t="s">
        <v>590</v>
      </c>
      <c r="H60" s="38" t="s">
        <v>591</v>
      </c>
      <c r="I60" s="38" t="s">
        <v>592</v>
      </c>
      <c r="J60" s="44">
        <v>0.6</v>
      </c>
      <c r="K60" s="238" t="s">
        <v>598</v>
      </c>
      <c r="L60" s="195" t="s">
        <v>409</v>
      </c>
      <c r="M60" s="195" t="s">
        <v>599</v>
      </c>
      <c r="N60" s="187">
        <v>18</v>
      </c>
      <c r="O60" s="187">
        <v>4</v>
      </c>
      <c r="P60" s="187">
        <v>9</v>
      </c>
      <c r="Q60" s="187">
        <v>4</v>
      </c>
      <c r="R60" s="187"/>
      <c r="S60" s="187">
        <f>+O60+P60+Q60+R60</f>
        <v>17</v>
      </c>
      <c r="T60" s="218">
        <f>+S60/N60</f>
        <v>0.94444444444444442</v>
      </c>
      <c r="U60" s="230">
        <v>45658</v>
      </c>
      <c r="V60" s="230">
        <v>46022</v>
      </c>
      <c r="W60" s="187">
        <v>360</v>
      </c>
      <c r="X60" s="187">
        <v>180</v>
      </c>
      <c r="Y60" s="187" t="s">
        <v>344</v>
      </c>
      <c r="Z60" s="195" t="s">
        <v>439</v>
      </c>
      <c r="AA60" s="195" t="s">
        <v>600</v>
      </c>
      <c r="AB60" s="195" t="s">
        <v>601</v>
      </c>
      <c r="AC60" s="195" t="s">
        <v>348</v>
      </c>
      <c r="AD60" s="45" t="s">
        <v>602</v>
      </c>
      <c r="AE60" s="86">
        <v>200000000</v>
      </c>
      <c r="AF60" s="84" t="s">
        <v>603</v>
      </c>
      <c r="AG60" s="38" t="s">
        <v>351</v>
      </c>
      <c r="AH60" s="82" t="s">
        <v>368</v>
      </c>
      <c r="AI60" s="221"/>
      <c r="AJ60" s="221"/>
      <c r="AK60" s="221"/>
      <c r="AL60" s="221"/>
      <c r="AM60" s="221"/>
      <c r="AN60" s="195"/>
      <c r="AO60" s="187"/>
      <c r="AP60" s="95"/>
      <c r="AQ60" s="54"/>
      <c r="AR60" s="54"/>
      <c r="AS60" s="54"/>
      <c r="AT60" s="255"/>
      <c r="AU60" s="217"/>
      <c r="AV60" s="255"/>
      <c r="AW60" s="278"/>
      <c r="AX60" s="323"/>
      <c r="AY60" s="324"/>
      <c r="AZ60" s="325"/>
      <c r="BA60" s="324"/>
      <c r="BB60" s="217"/>
      <c r="BC60" s="217"/>
      <c r="BD60" s="217"/>
      <c r="BE60" s="217"/>
      <c r="BF60" s="38"/>
    </row>
    <row r="61" spans="1:58" ht="65.099999999999994" customHeight="1" x14ac:dyDescent="0.25">
      <c r="A61" s="38" t="s">
        <v>336</v>
      </c>
      <c r="B61" s="38" t="s">
        <v>266</v>
      </c>
      <c r="C61" s="39" t="s">
        <v>267</v>
      </c>
      <c r="D61" s="41">
        <v>18</v>
      </c>
      <c r="E61" s="38" t="s">
        <v>589</v>
      </c>
      <c r="F61" s="81">
        <v>2024130010192</v>
      </c>
      <c r="G61" s="38" t="s">
        <v>590</v>
      </c>
      <c r="H61" s="38" t="s">
        <v>591</v>
      </c>
      <c r="I61" s="38" t="s">
        <v>592</v>
      </c>
      <c r="J61" s="44">
        <v>0.6</v>
      </c>
      <c r="K61" s="238"/>
      <c r="L61" s="195"/>
      <c r="M61" s="195"/>
      <c r="N61" s="187"/>
      <c r="O61" s="187"/>
      <c r="P61" s="187"/>
      <c r="Q61" s="187"/>
      <c r="R61" s="187"/>
      <c r="S61" s="187"/>
      <c r="T61" s="218"/>
      <c r="U61" s="230"/>
      <c r="V61" s="230"/>
      <c r="W61" s="187"/>
      <c r="X61" s="187"/>
      <c r="Y61" s="187"/>
      <c r="Z61" s="195"/>
      <c r="AA61" s="195"/>
      <c r="AB61" s="195"/>
      <c r="AC61" s="195"/>
      <c r="AD61" s="120" t="s">
        <v>604</v>
      </c>
      <c r="AE61" s="86">
        <v>1000000000</v>
      </c>
      <c r="AF61" s="38" t="s">
        <v>379</v>
      </c>
      <c r="AG61" s="38" t="s">
        <v>351</v>
      </c>
      <c r="AH61" s="82" t="s">
        <v>352</v>
      </c>
      <c r="AI61" s="221"/>
      <c r="AJ61" s="221"/>
      <c r="AK61" s="221"/>
      <c r="AL61" s="221"/>
      <c r="AM61" s="221"/>
      <c r="AN61" s="195"/>
      <c r="AO61" s="187"/>
      <c r="AP61" s="95"/>
      <c r="AQ61" s="54"/>
      <c r="AR61" s="54"/>
      <c r="AS61" s="54"/>
      <c r="AT61" s="255"/>
      <c r="AU61" s="217"/>
      <c r="AV61" s="255"/>
      <c r="AW61" s="278"/>
      <c r="AX61" s="323"/>
      <c r="AY61" s="324"/>
      <c r="AZ61" s="325"/>
      <c r="BA61" s="324"/>
      <c r="BB61" s="217"/>
      <c r="BC61" s="217"/>
      <c r="BD61" s="217"/>
      <c r="BE61" s="217"/>
      <c r="BF61" s="38"/>
    </row>
    <row r="62" spans="1:58" ht="65.099999999999994" customHeight="1" x14ac:dyDescent="0.25">
      <c r="A62" s="38" t="s">
        <v>336</v>
      </c>
      <c r="B62" s="38" t="s">
        <v>266</v>
      </c>
      <c r="C62" s="39" t="s">
        <v>267</v>
      </c>
      <c r="D62" s="41">
        <v>30</v>
      </c>
      <c r="E62" s="38" t="s">
        <v>589</v>
      </c>
      <c r="F62" s="81">
        <v>2024130010192</v>
      </c>
      <c r="G62" s="38" t="s">
        <v>590</v>
      </c>
      <c r="H62" s="38" t="s">
        <v>605</v>
      </c>
      <c r="I62" s="38" t="s">
        <v>606</v>
      </c>
      <c r="J62" s="44">
        <v>0.4</v>
      </c>
      <c r="K62" s="238" t="s">
        <v>607</v>
      </c>
      <c r="L62" s="195" t="s">
        <v>409</v>
      </c>
      <c r="M62" s="195" t="s">
        <v>343</v>
      </c>
      <c r="N62" s="187">
        <v>30</v>
      </c>
      <c r="O62" s="187">
        <v>8</v>
      </c>
      <c r="P62" s="187">
        <v>10</v>
      </c>
      <c r="Q62" s="187">
        <v>11</v>
      </c>
      <c r="R62" s="187"/>
      <c r="S62" s="187">
        <f>+O62+P62+Q62+R62</f>
        <v>29</v>
      </c>
      <c r="T62" s="219">
        <f>+S62/N62</f>
        <v>0.96666666666666667</v>
      </c>
      <c r="U62" s="230">
        <v>45658</v>
      </c>
      <c r="V62" s="230">
        <v>46022</v>
      </c>
      <c r="W62" s="187">
        <v>360</v>
      </c>
      <c r="X62" s="187">
        <v>14000</v>
      </c>
      <c r="Y62" s="187" t="s">
        <v>344</v>
      </c>
      <c r="Z62" s="195" t="s">
        <v>439</v>
      </c>
      <c r="AA62" s="195" t="s">
        <v>608</v>
      </c>
      <c r="AB62" s="195" t="s">
        <v>609</v>
      </c>
      <c r="AC62" s="195" t="s">
        <v>348</v>
      </c>
      <c r="AD62" s="120" t="s">
        <v>610</v>
      </c>
      <c r="AE62" s="86">
        <v>600000000</v>
      </c>
      <c r="AF62" s="84" t="s">
        <v>603</v>
      </c>
      <c r="AG62" s="38" t="s">
        <v>351</v>
      </c>
      <c r="AH62" s="82" t="s">
        <v>352</v>
      </c>
      <c r="AI62" s="221"/>
      <c r="AJ62" s="221"/>
      <c r="AK62" s="221"/>
      <c r="AL62" s="221"/>
      <c r="AM62" s="221"/>
      <c r="AN62" s="195"/>
      <c r="AO62" s="187"/>
      <c r="AP62" s="95"/>
      <c r="AQ62" s="54"/>
      <c r="AR62" s="54"/>
      <c r="AS62" s="54"/>
      <c r="AT62" s="255"/>
      <c r="AU62" s="217"/>
      <c r="AV62" s="255"/>
      <c r="AW62" s="278"/>
      <c r="AX62" s="323"/>
      <c r="AY62" s="324"/>
      <c r="AZ62" s="325"/>
      <c r="BA62" s="324"/>
      <c r="BB62" s="217"/>
      <c r="BC62" s="217"/>
      <c r="BD62" s="217"/>
      <c r="BE62" s="217"/>
      <c r="BF62" s="38"/>
    </row>
    <row r="63" spans="1:58" ht="65.099999999999994" customHeight="1" x14ac:dyDescent="0.25">
      <c r="A63" s="38" t="s">
        <v>336</v>
      </c>
      <c r="B63" s="38" t="s">
        <v>266</v>
      </c>
      <c r="C63" s="39" t="s">
        <v>267</v>
      </c>
      <c r="D63" s="41">
        <v>30</v>
      </c>
      <c r="E63" s="38" t="s">
        <v>589</v>
      </c>
      <c r="F63" s="81">
        <v>2024130010192</v>
      </c>
      <c r="G63" s="38" t="s">
        <v>590</v>
      </c>
      <c r="H63" s="38" t="s">
        <v>605</v>
      </c>
      <c r="I63" s="38" t="s">
        <v>606</v>
      </c>
      <c r="J63" s="44">
        <v>0.4</v>
      </c>
      <c r="K63" s="238"/>
      <c r="L63" s="195"/>
      <c r="M63" s="195"/>
      <c r="N63" s="187"/>
      <c r="O63" s="187"/>
      <c r="P63" s="187"/>
      <c r="Q63" s="187"/>
      <c r="R63" s="187"/>
      <c r="S63" s="187"/>
      <c r="T63" s="220"/>
      <c r="U63" s="230"/>
      <c r="V63" s="230"/>
      <c r="W63" s="187"/>
      <c r="X63" s="187"/>
      <c r="Y63" s="187"/>
      <c r="Z63" s="195"/>
      <c r="AA63" s="195"/>
      <c r="AB63" s="195"/>
      <c r="AC63" s="195"/>
      <c r="AD63" s="45" t="s">
        <v>611</v>
      </c>
      <c r="AE63" s="86">
        <v>80000000</v>
      </c>
      <c r="AF63" s="84" t="s">
        <v>612</v>
      </c>
      <c r="AG63" s="38" t="s">
        <v>351</v>
      </c>
      <c r="AH63" s="82" t="s">
        <v>352</v>
      </c>
      <c r="AI63" s="221"/>
      <c r="AJ63" s="221"/>
      <c r="AK63" s="221"/>
      <c r="AL63" s="221"/>
      <c r="AM63" s="221"/>
      <c r="AN63" s="195"/>
      <c r="AO63" s="187"/>
      <c r="AP63" s="95"/>
      <c r="AQ63" s="54"/>
      <c r="AR63" s="54"/>
      <c r="AS63" s="54"/>
      <c r="AT63" s="255"/>
      <c r="AU63" s="217"/>
      <c r="AV63" s="255"/>
      <c r="AW63" s="278"/>
      <c r="AX63" s="325"/>
      <c r="AY63" s="324"/>
      <c r="AZ63" s="325"/>
      <c r="BA63" s="324"/>
      <c r="BB63" s="217"/>
      <c r="BC63" s="217"/>
      <c r="BD63" s="217"/>
      <c r="BE63" s="217"/>
      <c r="BF63" s="38"/>
    </row>
    <row r="64" spans="1:58" ht="65.099999999999994" customHeight="1" thickBot="1" x14ac:dyDescent="0.3">
      <c r="A64" s="38" t="s">
        <v>336</v>
      </c>
      <c r="B64" s="38" t="s">
        <v>266</v>
      </c>
      <c r="C64" s="39" t="s">
        <v>267</v>
      </c>
      <c r="D64" s="41">
        <v>30</v>
      </c>
      <c r="E64" s="38" t="s">
        <v>589</v>
      </c>
      <c r="F64" s="81">
        <v>2024130010192</v>
      </c>
      <c r="G64" s="38" t="s">
        <v>590</v>
      </c>
      <c r="H64" s="38" t="s">
        <v>605</v>
      </c>
      <c r="I64" s="38" t="s">
        <v>606</v>
      </c>
      <c r="J64" s="44">
        <v>0.4</v>
      </c>
      <c r="K64" s="50" t="s">
        <v>613</v>
      </c>
      <c r="L64" s="38" t="s">
        <v>409</v>
      </c>
      <c r="M64" s="38" t="s">
        <v>614</v>
      </c>
      <c r="N64" s="41">
        <v>10</v>
      </c>
      <c r="O64" s="41">
        <v>0</v>
      </c>
      <c r="P64" s="41">
        <v>2</v>
      </c>
      <c r="Q64" s="41">
        <v>0</v>
      </c>
      <c r="R64" s="41"/>
      <c r="S64" s="41">
        <f>+O64+P64+Q64+R64</f>
        <v>2</v>
      </c>
      <c r="T64" s="43">
        <f>+S64/N64</f>
        <v>0.2</v>
      </c>
      <c r="U64" s="82">
        <v>45658</v>
      </c>
      <c r="V64" s="82">
        <v>46022</v>
      </c>
      <c r="W64" s="41">
        <v>360</v>
      </c>
      <c r="X64" s="41">
        <v>10</v>
      </c>
      <c r="Y64" s="41" t="s">
        <v>344</v>
      </c>
      <c r="Z64" s="38" t="s">
        <v>439</v>
      </c>
      <c r="AA64" s="38" t="s">
        <v>608</v>
      </c>
      <c r="AB64" s="38" t="s">
        <v>609</v>
      </c>
      <c r="AC64" s="38" t="s">
        <v>348</v>
      </c>
      <c r="AD64" s="45"/>
      <c r="AE64" s="86"/>
      <c r="AF64" s="38"/>
      <c r="AG64" s="38"/>
      <c r="AH64" s="112"/>
      <c r="AI64" s="229"/>
      <c r="AJ64" s="229"/>
      <c r="AK64" s="229"/>
      <c r="AL64" s="229"/>
      <c r="AM64" s="229"/>
      <c r="AN64" s="232"/>
      <c r="AO64" s="247"/>
      <c r="AP64" s="95"/>
      <c r="AQ64" s="54"/>
      <c r="AR64" s="54"/>
      <c r="AS64" s="54"/>
      <c r="AT64" s="255"/>
      <c r="AU64" s="217"/>
      <c r="AV64" s="255"/>
      <c r="AW64" s="278"/>
      <c r="AX64" s="326"/>
      <c r="AY64" s="324"/>
      <c r="AZ64" s="325"/>
      <c r="BA64" s="324"/>
      <c r="BB64" s="217"/>
      <c r="BC64" s="217"/>
      <c r="BD64" s="217"/>
      <c r="BE64" s="217"/>
      <c r="BF64" s="38"/>
    </row>
    <row r="65" spans="1:58" ht="65.099999999999994" customHeight="1" x14ac:dyDescent="0.25">
      <c r="A65" s="93"/>
      <c r="B65" s="93"/>
      <c r="C65" s="117"/>
      <c r="D65" s="51"/>
      <c r="E65" s="103"/>
      <c r="F65" s="226" t="s">
        <v>615</v>
      </c>
      <c r="G65" s="227"/>
      <c r="H65" s="227"/>
      <c r="I65" s="227"/>
      <c r="J65" s="227"/>
      <c r="K65" s="227"/>
      <c r="L65" s="227"/>
      <c r="M65" s="227"/>
      <c r="N65" s="227"/>
      <c r="O65" s="227"/>
      <c r="P65" s="227"/>
      <c r="Q65" s="227"/>
      <c r="R65" s="227"/>
      <c r="S65" s="228"/>
      <c r="T65" s="299">
        <f>AVERAGE(T59:T64)</f>
        <v>0.76388888888888895</v>
      </c>
      <c r="U65" s="96"/>
      <c r="V65" s="96"/>
      <c r="W65" s="51"/>
      <c r="X65" s="51"/>
      <c r="Y65" s="51"/>
      <c r="Z65" s="93"/>
      <c r="AA65" s="93"/>
      <c r="AB65" s="93"/>
      <c r="AC65" s="51"/>
      <c r="AD65" s="103"/>
      <c r="AE65" s="116"/>
      <c r="AF65" s="93"/>
      <c r="AG65" s="93"/>
      <c r="AH65" s="121"/>
      <c r="AI65" s="347" t="s">
        <v>616</v>
      </c>
      <c r="AJ65" s="347"/>
      <c r="AK65" s="347"/>
      <c r="AL65" s="347"/>
      <c r="AM65" s="347"/>
      <c r="AN65" s="347"/>
      <c r="AO65" s="347"/>
      <c r="AP65" s="348"/>
      <c r="AQ65" s="348"/>
      <c r="AR65" s="348"/>
      <c r="AS65" s="348"/>
      <c r="AT65" s="365">
        <f t="shared" ref="AT65:AW65" si="20">+AT59</f>
        <v>899501530</v>
      </c>
      <c r="AU65" s="366">
        <f>+AU59</f>
        <v>0.45250155498536959</v>
      </c>
      <c r="AV65" s="365">
        <f t="shared" si="20"/>
        <v>273765000</v>
      </c>
      <c r="AW65" s="351">
        <f t="shared" si="20"/>
        <v>0.13771970815943993</v>
      </c>
      <c r="AX65" s="367">
        <f>+AX59</f>
        <v>1285027886</v>
      </c>
      <c r="AY65" s="368">
        <f>+AY59</f>
        <v>0</v>
      </c>
      <c r="AZ65" s="343">
        <f>+AZ59</f>
        <v>723192786</v>
      </c>
      <c r="BA65" s="344">
        <f>+BA59</f>
        <v>0.36380800844129929</v>
      </c>
      <c r="BB65" s="85"/>
      <c r="BC65" s="85"/>
      <c r="BD65" s="85"/>
      <c r="BE65" s="85"/>
      <c r="BF65" s="93"/>
    </row>
    <row r="66" spans="1:58" ht="65.099999999999994" customHeight="1" x14ac:dyDescent="0.25">
      <c r="A66" s="57" t="s">
        <v>617</v>
      </c>
      <c r="B66" s="38" t="s">
        <v>618</v>
      </c>
      <c r="C66" s="39" t="s">
        <v>208</v>
      </c>
      <c r="D66" s="41">
        <v>75</v>
      </c>
      <c r="E66" s="195" t="s">
        <v>448</v>
      </c>
      <c r="F66" s="81">
        <v>2024130010198</v>
      </c>
      <c r="G66" s="45" t="s">
        <v>449</v>
      </c>
      <c r="H66" s="45" t="s">
        <v>450</v>
      </c>
      <c r="I66" s="45" t="s">
        <v>451</v>
      </c>
      <c r="J66" s="44">
        <v>0.1</v>
      </c>
      <c r="K66" s="38" t="s">
        <v>457</v>
      </c>
      <c r="L66" s="38" t="s">
        <v>409</v>
      </c>
      <c r="M66" s="38" t="s">
        <v>458</v>
      </c>
      <c r="N66" s="41">
        <v>75</v>
      </c>
      <c r="O66" s="41">
        <v>0</v>
      </c>
      <c r="P66" s="41">
        <v>0</v>
      </c>
      <c r="Q66" s="41">
        <v>23</v>
      </c>
      <c r="R66" s="41"/>
      <c r="S66" s="41">
        <f>+O66+P66+Q66+R66</f>
        <v>23</v>
      </c>
      <c r="T66" s="43">
        <f>+S66/N66</f>
        <v>0.30666666666666664</v>
      </c>
      <c r="U66" s="82">
        <v>45658</v>
      </c>
      <c r="V66" s="82">
        <v>46022</v>
      </c>
      <c r="W66" s="41">
        <v>360</v>
      </c>
      <c r="X66" s="41">
        <v>735</v>
      </c>
      <c r="Y66" s="41" t="s">
        <v>344</v>
      </c>
      <c r="Z66" s="38" t="s">
        <v>439</v>
      </c>
      <c r="AA66" s="38" t="s">
        <v>619</v>
      </c>
      <c r="AB66" s="38" t="s">
        <v>619</v>
      </c>
      <c r="AC66" s="41" t="s">
        <v>348</v>
      </c>
      <c r="AD66" s="122"/>
      <c r="AE66" s="122"/>
      <c r="AF66" s="57"/>
      <c r="AG66" s="57"/>
      <c r="AH66" s="122"/>
      <c r="AI66" s="122"/>
      <c r="AJ66" s="122"/>
      <c r="AK66" s="85"/>
      <c r="AL66" s="85"/>
      <c r="AM66" s="85"/>
      <c r="AN66" s="120"/>
      <c r="AO66" s="85"/>
      <c r="AP66" s="85"/>
      <c r="AQ66" s="85"/>
      <c r="AR66" s="85"/>
      <c r="AS66" s="85"/>
      <c r="AT66" s="122"/>
      <c r="AU66" s="122"/>
      <c r="AV66" s="122"/>
      <c r="AW66" s="122"/>
      <c r="AX66" s="320"/>
      <c r="AY66" s="327"/>
      <c r="AZ66" s="320"/>
      <c r="BA66" s="320"/>
      <c r="BB66" s="85"/>
      <c r="BC66" s="85"/>
      <c r="BD66" s="85"/>
      <c r="BE66" s="85"/>
      <c r="BF66" s="38"/>
    </row>
    <row r="67" spans="1:58" ht="65.099999999999994" customHeight="1" x14ac:dyDescent="0.25">
      <c r="A67" s="38"/>
      <c r="B67" s="38"/>
      <c r="C67" s="39"/>
      <c r="D67" s="41"/>
      <c r="E67" s="195"/>
      <c r="F67" s="280" t="s">
        <v>471</v>
      </c>
      <c r="G67" s="280"/>
      <c r="H67" s="280"/>
      <c r="I67" s="280"/>
      <c r="J67" s="280"/>
      <c r="K67" s="280"/>
      <c r="L67" s="280"/>
      <c r="M67" s="280"/>
      <c r="N67" s="280"/>
      <c r="O67" s="280"/>
      <c r="P67" s="280"/>
      <c r="Q67" s="153"/>
      <c r="R67" s="153"/>
      <c r="S67" s="153"/>
      <c r="T67" s="298">
        <f>+T66</f>
        <v>0.30666666666666664</v>
      </c>
      <c r="U67" s="82"/>
      <c r="V67" s="82"/>
      <c r="W67" s="41"/>
      <c r="X67" s="41"/>
      <c r="Y67" s="41"/>
      <c r="Z67" s="38"/>
      <c r="AA67" s="57"/>
      <c r="AB67" s="38"/>
      <c r="AC67" s="41"/>
      <c r="AD67" s="45"/>
      <c r="AE67" s="86"/>
      <c r="AF67" s="38"/>
      <c r="AG67" s="38"/>
      <c r="AH67" s="112"/>
      <c r="AI67" s="83"/>
      <c r="AJ67" s="83"/>
      <c r="AK67" s="83"/>
      <c r="AL67" s="83"/>
      <c r="AM67" s="83"/>
      <c r="AN67" s="38"/>
      <c r="AO67" s="41"/>
      <c r="AP67" s="41"/>
      <c r="AQ67" s="41"/>
      <c r="AR67" s="41"/>
      <c r="AS67" s="41"/>
      <c r="AT67" s="112"/>
      <c r="AU67" s="112"/>
      <c r="AV67" s="112"/>
      <c r="AW67" s="112"/>
      <c r="AX67" s="328"/>
      <c r="AY67" s="329"/>
      <c r="AZ67" s="320"/>
      <c r="BA67" s="320"/>
      <c r="BB67" s="85"/>
      <c r="BC67" s="85"/>
      <c r="BD67" s="85"/>
      <c r="BE67" s="85"/>
      <c r="BF67" s="38"/>
    </row>
    <row r="68" spans="1:58" ht="28.5" customHeight="1" x14ac:dyDescent="0.25">
      <c r="A68" s="76"/>
      <c r="B68" s="76"/>
      <c r="C68" s="123"/>
      <c r="D68" s="79"/>
      <c r="E68" s="76"/>
      <c r="F68" s="124"/>
      <c r="G68" s="124"/>
      <c r="H68" s="124"/>
      <c r="I68" s="124"/>
      <c r="J68" s="124"/>
      <c r="K68" s="149"/>
      <c r="L68" s="125"/>
      <c r="M68" s="125"/>
      <c r="N68" s="124"/>
      <c r="O68" s="124"/>
      <c r="P68" s="124"/>
      <c r="Q68" s="126"/>
      <c r="R68" s="126"/>
      <c r="S68" s="126"/>
      <c r="T68" s="151"/>
      <c r="U68" s="127"/>
      <c r="V68" s="127"/>
      <c r="W68" s="79"/>
      <c r="X68" s="79"/>
      <c r="Y68" s="79"/>
      <c r="Z68" s="76"/>
      <c r="AA68" s="128"/>
      <c r="AB68" s="76"/>
      <c r="AC68" s="79"/>
      <c r="AD68" s="129"/>
      <c r="AE68" s="130"/>
      <c r="AF68" s="76"/>
      <c r="AG68" s="76"/>
      <c r="AH68" s="131"/>
      <c r="AI68" s="132"/>
      <c r="AJ68" s="132"/>
      <c r="AK68" s="132"/>
      <c r="AL68" s="132"/>
      <c r="AM68" s="132"/>
      <c r="AN68" s="76"/>
      <c r="AO68" s="79"/>
      <c r="AP68" s="79"/>
      <c r="AQ68" s="79"/>
      <c r="AR68" s="79"/>
      <c r="AS68" s="79"/>
      <c r="AT68" s="131"/>
      <c r="AU68" s="131"/>
      <c r="AV68" s="131"/>
      <c r="AW68" s="131"/>
      <c r="AX68" s="330"/>
    </row>
    <row r="69" spans="1:58" ht="27.75" customHeight="1" x14ac:dyDescent="0.25">
      <c r="T69" s="77"/>
      <c r="Y69" s="79"/>
    </row>
    <row r="70" spans="1:58" ht="75" customHeight="1" thickBot="1" x14ac:dyDescent="0.3">
      <c r="T70" s="77"/>
      <c r="AT70" s="134" t="s">
        <v>676</v>
      </c>
      <c r="AU70" s="134" t="s">
        <v>677</v>
      </c>
      <c r="AV70" s="134" t="s">
        <v>678</v>
      </c>
      <c r="AW70" s="134" t="s">
        <v>679</v>
      </c>
      <c r="AX70" s="331" t="s">
        <v>680</v>
      </c>
      <c r="AY70" s="331" t="s">
        <v>681</v>
      </c>
      <c r="AZ70" s="331" t="s">
        <v>682</v>
      </c>
      <c r="BA70" s="331" t="s">
        <v>683</v>
      </c>
    </row>
    <row r="71" spans="1:58" ht="90.75" customHeight="1" thickBot="1" x14ac:dyDescent="0.3">
      <c r="M71" s="223" t="s">
        <v>674</v>
      </c>
      <c r="N71" s="224"/>
      <c r="O71" s="224"/>
      <c r="P71" s="224"/>
      <c r="Q71" s="224"/>
      <c r="R71" s="224"/>
      <c r="S71" s="225"/>
      <c r="T71" s="300">
        <f>AVERAGE(T12,T16,T21,T25,T33,T36,T41,T47,T54,T58,T65,T67)</f>
        <v>0.73106037307599792</v>
      </c>
      <c r="AE71" s="281" t="s">
        <v>675</v>
      </c>
      <c r="AF71" s="282"/>
      <c r="AG71" s="282"/>
      <c r="AH71" s="283"/>
      <c r="AI71" s="144">
        <f>+AI9+AI13+AI17+AI22+AI26+AI34+AI37+AI42+AI48+AI56+AI59</f>
        <v>13242526654</v>
      </c>
      <c r="AJ71" s="143"/>
      <c r="AK71" s="135">
        <f>+AK9+AK13+AK17+AK22+AK26+AK34+AK37+AK42+AK48+AK56+AK59</f>
        <v>13242526654</v>
      </c>
      <c r="AL71" s="145">
        <f>+AL9+AL13+AL17+AL22+AL26+AL34+AL37+AL42+AL48+AL56+AL59</f>
        <v>12432326654</v>
      </c>
      <c r="AM71" s="184" t="s">
        <v>684</v>
      </c>
      <c r="AN71" s="185"/>
      <c r="AO71" s="185"/>
      <c r="AP71" s="185"/>
      <c r="AQ71" s="185"/>
      <c r="AR71" s="185"/>
      <c r="AS71" s="369"/>
      <c r="AT71" s="370">
        <f>+AT12+AT16+AT21+AT25+AT33+AT36+AT41+AT47+AT54+AT58+AT65</f>
        <v>3258751530</v>
      </c>
      <c r="AU71" s="371">
        <f>+AT71/AK71</f>
        <v>0.24608230854613161</v>
      </c>
      <c r="AV71" s="370">
        <f>+AV12+AV16+AV21+AV25+AV33+AV36+AV41+AV47+AV54+AV58+AV65</f>
        <v>642795000</v>
      </c>
      <c r="AW71" s="371">
        <f>+AV71/AK71</f>
        <v>4.8540208133607127E-2</v>
      </c>
      <c r="AX71" s="372">
        <f>+AX12+AX16+AX21+AX25+AX33+AX36+AX41+AX47+AX54+AX58+AX65</f>
        <v>7989942886</v>
      </c>
      <c r="AY71" s="371">
        <f>+AX71/AL71</f>
        <v>0.64267478713884185</v>
      </c>
      <c r="AZ71" s="370">
        <f>+AZ12+AZ16+AZ21+AZ25+AZ33+AZ36+AZ41+AZ47+AZ54+AZ58+AZ65</f>
        <v>2825255786</v>
      </c>
      <c r="BA71" s="371">
        <f>+AZ71/AL71</f>
        <v>0.22725076847067857</v>
      </c>
    </row>
  </sheetData>
  <mergeCells count="393">
    <mergeCell ref="F65:S65"/>
    <mergeCell ref="BB17:BB20"/>
    <mergeCell ref="BC17:BC20"/>
    <mergeCell ref="BD17:BD20"/>
    <mergeCell ref="BE17:BE20"/>
    <mergeCell ref="BB13:BB15"/>
    <mergeCell ref="BC13:BC15"/>
    <mergeCell ref="BD13:BD15"/>
    <mergeCell ref="BE13:BE15"/>
    <mergeCell ref="AE71:AH71"/>
    <mergeCell ref="BB26:BB32"/>
    <mergeCell ref="BC26:BC32"/>
    <mergeCell ref="BD26:BD32"/>
    <mergeCell ref="BE26:BE32"/>
    <mergeCell ref="AZ22:AZ24"/>
    <mergeCell ref="BA22:BA24"/>
    <mergeCell ref="BB22:BB24"/>
    <mergeCell ref="BC22:BC24"/>
    <mergeCell ref="BD22:BD24"/>
    <mergeCell ref="BE22:BE24"/>
    <mergeCell ref="BB37:BB40"/>
    <mergeCell ref="BC37:BC40"/>
    <mergeCell ref="BD37:BD40"/>
    <mergeCell ref="BE37:BE40"/>
    <mergeCell ref="AZ34:AZ35"/>
    <mergeCell ref="BA34:BA35"/>
    <mergeCell ref="BB34:BB35"/>
    <mergeCell ref="BC34:BC35"/>
    <mergeCell ref="BD34:BD35"/>
    <mergeCell ref="BE34:BE35"/>
    <mergeCell ref="BB48:BB53"/>
    <mergeCell ref="BC48:BC53"/>
    <mergeCell ref="BD48:BD53"/>
    <mergeCell ref="BE48:BE53"/>
    <mergeCell ref="AZ42:AZ46"/>
    <mergeCell ref="BA42:BA46"/>
    <mergeCell ref="BB42:BB46"/>
    <mergeCell ref="BC42:BC46"/>
    <mergeCell ref="BD42:BD46"/>
    <mergeCell ref="BE42:BE46"/>
    <mergeCell ref="BB59:BB64"/>
    <mergeCell ref="BC59:BC64"/>
    <mergeCell ref="BD59:BD64"/>
    <mergeCell ref="BE59:BE64"/>
    <mergeCell ref="AZ56:AZ57"/>
    <mergeCell ref="BA56:BA57"/>
    <mergeCell ref="BB56:BB57"/>
    <mergeCell ref="BC56:BC57"/>
    <mergeCell ref="BD56:BD57"/>
    <mergeCell ref="BE56:BE57"/>
    <mergeCell ref="Q23:Q24"/>
    <mergeCell ref="Q27:Q31"/>
    <mergeCell ref="AM71:AS71"/>
    <mergeCell ref="AZ9:AZ11"/>
    <mergeCell ref="BA9:BA11"/>
    <mergeCell ref="AZ13:AZ15"/>
    <mergeCell ref="BA13:BA15"/>
    <mergeCell ref="AZ59:AZ64"/>
    <mergeCell ref="BA59:BA64"/>
    <mergeCell ref="AZ48:AZ53"/>
    <mergeCell ref="BA48:BA53"/>
    <mergeCell ref="AZ37:AZ40"/>
    <mergeCell ref="BA37:BA40"/>
    <mergeCell ref="AZ26:AZ32"/>
    <mergeCell ref="BA26:BA32"/>
    <mergeCell ref="AZ17:AZ20"/>
    <mergeCell ref="BA17:BA20"/>
    <mergeCell ref="AU22:AU24"/>
    <mergeCell ref="AU26:AU32"/>
    <mergeCell ref="AU34:AU35"/>
    <mergeCell ref="AU37:AU40"/>
    <mergeCell ref="AU42:AU46"/>
    <mergeCell ref="AT37:AT40"/>
    <mergeCell ref="AV37:AV40"/>
    <mergeCell ref="C5:BF5"/>
    <mergeCell ref="F67:P67"/>
    <mergeCell ref="P45:P46"/>
    <mergeCell ref="P60:P61"/>
    <mergeCell ref="P62:P63"/>
    <mergeCell ref="AO56:AO57"/>
    <mergeCell ref="AT59:AT64"/>
    <mergeCell ref="AI65:AO65"/>
    <mergeCell ref="AG48:AG53"/>
    <mergeCell ref="AH48:AH53"/>
    <mergeCell ref="AC56:AC57"/>
    <mergeCell ref="AV59:AV64"/>
    <mergeCell ref="AN48:AN53"/>
    <mergeCell ref="U58:AH58"/>
    <mergeCell ref="AN17:AN20"/>
    <mergeCell ref="AN22:AN24"/>
    <mergeCell ref="AI41:AO41"/>
    <mergeCell ref="AO37:AO40"/>
    <mergeCell ref="AO42:AO46"/>
    <mergeCell ref="AN34:AN35"/>
    <mergeCell ref="AN37:AN40"/>
    <mergeCell ref="AN42:AN46"/>
    <mergeCell ref="AI47:AO47"/>
    <mergeCell ref="AU17:AU20"/>
    <mergeCell ref="AT26:AT32"/>
    <mergeCell ref="AV26:AV32"/>
    <mergeCell ref="AM22:AM24"/>
    <mergeCell ref="AI36:AO36"/>
    <mergeCell ref="AT34:AT35"/>
    <mergeCell ref="AV34:AV35"/>
    <mergeCell ref="AU48:AU53"/>
    <mergeCell ref="AU56:AU57"/>
    <mergeCell ref="AU59:AU64"/>
    <mergeCell ref="AK48:AK53"/>
    <mergeCell ref="AK22:AK24"/>
    <mergeCell ref="AK26:AK32"/>
    <mergeCell ref="AK34:AK35"/>
    <mergeCell ref="AI33:AO33"/>
    <mergeCell ref="AW37:AW40"/>
    <mergeCell ref="AT42:AT46"/>
    <mergeCell ref="AV42:AV46"/>
    <mergeCell ref="AW42:AW46"/>
    <mergeCell ref="AN56:AN57"/>
    <mergeCell ref="AW59:AW64"/>
    <mergeCell ref="AT48:AT53"/>
    <mergeCell ref="AV48:AV53"/>
    <mergeCell ref="AW48:AW53"/>
    <mergeCell ref="AI54:AO54"/>
    <mergeCell ref="AI55:AO55"/>
    <mergeCell ref="AI58:AO58"/>
    <mergeCell ref="AT56:AT57"/>
    <mergeCell ref="AV56:AV57"/>
    <mergeCell ref="AW56:AW57"/>
    <mergeCell ref="AO59:AO64"/>
    <mergeCell ref="AO48:AO53"/>
    <mergeCell ref="AK56:AK57"/>
    <mergeCell ref="AK59:AK64"/>
    <mergeCell ref="AN59:AN64"/>
    <mergeCell ref="AK37:AK40"/>
    <mergeCell ref="AK42:AK46"/>
    <mergeCell ref="U54:AH54"/>
    <mergeCell ref="U55:AH55"/>
    <mergeCell ref="AI37:AI40"/>
    <mergeCell ref="AI42:AI46"/>
    <mergeCell ref="AI48:AI53"/>
    <mergeCell ref="AI56:AI57"/>
    <mergeCell ref="AI59:AI64"/>
    <mergeCell ref="U41:AH41"/>
    <mergeCell ref="AC52:AC53"/>
    <mergeCell ref="V45:V46"/>
    <mergeCell ref="U45:U46"/>
    <mergeCell ref="AB60:AB61"/>
    <mergeCell ref="AA60:AA61"/>
    <mergeCell ref="U60:U61"/>
    <mergeCell ref="AB50:AB51"/>
    <mergeCell ref="V60:V61"/>
    <mergeCell ref="AA50:AA51"/>
    <mergeCell ref="AA52:AA53"/>
    <mergeCell ref="AA48:AA49"/>
    <mergeCell ref="AB48:AB49"/>
    <mergeCell ref="AD37:AD38"/>
    <mergeCell ref="AA23:AA24"/>
    <mergeCell ref="AB23:AB24"/>
    <mergeCell ref="AE37:AE38"/>
    <mergeCell ref="AF37:AF38"/>
    <mergeCell ref="AC42:AC46"/>
    <mergeCell ref="AD42:AD44"/>
    <mergeCell ref="AT9:AT11"/>
    <mergeCell ref="U12:AH12"/>
    <mergeCell ref="AI12:AO12"/>
    <mergeCell ref="AI16:AO16"/>
    <mergeCell ref="U16:AH16"/>
    <mergeCell ref="AC34:AC35"/>
    <mergeCell ref="U33:AH33"/>
    <mergeCell ref="Y27:Y31"/>
    <mergeCell ref="Z27:Z31"/>
    <mergeCell ref="AN26:AN32"/>
    <mergeCell ref="AI34:AI35"/>
    <mergeCell ref="AJ26:AJ32"/>
    <mergeCell ref="AL26:AL32"/>
    <mergeCell ref="AM26:AM32"/>
    <mergeCell ref="AJ34:AJ35"/>
    <mergeCell ref="AM42:AM46"/>
    <mergeCell ref="AO34:AO35"/>
    <mergeCell ref="AC37:AC40"/>
    <mergeCell ref="AW13:AW15"/>
    <mergeCell ref="AV13:AV15"/>
    <mergeCell ref="AT13:AT15"/>
    <mergeCell ref="AO9:AO11"/>
    <mergeCell ref="AO13:AO15"/>
    <mergeCell ref="AK9:AK11"/>
    <mergeCell ref="AK13:AK15"/>
    <mergeCell ref="AN9:AN11"/>
    <mergeCell ref="AN13:AN15"/>
    <mergeCell ref="AU9:AU11"/>
    <mergeCell ref="AV9:AV11"/>
    <mergeCell ref="AU13:AU15"/>
    <mergeCell ref="AX59:AX64"/>
    <mergeCell ref="AX42:AX46"/>
    <mergeCell ref="AX48:AX53"/>
    <mergeCell ref="O45:O46"/>
    <mergeCell ref="A6:AB7"/>
    <mergeCell ref="A5:B5"/>
    <mergeCell ref="A1:B4"/>
    <mergeCell ref="AC6:AH7"/>
    <mergeCell ref="AX6:AX7"/>
    <mergeCell ref="C1:BE1"/>
    <mergeCell ref="C2:BE2"/>
    <mergeCell ref="C3:BE3"/>
    <mergeCell ref="C4:BE4"/>
    <mergeCell ref="AY6:BE7"/>
    <mergeCell ref="O23:O24"/>
    <mergeCell ref="O27:O31"/>
    <mergeCell ref="H26:H31"/>
    <mergeCell ref="J26:J31"/>
    <mergeCell ref="AI9:AI11"/>
    <mergeCell ref="AI13:AI15"/>
    <mergeCell ref="AI17:AI20"/>
    <mergeCell ref="AI22:AI24"/>
    <mergeCell ref="AI26:AI32"/>
    <mergeCell ref="U47:AH47"/>
    <mergeCell ref="M23:M24"/>
    <mergeCell ref="I26:I31"/>
    <mergeCell ref="K27:K31"/>
    <mergeCell ref="M27:M31"/>
    <mergeCell ref="N27:N31"/>
    <mergeCell ref="AF30:AF31"/>
    <mergeCell ref="AG30:AG31"/>
    <mergeCell ref="W27:W31"/>
    <mergeCell ref="X27:X31"/>
    <mergeCell ref="S23:S24"/>
    <mergeCell ref="S27:S31"/>
    <mergeCell ref="P27:P31"/>
    <mergeCell ref="L27:L31"/>
    <mergeCell ref="AC27:AC31"/>
    <mergeCell ref="J22:J24"/>
    <mergeCell ref="K23:K24"/>
    <mergeCell ref="L23:L24"/>
    <mergeCell ref="N23:N24"/>
    <mergeCell ref="F25:S25"/>
    <mergeCell ref="T23:T24"/>
    <mergeCell ref="V27:V31"/>
    <mergeCell ref="T27:T31"/>
    <mergeCell ref="U27:U31"/>
    <mergeCell ref="Z23:Z24"/>
    <mergeCell ref="F21:S21"/>
    <mergeCell ref="AE13:AE14"/>
    <mergeCell ref="AB45:AB46"/>
    <mergeCell ref="AE17:AE20"/>
    <mergeCell ref="AF17:AF20"/>
    <mergeCell ref="AX56:AX57"/>
    <mergeCell ref="AA27:AA31"/>
    <mergeCell ref="AB27:AB31"/>
    <mergeCell ref="X23:X24"/>
    <mergeCell ref="AB52:AB53"/>
    <mergeCell ref="AA45:AA46"/>
    <mergeCell ref="Z45:Z46"/>
    <mergeCell ref="Y45:Y46"/>
    <mergeCell ref="W45:W46"/>
    <mergeCell ref="AX34:AX35"/>
    <mergeCell ref="AX37:AX40"/>
    <mergeCell ref="AL34:AL35"/>
    <mergeCell ref="AM34:AM35"/>
    <mergeCell ref="AJ37:AJ40"/>
    <mergeCell ref="AL37:AL40"/>
    <mergeCell ref="AM37:AM40"/>
    <mergeCell ref="AJ42:AJ46"/>
    <mergeCell ref="AL42:AL46"/>
    <mergeCell ref="X45:X46"/>
    <mergeCell ref="AW22:AW24"/>
    <mergeCell ref="AD48:AD53"/>
    <mergeCell ref="AE48:AE53"/>
    <mergeCell ref="AF48:AF53"/>
    <mergeCell ref="U23:U24"/>
    <mergeCell ref="V23:V24"/>
    <mergeCell ref="W23:W24"/>
    <mergeCell ref="Y23:Y24"/>
    <mergeCell ref="AG37:AG38"/>
    <mergeCell ref="AH37:AH38"/>
    <mergeCell ref="U25:AH25"/>
    <mergeCell ref="AO22:AO24"/>
    <mergeCell ref="AV22:AV24"/>
    <mergeCell ref="AC23:AC24"/>
    <mergeCell ref="AJ22:AJ24"/>
    <mergeCell ref="AL22:AL24"/>
    <mergeCell ref="AE42:AE44"/>
    <mergeCell ref="AF42:AF44"/>
    <mergeCell ref="AG42:AG44"/>
    <mergeCell ref="AH42:AH44"/>
    <mergeCell ref="AW34:AW35"/>
    <mergeCell ref="AO26:AO32"/>
    <mergeCell ref="AC48:AC49"/>
    <mergeCell ref="AC50:AC51"/>
    <mergeCell ref="K62:K63"/>
    <mergeCell ref="AX17:AX20"/>
    <mergeCell ref="AX9:AX11"/>
    <mergeCell ref="AX13:AX15"/>
    <mergeCell ref="AX22:AX24"/>
    <mergeCell ref="AX26:AX32"/>
    <mergeCell ref="AF13:AF14"/>
    <mergeCell ref="AG13:AG14"/>
    <mergeCell ref="AH13:AH14"/>
    <mergeCell ref="AH17:AH20"/>
    <mergeCell ref="AH30:AH31"/>
    <mergeCell ref="AG17:AG20"/>
    <mergeCell ref="AT17:AT20"/>
    <mergeCell ref="AV17:AV20"/>
    <mergeCell ref="AW17:AW20"/>
    <mergeCell ref="AT22:AT24"/>
    <mergeCell ref="AO17:AO20"/>
    <mergeCell ref="U21:AH21"/>
    <mergeCell ref="AI21:AO21"/>
    <mergeCell ref="AI25:AO25"/>
    <mergeCell ref="AD30:AD31"/>
    <mergeCell ref="AE30:AE31"/>
    <mergeCell ref="AW26:AW32"/>
    <mergeCell ref="AW9:AW11"/>
    <mergeCell ref="F33:S33"/>
    <mergeCell ref="F36:S36"/>
    <mergeCell ref="F41:S41"/>
    <mergeCell ref="F47:S47"/>
    <mergeCell ref="L45:L46"/>
    <mergeCell ref="K45:K46"/>
    <mergeCell ref="L60:L61"/>
    <mergeCell ref="K60:K61"/>
    <mergeCell ref="O60:O61"/>
    <mergeCell ref="M60:M61"/>
    <mergeCell ref="M45:M46"/>
    <mergeCell ref="N45:N46"/>
    <mergeCell ref="N60:N61"/>
    <mergeCell ref="T62:T63"/>
    <mergeCell ref="S45:S46"/>
    <mergeCell ref="Q45:Q46"/>
    <mergeCell ref="R45:R46"/>
    <mergeCell ref="S60:S61"/>
    <mergeCell ref="Q60:Q61"/>
    <mergeCell ref="R60:R61"/>
    <mergeCell ref="S62:S63"/>
    <mergeCell ref="Q62:Q63"/>
    <mergeCell ref="R62:R63"/>
    <mergeCell ref="M62:M63"/>
    <mergeCell ref="L62:L63"/>
    <mergeCell ref="N62:N63"/>
    <mergeCell ref="O62:O63"/>
    <mergeCell ref="F12:S12"/>
    <mergeCell ref="AJ9:AJ11"/>
    <mergeCell ref="AL9:AL11"/>
    <mergeCell ref="AM9:AM11"/>
    <mergeCell ref="AJ13:AJ15"/>
    <mergeCell ref="AL13:AL15"/>
    <mergeCell ref="AM13:AM15"/>
    <mergeCell ref="AJ17:AJ20"/>
    <mergeCell ref="AL17:AL20"/>
    <mergeCell ref="AM17:AM20"/>
    <mergeCell ref="F16:S16"/>
    <mergeCell ref="AK17:AK20"/>
    <mergeCell ref="X60:X61"/>
    <mergeCell ref="Z60:Z61"/>
    <mergeCell ref="Y60:Y61"/>
    <mergeCell ref="W60:W61"/>
    <mergeCell ref="T60:T61"/>
    <mergeCell ref="P23:P24"/>
    <mergeCell ref="T45:T46"/>
    <mergeCell ref="U36:AH36"/>
    <mergeCell ref="M71:S71"/>
    <mergeCell ref="AL48:AL53"/>
    <mergeCell ref="AM48:AM53"/>
    <mergeCell ref="AJ56:AJ57"/>
    <mergeCell ref="AL56:AL57"/>
    <mergeCell ref="AM56:AM57"/>
    <mergeCell ref="F54:S54"/>
    <mergeCell ref="C55:S55"/>
    <mergeCell ref="F58:S58"/>
    <mergeCell ref="AC60:AC61"/>
    <mergeCell ref="AC62:AC63"/>
    <mergeCell ref="AJ59:AJ64"/>
    <mergeCell ref="AL59:AL64"/>
    <mergeCell ref="AM59:AM64"/>
    <mergeCell ref="AB62:AB63"/>
    <mergeCell ref="AA62:AA63"/>
    <mergeCell ref="Z62:Z63"/>
    <mergeCell ref="Y62:Y63"/>
    <mergeCell ref="W62:W63"/>
    <mergeCell ref="V62:V63"/>
    <mergeCell ref="U62:U63"/>
    <mergeCell ref="X62:X63"/>
    <mergeCell ref="E66:E67"/>
    <mergeCell ref="AJ48:AJ53"/>
    <mergeCell ref="AY56:AY57"/>
    <mergeCell ref="AY59:AY64"/>
    <mergeCell ref="AY9:AY11"/>
    <mergeCell ref="AY13:AY15"/>
    <mergeCell ref="AY17:AY20"/>
    <mergeCell ref="AY22:AY24"/>
    <mergeCell ref="AY26:AY32"/>
    <mergeCell ref="AY34:AY35"/>
    <mergeCell ref="AY37:AY40"/>
    <mergeCell ref="AY42:AY46"/>
    <mergeCell ref="AY48:AY53"/>
  </mergeCells>
  <phoneticPr fontId="12" type="noConversion"/>
  <dataValidations count="1">
    <dataValidation type="list" allowBlank="1" showInputMessage="1" showErrorMessage="1" sqref="L59:L60 L69:L151 L66 L64 L56:L57 L48:L53 L37:L40 L34:L35 L17:L20 L13:L15 L9:L11 L62 L42:L45 L22:L23 L32 L26:L27" xr:uid="{00000000-0002-0000-0300-000000000000}">
      <formula1>$BF$9:$BF$19</formula1>
    </dataValidation>
  </dataValidations>
  <pageMargins left="0.7" right="0.7" top="0.75" bottom="0.75" header="0.3" footer="0.3"/>
  <pageSetup paperSize="9" orientation="portrait" horizontalDpi="300" verticalDpi="300" r:id="rId1"/>
  <ignoredErrors>
    <ignoredError sqref="C9 C13 C17 C22 C26 C34 C37 C56 C59 C66 C42 C48" twoDigitTextYear="1"/>
    <ignoredError sqref="T16 T21 T33 T41 T58 T65" 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AF32 AF22 AF17 AF34 AF37 AF42 AF26 AF61 AF10 AF13 AF66 AF15 AF69:AF70 AF72:AF106</xm:sqref>
        </x14:dataValidation>
        <x14:dataValidation type="list" allowBlank="1" showInputMessage="1" showErrorMessage="1" xr:uid="{00000000-0002-0000-0300-000002000000}">
          <x14:formula1>
            <xm:f>ANEXO1!$F$2:$F$7</xm:f>
          </x14:formula1>
          <xm:sqref>AG32 AG13 AG22 AG59:AG63 AG34 AG37 AG42 AG56 AG17 AG26:AG30 AG66 AG10:AG11 AG15 AG69:AG70 AG72:AG115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C14" sqref="C14"/>
    </sheetView>
  </sheetViews>
  <sheetFormatPr baseColWidth="10" defaultColWidth="10.85546875" defaultRowHeight="15" x14ac:dyDescent="0.25"/>
  <cols>
    <col min="1" max="1" width="20.7109375" customWidth="1"/>
    <col min="2" max="2" width="25" customWidth="1"/>
    <col min="3" max="3" width="19.7109375" customWidth="1"/>
    <col min="4" max="4" width="20.42578125" customWidth="1"/>
    <col min="5" max="6" width="22.85546875" customWidth="1"/>
    <col min="7" max="7" width="25.28515625" customWidth="1"/>
  </cols>
  <sheetData>
    <row r="2" spans="1:7" x14ac:dyDescent="0.25">
      <c r="A2" s="285" t="s">
        <v>620</v>
      </c>
      <c r="B2" s="286"/>
      <c r="C2" s="286"/>
      <c r="D2" s="286"/>
      <c r="E2" s="286"/>
      <c r="F2" s="286"/>
      <c r="G2" s="287"/>
    </row>
    <row r="3" spans="1:7" s="3" customFormat="1" x14ac:dyDescent="0.25">
      <c r="A3" s="22" t="s">
        <v>621</v>
      </c>
      <c r="B3" s="288" t="s">
        <v>622</v>
      </c>
      <c r="C3" s="288"/>
      <c r="D3" s="288"/>
      <c r="E3" s="288"/>
      <c r="F3" s="288"/>
      <c r="G3" s="23" t="s">
        <v>623</v>
      </c>
    </row>
    <row r="4" spans="1:7" ht="12.75" customHeight="1" x14ac:dyDescent="0.25">
      <c r="A4" s="24">
        <v>45915</v>
      </c>
      <c r="B4" s="289" t="s">
        <v>624</v>
      </c>
      <c r="C4" s="289"/>
      <c r="D4" s="289"/>
      <c r="E4" s="289"/>
      <c r="F4" s="289"/>
      <c r="G4" s="138" t="s">
        <v>625</v>
      </c>
    </row>
    <row r="5" spans="1:7" ht="12.75" customHeight="1" x14ac:dyDescent="0.25">
      <c r="A5" s="25"/>
      <c r="B5" s="289"/>
      <c r="C5" s="289"/>
      <c r="D5" s="289"/>
      <c r="E5" s="289"/>
      <c r="F5" s="289"/>
      <c r="G5" s="138"/>
    </row>
    <row r="6" spans="1:7" x14ac:dyDescent="0.25">
      <c r="A6" s="25"/>
      <c r="B6" s="284"/>
      <c r="C6" s="284"/>
      <c r="D6" s="284"/>
      <c r="E6" s="284"/>
      <c r="F6" s="284"/>
      <c r="G6" s="26"/>
    </row>
    <row r="7" spans="1:7" x14ac:dyDescent="0.25">
      <c r="A7" s="25"/>
      <c r="B7" s="284"/>
      <c r="C7" s="284"/>
      <c r="D7" s="284"/>
      <c r="E7" s="284"/>
      <c r="F7" s="284"/>
      <c r="G7" s="26"/>
    </row>
    <row r="8" spans="1:7" x14ac:dyDescent="0.25">
      <c r="A8" s="25"/>
      <c r="B8" s="136"/>
      <c r="C8" s="136"/>
      <c r="D8" s="136"/>
      <c r="E8" s="136"/>
      <c r="F8" s="136"/>
      <c r="G8" s="26"/>
    </row>
    <row r="9" spans="1:7" x14ac:dyDescent="0.25">
      <c r="A9" s="290" t="s">
        <v>626</v>
      </c>
      <c r="B9" s="291"/>
      <c r="C9" s="291"/>
      <c r="D9" s="291"/>
      <c r="E9" s="291"/>
      <c r="F9" s="291"/>
      <c r="G9" s="292"/>
    </row>
    <row r="10" spans="1:7" s="3" customFormat="1" x14ac:dyDescent="0.25">
      <c r="A10" s="137"/>
      <c r="B10" s="288" t="s">
        <v>627</v>
      </c>
      <c r="C10" s="288"/>
      <c r="D10" s="288" t="s">
        <v>628</v>
      </c>
      <c r="E10" s="288"/>
      <c r="F10" s="137" t="s">
        <v>621</v>
      </c>
      <c r="G10" s="137" t="s">
        <v>629</v>
      </c>
    </row>
    <row r="11" spans="1:7" ht="14.25" customHeight="1" x14ac:dyDescent="0.25">
      <c r="A11" s="27" t="s">
        <v>630</v>
      </c>
      <c r="B11" s="289" t="s">
        <v>631</v>
      </c>
      <c r="C11" s="289"/>
      <c r="D11" s="293" t="s">
        <v>632</v>
      </c>
      <c r="E11" s="293"/>
      <c r="F11" s="25">
        <v>45915</v>
      </c>
      <c r="G11" s="26"/>
    </row>
    <row r="12" spans="1:7" x14ac:dyDescent="0.25">
      <c r="A12" s="27" t="s">
        <v>633</v>
      </c>
      <c r="B12" s="293" t="s">
        <v>634</v>
      </c>
      <c r="C12" s="293"/>
      <c r="D12" s="293" t="s">
        <v>635</v>
      </c>
      <c r="E12" s="293"/>
      <c r="F12" s="25">
        <v>45915</v>
      </c>
      <c r="G12" s="26"/>
    </row>
    <row r="13" spans="1:7" x14ac:dyDescent="0.25">
      <c r="A13" s="27" t="s">
        <v>636</v>
      </c>
      <c r="B13" s="293" t="s">
        <v>634</v>
      </c>
      <c r="C13" s="293"/>
      <c r="D13" s="293" t="s">
        <v>635</v>
      </c>
      <c r="E13" s="293"/>
      <c r="F13" s="25">
        <v>45915</v>
      </c>
      <c r="G13" s="26"/>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x14ac:dyDescent="0.25"/>
  <cols>
    <col min="1" max="1" width="55.42578125" customWidth="1"/>
    <col min="5" max="5" width="20.140625" customWidth="1"/>
    <col min="6" max="6" width="34.7109375" customWidth="1"/>
  </cols>
  <sheetData>
    <row r="1" spans="1:6" ht="52.5" customHeight="1" x14ac:dyDescent="0.25">
      <c r="A1" s="21" t="s">
        <v>637</v>
      </c>
      <c r="E1" s="4" t="s">
        <v>638</v>
      </c>
      <c r="F1" s="4" t="s">
        <v>639</v>
      </c>
    </row>
    <row r="2" spans="1:6" ht="25.5" customHeight="1" x14ac:dyDescent="0.25">
      <c r="A2" s="20" t="s">
        <v>640</v>
      </c>
      <c r="E2" s="5">
        <v>0</v>
      </c>
      <c r="F2" s="6" t="s">
        <v>351</v>
      </c>
    </row>
    <row r="3" spans="1:6" ht="45" customHeight="1" x14ac:dyDescent="0.25">
      <c r="A3" s="20" t="s">
        <v>641</v>
      </c>
      <c r="E3" s="5">
        <v>1</v>
      </c>
      <c r="F3" s="6" t="s">
        <v>642</v>
      </c>
    </row>
    <row r="4" spans="1:6" ht="45" customHeight="1" x14ac:dyDescent="0.25">
      <c r="A4" s="20" t="s">
        <v>643</v>
      </c>
      <c r="E4" s="5">
        <v>2</v>
      </c>
      <c r="F4" s="6" t="s">
        <v>644</v>
      </c>
    </row>
    <row r="5" spans="1:6" ht="45" customHeight="1" x14ac:dyDescent="0.25">
      <c r="A5" s="20" t="s">
        <v>645</v>
      </c>
      <c r="E5" s="5">
        <v>3</v>
      </c>
      <c r="F5" s="6" t="s">
        <v>646</v>
      </c>
    </row>
    <row r="6" spans="1:6" ht="45" customHeight="1" x14ac:dyDescent="0.25">
      <c r="A6" s="20" t="s">
        <v>647</v>
      </c>
      <c r="E6" s="5">
        <v>4</v>
      </c>
      <c r="F6" s="6" t="s">
        <v>648</v>
      </c>
    </row>
    <row r="7" spans="1:6" ht="45" customHeight="1" x14ac:dyDescent="0.25">
      <c r="A7" s="20" t="s">
        <v>649</v>
      </c>
      <c r="E7" s="5">
        <v>5</v>
      </c>
      <c r="F7" s="6" t="s">
        <v>650</v>
      </c>
    </row>
    <row r="8" spans="1:6" ht="45" customHeight="1" x14ac:dyDescent="0.25">
      <c r="A8" s="20" t="s">
        <v>651</v>
      </c>
    </row>
    <row r="9" spans="1:6" ht="45" customHeight="1" x14ac:dyDescent="0.25">
      <c r="A9" s="20" t="s">
        <v>652</v>
      </c>
    </row>
    <row r="10" spans="1:6" ht="45" customHeight="1" x14ac:dyDescent="0.25">
      <c r="A10" s="20" t="s">
        <v>653</v>
      </c>
    </row>
    <row r="11" spans="1:6" ht="45" customHeight="1" x14ac:dyDescent="0.25">
      <c r="A11" s="20" t="s">
        <v>360</v>
      </c>
    </row>
    <row r="12" spans="1:6" ht="45" customHeight="1" x14ac:dyDescent="0.25">
      <c r="A12" s="20" t="s">
        <v>654</v>
      </c>
    </row>
    <row r="13" spans="1:6" ht="45" customHeight="1" x14ac:dyDescent="0.25">
      <c r="A13" s="20" t="s">
        <v>655</v>
      </c>
    </row>
    <row r="14" spans="1:6" ht="45" customHeight="1" x14ac:dyDescent="0.25">
      <c r="A14" s="20" t="s">
        <v>656</v>
      </c>
    </row>
    <row r="15" spans="1:6" ht="45" customHeight="1" x14ac:dyDescent="0.25">
      <c r="A15" s="20" t="s">
        <v>657</v>
      </c>
    </row>
    <row r="16" spans="1:6" ht="45" customHeight="1" x14ac:dyDescent="0.25">
      <c r="A16" s="20" t="s">
        <v>658</v>
      </c>
    </row>
    <row r="17" spans="1:1" ht="45" customHeight="1" x14ac:dyDescent="0.25">
      <c r="A17" s="20" t="s">
        <v>659</v>
      </c>
    </row>
    <row r="18" spans="1:1" ht="45" customHeight="1" x14ac:dyDescent="0.25">
      <c r="A18" s="20" t="s">
        <v>660</v>
      </c>
    </row>
    <row r="19" spans="1:1" ht="45" customHeight="1" x14ac:dyDescent="0.25">
      <c r="A19" s="20" t="s">
        <v>661</v>
      </c>
    </row>
    <row r="20" spans="1:1" ht="45" customHeight="1" x14ac:dyDescent="0.25">
      <c r="A20" s="20" t="s">
        <v>379</v>
      </c>
    </row>
    <row r="21" spans="1:1" ht="45" customHeight="1" x14ac:dyDescent="0.25">
      <c r="A21" s="20" t="s">
        <v>662</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Luz Marlene Andrade Hong</cp:lastModifiedBy>
  <cp:revision/>
  <dcterms:created xsi:type="dcterms:W3CDTF">2024-07-04T17:50:33Z</dcterms:created>
  <dcterms:modified xsi:type="dcterms:W3CDTF">2025-10-07T23:33:42Z</dcterms:modified>
  <cp:category/>
  <cp:contentStatus/>
</cp:coreProperties>
</file>