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https://d.docs.live.net/f23f44e7ac32099d/Escritorio/ESCRITORIO/ALEX/ALEX PARGA/ALCALDIA/ALCALDIA/SECRETARIA GENERAL/2025/CORTE 30 DE JUNIO/INFORMATICA/"/>
    </mc:Choice>
  </mc:AlternateContent>
  <xr:revisionPtr revIDLastSave="0" documentId="8_{5BBE6175-A0CF-4348-AC27-DFE139DE1A48}" xr6:coauthVersionLast="47" xr6:coauthVersionMax="47" xr10:uidLastSave="{00000000-0000-0000-0000-000000000000}"/>
  <bookViews>
    <workbookView xWindow="-120" yWindow="-120" windowWidth="20730" windowHeight="11040" firstSheet="3" activeTab="3" xr2:uid="{00000000-000D-0000-FFFF-FFFF00000000}"/>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ESTRATÉGICO'!$A$1:$AF$8</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77" i="6" l="1"/>
  <c r="AJ77" i="6"/>
  <c r="AV84" i="6" l="1"/>
  <c r="AT84" i="6"/>
  <c r="AV77" i="6"/>
  <c r="AT77" i="6"/>
  <c r="AF26" i="1" l="1"/>
  <c r="AF22" i="1"/>
  <c r="AE22" i="1"/>
  <c r="AD22" i="1"/>
  <c r="AC22" i="1"/>
  <c r="AV87" i="6"/>
  <c r="AT87" i="6"/>
  <c r="AK87" i="6"/>
  <c r="AJ87" i="6"/>
  <c r="T87" i="6"/>
  <c r="AW87" i="6" l="1"/>
  <c r="AU87" i="6"/>
  <c r="AD26" i="1"/>
  <c r="AE26" i="1"/>
  <c r="AI84" i="6" l="1"/>
  <c r="S83" i="6"/>
  <c r="S82" i="6"/>
  <c r="S81" i="6"/>
  <c r="S80" i="6"/>
  <c r="T80" i="6" s="1"/>
  <c r="S79" i="6"/>
  <c r="T79" i="6" s="1"/>
  <c r="AW78" i="6"/>
  <c r="AW84" i="6" s="1"/>
  <c r="AU78" i="6"/>
  <c r="AU84" i="6" s="1"/>
  <c r="S78" i="6"/>
  <c r="T78" i="6" s="1"/>
  <c r="AW67" i="6"/>
  <c r="AW77" i="6" s="1"/>
  <c r="AU67" i="6"/>
  <c r="AU77" i="6" s="1"/>
  <c r="AI77" i="6"/>
  <c r="S67" i="6"/>
  <c r="T67" i="6" s="1"/>
  <c r="S68" i="6"/>
  <c r="T68" i="6" s="1"/>
  <c r="S69" i="6"/>
  <c r="T69" i="6" s="1"/>
  <c r="S70" i="6"/>
  <c r="T70" i="6" s="1"/>
  <c r="S71" i="6"/>
  <c r="T71" i="6" s="1"/>
  <c r="S72" i="6"/>
  <c r="S73" i="6"/>
  <c r="S74" i="6"/>
  <c r="S75" i="6"/>
  <c r="S76" i="6"/>
  <c r="AV66" i="6"/>
  <c r="AQ66" i="6"/>
  <c r="AR66" i="6"/>
  <c r="AS66" i="6"/>
  <c r="AT66" i="6"/>
  <c r="AP66" i="6"/>
  <c r="AJ66" i="6"/>
  <c r="AK66" i="6"/>
  <c r="AI66" i="6"/>
  <c r="AU9" i="6"/>
  <c r="AU66" i="6" s="1"/>
  <c r="AW9" i="6"/>
  <c r="AW66" i="6" s="1"/>
  <c r="T84" i="6" l="1"/>
  <c r="T77" i="6"/>
  <c r="S10" i="6" l="1"/>
  <c r="T10" i="6" s="1"/>
  <c r="S11" i="6"/>
  <c r="T11" i="6" s="1"/>
  <c r="S12" i="6"/>
  <c r="T12" i="6" s="1"/>
  <c r="S13" i="6"/>
  <c r="T13" i="6" s="1"/>
  <c r="S14" i="6"/>
  <c r="S15" i="6"/>
  <c r="S16" i="6"/>
  <c r="S17" i="6"/>
  <c r="S18" i="6"/>
  <c r="S19" i="6"/>
  <c r="S20" i="6"/>
  <c r="S21" i="6"/>
  <c r="S22" i="6"/>
  <c r="S23" i="6"/>
  <c r="T23" i="6" s="1"/>
  <c r="S24" i="6"/>
  <c r="T24" i="6" s="1"/>
  <c r="S25" i="6"/>
  <c r="T25" i="6" s="1"/>
  <c r="S26" i="6"/>
  <c r="T26" i="6" s="1"/>
  <c r="S27" i="6"/>
  <c r="T27" i="6" s="1"/>
  <c r="S28" i="6"/>
  <c r="S29" i="6"/>
  <c r="S30" i="6"/>
  <c r="S31" i="6"/>
  <c r="S32" i="6"/>
  <c r="S33" i="6"/>
  <c r="T33" i="6" s="1"/>
  <c r="S34" i="6"/>
  <c r="T34" i="6" s="1"/>
  <c r="S35" i="6"/>
  <c r="T35" i="6" s="1"/>
  <c r="S36" i="6"/>
  <c r="T36" i="6" s="1"/>
  <c r="S37" i="6"/>
  <c r="T37" i="6" s="1"/>
  <c r="S38" i="6"/>
  <c r="S39" i="6"/>
  <c r="T39" i="6" s="1"/>
  <c r="S40" i="6"/>
  <c r="T40" i="6" s="1"/>
  <c r="S41" i="6"/>
  <c r="T41" i="6" s="1"/>
  <c r="S42" i="6"/>
  <c r="S43" i="6"/>
  <c r="S44" i="6"/>
  <c r="T44" i="6" s="1"/>
  <c r="S45" i="6"/>
  <c r="T45" i="6" s="1"/>
  <c r="S46" i="6"/>
  <c r="T46" i="6" s="1"/>
  <c r="S47" i="6"/>
  <c r="T47" i="6" s="1"/>
  <c r="S48" i="6"/>
  <c r="T48" i="6" s="1"/>
  <c r="S49" i="6"/>
  <c r="T49" i="6" s="1"/>
  <c r="S50" i="6"/>
  <c r="T50" i="6" s="1"/>
  <c r="S51" i="6"/>
  <c r="S52" i="6"/>
  <c r="S53" i="6"/>
  <c r="S54" i="6"/>
  <c r="S55" i="6"/>
  <c r="S56" i="6"/>
  <c r="S57" i="6"/>
  <c r="T57" i="6" s="1"/>
  <c r="S58" i="6"/>
  <c r="T58" i="6" s="1"/>
  <c r="S59" i="6"/>
  <c r="T59" i="6" s="1"/>
  <c r="S60" i="6"/>
  <c r="T60" i="6" s="1"/>
  <c r="S61" i="6"/>
  <c r="T61" i="6" s="1"/>
  <c r="S62" i="6"/>
  <c r="S63" i="6"/>
  <c r="S64" i="6"/>
  <c r="T64" i="6" s="1"/>
  <c r="S65" i="6"/>
  <c r="T65" i="6" s="1"/>
  <c r="U23" i="1" l="1"/>
  <c r="U20" i="1"/>
  <c r="X20" i="1" s="1"/>
  <c r="AD20" i="1" s="1"/>
  <c r="U17" i="1"/>
  <c r="X17" i="1" s="1"/>
  <c r="AD17" i="1" s="1"/>
  <c r="U18" i="1"/>
  <c r="AC18" i="1" s="1"/>
  <c r="T16" i="1"/>
  <c r="U10" i="1"/>
  <c r="AC10" i="1" s="1"/>
  <c r="U11" i="1"/>
  <c r="AC11" i="1" s="1"/>
  <c r="U12" i="1"/>
  <c r="AC12" i="1" s="1"/>
  <c r="U13" i="1"/>
  <c r="AE13" i="1" s="1"/>
  <c r="U14" i="1"/>
  <c r="X14" i="1" s="1"/>
  <c r="AF20" i="1" l="1"/>
  <c r="AC20" i="1"/>
  <c r="AE17" i="1"/>
  <c r="AE20" i="1"/>
  <c r="AF17" i="1"/>
  <c r="AC17" i="1"/>
  <c r="X13" i="1"/>
  <c r="AF13" i="1" s="1"/>
  <c r="AE12" i="1"/>
  <c r="X12" i="1"/>
  <c r="AE11" i="1"/>
  <c r="X11" i="1"/>
  <c r="AE10" i="1"/>
  <c r="X10" i="1"/>
  <c r="AF10" i="1" s="1"/>
  <c r="AE14" i="1"/>
  <c r="AF11" i="1" l="1"/>
  <c r="AD11" i="1"/>
  <c r="AF12" i="1"/>
  <c r="AD12" i="1"/>
  <c r="S9" i="6" l="1"/>
  <c r="U9" i="1"/>
  <c r="T9" i="6" l="1"/>
  <c r="T66" i="6" s="1"/>
  <c r="AC23" i="1"/>
  <c r="U21" i="1"/>
  <c r="U16" i="1"/>
  <c r="AE16" i="1" s="1"/>
  <c r="AD13" i="1"/>
  <c r="AE9" i="1"/>
  <c r="AE21" i="1" l="1"/>
  <c r="AC21" i="1"/>
  <c r="X16" i="1"/>
  <c r="AD16" i="1" s="1"/>
  <c r="X21" i="1"/>
  <c r="AD21" i="1" s="1"/>
  <c r="X18" i="1"/>
  <c r="AF18" i="1" s="1"/>
  <c r="X23" i="1"/>
  <c r="AF23" i="1" s="1"/>
  <c r="AC13" i="1"/>
  <c r="AC16" i="1"/>
  <c r="AE18" i="1"/>
  <c r="AE23" i="1"/>
  <c r="X9" i="1"/>
  <c r="AC14" i="1"/>
  <c r="AF16" i="1" l="1"/>
  <c r="AF21" i="1"/>
  <c r="AD23" i="1"/>
  <c r="AD18" i="1"/>
  <c r="AF14" i="1"/>
  <c r="AD14" i="1"/>
  <c r="AF9" i="1"/>
  <c r="AE19" i="1" l="1"/>
  <c r="AE24" i="1"/>
  <c r="AE15" i="1" l="1"/>
  <c r="AF19" i="1"/>
  <c r="AC19" i="1"/>
  <c r="AC24" i="1"/>
  <c r="AD19" i="1"/>
  <c r="AC9" i="1"/>
  <c r="AD9" i="1" l="1"/>
  <c r="AC15" i="1"/>
  <c r="AC26" i="1" s="1"/>
  <c r="AD10" i="1"/>
  <c r="AD24" i="1"/>
  <c r="AD15" i="1" l="1"/>
  <c r="AF15" i="1"/>
  <c r="AF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8" authorId="0" shapeId="0" xr:uid="{00000000-0006-0000-0100-000001000000}">
      <text>
        <r>
          <rPr>
            <b/>
            <sz val="9"/>
            <color indexed="81"/>
            <rFont val="Tahoma"/>
            <family val="2"/>
          </rPr>
          <t>USUARIO:
1. BIEN
2. SERVICIO</t>
        </r>
        <r>
          <rPr>
            <sz val="9"/>
            <color indexed="81"/>
            <rFont val="Tahoma"/>
            <family val="2"/>
          </rPr>
          <t xml:space="preserve">
</t>
        </r>
      </text>
    </comment>
    <comment ref="O23" authorId="0" shapeId="0" xr:uid="{00000000-0006-0000-0100-000002000000}">
      <text>
        <r>
          <rPr>
            <b/>
            <sz val="9"/>
            <color indexed="81"/>
            <rFont val="Tahoma"/>
            <family val="2"/>
          </rPr>
          <t>USUARIO:</t>
        </r>
        <r>
          <rPr>
            <sz val="9"/>
            <color indexed="81"/>
            <rFont val="Tahoma"/>
            <family val="2"/>
          </rPr>
          <t xml:space="preserve">
plan de desarrollo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M8" authorId="0" shapeId="0" xr:uid="{00000000-0006-0000-0300-000001000000}">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F8" authorId="1" shapeId="0" xr:uid="{00000000-0006-0000-0300-000002000000}">
      <text>
        <r>
          <rPr>
            <sz val="9"/>
            <color indexed="81"/>
            <rFont val="Tahoma"/>
            <family val="2"/>
          </rPr>
          <t xml:space="preserve">VER ANEXO 1
</t>
        </r>
      </text>
    </comment>
    <comment ref="AG8" authorId="1" shapeId="0" xr:uid="{00000000-0006-0000-0300-000003000000}">
      <text>
        <r>
          <rPr>
            <b/>
            <sz val="9"/>
            <color indexed="81"/>
            <rFont val="Tahoma"/>
            <family val="2"/>
          </rPr>
          <t>VER ANEXO 1</t>
        </r>
        <r>
          <rPr>
            <sz val="9"/>
            <color indexed="81"/>
            <rFont val="Tahoma"/>
            <family val="2"/>
          </rPr>
          <t xml:space="preserve">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<sst xmlns="http://schemas.openxmlformats.org/spreadsheetml/2006/main" count="1768" uniqueCount="453">
  <si>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</si>
  <si>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</si>
  <si>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</si>
  <si>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</si>
  <si>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</si>
  <si>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</si>
  <si>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</si>
  <si>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</si>
  <si>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</si>
  <si>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</si>
  <si>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</si>
  <si>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</si>
  <si>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</si>
  <si>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</si>
  <si>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</si>
  <si>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</si>
  <si>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</si>
  <si>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</si>
  <si>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</si>
  <si>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</si>
  <si>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</si>
  <si>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</si>
  <si>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</si>
  <si>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</si>
  <si>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</si>
  <si>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</si>
  <si>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</si>
  <si>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</si>
  <si>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</si>
  <si>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</si>
  <si>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</si>
  <si>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</si>
  <si>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</si>
  <si>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</si>
  <si>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</si>
  <si>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</si>
  <si>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</si>
  <si>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</si>
  <si>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</si>
  <si>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</si>
  <si>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</si>
  <si>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</si>
  <si>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</si>
  <si>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</si>
  <si>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</si>
  <si>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</si>
  <si>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</si>
  <si>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</si>
  <si>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</si>
  <si>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</si>
  <si>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</si>
  <si>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</si>
  <si>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</si>
  <si>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</si>
  <si>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</si>
  <si>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</si>
  <si>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</si>
  <si>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</si>
  <si>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</si>
  <si>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</si>
  <si>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</si>
  <si>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</si>
  <si>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</si>
  <si>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</si>
  <si>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</si>
  <si>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</si>
  <si>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</si>
  <si>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</si>
  <si>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</si>
  <si>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</si>
  <si>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</si>
  <si>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</si>
  <si>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</si>
  <si>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</si>
  <si>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</si>
  <si>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</si>
  <si>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</si>
  <si>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</si>
  <si>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</si>
  <si>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</si>
  <si>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</si>
  <si>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</si>
  <si>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</si>
  <si>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</si>
  <si>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</si>
  <si>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</si>
  <si>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</si>
  <si>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</si>
  <si>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</si>
  <si>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</si>
  <si>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</si>
  <si>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</si>
  <si>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</si>
  <si>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</si>
  <si>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</si>
  <si>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</si>
  <si>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</si>
  <si>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</si>
  <si>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</si>
  <si>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</si>
  <si>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</si>
  <si>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</si>
  <si>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</si>
  <si>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</si>
  <si>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</si>
  <si>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</si>
  <si>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</si>
  <si>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</si>
  <si>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</si>
  <si>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</si>
  <si>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</si>
  <si>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</si>
  <si>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</si>
  <si>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</si>
  <si>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</si>
  <si>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</si>
  <si>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</si>
  <si>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</si>
  <si>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</si>
  <si>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</si>
  <si>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</si>
  <si>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</si>
  <si>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</si>
  <si>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</si>
  <si>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</si>
  <si>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</si>
  <si>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PTDGI01-F001</t>
  </si>
  <si>
    <t>MACROPROCESO: PLANEACIÓN TERRITORIAL Y DIRECCIONAMIENTO ESTRATEGICO</t>
  </si>
  <si>
    <t>Versión: 1.0</t>
  </si>
  <si>
    <t>PROCESO / SUBPROCESO: GESTIÓN DE LA INVERSIÓN PUBLICA / GESTIÓN DEL PLAN DE DESARROLLO Y SUS INSTRUMENTOS DE EJECUCIÓN</t>
  </si>
  <si>
    <t>Fecha: 16/07/2024</t>
  </si>
  <si>
    <t>FORMATO PLAN DE ACCIÓN INSTITUCIONAL</t>
  </si>
  <si>
    <t>Página: 1 de 3</t>
  </si>
  <si>
    <t>DEPENDENCIA:</t>
  </si>
  <si>
    <t>DISTRISEGURIDAD</t>
  </si>
  <si>
    <t>PLANTEAMIENTO ESTRATÉGICO- PLAN DE DESARROLLO</t>
  </si>
  <si>
    <t xml:space="preserve">DATOS GENERALES </t>
  </si>
  <si>
    <t>PROGRAMACIÓN META PRODUCTO</t>
  </si>
  <si>
    <t>ACUMULADOS</t>
  </si>
  <si>
    <t>REPORTES META PRODUCTO</t>
  </si>
  <si>
    <t>AVANCES Y RESULTADOS</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</si>
  <si>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</si>
  <si>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</si>
  <si>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</si>
  <si>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</si>
  <si>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</si>
  <si>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</si>
  <si>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</si>
  <si>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</si>
  <si>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2024</t>
  </si>
  <si>
    <t>PROGRAMACIÓN META PRODUCTO 2025</t>
  </si>
  <si>
    <t>PROGRAMACIÓN META PRODUCTO 2026</t>
  </si>
  <si>
    <t>PROGRAMACIÓN META PRODUCTO 2027</t>
  </si>
  <si>
    <t>ACUMULADO 2024</t>
  </si>
  <si>
    <t>ACUMULADO 2025</t>
  </si>
  <si>
    <t>ACUMULADO 2026</t>
  </si>
  <si>
    <t>ACUMULADO 2027</t>
  </si>
  <si>
    <t>ACUMULADO CUATRIENIO</t>
  </si>
  <si>
    <t>REPORTE META PRODUCTO DE  MARZO 2025</t>
  </si>
  <si>
    <t>REPORTE META PRODUCTO DE   JUNIO 2025</t>
  </si>
  <si>
    <t>REPORTE META PRODUCTO DE  SEPTIEMBRE 2025</t>
  </si>
  <si>
    <t>REPORTE META PRODUCTO DE  DICIEMBRE 2025</t>
  </si>
  <si>
    <t>AVANCE META PRODUCTO AL AÑO (PONDERADO)</t>
  </si>
  <si>
    <t>AVANCE META PRODUCTO AL CUATRIENIO (PONDERADO)</t>
  </si>
  <si>
    <t>AVANCE META PRODUCTO AL AÑO (SIMPLE)</t>
  </si>
  <si>
    <t>AVANCE META PRODUCTO AL CUATRIENIO (SIMPLE)</t>
  </si>
  <si>
    <t>16. Paz, justicia e instituciones sólidas</t>
  </si>
  <si>
    <t>Garantizar la seguridad y convivencia ciudadana en Cartagena mediante la gestión integrada y estratégica de la seguridad pública, asegurando la dotación de infraestructura y tecnología avanzada necesaria para las operaciones policiales y la implementación de sistemas tecnológicos innovadores que apoyen la prevención del crimen y mejoren la respuesta policial.</t>
  </si>
  <si>
    <t>SEGURIDAD HUMANA</t>
  </si>
  <si>
    <t>Seguridad Ciudadana y Orden Público</t>
  </si>
  <si>
    <t>Reducir tasa de homicidio a 28 por cada 100 mil habitantes</t>
  </si>
  <si>
    <t>SEGURIDAD YA CON DOTACIÓN A LOS ORGANISMOS DE SEGURIDAD, SOCORRO, JUSTICIA Y CONVIVENCIA Y TECNOLOGÍA PARA LA PREVENCIÓN</t>
  </si>
  <si>
    <t>N/A</t>
  </si>
  <si>
    <t>Cámaras de seguridad mantenidas</t>
  </si>
  <si>
    <t>Mantener ochocientas setenta y nueve (879) cámaras</t>
  </si>
  <si>
    <t>Servicio</t>
  </si>
  <si>
    <t>Reducir tasa de hurto a personas a 550 por cada 100 mil habitantes</t>
  </si>
  <si>
    <t>Cámaras de seguridad instaladas</t>
  </si>
  <si>
    <t>Instalar ochocientas cuarenta y nueve (849) cámaras nuevas</t>
  </si>
  <si>
    <t xml:space="preserve">Bien </t>
  </si>
  <si>
    <t>Reducir número de extorsiones a 90</t>
  </si>
  <si>
    <t>Sistemas de información para la seguidad implementados</t>
  </si>
  <si>
    <t>Sistemas de información implementados</t>
  </si>
  <si>
    <t>Implementar cuatrocientos cuarenta  (440) sistemas de información para la seguridad (alarmas comunitarias, drones, totem)</t>
  </si>
  <si>
    <t>Equipos de seguridad adquiridos</t>
  </si>
  <si>
    <t>Sistemas de información actualizados</t>
  </si>
  <si>
    <t>Adquirir ciento veinte</t>
  </si>
  <si>
    <t>Reducir número de hurtos a comercios a 650</t>
  </si>
  <si>
    <t>Infraestructura para la promoción a la cultura de la legalidad y a la convivencia construida</t>
  </si>
  <si>
    <t>Infraestructura para la promoción a la cultura de la legalidad y a la convivencia construida y dotada</t>
  </si>
  <si>
    <t>Construir cuatro (4) infraestructuras para la promoción de la cultura de la legalidad y la convivencia  CAIs, subestaciones, estaciones, centro de  inteligencia)</t>
  </si>
  <si>
    <t>Vehículos para la seguridad y convivencia entregados</t>
  </si>
  <si>
    <t>Unidades dotadas</t>
  </si>
  <si>
    <t>Entregar doscientos sesenta y ocho (268) vehículos para la seguridad (moto, camioneta, automóvil, camión, cuatrimotos, jet sky)</t>
  </si>
  <si>
    <t>AVANCE PROGRAMA SEGURIDAD YA CON DOTACIÓN A LOS ORGANISMOS DE SEGURIDAD, SOCORRO, JUSTICIA Y CONVIVENCIA Y TECNOLOGÍA PARA LA PREVENCIÓN</t>
  </si>
  <si>
    <t>Realizar acciones que permitan el fortalecimiento de la Fuerza Pública y los Organismos de Seguridad, así como de las dependencias de la Alcaldía, liderando la articulación y</t>
  </si>
  <si>
    <t>PLAN ESTRATÉGICO DE SEGURIDAD INTEGRAL TITAN 24</t>
  </si>
  <si>
    <t>Comandos Élites de la Policía Nacional para la seguridad y protección ciudadana equipados</t>
  </si>
  <si>
    <t>Unidades policiales dotadas</t>
  </si>
  <si>
    <t>Equipar tres (3) Comandos Élites de la Policía Nacional para la seguridad y protección ciudadana</t>
  </si>
  <si>
    <t>PLAN ESTRATÉGICO DE SEGURIDAD INTEGRAL TITAN 25</t>
  </si>
  <si>
    <t>Centro de Procesamiento de Información Institucional y análisis situacional para el Seguimiento del Delito conformado</t>
  </si>
  <si>
    <t>Documentos de investigación elaborados</t>
  </si>
  <si>
    <t>Conformar un (1) Centro de Procesamiento de Información Institucional y análisis situacional para el Seguimiento del Delito</t>
  </si>
  <si>
    <t>PLAN ESTRATÉGICO DE SEGURIDAD INTEGRAL TITAN 26</t>
  </si>
  <si>
    <t>Operativos anuales de protección, defensa, recuperación de bienes de uso marino costero desarrollados</t>
  </si>
  <si>
    <t>Desarrollar 10 operativos anuales de protección, defensa, recuperación, de bienes de uso público marino costero en el distrito a través del Ecobloque</t>
  </si>
  <si>
    <t>AVANCE PROGRAMA PLAN ESTRATÉGICO DE SEGURIDAD INTEGRAL TITAN 26</t>
  </si>
  <si>
    <t>Contribuir a garantizar condiciones idóneas de seguridad y socorro en las playas de manera continua, confiable y oportuna.</t>
  </si>
  <si>
    <t>Ampliar en un 100% la cobertura de respuesta acuática del Cuerpo de Bomberos</t>
  </si>
  <si>
    <t>SEGURIDAD YA EN LAS PLAYAS DE CARTAGENA</t>
  </si>
  <si>
    <t>NO APLICA</t>
  </si>
  <si>
    <t>Organismos de atención de emergencias en las playas equipados</t>
  </si>
  <si>
    <t xml:space="preserve">Equipamientos dotados </t>
  </si>
  <si>
    <t>Equipar a cuatro (4) organismos de atención de emergencias en playas</t>
  </si>
  <si>
    <t xml:space="preserve"> Equipamientos dotados </t>
  </si>
  <si>
    <t>Infraestructura para seguridad y socorro en playas tipo Garitas</t>
  </si>
  <si>
    <t>Equipamientos construidos</t>
  </si>
  <si>
    <t>Construir veinte (20) garitas nuevas para la seguridad en playas</t>
  </si>
  <si>
    <t>AVANCE PROGRAMA SEGURIDAD YA EN LAS PLAYAS DE CARTAGENA</t>
  </si>
  <si>
    <t>Promover la sana convivencia, la participación y la movilización ciudadana entre los cartageneros y visitantes, contribuyendo a la reducción de la violencia y el fortalecimiento de las relaciones comunitarias.</t>
  </si>
  <si>
    <t>Reducir el número de casos de lesiones personales a 2.000</t>
  </si>
  <si>
    <t>CARTAGENA AVANZA EN CONVIVENCIA</t>
  </si>
  <si>
    <t>Iniciativas para la promoción de la convivencia implementadas</t>
  </si>
  <si>
    <t>Personas capacitadas</t>
  </si>
  <si>
    <t>Implementar ocho (8) iniciativas para la promoción de la convivencia</t>
  </si>
  <si>
    <t>AVANCE PROGRAMA CARTAGENA AVANZA EN CONVIVENCIA</t>
  </si>
  <si>
    <t>AVANCE DISTRISEGURIDAD</t>
  </si>
  <si>
    <t>Página: 2 de 3</t>
  </si>
  <si>
    <t xml:space="preserve">DEPENDENCIA : </t>
  </si>
  <si>
    <t>GESTIÓN ADMINISTRATIVA - MIPG</t>
  </si>
  <si>
    <t>ADMINISTRACIÓN DE RIESGOS</t>
  </si>
  <si>
    <t>DIMENSIÓN (ES) DE MIPG</t>
  </si>
  <si>
    <t xml:space="preserve"> POLÍTICA DE GESTIÓN Y DESEMPEÑO INSTITUCIONAL</t>
  </si>
  <si>
    <t>PROCESO ASOCIADO</t>
  </si>
  <si>
    <t>GRUPO DE VALOR</t>
  </si>
  <si>
    <t>Página: 3 de 3</t>
  </si>
  <si>
    <t>PROYECTOS DE INVERSIÓN</t>
  </si>
  <si>
    <t>PLAN ANUAL DE ADQUISICIONES</t>
  </si>
  <si>
    <t>PROGRAMACIÓN PRESUPUESTAL</t>
  </si>
  <si>
    <t xml:space="preserve"> META PRODUCTO PDD 2024</t>
  </si>
  <si>
    <t>OBJETIVO ESPECIFICO DEL PROYECTO</t>
  </si>
  <si>
    <t>PONDERACIÓN DE  PRODUCTO</t>
  </si>
  <si>
    <t>ACTIVIDADES DE PROYECTO DE INVERSIÓN 
( HITOS )</t>
  </si>
  <si>
    <t>PROGRAMACIÓN NUMÉRICA DE LA ACTIVIDAD PROYECTO (VIGENCIA)</t>
  </si>
  <si>
    <t>REPORTE ACTIVIDADES PROYECTO DE  ENERO A MARZO 2025</t>
  </si>
  <si>
    <t>REPORTE ACTIVIDADES PROYECTO DE  ABRIL A JUNIO 2025</t>
  </si>
  <si>
    <t>REPORTE ACTIVIDADES PROYECTO DE  JULIO A SEPTIEMBRE 2025</t>
  </si>
  <si>
    <t>REPORTE ACTIVIDADES PROYECTO DE  OCTUBRE A DICIEMBRE 2025</t>
  </si>
  <si>
    <t>ACUMULADO ACTIVIDAD DE PROYECTO 2025</t>
  </si>
  <si>
    <t>AVANCES ACTIVIDADES DE PROYECTO</t>
  </si>
  <si>
    <t>FECHA DE INICIO DE LA ACTIVIDAD</t>
  </si>
  <si>
    <t>FECHA DE TERMINACIÓN DE LA ACTIVIDAD</t>
  </si>
  <si>
    <t>DESCRIPCIÓN DE LA ADQUISICIÓN ASOCIADA AL PROYECTO</t>
  </si>
  <si>
    <t>APROPACIÓN DEFINITIVA POR PROYECTO (MARZO)</t>
  </si>
  <si>
    <t>APROPACIÓN DEFINITIVA POR PROYECTO (JUNIO)</t>
  </si>
  <si>
    <t>APROPACIÓN DEFINITIVA POR PROYECTO (SEPTIEMBRE)</t>
  </si>
  <si>
    <t>APROPACIÓN DEFINITIVA POR PROYECTO (DICIEMBRE)</t>
  </si>
  <si>
    <t>PRESUPUESTO EJECUTADO MARZO COMPROMISOS</t>
  </si>
  <si>
    <t>PORCENTAJE EJECUTADO MARZO SEGÚN COMPROMISOS</t>
  </si>
  <si>
    <t>PRESUPUESTO EJECUTADO MARZO OBLIGACIONES</t>
  </si>
  <si>
    <t>PORCENTAJE EJECUTADO MARZO SEGÚN OBLIGACIONES</t>
  </si>
  <si>
    <t>PRESUPUESTO EJECUTADO JUNIO COMPROMISOS</t>
  </si>
  <si>
    <t>PORCENTAJE EJECUTADO JUNIO SEGÚN COMPROMISOS</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</si>
  <si>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</si>
  <si>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</si>
  <si>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</si>
  <si>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</si>
  <si>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</si>
  <si>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</si>
  <si>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</si>
  <si>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</si>
  <si>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</si>
  <si>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</si>
  <si>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OBSERVACIONES</t>
  </si>
  <si>
    <t>CONSTRUCCIÓN Y DOTACION PARA LOS ORGANISMOS DE SEGURIDAD, SOCORRO, JUSTICIA Y CONVIVENCIA EN CARTAGENA DE INDIAS</t>
  </si>
  <si>
    <t xml:space="preserve">2024130010032
</t>
  </si>
  <si>
    <t>FORTALECER Y MEJORAR LA CAPACIDAD DE RESPUESTA DE LOS ORGANISMOS DE SEGURIDAD DEL DISRITO DE CARTAGENA</t>
  </si>
  <si>
    <t>AUMENTAR EL NUMERO DE CAMARAS INSTALADAS Y/O CON MANTENIMIENTO PARA ASEGURAR OPERACION Y SERVICIO IDONEO EN LA CIUDAD</t>
  </si>
  <si>
    <t>Producto 1: Servicio de vigilancia a través de cámaras de seguridad</t>
  </si>
  <si>
    <t>Realizar el pago de la Energía de Cámaras de Video Vigilancia en el marco del proyecto Construcción y dotación para los organismos de seguridad, socorro, justicia y convivencia en Cartagena de Indias con BPIN 2024130010032</t>
  </si>
  <si>
    <t>SERVICIO</t>
  </si>
  <si>
    <t>TODAS LAS UNIDADES COMUNERAS</t>
  </si>
  <si>
    <t>JULIO DE VOZ</t>
  </si>
  <si>
    <t>Posibilidad de
afectación por la 
falta de 
coordinación y articulación interinstitucional 
para el desarrollo 
de procesos de ejecución de los proyectos</t>
  </si>
  <si>
    <t>Activar 
Comités de
Gestión, planeación, contratación, 
que permitan 
generar la coordinación requerida</t>
  </si>
  <si>
    <t>NO</t>
  </si>
  <si>
    <t xml:space="preserve">Recursos propios </t>
  </si>
  <si>
    <t>ENERO</t>
  </si>
  <si>
    <t>ICDE DISTRISEGURIDAD 10% DELINEACION URBANA      ICDE TELEFONIA CONMUTADA                    RF ICLD                                                                                       ICDE DISTRISEGURIDAD 1% IPU                                        RF DISTRISEGURIDAD</t>
  </si>
  <si>
    <t>CONSTRUCCIÓN Y DOTACIÓN PARA LOS ORGANISMOS DE SEGURIDAD, SOCORRO, JUSTICIA Y CONVIVENCIA EN CARTAGENA DE INDIAS 2.3.4501.1000.2024130010032</t>
  </si>
  <si>
    <t>EQUIDAD DE LA MUJER</t>
  </si>
  <si>
    <t>Efectuar el Pago de ARL del personal de apoyo a la gestión y profesional perteneciente a los niveles de riesgos 4 y 5 En El Marco Del Proyecto “Construcción y dotación para los organismos de seguridad, socorro, justicia y convivencia en Cartagena de Indias con BPIN 2024130010032”</t>
  </si>
  <si>
    <t>Realizar la adquisición, montaje y puesta en funcionamiento de Sala de monitoreo y Cámaras del Barrio el Pozón y CCTV del Complejo Chambacu, en el marco del proyecto de inversión Construcción y dotación para los organismos de seguridad, socorro, justicia y convivencia en Cartagena de Indias con BPIN 2024130010032</t>
  </si>
  <si>
    <t xml:space="preserve">BIEN </t>
  </si>
  <si>
    <t>SI</t>
  </si>
  <si>
    <t>CONTRATAR UNA SOLUCIÓN INTEGRAL DE ADQUISICIÓN. CAPTURA DE VIDEO, PROCESAMIENTO, ALMACENAMIENTO LOCAL DE VIDEO, TRANSMISIÓN Y VISUALIZACIÓN DE IMÁGENES DE CÁMARAS DE SEGURIDAD DE ENTIDADES PUBLICAS Y PRIVADAS INTERESADAS EN INTEGRARSE CON EL CAD DE LA POLICÍA METROPOLITANA DE CARTAGENA DE INDIAS.</t>
  </si>
  <si>
    <t>Pago vigencias expiradas contrato No CO1.PCCNTR.5141439 cuyo objeto es Contratar el servicio de Mantenimiento Preventivo Y Correctivo Del Sistema CCTV Ciudadano, que incluya bolsa de repuestos y equipos, como componente Del Sistema SIES Cartagena, En El Marco Del Proyecto Implementación y Sostenimiento De Herramientas Tecnológicas Para Seguridad y Socorro, Con Código BPIN 202113001018 - VIGENCIAS EXPIRADAS EMPRESA PARA LA SEGURIDAD Y SOLUCIONES URBANAS – ESU</t>
  </si>
  <si>
    <t>Contratar la adquisición de elementos y herramientas tecnologicas para fortalecer las acciones de seguridad y salvamento en cartagena de indias como componente del proyecto de inversión construcción y dotación para los organismos de seguridad, socorro, justicia y convivencia en cartagena de indias con bpin 2024130010032</t>
  </si>
  <si>
    <t>Realizar el mantenimiento preventivo y correctivo del sies cartagena en su componente cctv, que incluya bolsa de repuestos y equipos, en el marco del proyecto “construcción y dotación para los organismos de seguridad, socorro, justicia y convivencia en cartagena de indias con bpin 2024130010032”</t>
  </si>
  <si>
    <t>Contratar el desmonte de postes y desinstalación de equipos de circuito cerrado de televisión (cctv), incluye cámaras de video, gabinetes, coronas, cableado, fibra óptica e instalaciones eléctricas en el marco del proyecto de inversión construcción y dotación para los organismos de seguridad, socorro, justicia y convivencia en cartagena de indias con bpin 2024130010032</t>
  </si>
  <si>
    <t>Realizar las reparaciones y adecuaciones de la sala integrada de emergencia y seguridad sies y cad ubicada en la policia metropolitana de cartagena de indias, en el marco del proyecto construcción y dotación para los organismos de seguridad, socorro, justicia y convivencia en cartagena de indias con bpin 2024130010032</t>
  </si>
  <si>
    <t>Contratar la adquisición, adecuación y dotación tecnológica de reconocimiento de placas Licence Plate Recognition (LPR), sistema de almacenamiento centralizado</t>
  </si>
  <si>
    <t xml:space="preserve"> Realizar el Mantenimiento Alarma Fase II - Realizar el Mantenimiento Preventivo y Correctivo del SIES Cartagena en sus componentes Alarmas Comunitarias Inteligentes Face II,</t>
  </si>
  <si>
    <t>Contratar acciones de fortalecimiento y optimización técnica y operativa de la plataforma de recibo, atención y despacho de llamadas de seguridad y emergencias en Cartagena de Indias LINEA 123,</t>
  </si>
  <si>
    <t>Realizar la actualización del software del sistea de video vigilancia del Distrito de Cartagena</t>
  </si>
  <si>
    <t>REALIZAR LA COFINANCIACION CON EL MINISTERIO DEL INTERIOR DE PROYECTOS DE INVERSIÓN para la seguridad y convivencia</t>
  </si>
  <si>
    <t>Pago vigencias expiradas contrato No CO1.PCCNTR.5158803 cuyo Objeto del contrato es contratar los estudios, diseños, adquisición, implementación, prueba y puesta en funcionamiento del Circuito cerrado de televisión CCTV del Centro Histórico y Getsemaní, en el marco del Proyecto "Implementación Y Sostenimiento De Herramientas Tecnológicas Para Seguridad Y Socorro", Con Código BPIN 2021130010180 -VIGENCIAS EXPIRADAS INFOTIC S.A</t>
  </si>
  <si>
    <t>Realizar la actualización del software del sistema de video vigilancia del Distrito de Cartagena en el Marco del proyecto de inversión Construcción y dotación para los organismos de seguridad, socorro, justicia y convivencia en Cartagena de Indias con BPIN 2024130010032</t>
  </si>
  <si>
    <t xml:space="preserve">Adquirir ciento veinte (120) equipos de comunicación para la seguridad (tipo radio, equipos celulares) </t>
  </si>
  <si>
    <t>AUMENTAR LA CANTIDAD DE EQUIPOS PARA COMUNICACIONES DE ORGANISMOS DE SEGURIDAD</t>
  </si>
  <si>
    <t>Producto 2: Servicio de información implementado alarmas</t>
  </si>
  <si>
    <t>Realizar el pago de los planes de datos de los sistemas de Alarmas Comunitarias en el Distrito de Cartagena En El Marco Del Proyecto “Construcción y dotación para los organismos de seguridad, socorro, justicia y convivencia en Cartagena de Indias con BPIN 2024130010032”</t>
  </si>
  <si>
    <t>INSTALACIÓN, CONFIGURACIÓN, PRUEBAS, PUESTA EN MARCHA, SOPORTE TÉCNICO DE LA FASE III DEL SISTEMAS DE ALARMAS COMUNITARIAS INTELIGENTES EN EL MARCO DEL PROYECTO CONSTRUCCIÓN Y DOTACIÓN PARA LOS ORGANISMOS DE SEGURIDAD, SOCORRO, JUSTICIA Y CONVIVENCIA EN CARTAGENA DE INDIAS CON BPIN 2024130010032.</t>
  </si>
  <si>
    <t>CONTRATAR LOS SERVICIOS DE OPERACION DE SISTEMAS DE AEREONAVES NO TRIPULADAS (UAS) PARA LA CAPTURA DE IMÁGENES O DATOS QUE PERMITAN APOYAR LAS LABORES Y RESPUESTA EFECTIVA DE LA POLICIA METROPOLITANA DE CARTAGENA DE INDIAS COMO COMPONENTE DEL PROYECTO CONSTRUCCIÓN Y DOTACIÓN PARA LOS ORGANISMOS DE SEGURIDAD, SOCORRO, JUSTICIA Y CONVIVENCIA EN CARTAGENA DE INDIAS CON BPIN 2024130010032.</t>
  </si>
  <si>
    <t>Realizar adquisición y puesta en funcionamiento de una solución tecnológica para la seguridad tipo chat móvil, como componente del proyecto construcción y dotación para los organismos de seguridad, socorro, justicia y convivencia en cartagena de indias con bpin 2024130010032</t>
  </si>
  <si>
    <t>Realizar la ejecución del plan estratégico de tecnologías de distriseguridad como componente del proyecto “construcción y dotación para los organismos de seguridad, socorro, justicia y convivencia en cartagena de indias con bpin 2024130010032”</t>
  </si>
  <si>
    <t>Realizar la modernización y adecuación a las normas de la página web de la entidad en el marco del proyecto “construcción y dotación para los organismos de seguridad, socorro, justicia y convivencia en cartagena de indias con bpin 2024130010032”</t>
  </si>
  <si>
    <t>Realizar el Mantenimiento Preventivo y Correctivo del SIES Cartagena en sus componentes Alarmas Comunitarias Inteligentes</t>
  </si>
  <si>
    <t>Contratar la adquisición de elementos y herramientas tecnológicas para el fortalecimiento de la seccional de investigación criminal de la policía metropolitana de Cartagena</t>
  </si>
  <si>
    <t>CONTRATAR LOS SERVICIOS DE MANTENIIENTO PREVENTIVO, PREDICTIVO Y CORRECTIVO DE LOS SISTEMAS DE ALARMAS INTELIGENTES COMO COMPONENTE DEL PROYECTO CONSTRUCCIÓN Y DOTACIÓN PARA LOS ORGANISMOS DE SEGURIDAD, SOCORRO, JUSTICIA Y CONVIVENCIA EN CARTAGENA DE INDIAS CON BPIN 2024130010032</t>
  </si>
  <si>
    <t>Efectuar el pago de Soporte Sistemas tecnológicos para la operación de Alarmas Vigentes En El Marco Del Proyecto “Construcción y dotación para los organismos de seguridad, socorro, justicia y convivencia en Cartagena de Indias con BPIN 2024130010032”</t>
  </si>
  <si>
    <t>Convenir el Apoyo a la gestión, Servicios profesionales y Gastos del Proyecto en cuanto a Formulación, estructuración, contratación, Socialización, difusión, aplicación, ejecución, cierre contable, económico y jurídico de proyectos, subproyectos y actividades inherentes al Proyecto “Construcción y dotación para los organismos de seguridad, socorro, justicia y convivencia en Cartagena de Indias con BPIN 2024130010032”</t>
  </si>
  <si>
    <t>AMPLIAR Y FORTALECER LA PRESENCIA DE ORGANISMOS DE SEGURIDAD MEDIANTE LA CONSTRUCCION DE INFRAESTRUCTURA (ADQUISICION PREDIOS, REALIZAR ESTUDIOS Y DISEÑOS, Y CONSTRUCCION)</t>
  </si>
  <si>
    <t>3.   Servicio de informaacion actualizado (equipos comunicaciones)</t>
  </si>
  <si>
    <t>Realizar la adquisición de seguros de los activos de Distriseguridad En El Marco Del Proyecto “Construcción y dotación para los organismos de seguridad, socorro, justicia y convivencia en Cartagena de Indias con BPIN 2024130010032”</t>
  </si>
  <si>
    <t>Realizar la Adquisición de equipos de comunicación tipo celular para los organismos de seguridad del Distrito de Cartagena Marco del proyecto Construcción y dotación para los organismos de seguridad, socorro, justicia y convivencia en Cartagena de Indias con BPIN 2024130010032</t>
  </si>
  <si>
    <t>Adquisición de computadores de portátiles y licencias destinado a los organismos de seguridad y convivencia</t>
  </si>
  <si>
    <t>Realizar la Adquisiciónde Radios para red de taxitas en el Marco del proyecto Construcción y dotación para los organismos de seguridad, socorro, justicia y convivencia en Cartagena de Indias con BPIN 2024130010032</t>
  </si>
  <si>
    <t>Mayor cantidad de requerimientos y quejas por parte de los ciudadanos</t>
  </si>
  <si>
    <t>Apoyar con el Pago de servicio de energía infraestructura Policía Metropolitana de Cartagena para la permanencia en la zona corregimental en el Marco del proyecto “Construcción y dotación para los organismos de seguridad, socorro, justicia y convivencia en Cartagena de Indias con BPIN 2024130010032”</t>
  </si>
  <si>
    <t>FORTALECER LA CAPACIDAD DE LOS ORGANISMOS DE SEGURIDAD (PATRULLAJE Y CONTROL)</t>
  </si>
  <si>
    <t>Producto 4: Infraestructura para la promoción a la cultura de la legalidad y a la convivencia construida y dotada (Producto principal del proyecto)</t>
  </si>
  <si>
    <t>Garantizar la permanencia con infraestructura en modalidad de arriendo de la policía metropolitana de cartagena (zona corregimental y otros) en el marco del proyecto “construcción y dotación para los organismos de seguridad, socorro, justicia y convivencia en cartagena de indias con bpin 2024130010032”</t>
  </si>
  <si>
    <t xml:space="preserve"> Realizar el mantenimiento de la infraestructura de seguridad y salvamento en el marco del proyecto construcción y dotación para los organismos de seguridad, socorro, justicia y convivencia en cartagena de indias con bpin 2024130010032</t>
  </si>
  <si>
    <t>Contratar las obras de mantenimiento y adecuaciones locativas, suministro e instalación muebles y enseres para la sede de Distriseguridad en el marco de la socialización de los proyectos de inversión de la entidad</t>
  </si>
  <si>
    <t>Garantizar la Permanencia con infraestructura en modalidad de arriendo de organismos de seguridad, socorro, justicia, emergencia y convivencia (Zona Corregimental y otros) en el Marco del proyecto “Construcción y dotación para los organismos de seguridad, socorro, justicia y convivencia en Cartagena de Indias con BPIN 2024130010032”</t>
  </si>
  <si>
    <t>CONTRATAR LAS OBRAS DE MANTENIMIENTO, ADECUACIÓN Y REMODELACIÓN DE LA SEDE DE LA FISCALIA GENERAL DE LA NACIÓN SECCIONAL BOLIVAR - COMO PONENTE DEL PROYECTO CONSTRUCCIÓN Y DOTACIÓN PARA LOS ORGANISMOS DE SEGURIDAD, SOCORRO, JUSTICIA Y CONVIVENCIA EN CARTAGENA DE INDIAS CON BPIN 2024130010032</t>
  </si>
  <si>
    <t>Pago vigencias expiradas contrato No CO1.PCCNTR.5170542 cuyo Objeto del contrato es GERENCIA INTEGRAL PARA EL ESTUDIO, DISEÑO Y CONSTRUCCIÓN DE INFRAESTRUCTURA PARA SEGURIDAD Y CONVIVENCIA CIUDADANA TIPO CAI BLINDADO PARA LOS ORGANISMOS DE SEGURIDAD Y CONVIVENCIA CIUDADANA EN EL MARCO DEL PROYECTO FORTALECIMIENTO LOGÍSTICO PARA LA SEGURIDAD, CONVIVENCIA, JUSTICIA Y SOCORRO EN CARTAGENA DE INDIAS CON BPIN 2021130010192 -VIGENCIAS EXPIRADAS EMPRESA DE DESARROLLO URBANO DE BOLIVAR SA</t>
  </si>
  <si>
    <t>Realizar el Mantenimiento preventivo y correctivo de la infraestructura para uso de la Policía en el Marco del proyecto de inversión Construcción y dotación para los organismos de seguridad, socorro, justicia y convivencia en Cartagena de In</t>
  </si>
  <si>
    <t>Producto 5: Servicio de dotación para la movilidad operacional y el apoyo logístico</t>
  </si>
  <si>
    <t>Realizar el mantenimiento preventivo y correctivo de los vehículos de Distriseguridad en labores misionales, en el Marco del proyecto de inversión Construcción y dotación para los organismos de seguridad, socorro, justicia y convivencia en Cartagena de Indias con BPIN 2024130010032</t>
  </si>
  <si>
    <t>Garantizar el Combustible de los vehículos de los organismos de seguridad y socorro del Distrito de Cartagena y Distriseguridad en labores misionales en el marco del proyecto “Construcción y dotación para los organismos de seguridad, socorro, justicia y convivencia en Cartagena de Indias con BPIN 2024130010032”</t>
  </si>
  <si>
    <t>Contratar la logística integral para proporcionar soluciones de movilidad y equipamiento para fortalecer las acciones de seguridad y salvamento en cartagena de indias en el marco de los proyectos de inversión priorizados por la entidad</t>
  </si>
  <si>
    <t>Incremento en el costo de los insumos, carencia de recursos para la culminación de las actividades</t>
  </si>
  <si>
    <t>Realizar adquisición de vehículos con destino a los organismos de seguridad, justicia y socorro y distriseguridad,</t>
  </si>
  <si>
    <t>Mala calidad de los materiales , los materiales no cumplen con las consideraciones técnicas</t>
  </si>
  <si>
    <t>Realizar el alquiler de vehículos con destino a los organismos de seguridad, justicia y socorro y distriseguridad, como componente del proyecto construcción y dotación para los organismos de seguridad, socorro, justicia y convivencia en cartagena de indias con bpin 2024130010032</t>
  </si>
  <si>
    <t>Realizar la adquisición de seguros de los activos de distriseguridad en el marco del proyecto “construcción y dotación para los organismos de seguridad, socorro, justicia y convivencia en cartagena de indias con bpin 2024130010032”</t>
  </si>
  <si>
    <t>Realizar la adquisición de vehículos especiales tipo ambulancias para transporte asistencial básico (tab) dotadas según especificaciones de la ntc 3729 con destino a los organismos de seguridad, justicia y socorro del distrito de cartagena de indias, en el marco del proyecto construcción y dotación para los organismos de seguridad, socorro, justicia y convivencia en cartagena de indias con bpin 2024130010032</t>
  </si>
  <si>
    <t>Aportar recursos de cofinanciación para el proyecto de movilidad presentado ante fonsecon - miniterior en el marco del proyecto construcción y dotación para los organismos de seguridad, socorro, justicia y convivencia en cartagena de indias con bpin 2024130010032</t>
  </si>
  <si>
    <t>ENTREGAR ELEMENTOS, MATERIALES, INSUMOS PARA OPERATIVIDAD DE ORGANISMOS DE SEGURIDAD COMO MATERIAL DE INTENDENCIA, OPERATIVO, DE SEGURIDAD PERSONAL, OTROS</t>
  </si>
  <si>
    <t>Producto 6: Servicio de dotación de elementos de protección</t>
  </si>
  <si>
    <t>Realizar la adquisición de Pólizas como requisito para la ejecución del convenio CO1.PCCNTR.7030881 entre el Ministerio del Interior y Distriseguridad en el marco del proyecto de inversión Construcción y dotación para los organismos de seguridad, socorro, justicia y convivencia en Cartagena de Indias con BPIN 2024130010032</t>
  </si>
  <si>
    <t>Realizar adquisición de Vehículos con destino a los organismos de seguridad, justicia y socorro y DISTRISEGURIDAD en el marco del proceso misional SUPERVISIÓN Y ENTREGA"</t>
  </si>
  <si>
    <t>REALIZAR LA ADQUISICIÓN DE VEHÍCULOS CON MANTENIMIENTO PREVENTIVO Y SUS ADECUACIONES EN CUMPLIMIENTO DEL CONVENIO INTERADMINISTRATIVO N°. 2306 DE 2024 CELEBRADO ENTRE LA NACIÓN - MINISTERIO DEL INTERIOR Y DISTRISEGURIDAD Y EN EL MARCO DEL PROYECTO CONSTRUCCIÓN Y DOTACIÓN PARA LOS ORGANISMOS DE SEGURIDAD, SOCORRO, JUSTICIA Y CONVIVENCIA EN CARTAGENA DE INDIAS CON BPIN 2024130010032</t>
  </si>
  <si>
    <t>Contratar la prestación de servicios de difusión en medios de comunicación para dar a conocer la oferta institucional y avances de los programas y proyectos de Distriseguridad,</t>
  </si>
  <si>
    <t>Reducir número de hurtos a comercios a 651</t>
  </si>
  <si>
    <t>Contratar los servicios de un operador logístico para que lleve a cabo la organización, administración y realización de eventos y/o actividades según las necesidades de la entidad en el marco de la socialización de los proyectos de inversión de la entidad</t>
  </si>
  <si>
    <t>Reducir número de hurtos a comercios a 652</t>
  </si>
  <si>
    <t>Garantizar logística (alimentación) para la seguridad del alcalde mayor de cartagena en el marco del proyecto “construcción y dotación para los organismos de seguridad, socorro, justicia y convivencia en cartagena de indias con bpin 2024130010032”</t>
  </si>
  <si>
    <t>Reducir número de hurtos a comercios a 653</t>
  </si>
  <si>
    <t>Garantizar los recursos para la realización de todas las estrategias y actividades de ciudad en el marco del proyecto SMART CITY EXPO CARTAGENA 2025</t>
  </si>
  <si>
    <t>Reducir número de hurtos a comercios a 654</t>
  </si>
  <si>
    <t>Entregar doscientos sesenta y ocho (268) vehículos para la seguridad (moto, camioneta, automóvil, camión,</t>
  </si>
  <si>
    <t>Prestación De Servicios Para La Depuración, Organización, Preservación, Disposición Final Y Valoración Del Sistema De Gestión Documental De Distriseguridad en el marco del Proyecto Fortalecimiento De La Seguridad En Las Playas Del Distrito De Cartagena De Indias BPIN 2024130010023</t>
  </si>
  <si>
    <t>Reducir número de hurtos a comercios a 655</t>
  </si>
  <si>
    <t>Contratar la prestación del servicio para levantamiento y toma del inventario físico de las propiedades, planta y equipos de Distriseguridad y la medición del valor razonable bajo las normas (NICSP) ley 1314 de 2009, en el en el marco del proyecto Fortalecimiento De La Seguridad En Las Playas Del Distrito De Cartagena De Indias BPIN 2024130010023</t>
  </si>
  <si>
    <t>AVANCE PROYECTO RECONSTRUCCION AMPLIACIÓN Y PROLONGACIÓN DEL PASEO PEATONAL DEL PIE DE LA POPA, EN EL DISTRITO DE CARTAGENA DE INDIAS</t>
  </si>
  <si>
    <t>FORTALECIMIENTO DE LA SEGURIDAD EN LAS PLAYAS DEL DISTRITO DE CARTAGENA DE INDIAS</t>
  </si>
  <si>
    <t>INCREMENTAR LA CAPACIDAD DE RESPUESTA DE LOS ORGANISMOS QUE SE ENCARGAN DE LA SEGURIDAD Y SOCORRO EN LAS PLAYAS EN EL DISTRITO DE CARTAGENA.</t>
  </si>
  <si>
    <t>AUMENTAR EL NUMERO DE GARITAS CONSTRUIDAS Y OPERANDO EN LA CIUDAD</t>
  </si>
  <si>
    <t>Equipamientos turísticos dotados</t>
  </si>
  <si>
    <t>Realizar el sostenimiento y reinversión en el Sub - proyecto playa azul la boquilla en el Marco del Proyecto Fortalecimiento De La Seguridad En Las Playas Del Distrito De Cartagena De Indias BPIN 2024130010023</t>
  </si>
  <si>
    <t>Posibilidad de afectación, debido a la viabilizacion, adquisición, entrega de elementos, insumos para operación y funcionamiento que no se ajustan a los requisitos legales y especificaciones técnicas idóneas</t>
  </si>
  <si>
    <t>Revisión de 
Especificaciones
Técnicas y 
Normativas de
Elementos e 
Insumos para 
Operación y
Funcionamiento 
De guardavidas</t>
  </si>
  <si>
    <t>GARANTIZAR EQUIPAMIENTO INTEGRAL (MOVILIDAD, MATERIALES, ELEMENTOS, TECNOLOGIA) A ORGANISMOS DE SOCORRO EN PLAYAS</t>
  </si>
  <si>
    <t>Convenir el Apoyo a la gestión, Servicios profesionales y Gastos del Proyecto en cuanto a Formulación, estructuración, contratación, Socialización, difusión, aplicación, ejecución, cierre contable, económico y jurídico de proyectos, subproyectos y actividades inherentes al Proyecto “Fortalecimiento De La Seguridad En Las Playas Del Distrito De Cartagena De Indias BPIN 2024130010023”</t>
  </si>
  <si>
    <t>Contratar los servicios de un operador logístico para que lleve a cabo la organización, administración y realización de eventos y/o actividades según las necesidades de la entidad en el marco de la socialización de los proyectos de inversión de la entidad puntualmente del proyecto “Fortalecimiento De La Seguridad En Las Playas Del Distrito De Cartagena De Indias BPIN 2024130010023”</t>
  </si>
  <si>
    <t>Pago vigencias expiradas contrato CO1.PCCNTR.4034377, cuyo Objeto del contrato es: GERENCIA INTEGRAL DE LOS PROYECTOS DE INVERSIÓN: "FORTALECIMIENTO LOGÍSTICO PARA LA SEGURIDAD, CONVIVENCIA, JUSTICIA Y SOCORRO EN CARTAGENA DE INDIAS BPIN 2021130010192 E IMPLEMENTACIÓN DEL PROGRAMA VIGILANCIA DE LAS PLAYAS DEL DISTRITO DE CARTAGENA DE INDIAS BPIN 2021130010279, RESPECTO DE LAS ACTIVIDADES: CONSTRUCCIÓN, SOSTENIMIENTO, MANTENIMIENTO PREVENTIVO Y CORRECTIVO E INTERVENTORÍA DE LAS OBRAS DE INFRAESTRUCTURA YSEÑALIZACIÓN EN PLAYAS DEL DISTRITO DE CARTAGENA DE INDIAS. VIGENCIAS EXPIRADAS EMPRESA DE DESARROLLO URBANO DE BOLIVAR</t>
  </si>
  <si>
    <t>Contratar las actividades de mantenimiento físico de las garitas ubicadas en las playas turísticas habilitadas de Cartagena de indias en el Marco del proyecto Fortalecimiento De La Seguridad En Las Playas Del Distrito De Cartagena De Indias BPIN 2024130010023</t>
  </si>
  <si>
    <t>Realizar la compensación de recaudo del convenio telefonía básica conmutada en el marco del proyecto</t>
  </si>
  <si>
    <t>Construcción, instalación, implementación y puesta en funcionamiento de la infraestructura y señalización en las playas del distrito de cartagena de indias en marco de la fase ii del proyecto de inversión “implementación del programa de vigilancia de las playas del distrito de cartagena de indias”</t>
  </si>
  <si>
    <t>BIEN</t>
  </si>
  <si>
    <t>Relizar Construcción, instalación, implementación y puesta en Funcionamiento - FASE III de la infraestructura y señalización en las playas del Distrito de Cartagena de Indias</t>
  </si>
  <si>
    <t>Previo control de calidad de los 
materiales y realización de pruebas; 
adquisicion de polizas de garantia</t>
  </si>
  <si>
    <t>Equipamiento turístico construido (producto principal del proyecto)</t>
  </si>
  <si>
    <t>Realizar el mantenimiento de la infraestructura de seguridad y salvamento en el marco del proyecto</t>
  </si>
  <si>
    <t>Realizar Construcción, instalación, implementación y puesta en Funcionamiento - FASE IV de la infraestructura y señalización en las playas del Distrito de Cartagena de Indias, en el Marco del proyecto Fortalecimiento De La Seguridad En Las Playas Del Distrito De Cartagena De Indias BPIN 2024130010023</t>
  </si>
  <si>
    <t>AVANCE PROYECTO FORTALECIMIENTO DE LA SEGURIDAD EN LAS PLAYAS DEL DISTRITO DE CARTAGENA DE INDIAS</t>
  </si>
  <si>
    <t>Implementación DE INICIATIVAS PARA EL FOMENTO Y EL FORTALECIMIENTO DE LA CONVIVENCIA CIUDADANA EN EL DISTRITO DE  Cartagena de Indias</t>
  </si>
  <si>
    <t>INCREMENTAR LOS PROCESOS DE SOCIALIZACION Y FORMACIÓN EN CONVIVENCIA, CULTURA CIUDADANA Y LEGALIDAD EN EL DISTRITO DE CARTAGENA.</t>
  </si>
  <si>
    <t>ESTABLECER ALIANZAS CON LAS COMUNIDADES Y ACTORES SOCIALES PARA EL DESARROLLO DE PROMOCION DE LA CONVIVENCIA, CULTURA CIUDADANA</t>
  </si>
  <si>
    <t>Servicio de educación informal (producto principal del proyecto)</t>
  </si>
  <si>
    <t>Fortalecimiento del tejido social con comunicación de alto impacto en el marco del proyecto de Inversión Implementación De Iniciativas Para Fomento Y Fortalecer La Convivencia Ciudadana En El Distrito De Cartagena De Indias Con BPIN 2024130010022</t>
  </si>
  <si>
    <t>RF - ICLD                                        
ICDE DISTRISEGURIDAD 1% IPU
RB IPU 1% DISTRISEGURIDAD</t>
  </si>
  <si>
    <t>IMPLEMENTACIÓN DE INICIATIVAS PARA EL FOMENTO Y EL FORTALECIMIENTO DE LA CONVIVENCIA CIUDADANA EN EL DISTRITO DE CARTAGENA DE INDIAS 2.3.4501.1000.2024130010022</t>
  </si>
  <si>
    <t>Reducir el número de casos de violencia de género a 1.000</t>
  </si>
  <si>
    <t>INCREMENTO DE LA ARTICULACIOBN INSTITUCIONAL PARA AUNAR FINANCIACION Y ACCIONES PARA EL FOMENTO DE LA CONVIVENCIA Y CULTURA CIUDADANA</t>
  </si>
  <si>
    <t>Convenir el Apoyo a la gestión, Servicios profesionales y Gastos del Proyecto en cuanto a Formulación, estructuración, contratación, Socialización, difusión, aplicación, ejecución, cierre contable, económico y jurídico de proyectos, subproyectos y actividades inherentes al Proyecto “Implementación De Iniciativas Para Fomento Y Fortalecer La Convivencia Ciudadana En El Distrito De Cartagena De Indias Con BPIN 2024130010022”</t>
  </si>
  <si>
    <t>Contratar los servicios de un operador logístico para que lleve a cabo la organización, administración y realización de eventos y/o actividades según las necesidades de la entidad en el marco de la socialización de los proyectos de inversión de la entidad puntualmente del proyecto “Implementación De Iniciativas Para Fomento Y Fortalecer La Convivencia Ciudadana En El Distrito De Cartagena De Indias Con BPIN 2024130010022”</t>
  </si>
  <si>
    <t>Realizar estrategias pedagógicas de comunicaciones y logística que promueva la transformación del tejido social a través de la difusión de las normas de conducta y convivencia ciudadana</t>
  </si>
  <si>
    <t>Convenir el Apoyo a la gestión, Servicios profesionales y Gastos del Proyecto en cuanto a Formulación, estructuración, contratación, Socialización, difusión, aplicación, ejecución</t>
  </si>
  <si>
    <t>Realizar la Implementación del acuerdo 004 del Distrito de Cartagena que trata de los denominados "Corredores seguros" en Entornos académicos protectores, confiables y seguros para el distrito de Cartagena en el Marco de del proyecto “Implementación De Iniciativas Para Fomento Y Fortalecer La Convivencia Ciudadana En El Distrito De Cartagena De Indias Con BPIN 2024130010022”</t>
  </si>
  <si>
    <t>AVANCE PROYECTO ESTABLECER ALIANZAS CON LAS COMUNIDADES Y ACTORES SOCIALES PARA EL DESARROLLO DE PROMOCION DE LA CONVIVENCIA, CULTURA CIUDADANA</t>
  </si>
  <si>
    <t>AVANCE PROYECTOS DE LA SECRETARÍA DE DISTRISEGURIDAD CORTE JUNIO 2025</t>
  </si>
  <si>
    <t>EJECUCIÓN PRESUPUESTAL DISTRISEGURIDAD JUNIO 30 2025</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</si>
  <si>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</si>
  <si>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</si>
  <si>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</si>
  <si>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</si>
  <si>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</si>
  <si>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</si>
  <si>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</si>
  <si>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</si>
  <si>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</si>
  <si>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</si>
  <si>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</si>
  <si>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</si>
  <si>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</si>
  <si>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</si>
  <si>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</si>
  <si>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</si>
  <si>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</si>
  <si>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</si>
  <si>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 xml:space="preserve">Modalidad de selección </t>
  </si>
  <si>
    <t>Código</t>
  </si>
  <si>
    <t>Fuente de los recursos</t>
  </si>
  <si>
    <t>Solicitud de información a los Proveedores</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</si>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</sst>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 #,##0;[Red]\-&quot;$&quot;\ #,##0"/>
    <numFmt numFmtId="8" formatCode="&quot;$&quot;\ #,##0.00;[Red]\-&quot;$&quot;\ #,##0.00"/>
    <numFmt numFmtId="44" formatCode="_-&quot;$&quot;\ * #,##0.00_-;\-&quot;$&quot;\ * #,##0.00_-;_-&quot;$&quot;\ * &quot;-&quot;??_-;_-@_-"/>
    <numFmt numFmtId="43" formatCode="_-* #,##0.00_-;\-* #,##0.00_-;_-* &quot;-&quot;??_-;_-@_-"/>
    <numFmt numFmtId="164" formatCode="&quot;$&quot;\ #,##0.00"/>
    <numFmt numFmtId="165" formatCode="_-[$$-240A]\ * #,##0.00_-;\-[$$-240A]\ * #,##0.00_-;_-[$$-240A]\ * &quot;-&quot;??_-;_-@_-"/>
  </numFmts>
  <fonts count="44">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1"/>
      <name val="Arial"/>
      <family val="2"/>
    </font>
    <font>
      <sz val="11"/>
      <name val="Tahoma"/>
      <family val="2"/>
    </font>
    <font>
      <b/>
      <sz val="9"/>
      <color rgb="FF000000"/>
      <name val="Tahoma"/>
      <family val="2"/>
    </font>
    <font>
      <sz val="9"/>
      <color rgb="FF000000"/>
      <name val="Tahoma"/>
      <family val="2"/>
    </font>
    <font>
      <sz val="12"/>
      <color theme="1"/>
      <name val="Tahoma"/>
      <family val="2"/>
    </font>
    <font>
      <sz val="11"/>
      <color rgb="FFFF0000"/>
      <name val="Aptos Narrow"/>
      <family val="2"/>
      <scheme val="minor"/>
    </font>
    <font>
      <b/>
      <sz val="22"/>
      <color theme="1"/>
      <name val="Aptos Narrow"/>
      <family val="2"/>
      <scheme val="minor"/>
    </font>
    <font>
      <sz val="11"/>
      <color theme="1"/>
      <name val="Aptos Narrow"/>
      <family val="2"/>
    </font>
    <font>
      <b/>
      <sz val="11"/>
      <color theme="1"/>
      <name val="Aptos Narrow"/>
      <family val="2"/>
    </font>
    <font>
      <b/>
      <sz val="11"/>
      <name val="Aptos Narrow"/>
      <family val="2"/>
    </font>
    <font>
      <sz val="11"/>
      <color rgb="FF000000"/>
      <name val="Aptos Narrow"/>
      <family val="2"/>
    </font>
    <font>
      <sz val="11"/>
      <name val="Aptos Narrow"/>
      <family val="2"/>
    </font>
    <font>
      <sz val="11"/>
      <color rgb="FFFF0000"/>
      <name val="Aptos Narrow"/>
      <family val="2"/>
    </font>
    <font>
      <sz val="11"/>
      <color theme="1"/>
      <name val="Arial Narrow"/>
      <family val="2"/>
    </font>
    <font>
      <b/>
      <sz val="12"/>
      <color rgb="FF000000"/>
      <name val="Arial"/>
      <family val="2"/>
    </font>
    <font>
      <b/>
      <sz val="20"/>
      <color rgb="FFFF0000"/>
      <name val="Aptos Narrow"/>
      <family val="2"/>
      <scheme val="minor"/>
    </font>
    <font>
      <b/>
      <sz val="28"/>
      <color theme="1"/>
      <name val="Aptos Narrow"/>
      <family val="2"/>
      <scheme val="minor"/>
    </font>
    <font>
      <b/>
      <sz val="18"/>
      <color theme="1"/>
      <name val="Aptos Narrow"/>
      <family val="2"/>
      <scheme val="minor"/>
    </font>
    <font>
      <b/>
      <sz val="22"/>
      <color rgb="FFFF0000"/>
      <name val="Aptos Narrow"/>
      <family val="2"/>
      <scheme val="minor"/>
    </font>
    <font>
      <b/>
      <sz val="28"/>
      <color rgb="FFFF0000"/>
      <name val="Aptos Narrow"/>
      <family val="2"/>
      <scheme val="minor"/>
    </font>
  </fonts>
  <fills count="1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3" tint="0.89999084444715716"/>
        <bgColor indexed="64"/>
      </patternFill>
    </fill>
    <fill>
      <patternFill patternType="solid">
        <fgColor theme="2" tint="-0.249977111117893"/>
        <bgColor indexed="64"/>
      </patternFill>
    </fill>
    <fill>
      <patternFill patternType="solid">
        <fgColor rgb="FFFFFF00"/>
        <bgColor indexed="64"/>
      </patternFill>
    </fill>
    <fill>
      <patternFill patternType="solid">
        <fgColor rgb="FF00B050"/>
        <bgColor indexed="64"/>
      </patternFill>
    </fill>
    <fill>
      <patternFill patternType="solid">
        <fgColor theme="5" tint="0.59999389629810485"/>
        <bgColor indexed="64"/>
      </patternFill>
    </fill>
    <fill>
      <patternFill patternType="solid">
        <fgColor rgb="FFFFFFFF"/>
        <bgColor rgb="FF000000"/>
      </patternFill>
    </fill>
    <fill>
      <patternFill patternType="solid">
        <fgColor theme="7" tint="0.399975585192419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0">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1" fillId="6" borderId="0" applyNumberFormat="0" applyBorder="0" applyProtection="0">
      <alignment horizontal="center" vertical="center"/>
    </xf>
    <xf numFmtId="49" fontId="12" fillId="0" borderId="0" applyFill="0" applyBorder="0" applyProtection="0">
      <alignment horizontal="left" vertical="center"/>
    </xf>
    <xf numFmtId="3" fontId="12" fillId="0" borderId="0" applyFill="0" applyBorder="0" applyProtection="0">
      <alignment horizontal="right" vertical="center"/>
    </xf>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317">
    <xf numFmtId="0" fontId="0" fillId="0" borderId="0" xfId="0"/>
    <xf numFmtId="0" fontId="0" fillId="2" borderId="0" xfId="0" applyFill="1"/>
    <xf numFmtId="0" fontId="5" fillId="2" borderId="1" xfId="0" applyFont="1" applyFill="1" applyBorder="1" applyAlignment="1">
      <alignment horizontal="center" vertical="center" wrapText="1"/>
    </xf>
    <xf numFmtId="0" fontId="0" fillId="2" borderId="0" xfId="0" applyFill="1" applyAlignment="1">
      <alignment horizontal="center" vertical="center"/>
    </xf>
    <xf numFmtId="0" fontId="0" fillId="0" borderId="0" xfId="0" applyAlignment="1">
      <alignment vertical="center"/>
    </xf>
    <xf numFmtId="0" fontId="11" fillId="6" borderId="1" xfId="4" applyBorder="1" applyProtection="1">
      <alignment horizontal="center" vertical="center"/>
    </xf>
    <xf numFmtId="3" fontId="12" fillId="0" borderId="1" xfId="6" applyBorder="1" applyAlignment="1" applyProtection="1">
      <alignment horizontal="center" vertical="center"/>
    </xf>
    <xf numFmtId="49" fontId="12" fillId="0" borderId="1" xfId="5" applyBorder="1" applyProtection="1">
      <alignment horizontal="left" vertical="center"/>
    </xf>
    <xf numFmtId="0" fontId="15" fillId="0" borderId="0" xfId="0" applyFont="1" applyAlignment="1">
      <alignment horizontal="left"/>
    </xf>
    <xf numFmtId="0" fontId="15" fillId="0" borderId="0" xfId="0" applyFont="1" applyAlignment="1">
      <alignment horizontal="left" vertical="center" wrapText="1"/>
    </xf>
    <xf numFmtId="0" fontId="16" fillId="0" borderId="0" xfId="0" applyFont="1" applyAlignment="1">
      <alignment horizontal="left" vertical="center" wrapText="1"/>
    </xf>
    <xf numFmtId="0" fontId="10" fillId="0" borderId="0" xfId="0" applyFont="1" applyAlignment="1">
      <alignment horizontal="left" vertical="center" wrapText="1"/>
    </xf>
    <xf numFmtId="0" fontId="15" fillId="4" borderId="1" xfId="0" applyFont="1" applyFill="1" applyBorder="1" applyAlignment="1">
      <alignment horizontal="left" vertical="center" wrapText="1"/>
    </xf>
    <xf numFmtId="0" fontId="15" fillId="4" borderId="1" xfId="0" applyFont="1" applyFill="1" applyBorder="1" applyAlignment="1">
      <alignment horizontal="left" vertical="center"/>
    </xf>
    <xf numFmtId="0" fontId="16" fillId="4" borderId="1"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5" fillId="0" borderId="0" xfId="0" applyFont="1" applyAlignment="1">
      <alignment horizontal="left" vertical="center"/>
    </xf>
    <xf numFmtId="0" fontId="6" fillId="2" borderId="1" xfId="0" applyFont="1" applyFill="1" applyBorder="1" applyAlignment="1">
      <alignment horizontal="center" vertical="center" wrapText="1"/>
    </xf>
    <xf numFmtId="0" fontId="0" fillId="2" borderId="0" xfId="0" applyFill="1" applyAlignment="1">
      <alignment horizont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49" fontId="12" fillId="0" borderId="1" xfId="5" applyBorder="1" applyAlignment="1" applyProtection="1">
      <alignment vertical="center" wrapText="1"/>
    </xf>
    <xf numFmtId="0" fontId="11" fillId="6" borderId="1" xfId="4" applyBorder="1" applyAlignment="1" applyProtection="1">
      <alignment vertical="center"/>
    </xf>
    <xf numFmtId="0" fontId="20" fillId="2" borderId="1" xfId="1" applyFont="1" applyFill="1" applyBorder="1" applyAlignment="1">
      <alignment horizontal="left" vertical="center"/>
    </xf>
    <xf numFmtId="0" fontId="21" fillId="5" borderId="9" xfId="1" applyFont="1" applyFill="1" applyBorder="1" applyAlignment="1">
      <alignment horizontal="center" vertical="center"/>
    </xf>
    <xf numFmtId="0" fontId="21" fillId="5" borderId="1" xfId="1" applyFont="1" applyFill="1" applyBorder="1" applyAlignment="1">
      <alignment horizontal="center" vertical="center"/>
    </xf>
    <xf numFmtId="0" fontId="21" fillId="5" borderId="10" xfId="1" applyFont="1" applyFill="1" applyBorder="1" applyAlignment="1">
      <alignment horizontal="center" vertical="center"/>
    </xf>
    <xf numFmtId="14" fontId="22" fillId="0" borderId="1" xfId="0" applyNumberFormat="1" applyFont="1" applyBorder="1" applyAlignment="1">
      <alignment horizontal="center" vertical="center"/>
    </xf>
    <xf numFmtId="0" fontId="23" fillId="0" borderId="1" xfId="1" applyFont="1" applyBorder="1" applyAlignment="1">
      <alignment horizontal="center" vertical="center"/>
    </xf>
    <xf numFmtId="14" fontId="23" fillId="0" borderId="1" xfId="1" applyNumberFormat="1" applyFont="1" applyBorder="1" applyAlignment="1">
      <alignment horizontal="center" vertical="center"/>
    </xf>
    <xf numFmtId="0" fontId="23" fillId="0" borderId="1" xfId="1" applyFont="1" applyBorder="1" applyAlignment="1">
      <alignment horizontal="center" wrapText="1"/>
    </xf>
    <xf numFmtId="0" fontId="23" fillId="0" borderId="1" xfId="1" applyFont="1" applyBorder="1"/>
    <xf numFmtId="0" fontId="21" fillId="5" borderId="1" xfId="1" applyFont="1" applyFill="1" applyBorder="1" applyAlignment="1">
      <alignment vertical="center"/>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0" fillId="0" borderId="0" xfId="0" applyAlignment="1">
      <alignment horizontal="center" vertical="center"/>
    </xf>
    <xf numFmtId="0" fontId="20" fillId="0" borderId="1" xfId="1" applyFont="1" applyBorder="1" applyAlignment="1">
      <alignment horizontal="center" vertical="center"/>
    </xf>
    <xf numFmtId="0" fontId="17" fillId="2" borderId="1" xfId="0" applyFont="1" applyFill="1" applyBorder="1" applyAlignment="1">
      <alignment horizontal="center" vertical="center" wrapText="1"/>
    </xf>
    <xf numFmtId="164" fontId="5" fillId="0" borderId="1" xfId="0" applyNumberFormat="1" applyFont="1" applyBorder="1" applyAlignment="1">
      <alignment horizontal="center" vertical="center" wrapText="1"/>
    </xf>
    <xf numFmtId="164" fontId="0" fillId="0" borderId="0" xfId="0" applyNumberFormat="1" applyAlignment="1">
      <alignment horizontal="center" vertical="center"/>
    </xf>
    <xf numFmtId="0" fontId="5" fillId="9" borderId="21" xfId="0" applyFont="1" applyFill="1" applyBorder="1" applyAlignment="1">
      <alignment horizontal="center" vertical="center" wrapText="1"/>
    </xf>
    <xf numFmtId="9" fontId="5" fillId="9" borderId="21" xfId="7" applyFont="1" applyFill="1" applyBorder="1" applyAlignment="1">
      <alignment horizontal="center" vertical="center" wrapText="1"/>
    </xf>
    <xf numFmtId="9" fontId="0" fillId="2" borderId="0" xfId="7" applyFont="1" applyFill="1" applyAlignment="1">
      <alignment horizontal="center" vertical="center"/>
    </xf>
    <xf numFmtId="0" fontId="20" fillId="0" borderId="0" xfId="1" applyFont="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xf>
    <xf numFmtId="9" fontId="0" fillId="0" borderId="0" xfId="7" applyFont="1" applyAlignment="1">
      <alignment horizontal="center" vertical="center"/>
    </xf>
    <xf numFmtId="0" fontId="31" fillId="2" borderId="1" xfId="0" applyFont="1" applyFill="1" applyBorder="1" applyAlignment="1">
      <alignment horizontal="center"/>
    </xf>
    <xf numFmtId="0" fontId="32" fillId="2" borderId="3" xfId="0" applyFont="1" applyFill="1" applyBorder="1" applyAlignment="1">
      <alignment horizontal="center"/>
    </xf>
    <xf numFmtId="0" fontId="32" fillId="2" borderId="1"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32" fillId="0" borderId="1" xfId="0" applyFont="1" applyBorder="1" applyAlignment="1">
      <alignment horizontal="center" vertical="center" wrapText="1"/>
    </xf>
    <xf numFmtId="0" fontId="32" fillId="11" borderId="1" xfId="0" applyFont="1" applyFill="1" applyBorder="1" applyAlignment="1">
      <alignment horizontal="center" vertical="center" wrapText="1"/>
    </xf>
    <xf numFmtId="0" fontId="32" fillId="9" borderId="1" xfId="0" applyFont="1" applyFill="1" applyBorder="1" applyAlignment="1">
      <alignment horizontal="center" vertical="center" wrapText="1"/>
    </xf>
    <xf numFmtId="0" fontId="33" fillId="8" borderId="1" xfId="0" applyFont="1" applyFill="1" applyBorder="1" applyAlignment="1">
      <alignment horizontal="center" vertical="center" wrapText="1"/>
    </xf>
    <xf numFmtId="0" fontId="32" fillId="2" borderId="0" xfId="0" applyFont="1" applyFill="1" applyAlignment="1">
      <alignment horizontal="center" vertical="center" wrapText="1"/>
    </xf>
    <xf numFmtId="0" fontId="31" fillId="2" borderId="1" xfId="0" applyFont="1" applyFill="1" applyBorder="1" applyAlignment="1">
      <alignment horizontal="center" vertical="center" wrapText="1"/>
    </xf>
    <xf numFmtId="0" fontId="31" fillId="2" borderId="1" xfId="0" applyFont="1" applyFill="1" applyBorder="1" applyAlignment="1">
      <alignment horizontal="center" vertical="center"/>
    </xf>
    <xf numFmtId="0" fontId="34" fillId="0" borderId="7" xfId="0" applyFont="1" applyBorder="1" applyAlignment="1">
      <alignment horizontal="center" vertical="center" wrapText="1"/>
    </xf>
    <xf numFmtId="0" fontId="34" fillId="0" borderId="1" xfId="0" applyFont="1" applyBorder="1" applyAlignment="1">
      <alignment horizontal="center" vertical="center"/>
    </xf>
    <xf numFmtId="0" fontId="34" fillId="2" borderId="1" xfId="0" applyFont="1" applyFill="1" applyBorder="1" applyAlignment="1">
      <alignment horizontal="center" vertical="center" wrapText="1"/>
    </xf>
    <xf numFmtId="9" fontId="31" fillId="2" borderId="1" xfId="7" applyFont="1" applyFill="1" applyBorder="1" applyAlignment="1">
      <alignment horizontal="center" vertical="center"/>
    </xf>
    <xf numFmtId="0" fontId="31" fillId="0" borderId="1" xfId="0" applyFont="1" applyBorder="1" applyAlignment="1">
      <alignment horizontal="center" vertical="center"/>
    </xf>
    <xf numFmtId="0" fontId="31" fillId="0" borderId="1" xfId="0" applyFont="1" applyBorder="1" applyAlignment="1">
      <alignment horizontal="center" vertical="center" wrapText="1"/>
    </xf>
    <xf numFmtId="9" fontId="31" fillId="2" borderId="1" xfId="7" applyFont="1" applyFill="1" applyBorder="1" applyAlignment="1">
      <alignment horizontal="center" vertical="center" wrapText="1"/>
    </xf>
    <xf numFmtId="0" fontId="34" fillId="0" borderId="1" xfId="0" applyFont="1" applyBorder="1" applyAlignment="1">
      <alignment horizontal="center" vertical="center" wrapText="1"/>
    </xf>
    <xf numFmtId="0" fontId="35" fillId="2" borderId="1" xfId="0" applyFont="1" applyFill="1" applyBorder="1" applyAlignment="1">
      <alignment horizontal="center" vertical="center"/>
    </xf>
    <xf numFmtId="0" fontId="35" fillId="0" borderId="1" xfId="0" applyFont="1" applyBorder="1" applyAlignment="1">
      <alignment horizontal="center" vertical="center"/>
    </xf>
    <xf numFmtId="9" fontId="35" fillId="2" borderId="1" xfId="7" applyFont="1" applyFill="1" applyBorder="1" applyAlignment="1">
      <alignment horizontal="center" vertical="center"/>
    </xf>
    <xf numFmtId="0" fontId="31" fillId="0" borderId="18" xfId="0" applyFont="1" applyBorder="1" applyAlignment="1">
      <alignment horizontal="center" vertical="center"/>
    </xf>
    <xf numFmtId="9" fontId="32" fillId="2" borderId="1" xfId="0" applyNumberFormat="1" applyFont="1" applyFill="1" applyBorder="1" applyAlignment="1">
      <alignment horizontal="center" vertical="center" wrapText="1"/>
    </xf>
    <xf numFmtId="0" fontId="35" fillId="2" borderId="1" xfId="0" applyFont="1" applyFill="1" applyBorder="1" applyAlignment="1">
      <alignment horizontal="center" vertical="center" wrapText="1"/>
    </xf>
    <xf numFmtId="0" fontId="31" fillId="0" borderId="25" xfId="0" applyFont="1" applyBorder="1" applyAlignment="1">
      <alignment horizontal="center" vertical="center"/>
    </xf>
    <xf numFmtId="1" fontId="31" fillId="0" borderId="1" xfId="0" applyNumberFormat="1" applyFont="1" applyBorder="1" applyAlignment="1">
      <alignment horizontal="center" vertical="center" wrapText="1"/>
    </xf>
    <xf numFmtId="0" fontId="31" fillId="2" borderId="18" xfId="0" applyFont="1" applyFill="1" applyBorder="1" applyAlignment="1">
      <alignment horizontal="center" vertical="center" wrapText="1"/>
    </xf>
    <xf numFmtId="9" fontId="32" fillId="2" borderId="18" xfId="0" applyNumberFormat="1" applyFont="1" applyFill="1" applyBorder="1" applyAlignment="1">
      <alignment horizontal="center" vertical="center" wrapText="1"/>
    </xf>
    <xf numFmtId="0" fontId="34" fillId="14" borderId="1" xfId="0" applyFont="1" applyFill="1" applyBorder="1" applyAlignment="1">
      <alignment horizontal="center" vertical="center" wrapText="1"/>
    </xf>
    <xf numFmtId="9" fontId="31" fillId="0" borderId="1" xfId="0" applyNumberFormat="1" applyFont="1" applyBorder="1" applyAlignment="1">
      <alignment horizontal="center" vertical="center" wrapText="1"/>
    </xf>
    <xf numFmtId="0" fontId="31" fillId="2" borderId="20" xfId="0" applyFont="1" applyFill="1" applyBorder="1" applyAlignment="1">
      <alignment horizontal="center" vertical="center" wrapText="1"/>
    </xf>
    <xf numFmtId="0" fontId="34" fillId="14" borderId="20" xfId="0" applyFont="1" applyFill="1" applyBorder="1" applyAlignment="1">
      <alignment horizontal="center" vertical="center" wrapText="1"/>
    </xf>
    <xf numFmtId="0" fontId="31" fillId="2" borderId="20" xfId="0" applyFont="1" applyFill="1" applyBorder="1" applyAlignment="1">
      <alignment horizontal="center" vertical="center"/>
    </xf>
    <xf numFmtId="0" fontId="31" fillId="2" borderId="20" xfId="0" applyFont="1" applyFill="1" applyBorder="1" applyAlignment="1">
      <alignment horizontal="center"/>
    </xf>
    <xf numFmtId="9" fontId="35" fillId="2" borderId="20" xfId="7" applyFont="1" applyFill="1" applyBorder="1" applyAlignment="1">
      <alignment horizontal="center" vertical="center"/>
    </xf>
    <xf numFmtId="0" fontId="36" fillId="2" borderId="20" xfId="0" applyFont="1" applyFill="1" applyBorder="1" applyAlignment="1">
      <alignment horizontal="center" vertical="center"/>
    </xf>
    <xf numFmtId="0" fontId="36" fillId="0" borderId="20" xfId="0" applyFont="1" applyBorder="1" applyAlignment="1">
      <alignment horizontal="center" vertical="center"/>
    </xf>
    <xf numFmtId="0" fontId="31" fillId="0" borderId="20" xfId="0" applyFont="1" applyBorder="1" applyAlignment="1">
      <alignment horizontal="center" vertical="center" wrapText="1"/>
    </xf>
    <xf numFmtId="9" fontId="31" fillId="2" borderId="20" xfId="7" applyFont="1" applyFill="1" applyBorder="1" applyAlignment="1">
      <alignment horizontal="center" vertical="center" wrapText="1"/>
    </xf>
    <xf numFmtId="0" fontId="31" fillId="2" borderId="0" xfId="0" applyFont="1" applyFill="1" applyAlignment="1">
      <alignment horizontal="center"/>
    </xf>
    <xf numFmtId="0" fontId="31" fillId="2" borderId="0" xfId="0" applyFont="1" applyFill="1" applyAlignment="1">
      <alignment horizontal="center" vertical="center"/>
    </xf>
    <xf numFmtId="0" fontId="31" fillId="0" borderId="0" xfId="0" applyFont="1" applyAlignment="1">
      <alignment horizontal="center" vertical="center"/>
    </xf>
    <xf numFmtId="9" fontId="32" fillId="2" borderId="24" xfId="0" applyNumberFormat="1" applyFont="1" applyFill="1" applyBorder="1" applyAlignment="1">
      <alignment horizontal="center" vertical="center" wrapText="1"/>
    </xf>
    <xf numFmtId="14" fontId="17" fillId="0" borderId="1" xfId="0" applyNumberFormat="1" applyFont="1" applyBorder="1" applyAlignment="1">
      <alignment horizontal="center" vertical="center" wrapText="1"/>
    </xf>
    <xf numFmtId="14" fontId="0" fillId="0" borderId="0" xfId="0" applyNumberFormat="1" applyAlignment="1">
      <alignment horizontal="center" vertical="center"/>
    </xf>
    <xf numFmtId="9" fontId="6" fillId="0" borderId="1" xfId="7" applyFont="1" applyBorder="1" applyAlignment="1">
      <alignment horizontal="center" vertical="center" wrapText="1"/>
    </xf>
    <xf numFmtId="0" fontId="0" fillId="0" borderId="7" xfId="9" applyNumberFormat="1" applyFont="1" applyFill="1" applyBorder="1" applyAlignment="1">
      <alignment horizontal="center" vertical="center" wrapText="1"/>
    </xf>
    <xf numFmtId="9" fontId="0" fillId="0" borderId="1" xfId="7" applyFont="1" applyFill="1" applyBorder="1" applyAlignment="1">
      <alignment horizontal="center" vertical="center" wrapText="1"/>
    </xf>
    <xf numFmtId="1" fontId="0" fillId="0" borderId="1" xfId="8" applyNumberFormat="1" applyFont="1" applyFill="1" applyBorder="1" applyAlignment="1">
      <alignment horizontal="center" vertical="center" wrapText="1"/>
    </xf>
    <xf numFmtId="0" fontId="34" fillId="0" borderId="13" xfId="0" applyFont="1" applyBorder="1" applyAlignment="1">
      <alignment horizontal="center" vertical="center"/>
    </xf>
    <xf numFmtId="0" fontId="32" fillId="2" borderId="1" xfId="1" applyFont="1" applyFill="1" applyBorder="1" applyAlignment="1">
      <alignment horizontal="center" vertical="center"/>
    </xf>
    <xf numFmtId="0" fontId="34" fillId="0" borderId="18" xfId="0" applyFont="1" applyBorder="1" applyAlignment="1">
      <alignment horizontal="center" vertical="center" wrapText="1"/>
    </xf>
    <xf numFmtId="0" fontId="34" fillId="0" borderId="18" xfId="0" applyFont="1" applyBorder="1" applyAlignment="1">
      <alignment horizontal="center" vertical="center"/>
    </xf>
    <xf numFmtId="0" fontId="31" fillId="2" borderId="19" xfId="0" applyFont="1" applyFill="1" applyBorder="1" applyAlignment="1">
      <alignment horizontal="center" vertical="center" wrapText="1"/>
    </xf>
    <xf numFmtId="0" fontId="31" fillId="0" borderId="1" xfId="0" applyFont="1" applyBorder="1" applyAlignment="1">
      <alignment horizontal="center"/>
    </xf>
    <xf numFmtId="9" fontId="40" fillId="2" borderId="27" xfId="7" applyFont="1" applyFill="1" applyBorder="1" applyAlignment="1">
      <alignment horizontal="center" vertical="center"/>
    </xf>
    <xf numFmtId="8" fontId="41" fillId="0" borderId="0" xfId="0" applyNumberFormat="1" applyFont="1" applyAlignment="1">
      <alignment horizontal="center" vertical="center"/>
    </xf>
    <xf numFmtId="8" fontId="42" fillId="0" borderId="27" xfId="0" applyNumberFormat="1" applyFont="1" applyBorder="1" applyAlignment="1">
      <alignment horizontal="center" vertical="center"/>
    </xf>
    <xf numFmtId="165" fontId="41" fillId="0" borderId="27" xfId="0" applyNumberFormat="1" applyFont="1" applyBorder="1" applyAlignment="1">
      <alignment horizontal="center" vertical="center"/>
    </xf>
    <xf numFmtId="44" fontId="6" fillId="0" borderId="1" xfId="8" applyFont="1" applyBorder="1" applyAlignment="1">
      <alignment horizontal="center" vertical="center" wrapText="1"/>
    </xf>
    <xf numFmtId="44" fontId="0" fillId="0" borderId="0" xfId="8" applyFont="1" applyAlignment="1">
      <alignment horizontal="center" vertical="center"/>
    </xf>
    <xf numFmtId="9" fontId="43" fillId="2" borderId="27" xfId="7" applyFont="1" applyFill="1" applyBorder="1" applyAlignment="1">
      <alignment horizontal="center" vertical="center"/>
    </xf>
    <xf numFmtId="9" fontId="43" fillId="2" borderId="22" xfId="7" applyFont="1" applyFill="1" applyBorder="1" applyAlignment="1">
      <alignment horizontal="center" vertical="center"/>
    </xf>
    <xf numFmtId="0" fontId="0" fillId="0" borderId="18"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wrapText="1"/>
    </xf>
    <xf numFmtId="0" fontId="0" fillId="0" borderId="5" xfId="0" applyBorder="1" applyAlignment="1">
      <alignment horizontal="center" vertical="center" wrapText="1"/>
    </xf>
    <xf numFmtId="9" fontId="0" fillId="0" borderId="1" xfId="7" applyFont="1" applyFill="1" applyBorder="1" applyAlignment="1">
      <alignment horizontal="center" vertical="center"/>
    </xf>
    <xf numFmtId="0" fontId="24" fillId="0" borderId="1" xfId="0" applyFont="1" applyBorder="1" applyAlignment="1">
      <alignment horizontal="center" vertical="center" wrapText="1"/>
    </xf>
    <xf numFmtId="0" fontId="29" fillId="0" borderId="1" xfId="0" applyFont="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xf>
    <xf numFmtId="0" fontId="28" fillId="0" borderId="1" xfId="0" applyFont="1" applyBorder="1" applyAlignment="1">
      <alignment horizontal="center" vertical="center" wrapText="1"/>
    </xf>
    <xf numFmtId="164" fontId="0" fillId="0" borderId="1" xfId="0" applyNumberFormat="1" applyBorder="1" applyAlignment="1">
      <alignment horizontal="center" vertical="center"/>
    </xf>
    <xf numFmtId="0" fontId="0" fillId="0" borderId="4" xfId="0" applyBorder="1" applyAlignment="1">
      <alignment horizontal="center" vertical="center"/>
    </xf>
    <xf numFmtId="0" fontId="25" fillId="0" borderId="1" xfId="0" applyFont="1" applyBorder="1" applyAlignment="1">
      <alignment horizontal="center" vertical="center" wrapText="1"/>
    </xf>
    <xf numFmtId="164" fontId="0" fillId="0" borderId="18" xfId="0" applyNumberFormat="1" applyBorder="1" applyAlignment="1">
      <alignment horizontal="center" vertical="center"/>
    </xf>
    <xf numFmtId="164" fontId="0" fillId="0" borderId="19" xfId="0" applyNumberFormat="1" applyBorder="1" applyAlignment="1">
      <alignment horizontal="center" vertical="center"/>
    </xf>
    <xf numFmtId="0" fontId="0" fillId="0" borderId="19" xfId="0" applyBorder="1" applyAlignment="1">
      <alignment horizontal="center" vertical="center"/>
    </xf>
    <xf numFmtId="164" fontId="0" fillId="0" borderId="20" xfId="0" applyNumberFormat="1" applyBorder="1" applyAlignment="1">
      <alignment horizontal="center" vertical="center"/>
    </xf>
    <xf numFmtId="9" fontId="0" fillId="0" borderId="2" xfId="7" applyFont="1" applyFill="1" applyBorder="1" applyAlignment="1">
      <alignment horizontal="center" vertical="center"/>
    </xf>
    <xf numFmtId="0" fontId="29" fillId="0" borderId="4" xfId="0" applyFont="1" applyBorder="1" applyAlignment="1">
      <alignment horizontal="center" vertical="center"/>
    </xf>
    <xf numFmtId="0" fontId="7" fillId="0" borderId="7" xfId="0" applyFont="1" applyBorder="1" applyAlignment="1">
      <alignment horizontal="center" vertical="center" wrapText="1"/>
    </xf>
    <xf numFmtId="0" fontId="37" fillId="0" borderId="18" xfId="0" applyFont="1" applyBorder="1" applyAlignment="1">
      <alignment horizontal="center" vertical="center" wrapText="1"/>
    </xf>
    <xf numFmtId="1" fontId="0" fillId="0" borderId="3" xfId="0" applyNumberForma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1" fontId="0" fillId="0" borderId="1" xfId="0" applyNumberFormat="1" applyBorder="1" applyAlignment="1">
      <alignment horizontal="center" vertical="center"/>
    </xf>
    <xf numFmtId="6" fontId="38" fillId="0" borderId="1" xfId="0" applyNumberFormat="1" applyFont="1" applyBorder="1" applyAlignment="1">
      <alignment horizontal="center" vertical="center"/>
    </xf>
    <xf numFmtId="0" fontId="7" fillId="0" borderId="19" xfId="0" applyFont="1" applyBorder="1" applyAlignment="1">
      <alignment horizontal="center" vertical="center" wrapText="1"/>
    </xf>
    <xf numFmtId="0" fontId="38" fillId="0" borderId="1" xfId="0" applyFont="1" applyBorder="1" applyAlignment="1">
      <alignment horizontal="center" vertical="center"/>
    </xf>
    <xf numFmtId="0" fontId="38" fillId="0" borderId="20" xfId="0" applyFont="1" applyBorder="1" applyAlignment="1">
      <alignment horizontal="center" vertical="center"/>
    </xf>
    <xf numFmtId="6" fontId="38" fillId="0" borderId="20" xfId="0" applyNumberFormat="1" applyFont="1" applyBorder="1" applyAlignment="1">
      <alignment horizontal="center" vertical="center"/>
    </xf>
    <xf numFmtId="0" fontId="13" fillId="0" borderId="3" xfId="0" applyFont="1" applyBorder="1" applyAlignment="1">
      <alignment horizontal="center" vertical="center" wrapText="1"/>
    </xf>
    <xf numFmtId="0" fontId="0" fillId="0" borderId="2" xfId="0" applyBorder="1" applyAlignment="1">
      <alignment horizontal="center" vertical="center" wrapText="1"/>
    </xf>
    <xf numFmtId="9" fontId="30" fillId="0" borderId="1" xfId="7" applyFont="1" applyFill="1" applyBorder="1" applyAlignment="1">
      <alignment horizontal="center" vertical="center" wrapText="1"/>
    </xf>
    <xf numFmtId="6" fontId="0" fillId="0" borderId="1" xfId="0" applyNumberFormat="1" applyBorder="1" applyAlignment="1">
      <alignment horizontal="center" vertical="center"/>
    </xf>
    <xf numFmtId="44" fontId="0" fillId="0" borderId="1" xfId="8" applyFont="1" applyFill="1" applyBorder="1" applyAlignment="1">
      <alignment horizontal="center" vertical="center"/>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0" fillId="0" borderId="14" xfId="0" applyBorder="1" applyAlignment="1">
      <alignment horizontal="center" vertical="center"/>
    </xf>
    <xf numFmtId="0" fontId="0" fillId="0" borderId="2" xfId="0" applyBorder="1" applyAlignment="1">
      <alignment horizontal="center" vertical="center"/>
    </xf>
    <xf numFmtId="164" fontId="13" fillId="0" borderId="19" xfId="0" applyNumberFormat="1" applyFont="1" applyBorder="1" applyAlignment="1">
      <alignment horizontal="center" vertical="center"/>
    </xf>
    <xf numFmtId="0" fontId="13" fillId="0" borderId="19" xfId="0" applyFont="1" applyBorder="1" applyAlignment="1">
      <alignment horizontal="center" vertical="center"/>
    </xf>
    <xf numFmtId="0" fontId="13" fillId="0" borderId="1" xfId="0" applyFont="1" applyBorder="1" applyAlignment="1">
      <alignment horizontal="center" vertical="center" wrapText="1"/>
    </xf>
    <xf numFmtId="44" fontId="13" fillId="0" borderId="0" xfId="8" applyFont="1" applyFill="1" applyBorder="1" applyAlignment="1">
      <alignment horizontal="center" vertical="center"/>
    </xf>
    <xf numFmtId="9" fontId="13" fillId="0" borderId="0" xfId="7" applyFont="1" applyFill="1" applyBorder="1" applyAlignment="1">
      <alignment horizontal="center" vertical="center"/>
    </xf>
    <xf numFmtId="165" fontId="13" fillId="0" borderId="0" xfId="0" applyNumberFormat="1" applyFont="1" applyAlignment="1">
      <alignment horizontal="center" vertical="center"/>
    </xf>
    <xf numFmtId="164" fontId="13" fillId="0" borderId="1" xfId="0" applyNumberFormat="1" applyFont="1" applyBorder="1" applyAlignment="1">
      <alignment horizontal="center" vertical="center"/>
    </xf>
    <xf numFmtId="9" fontId="13" fillId="0" borderId="1" xfId="7" applyFont="1" applyBorder="1" applyAlignment="1">
      <alignment horizontal="center" vertical="center"/>
    </xf>
    <xf numFmtId="44" fontId="13" fillId="15" borderId="1" xfId="8" applyFont="1" applyFill="1" applyBorder="1" applyAlignment="1">
      <alignment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3" fillId="0" borderId="1" xfId="0" applyFont="1" applyBorder="1" applyAlignment="1">
      <alignment horizontal="center" vertical="center"/>
    </xf>
    <xf numFmtId="8" fontId="13" fillId="0" borderId="1" xfId="0" applyNumberFormat="1" applyFont="1" applyBorder="1" applyAlignment="1">
      <alignment horizontal="center" vertical="center"/>
    </xf>
    <xf numFmtId="8" fontId="13" fillId="0" borderId="18" xfId="0" applyNumberFormat="1" applyFont="1" applyBorder="1" applyAlignment="1">
      <alignment horizontal="center" vertical="center"/>
    </xf>
    <xf numFmtId="8" fontId="13" fillId="0" borderId="19" xfId="0" applyNumberFormat="1" applyFont="1" applyBorder="1" applyAlignment="1">
      <alignment horizontal="center" vertical="center"/>
    </xf>
    <xf numFmtId="164" fontId="13" fillId="0" borderId="18" xfId="0" applyNumberFormat="1" applyFont="1" applyBorder="1" applyAlignment="1">
      <alignment horizontal="center" vertical="center"/>
    </xf>
    <xf numFmtId="164" fontId="13" fillId="0" borderId="20" xfId="0" applyNumberFormat="1" applyFont="1" applyBorder="1" applyAlignment="1">
      <alignment horizontal="center" vertical="center"/>
    </xf>
    <xf numFmtId="9" fontId="13" fillId="0" borderId="3" xfId="0" applyNumberFormat="1" applyFont="1" applyBorder="1" applyAlignment="1">
      <alignment horizontal="center" vertical="center" wrapText="1"/>
    </xf>
    <xf numFmtId="164" fontId="42" fillId="0" borderId="1" xfId="0" applyNumberFormat="1" applyFont="1" applyBorder="1" applyAlignment="1">
      <alignment horizontal="center" vertical="center"/>
    </xf>
    <xf numFmtId="9" fontId="42" fillId="0" borderId="1" xfId="7" applyFont="1" applyBorder="1" applyAlignment="1">
      <alignment horizontal="center" vertical="center"/>
    </xf>
    <xf numFmtId="0" fontId="15" fillId="2"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5" fillId="2" borderId="1" xfId="0" applyFont="1" applyFill="1" applyBorder="1" applyAlignment="1">
      <alignment horizontal="left" vertical="center"/>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0" borderId="1" xfId="0" applyFont="1" applyBorder="1" applyAlignment="1">
      <alignment horizontal="left" vertical="center" wrapText="1"/>
    </xf>
    <xf numFmtId="0" fontId="16" fillId="0" borderId="1" xfId="0" applyFont="1" applyBorder="1" applyAlignment="1">
      <alignment horizontal="left" vertical="center" wrapText="1"/>
    </xf>
    <xf numFmtId="0" fontId="10" fillId="0" borderId="1"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5" fillId="0" borderId="1" xfId="0" applyFont="1" applyBorder="1" applyAlignment="1">
      <alignment horizontal="left" vertical="center"/>
    </xf>
    <xf numFmtId="0" fontId="15" fillId="0" borderId="1" xfId="0" applyFont="1" applyBorder="1" applyAlignment="1">
      <alignment horizontal="left"/>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5" fillId="0" borderId="3" xfId="0" applyFont="1" applyBorder="1" applyAlignment="1">
      <alignment horizontal="center"/>
    </xf>
    <xf numFmtId="0" fontId="4" fillId="3" borderId="1" xfId="0" applyFont="1" applyFill="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1" xfId="0" applyFont="1" applyBorder="1" applyAlignment="1">
      <alignment horizontal="left" vertical="center"/>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31" fillId="2" borderId="1" xfId="0" applyFont="1" applyFill="1" applyBorder="1" applyAlignment="1">
      <alignment horizontal="center"/>
    </xf>
    <xf numFmtId="0" fontId="32" fillId="2" borderId="2"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32" fillId="2" borderId="4" xfId="0" applyFont="1" applyFill="1" applyBorder="1" applyAlignment="1">
      <alignment horizontal="center" vertical="center" wrapText="1"/>
    </xf>
    <xf numFmtId="0" fontId="32" fillId="10" borderId="22" xfId="0" applyFont="1" applyFill="1" applyBorder="1" applyAlignment="1">
      <alignment horizontal="center" vertical="center" wrapText="1"/>
    </xf>
    <xf numFmtId="0" fontId="32" fillId="10" borderId="23" xfId="0" applyFont="1" applyFill="1" applyBorder="1" applyAlignment="1">
      <alignment horizontal="center" vertical="center" wrapText="1"/>
    </xf>
    <xf numFmtId="0" fontId="32" fillId="2" borderId="1" xfId="0" applyFont="1" applyFill="1" applyBorder="1" applyAlignment="1">
      <alignment horizontal="center" vertical="center"/>
    </xf>
    <xf numFmtId="0" fontId="32" fillId="2" borderId="11" xfId="0" applyFont="1" applyFill="1" applyBorder="1" applyAlignment="1">
      <alignment horizontal="center" vertical="center"/>
    </xf>
    <xf numFmtId="0" fontId="32" fillId="2" borderId="5" xfId="0" applyFont="1" applyFill="1" applyBorder="1" applyAlignment="1">
      <alignment horizontal="center" vertical="center"/>
    </xf>
    <xf numFmtId="0" fontId="32" fillId="7" borderId="2" xfId="0" applyFont="1" applyFill="1" applyBorder="1" applyAlignment="1">
      <alignment horizontal="center" vertical="center" wrapText="1"/>
    </xf>
    <xf numFmtId="0" fontId="32" fillId="7" borderId="3" xfId="0" applyFont="1" applyFill="1" applyBorder="1" applyAlignment="1">
      <alignment horizontal="center" vertical="center" wrapText="1"/>
    </xf>
    <xf numFmtId="0" fontId="32" fillId="7" borderId="11" xfId="0" applyFont="1" applyFill="1" applyBorder="1" applyAlignment="1">
      <alignment horizontal="center" vertical="center" wrapText="1"/>
    </xf>
    <xf numFmtId="0" fontId="32" fillId="7" borderId="5" xfId="0" applyFont="1" applyFill="1" applyBorder="1" applyAlignment="1">
      <alignment horizontal="center" vertical="center" wrapText="1"/>
    </xf>
    <xf numFmtId="0" fontId="32" fillId="2" borderId="2" xfId="0" applyFont="1" applyFill="1" applyBorder="1" applyAlignment="1">
      <alignment horizontal="center"/>
    </xf>
    <xf numFmtId="0" fontId="32" fillId="2" borderId="3" xfId="0" applyFont="1" applyFill="1" applyBorder="1" applyAlignment="1">
      <alignment horizontal="center"/>
    </xf>
    <xf numFmtId="0" fontId="32" fillId="11" borderId="1" xfId="0" applyFont="1" applyFill="1" applyBorder="1" applyAlignment="1">
      <alignment horizontal="center" vertical="center"/>
    </xf>
    <xf numFmtId="0" fontId="32" fillId="12" borderId="1" xfId="0" applyFont="1" applyFill="1" applyBorder="1" applyAlignment="1">
      <alignment horizontal="center" vertical="center"/>
    </xf>
    <xf numFmtId="0" fontId="32" fillId="13" borderId="1" xfId="0" applyFont="1" applyFill="1" applyBorder="1" applyAlignment="1">
      <alignment horizontal="center" vertical="center"/>
    </xf>
    <xf numFmtId="0" fontId="32" fillId="4" borderId="1" xfId="0" applyFont="1" applyFill="1" applyBorder="1" applyAlignment="1">
      <alignment horizontal="center" vertical="center"/>
    </xf>
    <xf numFmtId="0" fontId="32" fillId="7" borderId="1"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9" fillId="2" borderId="11" xfId="0" applyFont="1" applyFill="1" applyBorder="1" applyAlignment="1">
      <alignment horizontal="center"/>
    </xf>
    <xf numFmtId="0" fontId="19" fillId="2" borderId="12" xfId="0" applyFont="1" applyFill="1" applyBorder="1" applyAlignment="1">
      <alignment horizontal="center"/>
    </xf>
    <xf numFmtId="0" fontId="19" fillId="2" borderId="16" xfId="0" applyFont="1" applyFill="1" applyBorder="1" applyAlignment="1">
      <alignment horizontal="center"/>
    </xf>
    <xf numFmtId="0" fontId="19" fillId="2" borderId="17" xfId="0" applyFont="1" applyFill="1" applyBorder="1" applyAlignment="1">
      <alignment horizontal="center"/>
    </xf>
    <xf numFmtId="0" fontId="19" fillId="2" borderId="13" xfId="0" applyFont="1" applyFill="1" applyBorder="1" applyAlignment="1">
      <alignment horizontal="center"/>
    </xf>
    <xf numFmtId="0" fontId="19" fillId="2" borderId="15" xfId="0" applyFont="1" applyFill="1" applyBorder="1" applyAlignment="1">
      <alignment horizontal="center"/>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9" fillId="0" borderId="22" xfId="0" applyFont="1" applyBorder="1" applyAlignment="1">
      <alignment horizontal="center" vertical="center"/>
    </xf>
    <xf numFmtId="0" fontId="39" fillId="0" borderId="23" xfId="0" applyFont="1" applyBorder="1" applyAlignment="1">
      <alignment horizontal="center" vertical="center"/>
    </xf>
    <xf numFmtId="0" fontId="39" fillId="0" borderId="26" xfId="0" applyFont="1" applyBorder="1" applyAlignment="1">
      <alignment horizontal="center" vertical="center"/>
    </xf>
    <xf numFmtId="0" fontId="2"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8" fontId="13" fillId="0" borderId="18" xfId="0" applyNumberFormat="1" applyFont="1" applyBorder="1" applyAlignment="1">
      <alignment horizontal="center" vertical="center"/>
    </xf>
    <xf numFmtId="8" fontId="13" fillId="0" borderId="19" xfId="0" applyNumberFormat="1" applyFont="1" applyBorder="1" applyAlignment="1">
      <alignment horizontal="center" vertical="center"/>
    </xf>
    <xf numFmtId="8" fontId="13" fillId="0" borderId="20" xfId="0" applyNumberFormat="1" applyFont="1" applyBorder="1" applyAlignment="1">
      <alignment horizontal="center" vertical="center"/>
    </xf>
    <xf numFmtId="0" fontId="5" fillId="0" borderId="1" xfId="0" applyFont="1" applyBorder="1" applyAlignment="1">
      <alignment horizontal="center" vertical="center"/>
    </xf>
    <xf numFmtId="0" fontId="28" fillId="0" borderId="18" xfId="0" applyFont="1" applyBorder="1" applyAlignment="1">
      <alignment horizontal="center" vertical="center" wrapText="1"/>
    </xf>
    <xf numFmtId="0" fontId="28" fillId="0" borderId="20" xfId="0" applyFont="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8" fontId="13" fillId="0" borderId="1" xfId="0" applyNumberFormat="1" applyFont="1" applyBorder="1" applyAlignment="1">
      <alignment horizontal="center" vertical="center"/>
    </xf>
    <xf numFmtId="0" fontId="0" fillId="0" borderId="11" xfId="0" applyBorder="1" applyAlignment="1">
      <alignment horizontal="center" vertical="center"/>
    </xf>
    <xf numFmtId="0" fontId="0" fillId="0" borderId="16" xfId="0" applyBorder="1" applyAlignment="1">
      <alignment horizontal="center" vertical="center"/>
    </xf>
    <xf numFmtId="0" fontId="0" fillId="0" borderId="13" xfId="0" applyBorder="1" applyAlignment="1">
      <alignment horizontal="center" vertical="center"/>
    </xf>
    <xf numFmtId="0" fontId="0" fillId="0" borderId="4" xfId="0" applyBorder="1" applyAlignment="1">
      <alignment horizontal="center" vertical="center"/>
    </xf>
    <xf numFmtId="0" fontId="13" fillId="0" borderId="11"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12" xfId="0" applyFont="1" applyBorder="1" applyAlignment="1">
      <alignment horizontal="center" vertical="center" wrapText="1"/>
    </xf>
    <xf numFmtId="9" fontId="0" fillId="0" borderId="18" xfId="7" applyFont="1" applyFill="1" applyBorder="1" applyAlignment="1">
      <alignment horizontal="center" vertical="center" wrapText="1"/>
    </xf>
    <xf numFmtId="9" fontId="0" fillId="0" borderId="19" xfId="7" applyFont="1" applyFill="1" applyBorder="1" applyAlignment="1">
      <alignment horizontal="center" vertical="center" wrapText="1"/>
    </xf>
    <xf numFmtId="9" fontId="0" fillId="0" borderId="20" xfId="7" applyFont="1" applyFill="1" applyBorder="1" applyAlignment="1">
      <alignment horizontal="center" vertical="center" wrapText="1"/>
    </xf>
    <xf numFmtId="9" fontId="0" fillId="0" borderId="1" xfId="7" applyFont="1" applyFill="1" applyBorder="1" applyAlignment="1">
      <alignment horizontal="center" vertical="center"/>
    </xf>
    <xf numFmtId="164" fontId="0" fillId="0" borderId="19" xfId="0" applyNumberFormat="1" applyBorder="1" applyAlignment="1">
      <alignment horizontal="center" vertical="center"/>
    </xf>
    <xf numFmtId="164" fontId="0" fillId="0" borderId="20" xfId="0" applyNumberFormat="1" applyBorder="1" applyAlignment="1">
      <alignment horizontal="center" vertical="center"/>
    </xf>
    <xf numFmtId="44" fontId="0" fillId="0" borderId="19" xfId="8" applyFont="1" applyFill="1" applyBorder="1" applyAlignment="1">
      <alignment horizontal="center" vertical="center"/>
    </xf>
    <xf numFmtId="44" fontId="0" fillId="0" borderId="20" xfId="8" applyFont="1" applyFill="1" applyBorder="1" applyAlignment="1">
      <alignment horizontal="center" vertical="center"/>
    </xf>
    <xf numFmtId="9" fontId="0" fillId="0" borderId="19" xfId="7" applyFont="1" applyFill="1" applyBorder="1" applyAlignment="1">
      <alignment horizontal="center" vertical="center"/>
    </xf>
    <xf numFmtId="9" fontId="0" fillId="0" borderId="20" xfId="7" applyFont="1" applyFill="1" applyBorder="1" applyAlignment="1">
      <alignment horizontal="center" vertical="center"/>
    </xf>
    <xf numFmtId="0" fontId="0" fillId="0" borderId="12" xfId="0" applyBorder="1" applyAlignment="1">
      <alignment horizontal="center" vertical="center"/>
    </xf>
    <xf numFmtId="0" fontId="0" fillId="0" borderId="17" xfId="0" applyBorder="1" applyAlignment="1">
      <alignment horizontal="center" vertical="center"/>
    </xf>
    <xf numFmtId="0" fontId="0" fillId="0" borderId="15"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164" fontId="0" fillId="0" borderId="18" xfId="0" applyNumberFormat="1" applyBorder="1" applyAlignment="1">
      <alignment horizontal="center" vertical="center"/>
    </xf>
    <xf numFmtId="8" fontId="0" fillId="0" borderId="18" xfId="0" applyNumberFormat="1" applyBorder="1" applyAlignment="1">
      <alignment horizontal="center" vertical="center"/>
    </xf>
    <xf numFmtId="0" fontId="0" fillId="0" borderId="1" xfId="0" applyBorder="1" applyAlignment="1">
      <alignment horizontal="center" vertical="center" wrapText="1"/>
    </xf>
    <xf numFmtId="165" fontId="0" fillId="0" borderId="18" xfId="0" applyNumberFormat="1" applyBorder="1" applyAlignment="1">
      <alignment horizontal="center" vertical="center" wrapText="1"/>
    </xf>
    <xf numFmtId="165" fontId="0" fillId="0" borderId="19" xfId="0" applyNumberFormat="1" applyBorder="1" applyAlignment="1">
      <alignment horizontal="center" vertical="center" wrapText="1"/>
    </xf>
    <xf numFmtId="1" fontId="0" fillId="0" borderId="18" xfId="0" applyNumberFormat="1" applyBorder="1" applyAlignment="1">
      <alignment horizontal="center" vertical="center" wrapText="1"/>
    </xf>
    <xf numFmtId="1" fontId="0" fillId="0" borderId="19" xfId="0" applyNumberFormat="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44" fontId="0" fillId="0" borderId="18" xfId="8" applyFont="1" applyFill="1" applyBorder="1" applyAlignment="1">
      <alignment horizontal="center" vertical="center" wrapText="1"/>
    </xf>
    <xf numFmtId="44" fontId="0" fillId="0" borderId="19" xfId="8" applyFont="1" applyFill="1" applyBorder="1" applyAlignment="1">
      <alignment horizontal="center" vertical="center" wrapText="1"/>
    </xf>
    <xf numFmtId="44" fontId="0" fillId="0" borderId="20" xfId="8" applyFont="1" applyFill="1" applyBorder="1" applyAlignment="1">
      <alignment horizontal="center" vertical="center" wrapText="1"/>
    </xf>
    <xf numFmtId="165" fontId="0" fillId="0" borderId="20" xfId="0" applyNumberFormat="1" applyBorder="1" applyAlignment="1">
      <alignment horizontal="center" vertical="center" wrapText="1"/>
    </xf>
    <xf numFmtId="0" fontId="13" fillId="7" borderId="2"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3" fillId="7" borderId="4" xfId="0" applyFont="1" applyFill="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23" fillId="0" borderId="1" xfId="1" applyFont="1" applyBorder="1" applyAlignment="1">
      <alignment horizontal="center" wrapText="1"/>
    </xf>
    <xf numFmtId="0" fontId="21" fillId="5" borderId="6" xfId="1" applyFont="1" applyFill="1" applyBorder="1" applyAlignment="1">
      <alignment horizontal="center" vertical="center"/>
    </xf>
    <xf numFmtId="0" fontId="21" fillId="5" borderId="7" xfId="1" applyFont="1" applyFill="1" applyBorder="1" applyAlignment="1">
      <alignment horizontal="center" vertical="center"/>
    </xf>
    <xf numFmtId="0" fontId="21" fillId="5" borderId="8" xfId="1" applyFont="1" applyFill="1" applyBorder="1" applyAlignment="1">
      <alignment horizontal="center" vertical="center"/>
    </xf>
    <xf numFmtId="0" fontId="21" fillId="5" borderId="1" xfId="1" applyFont="1" applyFill="1" applyBorder="1" applyAlignment="1">
      <alignment horizontal="center" vertical="center"/>
    </xf>
    <xf numFmtId="0" fontId="23" fillId="0" borderId="1" xfId="1" applyFont="1" applyBorder="1" applyAlignment="1">
      <alignment horizontal="center" vertical="center" wrapText="1"/>
    </xf>
    <xf numFmtId="0" fontId="21" fillId="5" borderId="2" xfId="1" applyFont="1" applyFill="1" applyBorder="1" applyAlignment="1">
      <alignment horizontal="center" vertical="center"/>
    </xf>
    <xf numFmtId="0" fontId="21" fillId="5" borderId="3" xfId="1" applyFont="1" applyFill="1" applyBorder="1" applyAlignment="1">
      <alignment horizontal="center" vertical="center"/>
    </xf>
    <xf numFmtId="0" fontId="21" fillId="5" borderId="4" xfId="1" applyFont="1" applyFill="1" applyBorder="1" applyAlignment="1">
      <alignment horizontal="center" vertical="center"/>
    </xf>
    <xf numFmtId="0" fontId="23" fillId="0" borderId="1" xfId="1" applyFont="1" applyBorder="1" applyAlignment="1">
      <alignment horizontal="center" vertical="center"/>
    </xf>
  </cellXfs>
  <cellStyles count="10">
    <cellStyle name="BodyStyle" xfId="5" xr:uid="{00000000-0005-0000-0000-000000000000}"/>
    <cellStyle name="HeaderStyle" xfId="4" xr:uid="{00000000-0005-0000-0000-000001000000}"/>
    <cellStyle name="Millares" xfId="9" builtinId="3"/>
    <cellStyle name="Millares 2" xfId="3" xr:uid="{00000000-0005-0000-0000-000002000000}"/>
    <cellStyle name="Moneda" xfId="8" builtinId="4"/>
    <cellStyle name="Moneda 2" xfId="2" xr:uid="{00000000-0005-0000-0000-000004000000}"/>
    <cellStyle name="Normal" xfId="0" builtinId="0"/>
    <cellStyle name="Normal 2" xfId="1" xr:uid="{00000000-0005-0000-0000-000006000000}"/>
    <cellStyle name="Numeric" xfId="6" xr:uid="{00000000-0005-0000-0000-000007000000}"/>
    <cellStyle name="Porcentaje" xfId="7" builtinId="5"/>
  </cellStyles>
  <dxfs count="0"/>
  <tableStyles count="0" defaultTableStyle="TableStyleMedium2" defaultPivotStyle="PivotStyleLight16"/>
  <colors>
    <mruColors>
      <color rgb="FFEDED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17/06/relationships/rdRichValue" Target="richData/rdrichvalue.xml"/><Relationship Id="rId2" Type="http://schemas.openxmlformats.org/officeDocument/2006/relationships/worksheet" Target="worksheets/sheet2.xml"/><Relationship Id="rId16" Type="http://schemas.microsoft.com/office/2022/10/relationships/richValueRel" Target="richData/richValueRel.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665390</xdr:colOff>
      <xdr:row>0</xdr:row>
      <xdr:rowOff>0</xdr:rowOff>
    </xdr:from>
    <xdr:ext cx="1413010" cy="1047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390"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0.png"/></Relationships>
</file>

<file path=xl/richData/rdRichValueTypes.xml><?xml version="1.0" encoding="utf-8"?>
<rvTypesInfo xmlns="http://schemas.microsoft.com/office/spreadsheetml/2017/richdata2">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zoomScale="60" zoomScaleNormal="60" workbookViewId="0">
      <selection activeCell="J48" sqref="J48"/>
    </sheetView>
  </sheetViews>
  <sheetFormatPr baseColWidth="10" defaultColWidth="10.875" defaultRowHeight="15"/>
  <cols>
    <col min="1" max="1" width="34.125" style="16" customWidth="1"/>
    <col min="2" max="2" width="10.875" style="8"/>
    <col min="3" max="3" width="28.375" style="8" customWidth="1"/>
    <col min="4" max="4" width="21.375" style="8" customWidth="1"/>
    <col min="5" max="5" width="19.375" style="8" customWidth="1"/>
    <col min="6" max="6" width="27.375" style="8" customWidth="1"/>
    <col min="7" max="7" width="17.125" style="8" customWidth="1"/>
    <col min="8" max="8" width="27.375" style="8" customWidth="1"/>
    <col min="9" max="9" width="15.375" style="8" customWidth="1"/>
    <col min="10" max="10" width="17.875" style="8" customWidth="1"/>
    <col min="11" max="11" width="19.375" style="8" customWidth="1"/>
    <col min="12" max="12" width="25.375" style="8" customWidth="1"/>
    <col min="13" max="13" width="20.625" style="8" customWidth="1"/>
    <col min="14" max="15" width="10.875" style="8"/>
    <col min="16" max="16" width="16.625" style="8" customWidth="1"/>
    <col min="17" max="17" width="20.375" style="8" customWidth="1"/>
    <col min="18" max="18" width="18.625" style="8" customWidth="1"/>
    <col min="19" max="19" width="22.875" style="8" customWidth="1"/>
    <col min="20" max="20" width="22.125" style="8" customWidth="1"/>
    <col min="21" max="21" width="25.375" style="8" customWidth="1"/>
    <col min="22" max="22" width="21.125" style="8" customWidth="1"/>
    <col min="23" max="23" width="19.125" style="8" customWidth="1"/>
    <col min="24" max="24" width="17.375" style="8" customWidth="1"/>
    <col min="25" max="25" width="16.375" style="8" customWidth="1"/>
    <col min="26" max="26" width="16.125" style="8" customWidth="1"/>
    <col min="27" max="27" width="28.625" style="8" customWidth="1"/>
    <col min="28" max="28" width="19.375" style="8" customWidth="1"/>
    <col min="29" max="29" width="21.125" style="8" customWidth="1"/>
    <col min="30" max="30" width="21.875" style="8" customWidth="1"/>
    <col min="31" max="31" width="25.375" style="8" customWidth="1"/>
    <col min="32" max="32" width="22.125" style="8" customWidth="1"/>
    <col min="33" max="33" width="29.625" style="8" customWidth="1"/>
    <col min="34" max="34" width="18.625" style="8" customWidth="1"/>
    <col min="35" max="35" width="18.125" style="8" customWidth="1"/>
    <col min="36" max="36" width="22.125" style="8" customWidth="1"/>
    <col min="37" max="16384" width="10.875" style="8"/>
  </cols>
  <sheetData>
    <row r="1" spans="1:50" ht="54.75" customHeight="1">
      <c r="A1" s="174" t="s">
        <v>0</v>
      </c>
      <c r="B1" s="174"/>
      <c r="C1" s="174"/>
      <c r="D1" s="174"/>
      <c r="E1" s="174"/>
      <c r="F1" s="174"/>
      <c r="G1" s="174"/>
      <c r="H1" s="174"/>
    </row>
    <row r="2" spans="1:50" ht="33" customHeight="1">
      <c r="A2" s="178" t="s">
        <v>1</v>
      </c>
      <c r="B2" s="178"/>
      <c r="C2" s="178"/>
      <c r="D2" s="178"/>
      <c r="E2" s="178"/>
      <c r="F2" s="178"/>
      <c r="G2" s="178"/>
      <c r="H2" s="178"/>
      <c r="I2" s="9"/>
      <c r="J2" s="9"/>
      <c r="K2" s="9"/>
      <c r="L2" s="9"/>
      <c r="M2" s="9"/>
      <c r="N2" s="9"/>
      <c r="O2" s="9"/>
      <c r="P2" s="9"/>
      <c r="Q2" s="9"/>
      <c r="R2" s="9"/>
      <c r="S2" s="9"/>
      <c r="T2" s="9"/>
      <c r="U2" s="9"/>
      <c r="V2" s="9"/>
      <c r="W2" s="9"/>
      <c r="X2" s="9"/>
      <c r="Y2" s="9"/>
      <c r="Z2" s="9"/>
      <c r="AA2" s="10"/>
      <c r="AB2" s="10"/>
      <c r="AC2" s="10"/>
      <c r="AD2" s="10"/>
      <c r="AE2" s="10"/>
      <c r="AF2" s="10"/>
      <c r="AG2" s="11"/>
      <c r="AH2" s="11"/>
      <c r="AI2" s="11"/>
      <c r="AJ2" s="11"/>
      <c r="AK2" s="11"/>
      <c r="AL2" s="11"/>
      <c r="AM2" s="11"/>
      <c r="AN2" s="11"/>
      <c r="AO2" s="11"/>
      <c r="AP2" s="11"/>
      <c r="AQ2" s="9"/>
      <c r="AR2" s="9"/>
      <c r="AS2" s="9"/>
      <c r="AT2" s="9"/>
      <c r="AU2" s="9"/>
      <c r="AV2" s="9"/>
      <c r="AW2" s="9"/>
      <c r="AX2" s="9"/>
    </row>
    <row r="3" spans="1:50" ht="48" customHeight="1">
      <c r="A3" s="12" t="s">
        <v>2</v>
      </c>
      <c r="B3" s="173" t="s">
        <v>3</v>
      </c>
      <c r="C3" s="173"/>
      <c r="D3" s="173"/>
      <c r="E3" s="173"/>
      <c r="F3" s="173"/>
      <c r="G3" s="173"/>
      <c r="H3" s="173"/>
    </row>
    <row r="4" spans="1:50" ht="48" customHeight="1">
      <c r="A4" s="12" t="s">
        <v>4</v>
      </c>
      <c r="B4" s="175" t="s">
        <v>5</v>
      </c>
      <c r="C4" s="176"/>
      <c r="D4" s="176"/>
      <c r="E4" s="176"/>
      <c r="F4" s="176"/>
      <c r="G4" s="176"/>
      <c r="H4" s="177"/>
    </row>
    <row r="5" spans="1:50" ht="31.5" customHeight="1">
      <c r="A5" s="12" t="s">
        <v>6</v>
      </c>
      <c r="B5" s="173" t="s">
        <v>7</v>
      </c>
      <c r="C5" s="173"/>
      <c r="D5" s="173"/>
      <c r="E5" s="173"/>
      <c r="F5" s="173"/>
      <c r="G5" s="173"/>
      <c r="H5" s="173"/>
    </row>
    <row r="6" spans="1:50" ht="40.5" customHeight="1">
      <c r="A6" s="12" t="s">
        <v>8</v>
      </c>
      <c r="B6" s="175" t="s">
        <v>9</v>
      </c>
      <c r="C6" s="176"/>
      <c r="D6" s="176"/>
      <c r="E6" s="176"/>
      <c r="F6" s="176"/>
      <c r="G6" s="176"/>
      <c r="H6" s="177"/>
    </row>
    <row r="7" spans="1:50" ht="41.1" customHeight="1">
      <c r="A7" s="12" t="s">
        <v>10</v>
      </c>
      <c r="B7" s="173" t="s">
        <v>11</v>
      </c>
      <c r="C7" s="173"/>
      <c r="D7" s="173"/>
      <c r="E7" s="173"/>
      <c r="F7" s="173"/>
      <c r="G7" s="173"/>
      <c r="H7" s="173"/>
    </row>
    <row r="8" spans="1:50" ht="48.95" customHeight="1">
      <c r="A8" s="12" t="s">
        <v>12</v>
      </c>
      <c r="B8" s="173" t="s">
        <v>13</v>
      </c>
      <c r="C8" s="173"/>
      <c r="D8" s="173"/>
      <c r="E8" s="173"/>
      <c r="F8" s="173"/>
      <c r="G8" s="173"/>
      <c r="H8" s="173"/>
    </row>
    <row r="9" spans="1:50" ht="48.95" customHeight="1">
      <c r="A9" s="12" t="s">
        <v>14</v>
      </c>
      <c r="B9" s="175" t="s">
        <v>15</v>
      </c>
      <c r="C9" s="176"/>
      <c r="D9" s="176"/>
      <c r="E9" s="176"/>
      <c r="F9" s="176"/>
      <c r="G9" s="176"/>
      <c r="H9" s="177"/>
    </row>
    <row r="10" spans="1:50" ht="30">
      <c r="A10" s="12" t="s">
        <v>16</v>
      </c>
      <c r="B10" s="173" t="s">
        <v>17</v>
      </c>
      <c r="C10" s="173"/>
      <c r="D10" s="173"/>
      <c r="E10" s="173"/>
      <c r="F10" s="173"/>
      <c r="G10" s="173"/>
      <c r="H10" s="173"/>
    </row>
    <row r="11" spans="1:50" ht="30">
      <c r="A11" s="12" t="s">
        <v>18</v>
      </c>
      <c r="B11" s="173" t="s">
        <v>19</v>
      </c>
      <c r="C11" s="173"/>
      <c r="D11" s="173"/>
      <c r="E11" s="173"/>
      <c r="F11" s="173"/>
      <c r="G11" s="173"/>
      <c r="H11" s="173"/>
    </row>
    <row r="12" spans="1:50" ht="33.950000000000003" customHeight="1">
      <c r="A12" s="12" t="s">
        <v>20</v>
      </c>
      <c r="B12" s="173" t="s">
        <v>21</v>
      </c>
      <c r="C12" s="173"/>
      <c r="D12" s="173"/>
      <c r="E12" s="173"/>
      <c r="F12" s="173"/>
      <c r="G12" s="173"/>
      <c r="H12" s="173"/>
    </row>
    <row r="13" spans="1:50" ht="30">
      <c r="A13" s="12" t="s">
        <v>22</v>
      </c>
      <c r="B13" s="173" t="s">
        <v>23</v>
      </c>
      <c r="C13" s="173"/>
      <c r="D13" s="173"/>
      <c r="E13" s="173"/>
      <c r="F13" s="173"/>
      <c r="G13" s="173"/>
      <c r="H13" s="173"/>
    </row>
    <row r="14" spans="1:50" ht="30">
      <c r="A14" s="12" t="s">
        <v>24</v>
      </c>
      <c r="B14" s="173" t="s">
        <v>25</v>
      </c>
      <c r="C14" s="173"/>
      <c r="D14" s="173"/>
      <c r="E14" s="173"/>
      <c r="F14" s="173"/>
      <c r="G14" s="173"/>
      <c r="H14" s="173"/>
    </row>
    <row r="15" spans="1:50" ht="44.1" customHeight="1">
      <c r="A15" s="12" t="s">
        <v>26</v>
      </c>
      <c r="B15" s="173" t="s">
        <v>27</v>
      </c>
      <c r="C15" s="173"/>
      <c r="D15" s="173"/>
      <c r="E15" s="173"/>
      <c r="F15" s="173"/>
      <c r="G15" s="173"/>
      <c r="H15" s="173"/>
    </row>
    <row r="16" spans="1:50" ht="60">
      <c r="A16" s="12" t="s">
        <v>28</v>
      </c>
      <c r="B16" s="173" t="s">
        <v>29</v>
      </c>
      <c r="C16" s="173"/>
      <c r="D16" s="173"/>
      <c r="E16" s="173"/>
      <c r="F16" s="173"/>
      <c r="G16" s="173"/>
      <c r="H16" s="173"/>
    </row>
    <row r="17" spans="1:8" ht="58.5" customHeight="1">
      <c r="A17" s="12" t="s">
        <v>30</v>
      </c>
      <c r="B17" s="173" t="s">
        <v>31</v>
      </c>
      <c r="C17" s="173"/>
      <c r="D17" s="173"/>
      <c r="E17" s="173"/>
      <c r="F17" s="173"/>
      <c r="G17" s="173"/>
      <c r="H17" s="173"/>
    </row>
    <row r="18" spans="1:8" ht="30">
      <c r="A18" s="12" t="s">
        <v>32</v>
      </c>
      <c r="B18" s="173" t="s">
        <v>33</v>
      </c>
      <c r="C18" s="173"/>
      <c r="D18" s="173"/>
      <c r="E18" s="173"/>
      <c r="F18" s="173"/>
      <c r="G18" s="173"/>
      <c r="H18" s="173"/>
    </row>
    <row r="19" spans="1:8" ht="30" customHeight="1">
      <c r="A19" s="180"/>
      <c r="B19" s="181"/>
      <c r="C19" s="181"/>
      <c r="D19" s="181"/>
      <c r="E19" s="181"/>
      <c r="F19" s="181"/>
      <c r="G19" s="181"/>
      <c r="H19" s="182"/>
    </row>
    <row r="20" spans="1:8" ht="37.5" customHeight="1">
      <c r="A20" s="178" t="s">
        <v>34</v>
      </c>
      <c r="B20" s="178"/>
      <c r="C20" s="178"/>
      <c r="D20" s="178"/>
      <c r="E20" s="178"/>
      <c r="F20" s="178"/>
      <c r="G20" s="178"/>
      <c r="H20" s="178"/>
    </row>
    <row r="21" spans="1:8" ht="117" customHeight="1">
      <c r="A21" s="183" t="s">
        <v>35</v>
      </c>
      <c r="B21" s="183"/>
      <c r="C21" s="183"/>
      <c r="D21" s="183"/>
      <c r="E21" s="183"/>
      <c r="F21" s="183"/>
      <c r="G21" s="183"/>
      <c r="H21" s="183"/>
    </row>
    <row r="22" spans="1:8" ht="117" customHeight="1">
      <c r="A22" s="12" t="s">
        <v>10</v>
      </c>
      <c r="B22" s="173" t="s">
        <v>11</v>
      </c>
      <c r="C22" s="173"/>
      <c r="D22" s="173"/>
      <c r="E22" s="173"/>
      <c r="F22" s="173"/>
      <c r="G22" s="173"/>
      <c r="H22" s="173"/>
    </row>
    <row r="23" spans="1:8" ht="167.1" customHeight="1">
      <c r="A23" s="12" t="s">
        <v>36</v>
      </c>
      <c r="B23" s="183" t="s">
        <v>37</v>
      </c>
      <c r="C23" s="183"/>
      <c r="D23" s="183"/>
      <c r="E23" s="183"/>
      <c r="F23" s="183"/>
      <c r="G23" s="183"/>
      <c r="H23" s="183"/>
    </row>
    <row r="24" spans="1:8" ht="69.75" customHeight="1">
      <c r="A24" s="12" t="s">
        <v>38</v>
      </c>
      <c r="B24" s="183" t="s">
        <v>39</v>
      </c>
      <c r="C24" s="183"/>
      <c r="D24" s="183"/>
      <c r="E24" s="183"/>
      <c r="F24" s="183"/>
      <c r="G24" s="183"/>
      <c r="H24" s="183"/>
    </row>
    <row r="25" spans="1:8" ht="60" customHeight="1">
      <c r="A25" s="12" t="s">
        <v>40</v>
      </c>
      <c r="B25" s="183" t="s">
        <v>41</v>
      </c>
      <c r="C25" s="183"/>
      <c r="D25" s="183"/>
      <c r="E25" s="183"/>
      <c r="F25" s="183"/>
      <c r="G25" s="183"/>
      <c r="H25" s="183"/>
    </row>
    <row r="26" spans="1:8" ht="24.75" customHeight="1">
      <c r="A26" s="13" t="s">
        <v>42</v>
      </c>
      <c r="B26" s="179" t="s">
        <v>43</v>
      </c>
      <c r="C26" s="179"/>
      <c r="D26" s="179"/>
      <c r="E26" s="179"/>
      <c r="F26" s="179"/>
      <c r="G26" s="179"/>
      <c r="H26" s="179"/>
    </row>
    <row r="27" spans="1:8" ht="26.25" customHeight="1">
      <c r="A27" s="13" t="s">
        <v>44</v>
      </c>
      <c r="B27" s="179" t="s">
        <v>45</v>
      </c>
      <c r="C27" s="179"/>
      <c r="D27" s="179"/>
      <c r="E27" s="179"/>
      <c r="F27" s="179"/>
      <c r="G27" s="179"/>
      <c r="H27" s="179"/>
    </row>
    <row r="28" spans="1:8" ht="53.25" customHeight="1">
      <c r="A28" s="12" t="s">
        <v>46</v>
      </c>
      <c r="B28" s="183" t="s">
        <v>47</v>
      </c>
      <c r="C28" s="183"/>
      <c r="D28" s="183"/>
      <c r="E28" s="183"/>
      <c r="F28" s="183"/>
      <c r="G28" s="183"/>
      <c r="H28" s="183"/>
    </row>
    <row r="29" spans="1:8" ht="45" customHeight="1">
      <c r="A29" s="12" t="s">
        <v>48</v>
      </c>
      <c r="B29" s="199" t="s">
        <v>49</v>
      </c>
      <c r="C29" s="200"/>
      <c r="D29" s="200"/>
      <c r="E29" s="200"/>
      <c r="F29" s="200"/>
      <c r="G29" s="200"/>
      <c r="H29" s="201"/>
    </row>
    <row r="30" spans="1:8" ht="45" customHeight="1">
      <c r="A30" s="12" t="s">
        <v>50</v>
      </c>
      <c r="B30" s="199" t="s">
        <v>51</v>
      </c>
      <c r="C30" s="200"/>
      <c r="D30" s="200"/>
      <c r="E30" s="200"/>
      <c r="F30" s="200"/>
      <c r="G30" s="200"/>
      <c r="H30" s="201"/>
    </row>
    <row r="31" spans="1:8" ht="45" customHeight="1">
      <c r="A31" s="12" t="s">
        <v>52</v>
      </c>
      <c r="B31" s="199" t="s">
        <v>53</v>
      </c>
      <c r="C31" s="200"/>
      <c r="D31" s="200"/>
      <c r="E31" s="200"/>
      <c r="F31" s="200"/>
      <c r="G31" s="200"/>
      <c r="H31" s="201"/>
    </row>
    <row r="32" spans="1:8" ht="33" customHeight="1">
      <c r="A32" s="13" t="s">
        <v>54</v>
      </c>
      <c r="B32" s="183" t="s">
        <v>55</v>
      </c>
      <c r="C32" s="183"/>
      <c r="D32" s="183"/>
      <c r="E32" s="183"/>
      <c r="F32" s="183"/>
      <c r="G32" s="183"/>
      <c r="H32" s="183"/>
    </row>
    <row r="33" spans="1:8" ht="39" customHeight="1">
      <c r="A33" s="12" t="s">
        <v>56</v>
      </c>
      <c r="B33" s="179" t="s">
        <v>57</v>
      </c>
      <c r="C33" s="179"/>
      <c r="D33" s="179"/>
      <c r="E33" s="179"/>
      <c r="F33" s="179"/>
      <c r="G33" s="179"/>
      <c r="H33" s="179"/>
    </row>
    <row r="34" spans="1:8" ht="39" customHeight="1">
      <c r="A34" s="178" t="s">
        <v>58</v>
      </c>
      <c r="B34" s="178"/>
      <c r="C34" s="178"/>
      <c r="D34" s="178"/>
      <c r="E34" s="178"/>
      <c r="F34" s="178"/>
      <c r="G34" s="178"/>
      <c r="H34" s="178"/>
    </row>
    <row r="35" spans="1:8" ht="79.5" customHeight="1">
      <c r="A35" s="175" t="s">
        <v>59</v>
      </c>
      <c r="B35" s="176"/>
      <c r="C35" s="176"/>
      <c r="D35" s="176"/>
      <c r="E35" s="176"/>
      <c r="F35" s="176"/>
      <c r="G35" s="176"/>
      <c r="H35" s="177"/>
    </row>
    <row r="36" spans="1:8" ht="33" customHeight="1">
      <c r="A36" s="12" t="s">
        <v>60</v>
      </c>
      <c r="B36" s="183" t="s">
        <v>61</v>
      </c>
      <c r="C36" s="183"/>
      <c r="D36" s="183"/>
      <c r="E36" s="183"/>
      <c r="F36" s="183"/>
      <c r="G36" s="183"/>
      <c r="H36" s="183"/>
    </row>
    <row r="37" spans="1:8" ht="33" customHeight="1">
      <c r="A37" s="12" t="s">
        <v>62</v>
      </c>
      <c r="B37" s="183" t="s">
        <v>63</v>
      </c>
      <c r="C37" s="183"/>
      <c r="D37" s="183"/>
      <c r="E37" s="183"/>
      <c r="F37" s="183"/>
      <c r="G37" s="183"/>
      <c r="H37" s="183"/>
    </row>
    <row r="38" spans="1:8" ht="33" customHeight="1">
      <c r="A38" s="19"/>
      <c r="B38" s="20"/>
      <c r="C38" s="20"/>
      <c r="D38" s="20"/>
      <c r="E38" s="20"/>
      <c r="F38" s="20"/>
      <c r="G38" s="20"/>
      <c r="H38" s="21"/>
    </row>
    <row r="39" spans="1:8" ht="34.5" customHeight="1">
      <c r="A39" s="178" t="s">
        <v>64</v>
      </c>
      <c r="B39" s="178"/>
      <c r="C39" s="178"/>
      <c r="D39" s="178"/>
      <c r="E39" s="178"/>
      <c r="F39" s="178"/>
      <c r="G39" s="178"/>
      <c r="H39" s="178"/>
    </row>
    <row r="40" spans="1:8" ht="34.5" customHeight="1">
      <c r="A40" s="12" t="s">
        <v>65</v>
      </c>
      <c r="B40" s="183" t="s">
        <v>66</v>
      </c>
      <c r="C40" s="183"/>
      <c r="D40" s="183"/>
      <c r="E40" s="183"/>
      <c r="F40" s="183"/>
      <c r="G40" s="183"/>
      <c r="H40" s="183"/>
    </row>
    <row r="41" spans="1:8" ht="29.25" customHeight="1">
      <c r="A41" s="12" t="s">
        <v>67</v>
      </c>
      <c r="B41" s="183" t="s">
        <v>68</v>
      </c>
      <c r="C41" s="183"/>
      <c r="D41" s="183"/>
      <c r="E41" s="183"/>
      <c r="F41" s="183"/>
      <c r="G41" s="183"/>
      <c r="H41" s="183"/>
    </row>
    <row r="42" spans="1:8" ht="42" customHeight="1">
      <c r="A42" s="12" t="s">
        <v>69</v>
      </c>
      <c r="B42" s="183" t="s">
        <v>70</v>
      </c>
      <c r="C42" s="183"/>
      <c r="D42" s="183"/>
      <c r="E42" s="183"/>
      <c r="F42" s="183"/>
      <c r="G42" s="183"/>
      <c r="H42" s="183"/>
    </row>
    <row r="43" spans="1:8" ht="42" customHeight="1">
      <c r="A43" s="12" t="s">
        <v>71</v>
      </c>
      <c r="B43" s="199" t="s">
        <v>72</v>
      </c>
      <c r="C43" s="200"/>
      <c r="D43" s="200"/>
      <c r="E43" s="200"/>
      <c r="F43" s="200"/>
      <c r="G43" s="200"/>
      <c r="H43" s="201"/>
    </row>
    <row r="44" spans="1:8" ht="42" customHeight="1">
      <c r="A44" s="12" t="s">
        <v>73</v>
      </c>
      <c r="B44" s="199" t="s">
        <v>74</v>
      </c>
      <c r="C44" s="200"/>
      <c r="D44" s="200"/>
      <c r="E44" s="200"/>
      <c r="F44" s="200"/>
      <c r="G44" s="200"/>
      <c r="H44" s="201"/>
    </row>
    <row r="45" spans="1:8" ht="42" customHeight="1">
      <c r="A45" s="12" t="s">
        <v>75</v>
      </c>
      <c r="B45" s="199" t="s">
        <v>76</v>
      </c>
      <c r="C45" s="200"/>
      <c r="D45" s="200"/>
      <c r="E45" s="200"/>
      <c r="F45" s="200"/>
      <c r="G45" s="200"/>
      <c r="H45" s="201"/>
    </row>
    <row r="46" spans="1:8" ht="86.1" customHeight="1">
      <c r="A46" s="14" t="s">
        <v>77</v>
      </c>
      <c r="B46" s="184" t="s">
        <v>78</v>
      </c>
      <c r="C46" s="184"/>
      <c r="D46" s="184"/>
      <c r="E46" s="184"/>
      <c r="F46" s="184"/>
      <c r="G46" s="184"/>
      <c r="H46" s="184"/>
    </row>
    <row r="47" spans="1:8" ht="39.75" customHeight="1">
      <c r="A47" s="14" t="s">
        <v>79</v>
      </c>
      <c r="B47" s="186" t="s">
        <v>80</v>
      </c>
      <c r="C47" s="187"/>
      <c r="D47" s="187"/>
      <c r="E47" s="187"/>
      <c r="F47" s="187"/>
      <c r="G47" s="187"/>
      <c r="H47" s="188"/>
    </row>
    <row r="48" spans="1:8" ht="31.5" customHeight="1">
      <c r="A48" s="14" t="s">
        <v>81</v>
      </c>
      <c r="B48" s="184" t="s">
        <v>82</v>
      </c>
      <c r="C48" s="184"/>
      <c r="D48" s="184"/>
      <c r="E48" s="184"/>
      <c r="F48" s="184"/>
      <c r="G48" s="184"/>
      <c r="H48" s="184"/>
    </row>
    <row r="49" spans="1:8" ht="30">
      <c r="A49" s="14" t="s">
        <v>83</v>
      </c>
      <c r="B49" s="184" t="s">
        <v>84</v>
      </c>
      <c r="C49" s="184"/>
      <c r="D49" s="184"/>
      <c r="E49" s="184"/>
      <c r="F49" s="184"/>
      <c r="G49" s="184"/>
      <c r="H49" s="184"/>
    </row>
    <row r="50" spans="1:8" ht="43.5" customHeight="1">
      <c r="A50" s="14" t="s">
        <v>85</v>
      </c>
      <c r="B50" s="184" t="s">
        <v>86</v>
      </c>
      <c r="C50" s="184"/>
      <c r="D50" s="184"/>
      <c r="E50" s="184"/>
      <c r="F50" s="184"/>
      <c r="G50" s="184"/>
      <c r="H50" s="184"/>
    </row>
    <row r="51" spans="1:8" ht="40.5" customHeight="1">
      <c r="A51" s="14" t="s">
        <v>87</v>
      </c>
      <c r="B51" s="184" t="s">
        <v>88</v>
      </c>
      <c r="C51" s="184"/>
      <c r="D51" s="184"/>
      <c r="E51" s="184"/>
      <c r="F51" s="184"/>
      <c r="G51" s="184"/>
      <c r="H51" s="184"/>
    </row>
    <row r="52" spans="1:8" ht="75.75" customHeight="1">
      <c r="A52" s="15" t="s">
        <v>89</v>
      </c>
      <c r="B52" s="185" t="s">
        <v>90</v>
      </c>
      <c r="C52" s="185"/>
      <c r="D52" s="185"/>
      <c r="E52" s="185"/>
      <c r="F52" s="185"/>
      <c r="G52" s="185"/>
      <c r="H52" s="185"/>
    </row>
    <row r="53" spans="1:8" ht="41.25" customHeight="1">
      <c r="A53" s="15" t="s">
        <v>91</v>
      </c>
      <c r="B53" s="185" t="s">
        <v>92</v>
      </c>
      <c r="C53" s="185"/>
      <c r="D53" s="185"/>
      <c r="E53" s="185"/>
      <c r="F53" s="185"/>
      <c r="G53" s="185"/>
      <c r="H53" s="185"/>
    </row>
    <row r="54" spans="1:8" ht="47.45" customHeight="1">
      <c r="A54" s="15" t="s">
        <v>93</v>
      </c>
      <c r="B54" s="185" t="s">
        <v>94</v>
      </c>
      <c r="C54" s="185"/>
      <c r="D54" s="185"/>
      <c r="E54" s="185"/>
      <c r="F54" s="185"/>
      <c r="G54" s="185"/>
      <c r="H54" s="185"/>
    </row>
    <row r="55" spans="1:8" ht="57.6" customHeight="1">
      <c r="A55" s="15" t="s">
        <v>95</v>
      </c>
      <c r="B55" s="185" t="s">
        <v>96</v>
      </c>
      <c r="C55" s="185"/>
      <c r="D55" s="185"/>
      <c r="E55" s="185"/>
      <c r="F55" s="185"/>
      <c r="G55" s="185"/>
      <c r="H55" s="185"/>
    </row>
    <row r="56" spans="1:8" ht="31.5" customHeight="1">
      <c r="A56" s="15" t="s">
        <v>97</v>
      </c>
      <c r="B56" s="185" t="s">
        <v>98</v>
      </c>
      <c r="C56" s="185"/>
      <c r="D56" s="185"/>
      <c r="E56" s="185"/>
      <c r="F56" s="185"/>
      <c r="G56" s="185"/>
      <c r="H56" s="185"/>
    </row>
    <row r="57" spans="1:8" ht="70.5" customHeight="1">
      <c r="A57" s="15" t="s">
        <v>99</v>
      </c>
      <c r="B57" s="185" t="s">
        <v>100</v>
      </c>
      <c r="C57" s="185"/>
      <c r="D57" s="185"/>
      <c r="E57" s="185"/>
      <c r="F57" s="185"/>
      <c r="G57" s="185"/>
      <c r="H57" s="185"/>
    </row>
    <row r="58" spans="1:8" ht="33.75" customHeight="1">
      <c r="A58" s="191"/>
      <c r="B58" s="191"/>
      <c r="C58" s="191"/>
      <c r="D58" s="191"/>
      <c r="E58" s="191"/>
      <c r="F58" s="191"/>
      <c r="G58" s="191"/>
      <c r="H58" s="192"/>
    </row>
    <row r="59" spans="1:8" ht="32.25" customHeight="1">
      <c r="A59" s="194" t="s">
        <v>101</v>
      </c>
      <c r="B59" s="194"/>
      <c r="C59" s="194"/>
      <c r="D59" s="194"/>
      <c r="E59" s="194"/>
      <c r="F59" s="194"/>
      <c r="G59" s="194"/>
      <c r="H59" s="194"/>
    </row>
    <row r="60" spans="1:8" ht="34.5" customHeight="1">
      <c r="A60" s="12" t="s">
        <v>102</v>
      </c>
      <c r="B60" s="189" t="s">
        <v>103</v>
      </c>
      <c r="C60" s="189"/>
      <c r="D60" s="189"/>
      <c r="E60" s="189"/>
      <c r="F60" s="189"/>
      <c r="G60" s="189"/>
      <c r="H60" s="189"/>
    </row>
    <row r="61" spans="1:8" ht="60" customHeight="1">
      <c r="A61" s="12" t="s">
        <v>104</v>
      </c>
      <c r="B61" s="198" t="s">
        <v>105</v>
      </c>
      <c r="C61" s="198"/>
      <c r="D61" s="198"/>
      <c r="E61" s="198"/>
      <c r="F61" s="198"/>
      <c r="G61" s="198"/>
      <c r="H61" s="198"/>
    </row>
    <row r="62" spans="1:8" ht="41.25" customHeight="1">
      <c r="A62" s="12" t="s">
        <v>106</v>
      </c>
      <c r="B62" s="195" t="s">
        <v>107</v>
      </c>
      <c r="C62" s="196"/>
      <c r="D62" s="196"/>
      <c r="E62" s="196"/>
      <c r="F62" s="196"/>
      <c r="G62" s="196"/>
      <c r="H62" s="197"/>
    </row>
    <row r="63" spans="1:8" ht="42" customHeight="1">
      <c r="A63" s="12" t="s">
        <v>108</v>
      </c>
      <c r="B63" s="183" t="s">
        <v>109</v>
      </c>
      <c r="C63" s="183"/>
      <c r="D63" s="183"/>
      <c r="E63" s="183"/>
      <c r="F63" s="183"/>
      <c r="G63" s="183"/>
      <c r="H63" s="183"/>
    </row>
    <row r="64" spans="1:8" ht="31.5" customHeight="1">
      <c r="A64" s="12" t="s">
        <v>110</v>
      </c>
      <c r="B64" s="189" t="s">
        <v>111</v>
      </c>
      <c r="C64" s="189"/>
      <c r="D64" s="189"/>
      <c r="E64" s="189"/>
      <c r="F64" s="189"/>
      <c r="G64" s="189"/>
      <c r="H64" s="189"/>
    </row>
    <row r="65" spans="1:8" ht="45.75" customHeight="1">
      <c r="A65" s="12" t="s">
        <v>112</v>
      </c>
      <c r="B65" s="189" t="s">
        <v>113</v>
      </c>
      <c r="C65" s="189"/>
      <c r="D65" s="189"/>
      <c r="E65" s="189"/>
      <c r="F65" s="189"/>
      <c r="G65" s="189"/>
      <c r="H65" s="189"/>
    </row>
    <row r="66" spans="1:8" ht="30.75" customHeight="1">
      <c r="A66" s="193"/>
      <c r="B66" s="193"/>
      <c r="C66" s="193"/>
      <c r="D66" s="193"/>
      <c r="E66" s="193"/>
      <c r="F66" s="193"/>
      <c r="G66" s="193"/>
      <c r="H66" s="193"/>
    </row>
    <row r="67" spans="1:8" ht="34.5" customHeight="1">
      <c r="A67" s="194" t="s">
        <v>114</v>
      </c>
      <c r="B67" s="194"/>
      <c r="C67" s="194"/>
      <c r="D67" s="194"/>
      <c r="E67" s="194"/>
      <c r="F67" s="194"/>
      <c r="G67" s="194"/>
      <c r="H67" s="194"/>
    </row>
    <row r="68" spans="1:8" ht="39.75" customHeight="1">
      <c r="A68" s="15" t="s">
        <v>115</v>
      </c>
      <c r="B68" s="189" t="s">
        <v>116</v>
      </c>
      <c r="C68" s="189"/>
      <c r="D68" s="189"/>
      <c r="E68" s="189"/>
      <c r="F68" s="189"/>
      <c r="G68" s="189"/>
      <c r="H68" s="189"/>
    </row>
    <row r="69" spans="1:8" ht="39.75" customHeight="1">
      <c r="A69" s="15" t="s">
        <v>117</v>
      </c>
      <c r="B69" s="189" t="s">
        <v>118</v>
      </c>
      <c r="C69" s="189"/>
      <c r="D69" s="189"/>
      <c r="E69" s="189"/>
      <c r="F69" s="189"/>
      <c r="G69" s="189"/>
      <c r="H69" s="189"/>
    </row>
    <row r="70" spans="1:8" ht="42" customHeight="1">
      <c r="A70" s="15" t="s">
        <v>119</v>
      </c>
      <c r="B70" s="185" t="s">
        <v>120</v>
      </c>
      <c r="C70" s="185"/>
      <c r="D70" s="185"/>
      <c r="E70" s="185"/>
      <c r="F70" s="185"/>
      <c r="G70" s="185"/>
      <c r="H70" s="185"/>
    </row>
    <row r="71" spans="1:8" ht="33.75" customHeight="1">
      <c r="A71" s="15" t="s">
        <v>121</v>
      </c>
      <c r="B71" s="189" t="s">
        <v>122</v>
      </c>
      <c r="C71" s="189"/>
      <c r="D71" s="189"/>
      <c r="E71" s="189"/>
      <c r="F71" s="189"/>
      <c r="G71" s="189"/>
      <c r="H71" s="189"/>
    </row>
    <row r="72" spans="1:8" ht="33" customHeight="1">
      <c r="A72" s="15" t="s">
        <v>123</v>
      </c>
      <c r="B72" s="189" t="s">
        <v>124</v>
      </c>
      <c r="C72" s="189"/>
      <c r="D72" s="189"/>
      <c r="E72" s="189"/>
      <c r="F72" s="189"/>
      <c r="G72" s="189"/>
      <c r="H72" s="189"/>
    </row>
    <row r="73" spans="1:8" ht="33.75" customHeight="1">
      <c r="A73" s="190"/>
      <c r="B73" s="190"/>
      <c r="C73" s="190"/>
      <c r="D73" s="190"/>
      <c r="E73" s="190"/>
      <c r="F73" s="190"/>
      <c r="G73" s="190"/>
      <c r="H73" s="190"/>
    </row>
    <row r="74" spans="1:8" ht="54.75" customHeight="1"/>
    <row r="76" spans="1:8" ht="134.44999999999999" customHeight="1"/>
    <row r="77" spans="1:8" ht="64.5" customHeight="1"/>
    <row r="78" spans="1:8" ht="49.5" customHeight="1"/>
    <row r="87" ht="40.5" customHeight="1"/>
  </sheetData>
  <mergeCells count="72">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 ref="B28:H28"/>
    <mergeCell ref="B32:H32"/>
    <mergeCell ref="A39:H39"/>
    <mergeCell ref="B40:H40"/>
    <mergeCell ref="B41:H41"/>
    <mergeCell ref="B29:H29"/>
    <mergeCell ref="B30:H30"/>
    <mergeCell ref="B31:H31"/>
    <mergeCell ref="B33:H33"/>
    <mergeCell ref="A34:H34"/>
    <mergeCell ref="B36:H36"/>
    <mergeCell ref="B37:H37"/>
    <mergeCell ref="A35:H35"/>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69:H69"/>
    <mergeCell ref="B68:H68"/>
    <mergeCell ref="B52:H52"/>
    <mergeCell ref="B53:H53"/>
    <mergeCell ref="B54:H54"/>
    <mergeCell ref="B42:H42"/>
    <mergeCell ref="B46:H46"/>
    <mergeCell ref="B50:H50"/>
    <mergeCell ref="B51:H51"/>
    <mergeCell ref="B55:H55"/>
    <mergeCell ref="B47:H47"/>
    <mergeCell ref="B27:H27"/>
    <mergeCell ref="A19:H19"/>
    <mergeCell ref="B16:H16"/>
    <mergeCell ref="B17:H17"/>
    <mergeCell ref="A20:H20"/>
    <mergeCell ref="B23:H23"/>
    <mergeCell ref="B24:H24"/>
    <mergeCell ref="B22:H22"/>
    <mergeCell ref="B8:H8"/>
    <mergeCell ref="A1:H1"/>
    <mergeCell ref="B5:H5"/>
    <mergeCell ref="B6:H6"/>
    <mergeCell ref="B7:H7"/>
    <mergeCell ref="A2:H2"/>
    <mergeCell ref="B3:H3"/>
    <mergeCell ref="B4:H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33"/>
  <sheetViews>
    <sheetView topLeftCell="F19" zoomScale="70" zoomScaleNormal="70" workbookViewId="0">
      <selection activeCell="K30" sqref="K30"/>
    </sheetView>
  </sheetViews>
  <sheetFormatPr baseColWidth="10" defaultColWidth="11.375" defaultRowHeight="14.25"/>
  <cols>
    <col min="1" max="2" width="26.375" style="89" customWidth="1"/>
    <col min="3" max="4" width="22.375" style="89" customWidth="1"/>
    <col min="5" max="5" width="23.125" style="89" customWidth="1"/>
    <col min="6" max="6" width="27" style="89" customWidth="1"/>
    <col min="7" max="7" width="23.625" style="89" customWidth="1"/>
    <col min="8" max="8" width="27.125" style="89" customWidth="1"/>
    <col min="9" max="9" width="27.625" style="89" customWidth="1"/>
    <col min="10" max="10" width="31.125" style="89" customWidth="1"/>
    <col min="11" max="12" width="35.125" style="90" customWidth="1"/>
    <col min="13" max="13" width="26.875" style="90" customWidth="1"/>
    <col min="14" max="14" width="40.625" style="90" customWidth="1"/>
    <col min="15" max="15" width="27.375" style="90" customWidth="1"/>
    <col min="16" max="16" width="27.375" style="91" customWidth="1"/>
    <col min="17" max="17" width="27.375" style="90" customWidth="1"/>
    <col min="18" max="19" width="27.375" style="91" customWidth="1"/>
    <col min="20" max="25" width="27.375" style="90" customWidth="1"/>
    <col min="26" max="30" width="30.125" style="89" customWidth="1"/>
    <col min="31" max="31" width="26.25" style="89" customWidth="1"/>
    <col min="32" max="32" width="30.125" style="89" customWidth="1"/>
    <col min="33" max="33" width="27.375" style="89" customWidth="1"/>
    <col min="34" max="34" width="0" style="89" hidden="1" customWidth="1"/>
    <col min="35" max="16384" width="11.375" style="89"/>
  </cols>
  <sheetData>
    <row r="1" spans="1:34" ht="18" customHeight="1">
      <c r="A1" s="202"/>
      <c r="B1" s="202"/>
      <c r="C1" s="203" t="s">
        <v>125</v>
      </c>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c r="AF1" s="100" t="s">
        <v>126</v>
      </c>
    </row>
    <row r="2" spans="1:34" ht="18" customHeight="1">
      <c r="A2" s="202"/>
      <c r="B2" s="202"/>
      <c r="C2" s="203" t="s">
        <v>127</v>
      </c>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5"/>
      <c r="AF2" s="100" t="s">
        <v>128</v>
      </c>
    </row>
    <row r="3" spans="1:34" ht="18" customHeight="1">
      <c r="A3" s="202"/>
      <c r="B3" s="202"/>
      <c r="C3" s="203" t="s">
        <v>129</v>
      </c>
      <c r="D3" s="204"/>
      <c r="E3" s="204"/>
      <c r="F3" s="204"/>
      <c r="G3" s="204"/>
      <c r="H3" s="204"/>
      <c r="I3" s="204"/>
      <c r="J3" s="204"/>
      <c r="K3" s="204"/>
      <c r="L3" s="204"/>
      <c r="M3" s="204"/>
      <c r="N3" s="204"/>
      <c r="O3" s="204"/>
      <c r="P3" s="204"/>
      <c r="Q3" s="204"/>
      <c r="R3" s="204"/>
      <c r="S3" s="204"/>
      <c r="T3" s="204"/>
      <c r="U3" s="204"/>
      <c r="V3" s="204"/>
      <c r="W3" s="204"/>
      <c r="X3" s="204"/>
      <c r="Y3" s="204"/>
      <c r="Z3" s="204"/>
      <c r="AA3" s="204"/>
      <c r="AB3" s="204"/>
      <c r="AC3" s="204"/>
      <c r="AD3" s="204"/>
      <c r="AE3" s="205"/>
      <c r="AF3" s="100" t="s">
        <v>130</v>
      </c>
    </row>
    <row r="4" spans="1:34" ht="18" customHeight="1">
      <c r="A4" s="202"/>
      <c r="B4" s="202"/>
      <c r="C4" s="203" t="s">
        <v>131</v>
      </c>
      <c r="D4" s="204"/>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205"/>
      <c r="AF4" s="100" t="s">
        <v>132</v>
      </c>
    </row>
    <row r="5" spans="1:34" ht="15">
      <c r="A5" s="208" t="s">
        <v>133</v>
      </c>
      <c r="B5" s="208"/>
      <c r="C5" s="215" t="s">
        <v>134</v>
      </c>
      <c r="D5" s="216"/>
      <c r="E5" s="216"/>
      <c r="F5" s="216"/>
      <c r="G5" s="216"/>
      <c r="H5" s="216"/>
      <c r="I5" s="216"/>
      <c r="J5" s="216"/>
      <c r="K5" s="216"/>
      <c r="L5" s="216"/>
      <c r="M5" s="216"/>
      <c r="N5" s="216"/>
      <c r="O5" s="216"/>
      <c r="P5" s="216"/>
      <c r="Q5" s="216"/>
      <c r="R5" s="216"/>
      <c r="S5" s="216"/>
      <c r="T5" s="216"/>
      <c r="U5" s="216"/>
      <c r="V5" s="216"/>
      <c r="W5" s="216"/>
      <c r="X5" s="216"/>
      <c r="Y5" s="216"/>
      <c r="Z5" s="216"/>
      <c r="AA5" s="216"/>
      <c r="AB5" s="216"/>
      <c r="AC5" s="216"/>
      <c r="AD5" s="216"/>
      <c r="AE5" s="216"/>
      <c r="AF5" s="50"/>
    </row>
    <row r="6" spans="1:34" ht="15">
      <c r="A6" s="209" t="s">
        <v>135</v>
      </c>
      <c r="B6" s="210"/>
      <c r="C6" s="210"/>
      <c r="D6" s="210"/>
      <c r="E6" s="210"/>
      <c r="F6" s="210"/>
      <c r="G6" s="210"/>
      <c r="H6" s="210"/>
      <c r="I6" s="210"/>
      <c r="J6" s="210"/>
      <c r="K6" s="210"/>
      <c r="L6" s="210"/>
      <c r="M6" s="210"/>
      <c r="N6" s="210"/>
      <c r="O6" s="210"/>
      <c r="P6" s="210"/>
      <c r="Q6" s="210"/>
      <c r="R6" s="210"/>
      <c r="S6" s="210"/>
      <c r="T6" s="210"/>
      <c r="U6" s="210"/>
      <c r="V6" s="210"/>
      <c r="W6" s="210"/>
      <c r="X6" s="210"/>
      <c r="Y6" s="210"/>
      <c r="Z6" s="210"/>
      <c r="AA6" s="210"/>
      <c r="AB6" s="210"/>
      <c r="AC6" s="210"/>
      <c r="AD6" s="210"/>
      <c r="AE6" s="210"/>
      <c r="AF6" s="210"/>
    </row>
    <row r="7" spans="1:34" ht="15">
      <c r="A7" s="217" t="s">
        <v>136</v>
      </c>
      <c r="B7" s="217"/>
      <c r="C7" s="217"/>
      <c r="D7" s="217"/>
      <c r="E7" s="217"/>
      <c r="F7" s="217"/>
      <c r="G7" s="217"/>
      <c r="H7" s="217"/>
      <c r="I7" s="217"/>
      <c r="J7" s="217"/>
      <c r="K7" s="217"/>
      <c r="L7" s="217"/>
      <c r="M7" s="217"/>
      <c r="N7" s="217"/>
      <c r="O7" s="217"/>
      <c r="P7" s="218" t="s">
        <v>137</v>
      </c>
      <c r="Q7" s="218"/>
      <c r="R7" s="218"/>
      <c r="S7" s="218"/>
      <c r="T7" s="219" t="s">
        <v>138</v>
      </c>
      <c r="U7" s="219"/>
      <c r="V7" s="219"/>
      <c r="W7" s="219"/>
      <c r="X7" s="219"/>
      <c r="Y7" s="220" t="s">
        <v>139</v>
      </c>
      <c r="Z7" s="220"/>
      <c r="AA7" s="220"/>
      <c r="AB7" s="220"/>
      <c r="AC7" s="221" t="s">
        <v>140</v>
      </c>
      <c r="AD7" s="221"/>
      <c r="AE7" s="221"/>
      <c r="AF7" s="221"/>
    </row>
    <row r="8" spans="1:34" ht="64.5" customHeight="1" thickBot="1">
      <c r="A8" s="51" t="s">
        <v>2</v>
      </c>
      <c r="B8" s="51" t="s">
        <v>4</v>
      </c>
      <c r="C8" s="51" t="s">
        <v>141</v>
      </c>
      <c r="D8" s="51" t="s">
        <v>142</v>
      </c>
      <c r="E8" s="51" t="s">
        <v>143</v>
      </c>
      <c r="F8" s="51" t="s">
        <v>144</v>
      </c>
      <c r="G8" s="51" t="s">
        <v>14</v>
      </c>
      <c r="H8" s="51" t="s">
        <v>16</v>
      </c>
      <c r="I8" s="51" t="s">
        <v>18</v>
      </c>
      <c r="J8" s="52" t="s">
        <v>145</v>
      </c>
      <c r="K8" s="51" t="s">
        <v>146</v>
      </c>
      <c r="L8" s="51" t="s">
        <v>147</v>
      </c>
      <c r="M8" s="51" t="s">
        <v>148</v>
      </c>
      <c r="N8" s="51" t="s">
        <v>28</v>
      </c>
      <c r="O8" s="51" t="s">
        <v>30</v>
      </c>
      <c r="P8" s="53" t="s">
        <v>149</v>
      </c>
      <c r="Q8" s="51" t="s">
        <v>150</v>
      </c>
      <c r="R8" s="53" t="s">
        <v>151</v>
      </c>
      <c r="S8" s="53" t="s">
        <v>152</v>
      </c>
      <c r="T8" s="51" t="s">
        <v>153</v>
      </c>
      <c r="U8" s="54" t="s">
        <v>154</v>
      </c>
      <c r="V8" s="53" t="s">
        <v>155</v>
      </c>
      <c r="W8" s="53" t="s">
        <v>156</v>
      </c>
      <c r="X8" s="54" t="s">
        <v>157</v>
      </c>
      <c r="Y8" s="55" t="s">
        <v>158</v>
      </c>
      <c r="Z8" s="55" t="s">
        <v>159</v>
      </c>
      <c r="AA8" s="55" t="s">
        <v>160</v>
      </c>
      <c r="AB8" s="55" t="s">
        <v>161</v>
      </c>
      <c r="AC8" s="56" t="s">
        <v>162</v>
      </c>
      <c r="AD8" s="56" t="s">
        <v>163</v>
      </c>
      <c r="AE8" s="56" t="s">
        <v>164</v>
      </c>
      <c r="AF8" s="56" t="s">
        <v>165</v>
      </c>
      <c r="AG8" s="57"/>
    </row>
    <row r="9" spans="1:34" ht="60" customHeight="1">
      <c r="A9" s="58" t="s">
        <v>166</v>
      </c>
      <c r="B9" s="76" t="s">
        <v>167</v>
      </c>
      <c r="C9" s="58" t="s">
        <v>168</v>
      </c>
      <c r="D9" s="58" t="s">
        <v>169</v>
      </c>
      <c r="E9" s="58" t="s">
        <v>170</v>
      </c>
      <c r="F9" s="58" t="s">
        <v>171</v>
      </c>
      <c r="G9" s="59" t="s">
        <v>172</v>
      </c>
      <c r="H9" s="60" t="s">
        <v>173</v>
      </c>
      <c r="I9" s="60" t="s">
        <v>173</v>
      </c>
      <c r="J9" s="61">
        <v>939</v>
      </c>
      <c r="K9" s="62" t="s">
        <v>174</v>
      </c>
      <c r="L9" s="63">
        <v>0.2</v>
      </c>
      <c r="M9" s="59" t="s">
        <v>175</v>
      </c>
      <c r="N9" s="58" t="s">
        <v>173</v>
      </c>
      <c r="O9" s="59">
        <v>879</v>
      </c>
      <c r="P9" s="64">
        <v>219</v>
      </c>
      <c r="Q9" s="58">
        <v>200</v>
      </c>
      <c r="R9" s="65">
        <v>195</v>
      </c>
      <c r="S9" s="65">
        <v>220</v>
      </c>
      <c r="T9" s="59">
        <v>484</v>
      </c>
      <c r="U9" s="59">
        <f>+Y9+Z9+AA9+AB9</f>
        <v>200</v>
      </c>
      <c r="V9" s="59"/>
      <c r="W9" s="59"/>
      <c r="X9" s="59">
        <f>+T9+U9+V9+W9</f>
        <v>684</v>
      </c>
      <c r="Y9" s="58">
        <v>0</v>
      </c>
      <c r="Z9" s="49">
        <v>200</v>
      </c>
      <c r="AA9" s="58"/>
      <c r="AB9" s="58"/>
      <c r="AC9" s="66">
        <f>+IF((U9/Q9)&gt;100%,100%,(U9/Q9))*L9</f>
        <v>0.2</v>
      </c>
      <c r="AD9" s="66">
        <f>+IF(((X9)/O9)&gt;100%,100%,((X9)/O9))*L9</f>
        <v>0.15563139931740616</v>
      </c>
      <c r="AE9" s="66">
        <f>+IF(((U9)/Q9)&gt;100%,100%,((U9)/Q9))</f>
        <v>1</v>
      </c>
      <c r="AF9" s="66">
        <f>+IF(((X9)/O9)&gt;100%,100%,((X9))/O9)</f>
        <v>0.77815699658703075</v>
      </c>
    </row>
    <row r="10" spans="1:34" ht="60" customHeight="1">
      <c r="A10" s="58" t="s">
        <v>166</v>
      </c>
      <c r="B10" s="76" t="s">
        <v>167</v>
      </c>
      <c r="C10" s="58" t="s">
        <v>168</v>
      </c>
      <c r="D10" s="58" t="s">
        <v>169</v>
      </c>
      <c r="E10" s="58" t="s">
        <v>176</v>
      </c>
      <c r="F10" s="58" t="s">
        <v>171</v>
      </c>
      <c r="G10" s="59" t="s">
        <v>172</v>
      </c>
      <c r="H10" s="67" t="s">
        <v>177</v>
      </c>
      <c r="I10" s="67" t="s">
        <v>177</v>
      </c>
      <c r="J10" s="61">
        <v>939</v>
      </c>
      <c r="K10" s="62" t="s">
        <v>178</v>
      </c>
      <c r="L10" s="63">
        <v>0.2</v>
      </c>
      <c r="M10" s="59" t="s">
        <v>179</v>
      </c>
      <c r="N10" s="58" t="s">
        <v>177</v>
      </c>
      <c r="O10" s="59">
        <v>849</v>
      </c>
      <c r="P10" s="64">
        <v>212</v>
      </c>
      <c r="Q10" s="58">
        <v>399</v>
      </c>
      <c r="R10" s="65">
        <v>212</v>
      </c>
      <c r="S10" s="65">
        <v>213</v>
      </c>
      <c r="T10" s="58">
        <v>25</v>
      </c>
      <c r="U10" s="59">
        <f t="shared" ref="U10:U14" si="0">+Y10+Z10+AA10+AB10</f>
        <v>640</v>
      </c>
      <c r="V10" s="58"/>
      <c r="W10" s="58"/>
      <c r="X10" s="59">
        <f t="shared" ref="X10:X14" si="1">+T10+U10+V10+W10</f>
        <v>665</v>
      </c>
      <c r="Y10" s="58">
        <v>0</v>
      </c>
      <c r="Z10" s="49">
        <v>640</v>
      </c>
      <c r="AA10" s="58"/>
      <c r="AB10" s="58"/>
      <c r="AC10" s="66">
        <f t="shared" ref="AC10:AC12" si="2">+IF((U10/Q10)&gt;100%,100%,(U10/Q10))*L10</f>
        <v>0.2</v>
      </c>
      <c r="AD10" s="66">
        <f>+IF(((X10)/O10)&gt;100%,100%,((X10)/O10))*L10</f>
        <v>0.15665488810365136</v>
      </c>
      <c r="AE10" s="66">
        <f t="shared" ref="AE10:AE14" si="3">+IF(((U10)/Q10)&gt;100%,100%,((U10)/Q10))</f>
        <v>1</v>
      </c>
      <c r="AF10" s="66">
        <f t="shared" ref="AF10:AF13" si="4">+IF(((X10)/O10)&gt;100%,100%,((X10))/O10)</f>
        <v>0.78327444051825679</v>
      </c>
      <c r="AH10" s="89" t="s">
        <v>179</v>
      </c>
    </row>
    <row r="11" spans="1:34" ht="60" customHeight="1">
      <c r="A11" s="58" t="s">
        <v>166</v>
      </c>
      <c r="B11" s="76" t="s">
        <v>167</v>
      </c>
      <c r="C11" s="58" t="s">
        <v>168</v>
      </c>
      <c r="D11" s="58" t="s">
        <v>169</v>
      </c>
      <c r="E11" s="58" t="s">
        <v>180</v>
      </c>
      <c r="F11" s="58" t="s">
        <v>171</v>
      </c>
      <c r="G11" s="59" t="s">
        <v>172</v>
      </c>
      <c r="H11" s="67" t="s">
        <v>181</v>
      </c>
      <c r="I11" s="67" t="s">
        <v>182</v>
      </c>
      <c r="J11" s="61">
        <v>205</v>
      </c>
      <c r="K11" s="62" t="s">
        <v>183</v>
      </c>
      <c r="L11" s="63">
        <v>0.1</v>
      </c>
      <c r="M11" s="59" t="s">
        <v>179</v>
      </c>
      <c r="N11" s="58" t="s">
        <v>182</v>
      </c>
      <c r="O11" s="59">
        <v>440</v>
      </c>
      <c r="P11" s="64">
        <v>110</v>
      </c>
      <c r="Q11" s="58">
        <v>187</v>
      </c>
      <c r="R11" s="65">
        <v>110</v>
      </c>
      <c r="S11" s="65">
        <v>110</v>
      </c>
      <c r="T11" s="58">
        <v>33</v>
      </c>
      <c r="U11" s="59">
        <f t="shared" si="0"/>
        <v>160</v>
      </c>
      <c r="V11" s="58"/>
      <c r="W11" s="58"/>
      <c r="X11" s="59">
        <f t="shared" si="1"/>
        <v>193</v>
      </c>
      <c r="Y11" s="58">
        <v>0</v>
      </c>
      <c r="Z11" s="49">
        <v>160</v>
      </c>
      <c r="AA11" s="58"/>
      <c r="AB11" s="58"/>
      <c r="AC11" s="66">
        <f t="shared" si="2"/>
        <v>8.5561497326203217E-2</v>
      </c>
      <c r="AD11" s="66">
        <f t="shared" ref="AD11:AD12" si="5">+IF(((X11)/O11)&gt;100%,100%,((X11)/O11))*L11</f>
        <v>4.3863636363636369E-2</v>
      </c>
      <c r="AE11" s="66">
        <f t="shared" si="3"/>
        <v>0.85561497326203206</v>
      </c>
      <c r="AF11" s="66">
        <f t="shared" si="4"/>
        <v>0.43863636363636366</v>
      </c>
    </row>
    <row r="12" spans="1:34" ht="60" customHeight="1">
      <c r="A12" s="58" t="s">
        <v>166</v>
      </c>
      <c r="B12" s="76" t="s">
        <v>167</v>
      </c>
      <c r="C12" s="58" t="s">
        <v>168</v>
      </c>
      <c r="D12" s="58" t="s">
        <v>169</v>
      </c>
      <c r="E12" s="58" t="s">
        <v>180</v>
      </c>
      <c r="F12" s="58" t="s">
        <v>171</v>
      </c>
      <c r="G12" s="59" t="s">
        <v>172</v>
      </c>
      <c r="H12" s="101" t="s">
        <v>184</v>
      </c>
      <c r="I12" s="101" t="s">
        <v>185</v>
      </c>
      <c r="J12" s="102">
        <v>630</v>
      </c>
      <c r="K12" s="62" t="s">
        <v>186</v>
      </c>
      <c r="L12" s="63">
        <v>0.1</v>
      </c>
      <c r="M12" s="59" t="s">
        <v>179</v>
      </c>
      <c r="N12" s="58" t="s">
        <v>185</v>
      </c>
      <c r="O12" s="59">
        <v>120</v>
      </c>
      <c r="P12" s="64">
        <v>30</v>
      </c>
      <c r="Q12" s="58">
        <v>60</v>
      </c>
      <c r="R12" s="65">
        <v>30</v>
      </c>
      <c r="S12" s="65">
        <v>30</v>
      </c>
      <c r="T12" s="58">
        <v>0</v>
      </c>
      <c r="U12" s="59">
        <f t="shared" si="0"/>
        <v>0</v>
      </c>
      <c r="V12" s="58"/>
      <c r="W12" s="58"/>
      <c r="X12" s="59">
        <f t="shared" si="1"/>
        <v>0</v>
      </c>
      <c r="Y12" s="58">
        <v>0</v>
      </c>
      <c r="Z12" s="49">
        <v>0</v>
      </c>
      <c r="AA12" s="58"/>
      <c r="AB12" s="58"/>
      <c r="AC12" s="66">
        <f t="shared" si="2"/>
        <v>0</v>
      </c>
      <c r="AD12" s="66">
        <f t="shared" si="5"/>
        <v>0</v>
      </c>
      <c r="AE12" s="66">
        <f t="shared" si="3"/>
        <v>0</v>
      </c>
      <c r="AF12" s="66">
        <f t="shared" si="4"/>
        <v>0</v>
      </c>
    </row>
    <row r="13" spans="1:34" ht="60" customHeight="1">
      <c r="A13" s="58" t="s">
        <v>166</v>
      </c>
      <c r="B13" s="76" t="s">
        <v>167</v>
      </c>
      <c r="C13" s="58" t="s">
        <v>168</v>
      </c>
      <c r="D13" s="58" t="s">
        <v>169</v>
      </c>
      <c r="E13" s="58" t="s">
        <v>187</v>
      </c>
      <c r="F13" s="58" t="s">
        <v>171</v>
      </c>
      <c r="G13" s="59" t="s">
        <v>172</v>
      </c>
      <c r="H13" s="67" t="s">
        <v>188</v>
      </c>
      <c r="I13" s="67" t="s">
        <v>189</v>
      </c>
      <c r="J13" s="61">
        <v>19</v>
      </c>
      <c r="K13" s="62" t="s">
        <v>190</v>
      </c>
      <c r="L13" s="63">
        <v>0.15</v>
      </c>
      <c r="M13" s="59" t="s">
        <v>179</v>
      </c>
      <c r="N13" s="58" t="s">
        <v>189</v>
      </c>
      <c r="O13" s="68">
        <v>4</v>
      </c>
      <c r="P13" s="69">
        <v>1</v>
      </c>
      <c r="Q13" s="58">
        <v>1</v>
      </c>
      <c r="R13" s="64">
        <v>1</v>
      </c>
      <c r="S13" s="64">
        <v>1</v>
      </c>
      <c r="T13" s="59">
        <v>0</v>
      </c>
      <c r="U13" s="59">
        <f t="shared" si="0"/>
        <v>0</v>
      </c>
      <c r="V13" s="59"/>
      <c r="W13" s="59"/>
      <c r="X13" s="59">
        <f t="shared" si="1"/>
        <v>0</v>
      </c>
      <c r="Y13" s="58">
        <v>0</v>
      </c>
      <c r="Z13" s="49">
        <v>0</v>
      </c>
      <c r="AA13" s="58"/>
      <c r="AB13" s="58"/>
      <c r="AC13" s="66">
        <f>+IF((U13/Q13)&gt;100%,100%,(U13/Q13))*L13</f>
        <v>0</v>
      </c>
      <c r="AD13" s="66">
        <f>+IF(((X13)/O13)&gt;100%,100%,((X13)/O13))*L13</f>
        <v>0</v>
      </c>
      <c r="AE13" s="66">
        <f t="shared" si="3"/>
        <v>0</v>
      </c>
      <c r="AF13" s="66">
        <f t="shared" si="4"/>
        <v>0</v>
      </c>
      <c r="AH13" s="89" t="s">
        <v>175</v>
      </c>
    </row>
    <row r="14" spans="1:34" ht="60" customHeight="1">
      <c r="A14" s="58" t="s">
        <v>166</v>
      </c>
      <c r="B14" s="76" t="s">
        <v>167</v>
      </c>
      <c r="C14" s="58" t="s">
        <v>168</v>
      </c>
      <c r="D14" s="58" t="s">
        <v>169</v>
      </c>
      <c r="E14" s="58"/>
      <c r="F14" s="58" t="s">
        <v>171</v>
      </c>
      <c r="G14" s="59" t="s">
        <v>172</v>
      </c>
      <c r="H14" s="67" t="s">
        <v>191</v>
      </c>
      <c r="I14" s="67" t="s">
        <v>192</v>
      </c>
      <c r="J14" s="61">
        <v>65</v>
      </c>
      <c r="K14" s="62" t="s">
        <v>193</v>
      </c>
      <c r="L14" s="70">
        <v>0.1</v>
      </c>
      <c r="M14" s="59" t="s">
        <v>179</v>
      </c>
      <c r="N14" s="58" t="s">
        <v>192</v>
      </c>
      <c r="O14" s="59">
        <v>268</v>
      </c>
      <c r="P14" s="64">
        <v>67</v>
      </c>
      <c r="Q14" s="58">
        <v>67</v>
      </c>
      <c r="R14" s="71">
        <v>67</v>
      </c>
      <c r="S14" s="71">
        <v>67</v>
      </c>
      <c r="T14" s="59">
        <v>239</v>
      </c>
      <c r="U14" s="59">
        <f t="shared" si="0"/>
        <v>16</v>
      </c>
      <c r="V14" s="59"/>
      <c r="W14" s="59"/>
      <c r="X14" s="59">
        <f t="shared" si="1"/>
        <v>255</v>
      </c>
      <c r="Y14" s="58">
        <v>0</v>
      </c>
      <c r="Z14" s="49">
        <v>16</v>
      </c>
      <c r="AA14" s="58"/>
      <c r="AB14" s="58"/>
      <c r="AC14" s="66">
        <f>+IF((U14/Q14)&gt;100%,100%,(U14/Q14))*L14</f>
        <v>2.3880597014925373E-2</v>
      </c>
      <c r="AD14" s="66">
        <f>+IF(((X14)/O14)&gt;100%,100%,((X14)/O14))*L14</f>
        <v>9.5149253731343295E-2</v>
      </c>
      <c r="AE14" s="66">
        <f t="shared" si="3"/>
        <v>0.23880597014925373</v>
      </c>
      <c r="AF14" s="66">
        <f>+IF(((X14)/O14)&gt;100%,100%,((X14))/O14)</f>
        <v>0.95149253731343286</v>
      </c>
    </row>
    <row r="15" spans="1:34" ht="60" customHeight="1" thickBot="1">
      <c r="A15" s="59"/>
      <c r="B15" s="103"/>
      <c r="C15" s="58"/>
      <c r="D15" s="58"/>
      <c r="E15" s="58"/>
      <c r="F15" s="211" t="s">
        <v>194</v>
      </c>
      <c r="G15" s="212"/>
      <c r="H15" s="212"/>
      <c r="I15" s="212"/>
      <c r="J15" s="212"/>
      <c r="K15" s="212"/>
      <c r="L15" s="212"/>
      <c r="M15" s="212"/>
      <c r="N15" s="212"/>
      <c r="O15" s="212"/>
      <c r="P15" s="212"/>
      <c r="Q15" s="212"/>
      <c r="R15" s="212"/>
      <c r="S15" s="212"/>
      <c r="T15" s="212"/>
      <c r="U15" s="212"/>
      <c r="V15" s="212"/>
      <c r="W15" s="212"/>
      <c r="X15" s="212"/>
      <c r="Y15" s="212"/>
      <c r="Z15" s="212"/>
      <c r="AA15" s="212"/>
      <c r="AB15" s="212"/>
      <c r="AC15" s="72">
        <f>SUM(AC9:AC14)</f>
        <v>0.50944209434112864</v>
      </c>
      <c r="AD15" s="72">
        <f>SUM(AD9:AD14)</f>
        <v>0.45129917751603721</v>
      </c>
      <c r="AE15" s="72">
        <f>+AVERAGE(AE9:AE14)</f>
        <v>0.51573682390188091</v>
      </c>
      <c r="AF15" s="72">
        <f>+AVERAGE(AF9:AF14)</f>
        <v>0.49192672300918067</v>
      </c>
    </row>
    <row r="16" spans="1:34" ht="60" customHeight="1" thickBot="1">
      <c r="A16" s="58" t="s">
        <v>166</v>
      </c>
      <c r="B16" s="76" t="s">
        <v>195</v>
      </c>
      <c r="C16" s="58" t="s">
        <v>168</v>
      </c>
      <c r="D16" s="58" t="s">
        <v>169</v>
      </c>
      <c r="E16" s="58" t="s">
        <v>172</v>
      </c>
      <c r="F16" s="58" t="s">
        <v>196</v>
      </c>
      <c r="G16" s="59" t="s">
        <v>172</v>
      </c>
      <c r="H16" s="58" t="s">
        <v>197</v>
      </c>
      <c r="I16" s="49" t="s">
        <v>198</v>
      </c>
      <c r="J16" s="58">
        <v>0</v>
      </c>
      <c r="K16" s="73" t="s">
        <v>199</v>
      </c>
      <c r="L16" s="70">
        <v>0.35</v>
      </c>
      <c r="M16" s="59" t="s">
        <v>179</v>
      </c>
      <c r="N16" s="58" t="s">
        <v>198</v>
      </c>
      <c r="O16" s="68">
        <v>3</v>
      </c>
      <c r="P16" s="69">
        <v>3</v>
      </c>
      <c r="Q16" s="58">
        <v>3</v>
      </c>
      <c r="R16" s="65">
        <v>0</v>
      </c>
      <c r="S16" s="65">
        <v>0</v>
      </c>
      <c r="T16" s="74">
        <f t="shared" ref="T16" si="6">Q16+R16+S16</f>
        <v>3</v>
      </c>
      <c r="U16" s="59">
        <f t="shared" ref="U16:U18" si="7">+Y16+Z16+AA16+AB16</f>
        <v>0</v>
      </c>
      <c r="V16" s="59"/>
      <c r="W16" s="59"/>
      <c r="X16" s="59">
        <f t="shared" ref="X16:X23" si="8">+T16+U16+V16+W16</f>
        <v>3</v>
      </c>
      <c r="Y16" s="65">
        <v>0</v>
      </c>
      <c r="Z16" s="65">
        <v>0</v>
      </c>
      <c r="AA16" s="58"/>
      <c r="AB16" s="58"/>
      <c r="AC16" s="66">
        <f>+IF((U16/Q16)&gt;100%,100%,(U16/Q16))*L16</f>
        <v>0</v>
      </c>
      <c r="AD16" s="66">
        <f>+IF(((X16)/O16)&gt;100%,100%,((X16)/O16))*L16</f>
        <v>0.35</v>
      </c>
      <c r="AE16" s="66">
        <f>+IF(((U16)/Q16)&gt;100%,100%,((U16)/Q16))</f>
        <v>0</v>
      </c>
      <c r="AF16" s="66">
        <f>+IF(((X16)/O16)&gt;100%,100%,((X16))/O16)</f>
        <v>1</v>
      </c>
    </row>
    <row r="17" spans="1:32" ht="60" customHeight="1" thickBot="1">
      <c r="A17" s="58" t="s">
        <v>166</v>
      </c>
      <c r="B17" s="76" t="s">
        <v>195</v>
      </c>
      <c r="C17" s="58" t="s">
        <v>168</v>
      </c>
      <c r="D17" s="58" t="s">
        <v>169</v>
      </c>
      <c r="E17" s="58" t="s">
        <v>172</v>
      </c>
      <c r="F17" s="58" t="s">
        <v>200</v>
      </c>
      <c r="G17" s="59" t="s">
        <v>172</v>
      </c>
      <c r="H17" s="58" t="s">
        <v>201</v>
      </c>
      <c r="I17" s="49" t="s">
        <v>202</v>
      </c>
      <c r="J17" s="58">
        <v>0</v>
      </c>
      <c r="K17" s="73" t="s">
        <v>203</v>
      </c>
      <c r="L17" s="70">
        <v>0.35</v>
      </c>
      <c r="M17" s="59" t="s">
        <v>175</v>
      </c>
      <c r="N17" s="58" t="s">
        <v>202</v>
      </c>
      <c r="O17" s="68">
        <v>1</v>
      </c>
      <c r="P17" s="69">
        <v>1</v>
      </c>
      <c r="Q17" s="58">
        <v>1</v>
      </c>
      <c r="R17" s="65">
        <v>0</v>
      </c>
      <c r="S17" s="65">
        <v>0</v>
      </c>
      <c r="T17" s="74">
        <v>0</v>
      </c>
      <c r="U17" s="59">
        <f t="shared" si="7"/>
        <v>0</v>
      </c>
      <c r="V17" s="59"/>
      <c r="W17" s="59"/>
      <c r="X17" s="59">
        <f t="shared" si="8"/>
        <v>0</v>
      </c>
      <c r="Y17" s="65">
        <v>0</v>
      </c>
      <c r="Z17" s="65">
        <v>0</v>
      </c>
      <c r="AA17" s="58"/>
      <c r="AB17" s="58"/>
      <c r="AC17" s="66">
        <f t="shared" ref="AC17:AC18" si="9">+IF((U17/Q17)&gt;100%,100%,(U17/Q17))*L17</f>
        <v>0</v>
      </c>
      <c r="AD17" s="66">
        <f>+IF(((X17)/O17)&gt;100%,100%,((X17)/O17))*L17</f>
        <v>0</v>
      </c>
      <c r="AE17" s="66">
        <f>+IF(((U17)/Q17)&gt;100%,100%,((U17)/Q17))</f>
        <v>0</v>
      </c>
      <c r="AF17" s="66">
        <f>+IF(((X17)/O17)&gt;100%,100%,((X17))/O17)</f>
        <v>0</v>
      </c>
    </row>
    <row r="18" spans="1:32" ht="60" customHeight="1">
      <c r="A18" s="58" t="s">
        <v>166</v>
      </c>
      <c r="B18" s="76" t="s">
        <v>195</v>
      </c>
      <c r="C18" s="58" t="s">
        <v>168</v>
      </c>
      <c r="D18" s="58" t="s">
        <v>169</v>
      </c>
      <c r="E18" s="58" t="s">
        <v>172</v>
      </c>
      <c r="F18" s="58" t="s">
        <v>204</v>
      </c>
      <c r="G18" s="59" t="s">
        <v>172</v>
      </c>
      <c r="H18" s="58" t="s">
        <v>205</v>
      </c>
      <c r="I18" s="49" t="s">
        <v>198</v>
      </c>
      <c r="J18" s="58">
        <v>0</v>
      </c>
      <c r="K18" s="58" t="s">
        <v>206</v>
      </c>
      <c r="L18" s="70">
        <v>0.3</v>
      </c>
      <c r="M18" s="59" t="s">
        <v>175</v>
      </c>
      <c r="N18" s="58" t="s">
        <v>198</v>
      </c>
      <c r="O18" s="59">
        <v>10</v>
      </c>
      <c r="P18" s="64">
        <v>2</v>
      </c>
      <c r="Q18" s="58">
        <v>2</v>
      </c>
      <c r="R18" s="65">
        <v>3</v>
      </c>
      <c r="S18" s="65">
        <v>3</v>
      </c>
      <c r="T18" s="74">
        <v>0</v>
      </c>
      <c r="U18" s="59">
        <f t="shared" si="7"/>
        <v>2</v>
      </c>
      <c r="V18" s="59"/>
      <c r="W18" s="59"/>
      <c r="X18" s="59">
        <f t="shared" si="8"/>
        <v>2</v>
      </c>
      <c r="Y18" s="75">
        <v>0</v>
      </c>
      <c r="Z18" s="75">
        <v>2</v>
      </c>
      <c r="AA18" s="58"/>
      <c r="AB18" s="58"/>
      <c r="AC18" s="66">
        <f t="shared" si="9"/>
        <v>0.3</v>
      </c>
      <c r="AD18" s="66">
        <f>+IF(((X18)/O18)&gt;100%,100%,((X18)/O18))*L18</f>
        <v>0.06</v>
      </c>
      <c r="AE18" s="66">
        <f>+IF(((U18)/Q18)&gt;100%,100%,((U18)/Q18))</f>
        <v>1</v>
      </c>
      <c r="AF18" s="66">
        <f>+IF(((X18)/O18)&gt;100%,100%,((X18))/O18)</f>
        <v>0.2</v>
      </c>
    </row>
    <row r="19" spans="1:32" ht="60" customHeight="1">
      <c r="A19" s="76"/>
      <c r="B19" s="103"/>
      <c r="C19" s="76"/>
      <c r="D19" s="76"/>
      <c r="E19" s="76"/>
      <c r="F19" s="213" t="s">
        <v>207</v>
      </c>
      <c r="G19" s="214"/>
      <c r="H19" s="214"/>
      <c r="I19" s="214"/>
      <c r="J19" s="214"/>
      <c r="K19" s="214"/>
      <c r="L19" s="214"/>
      <c r="M19" s="214"/>
      <c r="N19" s="214"/>
      <c r="O19" s="214"/>
      <c r="P19" s="214"/>
      <c r="Q19" s="214"/>
      <c r="R19" s="214"/>
      <c r="S19" s="214"/>
      <c r="T19" s="214"/>
      <c r="U19" s="214"/>
      <c r="V19" s="214"/>
      <c r="W19" s="214"/>
      <c r="X19" s="214"/>
      <c r="Y19" s="214"/>
      <c r="Z19" s="214"/>
      <c r="AA19" s="214"/>
      <c r="AB19" s="214"/>
      <c r="AC19" s="77">
        <f>SUM(AC16:AC18)</f>
        <v>0.3</v>
      </c>
      <c r="AD19" s="77">
        <f>SUM(AD16:AD18)</f>
        <v>0.41</v>
      </c>
      <c r="AE19" s="77">
        <f>+AVERAGE(AE16:AE18)</f>
        <v>0.33333333333333331</v>
      </c>
      <c r="AF19" s="77">
        <f>+AVERAGE(AF16:AF18)</f>
        <v>0.39999999999999997</v>
      </c>
    </row>
    <row r="20" spans="1:32" s="104" customFormat="1" ht="60" customHeight="1">
      <c r="A20" s="65" t="s">
        <v>166</v>
      </c>
      <c r="B20" s="65" t="s">
        <v>208</v>
      </c>
      <c r="C20" s="58" t="s">
        <v>168</v>
      </c>
      <c r="D20" s="67" t="s">
        <v>169</v>
      </c>
      <c r="E20" s="65" t="s">
        <v>209</v>
      </c>
      <c r="F20" s="78" t="s">
        <v>210</v>
      </c>
      <c r="G20" s="65" t="s">
        <v>211</v>
      </c>
      <c r="H20" s="65" t="s">
        <v>212</v>
      </c>
      <c r="I20" s="65" t="s">
        <v>213</v>
      </c>
      <c r="J20" s="65">
        <v>3</v>
      </c>
      <c r="K20" s="65" t="s">
        <v>214</v>
      </c>
      <c r="L20" s="79">
        <v>0.6</v>
      </c>
      <c r="M20" s="65" t="s">
        <v>179</v>
      </c>
      <c r="N20" s="65" t="s">
        <v>215</v>
      </c>
      <c r="O20" s="65">
        <v>4</v>
      </c>
      <c r="P20" s="65">
        <v>1</v>
      </c>
      <c r="Q20" s="65">
        <v>1</v>
      </c>
      <c r="R20" s="65">
        <v>1</v>
      </c>
      <c r="S20" s="65">
        <v>1</v>
      </c>
      <c r="T20" s="65">
        <v>1</v>
      </c>
      <c r="U20" s="59">
        <f>+Y20+Z20+AA20+AB20</f>
        <v>1</v>
      </c>
      <c r="V20" s="65"/>
      <c r="W20" s="65"/>
      <c r="X20" s="59">
        <f t="shared" si="8"/>
        <v>2</v>
      </c>
      <c r="Y20" s="65">
        <v>0</v>
      </c>
      <c r="Z20" s="61">
        <v>1</v>
      </c>
      <c r="AA20" s="65"/>
      <c r="AB20" s="65"/>
      <c r="AC20" s="66">
        <f>+IF((U20/Q20)&gt;100%,100%,(U20/Q20))*L20</f>
        <v>0.6</v>
      </c>
      <c r="AD20" s="66">
        <f>+IF(((X20)/O20)&gt;100%,100%,((X20)/O20))*L20</f>
        <v>0.3</v>
      </c>
      <c r="AE20" s="66">
        <f>+IF(((U20)/Q20)&gt;100%,100%,((U20)/Q20))</f>
        <v>1</v>
      </c>
      <c r="AF20" s="66">
        <f>+IF(((X20)/O20)&gt;100%,100%,((X20))/O20)</f>
        <v>0.5</v>
      </c>
    </row>
    <row r="21" spans="1:32" ht="60" customHeight="1">
      <c r="A21" s="80" t="s">
        <v>166</v>
      </c>
      <c r="B21" s="103" t="s">
        <v>208</v>
      </c>
      <c r="C21" s="80" t="s">
        <v>168</v>
      </c>
      <c r="D21" s="81" t="s">
        <v>169</v>
      </c>
      <c r="E21" s="80" t="s">
        <v>209</v>
      </c>
      <c r="F21" s="81" t="s">
        <v>210</v>
      </c>
      <c r="G21" s="82" t="s">
        <v>211</v>
      </c>
      <c r="H21" s="80" t="s">
        <v>216</v>
      </c>
      <c r="I21" s="83" t="s">
        <v>217</v>
      </c>
      <c r="J21" s="82">
        <v>9</v>
      </c>
      <c r="K21" s="80" t="s">
        <v>218</v>
      </c>
      <c r="L21" s="84">
        <v>0.4</v>
      </c>
      <c r="M21" s="82" t="s">
        <v>179</v>
      </c>
      <c r="N21" s="82" t="s">
        <v>217</v>
      </c>
      <c r="O21" s="85">
        <v>20</v>
      </c>
      <c r="P21" s="86">
        <v>20</v>
      </c>
      <c r="Q21" s="80">
        <v>5</v>
      </c>
      <c r="R21" s="87">
        <v>0</v>
      </c>
      <c r="S21" s="87">
        <v>0</v>
      </c>
      <c r="T21" s="82">
        <v>23</v>
      </c>
      <c r="U21" s="82">
        <f>+Y21+Z21+AA21+AB21</f>
        <v>0</v>
      </c>
      <c r="V21" s="82"/>
      <c r="W21" s="82"/>
      <c r="X21" s="82">
        <f t="shared" si="8"/>
        <v>23</v>
      </c>
      <c r="Y21" s="87">
        <v>0</v>
      </c>
      <c r="Z21" s="99">
        <v>0</v>
      </c>
      <c r="AA21" s="80"/>
      <c r="AB21" s="80"/>
      <c r="AC21" s="66">
        <f>+IF((U21/Q21)&gt;100%,100%,(U21/Q21))*L21</f>
        <v>0</v>
      </c>
      <c r="AD21" s="66">
        <f>+IF(((X21)/O21)&gt;100%,100%,((X21)/O21))*L21</f>
        <v>0.4</v>
      </c>
      <c r="AE21" s="88">
        <f>+IF(((U21)/Q21)&gt;100%,100%,((U21)/Q21))</f>
        <v>0</v>
      </c>
      <c r="AF21" s="88">
        <f>+IF(((X21)/O21)&gt;100%,100%,((X21))/O21)</f>
        <v>1</v>
      </c>
    </row>
    <row r="22" spans="1:32" ht="60" customHeight="1">
      <c r="A22" s="58"/>
      <c r="B22" s="103"/>
      <c r="C22" s="58"/>
      <c r="D22" s="58"/>
      <c r="E22" s="58"/>
      <c r="F22" s="211" t="s">
        <v>219</v>
      </c>
      <c r="G22" s="212"/>
      <c r="H22" s="212"/>
      <c r="I22" s="212"/>
      <c r="J22" s="212"/>
      <c r="K22" s="212"/>
      <c r="L22" s="212"/>
      <c r="M22" s="212"/>
      <c r="N22" s="212"/>
      <c r="O22" s="212"/>
      <c r="P22" s="212"/>
      <c r="Q22" s="212"/>
      <c r="R22" s="212"/>
      <c r="S22" s="212"/>
      <c r="T22" s="212"/>
      <c r="U22" s="212"/>
      <c r="V22" s="212"/>
      <c r="W22" s="212"/>
      <c r="X22" s="212"/>
      <c r="Y22" s="212"/>
      <c r="Z22" s="212"/>
      <c r="AA22" s="212"/>
      <c r="AB22" s="212"/>
      <c r="AC22" s="72">
        <f>SUM(AC20:AC21)</f>
        <v>0.6</v>
      </c>
      <c r="AD22" s="72">
        <f>SUM(AD20:AD21)</f>
        <v>0.7</v>
      </c>
      <c r="AE22" s="72">
        <f>+AVERAGE(AE20:AE21)</f>
        <v>0.5</v>
      </c>
      <c r="AF22" s="72">
        <f>+AVERAGE(AF20:AF21)</f>
        <v>0.75</v>
      </c>
    </row>
    <row r="23" spans="1:32" ht="60" customHeight="1">
      <c r="A23" s="65" t="s">
        <v>166</v>
      </c>
      <c r="B23" s="76" t="s">
        <v>220</v>
      </c>
      <c r="C23" s="80" t="s">
        <v>168</v>
      </c>
      <c r="D23" s="81" t="s">
        <v>169</v>
      </c>
      <c r="E23" s="58" t="s">
        <v>221</v>
      </c>
      <c r="F23" s="58" t="s">
        <v>222</v>
      </c>
      <c r="G23" s="59" t="s">
        <v>172</v>
      </c>
      <c r="H23" s="58" t="s">
        <v>223</v>
      </c>
      <c r="I23" s="49" t="s">
        <v>224</v>
      </c>
      <c r="J23" s="58">
        <v>8</v>
      </c>
      <c r="K23" s="58" t="s">
        <v>225</v>
      </c>
      <c r="L23" s="63">
        <v>1</v>
      </c>
      <c r="M23" s="59" t="s">
        <v>175</v>
      </c>
      <c r="N23" s="58" t="s">
        <v>224</v>
      </c>
      <c r="O23" s="59">
        <v>8</v>
      </c>
      <c r="P23" s="64">
        <v>2</v>
      </c>
      <c r="Q23" s="58">
        <v>2</v>
      </c>
      <c r="R23" s="65">
        <v>2</v>
      </c>
      <c r="S23" s="65">
        <v>2</v>
      </c>
      <c r="T23" s="59">
        <v>4</v>
      </c>
      <c r="U23" s="59">
        <f t="shared" ref="U23" si="10">+Y23+Z23+AA23+AB23</f>
        <v>2</v>
      </c>
      <c r="V23" s="59"/>
      <c r="W23" s="59"/>
      <c r="X23" s="59">
        <f t="shared" si="8"/>
        <v>6</v>
      </c>
      <c r="Y23" s="65">
        <v>0</v>
      </c>
      <c r="Z23" s="49">
        <v>2</v>
      </c>
      <c r="AA23" s="58"/>
      <c r="AB23" s="58"/>
      <c r="AC23" s="66">
        <f>+IF((U23/Q23)&gt;100%,100%,(U23/Q23))*L23</f>
        <v>1</v>
      </c>
      <c r="AD23" s="66">
        <f>+IF(((X23)/O23)&gt;100%,100%,((X23)/O23))*L23</f>
        <v>0.75</v>
      </c>
      <c r="AE23" s="66">
        <f>+IF(((U23)/Q23)&gt;100%,100%,((U23)/Q23))</f>
        <v>1</v>
      </c>
      <c r="AF23" s="66">
        <f>+IF(((X23)/O23)&gt;100%,100%,((X23))/O23)</f>
        <v>0.75</v>
      </c>
    </row>
    <row r="24" spans="1:32" ht="60" customHeight="1">
      <c r="A24" s="58"/>
      <c r="B24" s="58"/>
      <c r="C24" s="58"/>
      <c r="D24" s="58"/>
      <c r="E24" s="58"/>
      <c r="F24" s="211" t="s">
        <v>226</v>
      </c>
      <c r="G24" s="212"/>
      <c r="H24" s="212"/>
      <c r="I24" s="212"/>
      <c r="J24" s="212"/>
      <c r="K24" s="212"/>
      <c r="L24" s="212"/>
      <c r="M24" s="212"/>
      <c r="N24" s="212"/>
      <c r="O24" s="212"/>
      <c r="P24" s="212"/>
      <c r="Q24" s="212"/>
      <c r="R24" s="212"/>
      <c r="S24" s="212"/>
      <c r="T24" s="212"/>
      <c r="U24" s="212"/>
      <c r="V24" s="212"/>
      <c r="W24" s="212"/>
      <c r="X24" s="212"/>
      <c r="Y24" s="212"/>
      <c r="Z24" s="212"/>
      <c r="AA24" s="212"/>
      <c r="AB24" s="212"/>
      <c r="AC24" s="72">
        <f>SUM(AC23:AC23)</f>
        <v>1</v>
      </c>
      <c r="AD24" s="72">
        <f>SUM(AD23:AD23)</f>
        <v>0.75</v>
      </c>
      <c r="AE24" s="72">
        <f>+AVERAGE(AE23:AE23)</f>
        <v>1</v>
      </c>
      <c r="AF24" s="72">
        <f>+AVERAGE(AF23:AF23)</f>
        <v>0.75</v>
      </c>
    </row>
    <row r="25" spans="1:32" ht="60" customHeight="1" thickBot="1"/>
    <row r="26" spans="1:32" ht="60" customHeight="1" thickBot="1">
      <c r="F26" s="206" t="s">
        <v>227</v>
      </c>
      <c r="G26" s="207"/>
      <c r="H26" s="207"/>
      <c r="I26" s="207"/>
      <c r="J26" s="207"/>
      <c r="K26" s="207"/>
      <c r="L26" s="207"/>
      <c r="M26" s="207"/>
      <c r="N26" s="207"/>
      <c r="O26" s="207"/>
      <c r="P26" s="207"/>
      <c r="Q26" s="207"/>
      <c r="R26" s="207"/>
      <c r="S26" s="207"/>
      <c r="T26" s="207"/>
      <c r="U26" s="207"/>
      <c r="V26" s="207"/>
      <c r="W26" s="207"/>
      <c r="X26" s="207"/>
      <c r="Y26" s="207"/>
      <c r="Z26" s="207"/>
      <c r="AA26" s="207"/>
      <c r="AB26" s="207"/>
      <c r="AC26" s="92">
        <f>+(AC15+AC19+AC22+AC24)/4</f>
        <v>0.60236052358528214</v>
      </c>
      <c r="AD26" s="92">
        <f t="shared" ref="AD26:AE26" si="11">+(AD15+AD19+AD22+AD24)/4</f>
        <v>0.57782479437900935</v>
      </c>
      <c r="AE26" s="92">
        <f t="shared" si="11"/>
        <v>0.5872675393088036</v>
      </c>
      <c r="AF26" s="92">
        <f>+(AF15+AF19+AF22+AF24)/4</f>
        <v>0.59798168075229519</v>
      </c>
    </row>
    <row r="33" ht="18" customHeight="1"/>
  </sheetData>
  <mergeCells count="18">
    <mergeCell ref="F26:AB26"/>
    <mergeCell ref="A5:B5"/>
    <mergeCell ref="A6:AF6"/>
    <mergeCell ref="F15:AB15"/>
    <mergeCell ref="F22:AB22"/>
    <mergeCell ref="F19:AB19"/>
    <mergeCell ref="C5:AE5"/>
    <mergeCell ref="A7:O7"/>
    <mergeCell ref="P7:S7"/>
    <mergeCell ref="F24:AB24"/>
    <mergeCell ref="T7:X7"/>
    <mergeCell ref="Y7:AB7"/>
    <mergeCell ref="AC7:AF7"/>
    <mergeCell ref="A1:B4"/>
    <mergeCell ref="C1:AE1"/>
    <mergeCell ref="C2:AE2"/>
    <mergeCell ref="C3:AE3"/>
    <mergeCell ref="C4:AE4"/>
  </mergeCells>
  <phoneticPr fontId="14" type="noConversion"/>
  <dataValidations count="1">
    <dataValidation type="list" allowBlank="1" showInputMessage="1" showErrorMessage="1" sqref="M25:M292 M21 M16:M18 M23 M9:M14" xr:uid="{00000000-0002-0000-0100-000000000000}">
      <formula1>$AH$10:$AH$13</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8"/>
  <sheetViews>
    <sheetView topLeftCell="A4" zoomScale="50" zoomScaleNormal="50" workbookViewId="0">
      <selection activeCell="H40" sqref="H40"/>
    </sheetView>
  </sheetViews>
  <sheetFormatPr baseColWidth="10" defaultColWidth="11.375" defaultRowHeight="14.25"/>
  <cols>
    <col min="1" max="1" width="20.875" customWidth="1"/>
    <col min="2" max="2" width="30.625" customWidth="1"/>
    <col min="3" max="3" width="33.625" customWidth="1"/>
    <col min="4" max="4" width="32" customWidth="1"/>
    <col min="5" max="6" width="28.625" customWidth="1"/>
    <col min="7" max="7" width="33.125" bestFit="1" customWidth="1"/>
    <col min="8" max="8" width="33.125" customWidth="1"/>
    <col min="9" max="9" width="34" bestFit="1" customWidth="1"/>
    <col min="10" max="10" width="30.125" customWidth="1"/>
    <col min="11" max="11" width="23.625" customWidth="1"/>
    <col min="12" max="12" width="27.125" customWidth="1"/>
    <col min="13" max="13" width="39.125" bestFit="1" customWidth="1"/>
    <col min="14" max="14" width="54.625" bestFit="1" customWidth="1"/>
    <col min="17" max="17" width="0" hidden="1" customWidth="1"/>
  </cols>
  <sheetData>
    <row r="1" spans="1:14" s="1" customFormat="1" ht="22.5" customHeight="1">
      <c r="A1" s="232"/>
      <c r="B1" s="233"/>
      <c r="C1" s="238" t="s">
        <v>125</v>
      </c>
      <c r="D1" s="239"/>
      <c r="E1" s="239"/>
      <c r="F1" s="239"/>
      <c r="G1" s="239"/>
      <c r="H1" s="239"/>
      <c r="I1" s="239"/>
      <c r="J1" s="239"/>
      <c r="K1" s="239"/>
      <c r="L1" s="239"/>
      <c r="M1" s="240"/>
      <c r="N1" s="24" t="s">
        <v>126</v>
      </c>
    </row>
    <row r="2" spans="1:14" s="1" customFormat="1" ht="22.5" customHeight="1">
      <c r="A2" s="234"/>
      <c r="B2" s="235"/>
      <c r="C2" s="238" t="s">
        <v>127</v>
      </c>
      <c r="D2" s="239"/>
      <c r="E2" s="239"/>
      <c r="F2" s="239"/>
      <c r="G2" s="239"/>
      <c r="H2" s="239"/>
      <c r="I2" s="239"/>
      <c r="J2" s="239"/>
      <c r="K2" s="239"/>
      <c r="L2" s="239"/>
      <c r="M2" s="240"/>
      <c r="N2" s="24" t="s">
        <v>128</v>
      </c>
    </row>
    <row r="3" spans="1:14" s="1" customFormat="1" ht="22.5" customHeight="1">
      <c r="A3" s="234"/>
      <c r="B3" s="235"/>
      <c r="C3" s="238" t="s">
        <v>129</v>
      </c>
      <c r="D3" s="239"/>
      <c r="E3" s="239"/>
      <c r="F3" s="239"/>
      <c r="G3" s="239"/>
      <c r="H3" s="239"/>
      <c r="I3" s="239"/>
      <c r="J3" s="239"/>
      <c r="K3" s="239"/>
      <c r="L3" s="239"/>
      <c r="M3" s="240"/>
      <c r="N3" s="24" t="s">
        <v>130</v>
      </c>
    </row>
    <row r="4" spans="1:14" s="1" customFormat="1" ht="22.5" customHeight="1">
      <c r="A4" s="236"/>
      <c r="B4" s="237"/>
      <c r="C4" s="238" t="s">
        <v>131</v>
      </c>
      <c r="D4" s="239"/>
      <c r="E4" s="239"/>
      <c r="F4" s="239"/>
      <c r="G4" s="239"/>
      <c r="H4" s="239"/>
      <c r="I4" s="239"/>
      <c r="J4" s="239"/>
      <c r="K4" s="239"/>
      <c r="L4" s="239"/>
      <c r="M4" s="240"/>
      <c r="N4" s="24" t="s">
        <v>228</v>
      </c>
    </row>
    <row r="5" spans="1:14" s="1" customFormat="1" ht="26.25" customHeight="1">
      <c r="A5" s="230" t="s">
        <v>229</v>
      </c>
      <c r="B5" s="231"/>
      <c r="C5" s="230"/>
      <c r="D5" s="241"/>
      <c r="E5" s="241"/>
      <c r="F5" s="241"/>
      <c r="G5" s="241"/>
      <c r="H5" s="241"/>
      <c r="I5" s="241"/>
      <c r="J5" s="241"/>
      <c r="K5" s="241"/>
      <c r="L5" s="241"/>
      <c r="M5" s="241"/>
      <c r="N5" s="241"/>
    </row>
    <row r="6" spans="1:14" s="1" customFormat="1" ht="15" customHeight="1">
      <c r="A6" s="226" t="s">
        <v>230</v>
      </c>
      <c r="B6" s="226"/>
      <c r="C6" s="226"/>
      <c r="D6" s="226"/>
      <c r="E6" s="226"/>
      <c r="F6" s="226"/>
      <c r="G6" s="226"/>
      <c r="H6" s="226"/>
      <c r="I6" s="226"/>
      <c r="J6" s="226"/>
      <c r="K6" s="226"/>
      <c r="L6" s="227"/>
      <c r="M6" s="222" t="s">
        <v>231</v>
      </c>
      <c r="N6" s="223"/>
    </row>
    <row r="7" spans="1:14" s="1" customFormat="1">
      <c r="A7" s="228"/>
      <c r="B7" s="228"/>
      <c r="C7" s="228"/>
      <c r="D7" s="228"/>
      <c r="E7" s="228"/>
      <c r="F7" s="228"/>
      <c r="G7" s="228"/>
      <c r="H7" s="228"/>
      <c r="I7" s="228"/>
      <c r="J7" s="228"/>
      <c r="K7" s="228"/>
      <c r="L7" s="229"/>
      <c r="M7" s="224"/>
      <c r="N7" s="225"/>
    </row>
    <row r="8" spans="1:14" s="18" customFormat="1" ht="66.75" customHeight="1">
      <c r="A8" s="2" t="s">
        <v>10</v>
      </c>
      <c r="B8" s="2" t="s">
        <v>232</v>
      </c>
      <c r="C8" s="2" t="s">
        <v>233</v>
      </c>
      <c r="D8" s="2" t="s">
        <v>234</v>
      </c>
      <c r="E8" s="2" t="s">
        <v>42</v>
      </c>
      <c r="F8" s="2" t="s">
        <v>44</v>
      </c>
      <c r="G8" s="2" t="s">
        <v>46</v>
      </c>
      <c r="H8" s="2" t="s">
        <v>48</v>
      </c>
      <c r="I8" s="2" t="s">
        <v>50</v>
      </c>
      <c r="J8" s="2" t="s">
        <v>52</v>
      </c>
      <c r="K8" s="2" t="s">
        <v>235</v>
      </c>
      <c r="L8" s="2" t="s">
        <v>56</v>
      </c>
      <c r="M8" s="2" t="s">
        <v>60</v>
      </c>
      <c r="N8" s="2" t="s">
        <v>62</v>
      </c>
    </row>
  </sheetData>
  <mergeCells count="9">
    <mergeCell ref="M6:N7"/>
    <mergeCell ref="A6:L7"/>
    <mergeCell ref="A5:B5"/>
    <mergeCell ref="A1:B4"/>
    <mergeCell ref="C1:M1"/>
    <mergeCell ref="C2:M2"/>
    <mergeCell ref="C3:M3"/>
    <mergeCell ref="C4:M4"/>
    <mergeCell ref="C5:N5"/>
  </mergeCells>
  <dataValidations count="1">
    <dataValidation type="list" allowBlank="1" showInputMessage="1" showErrorMessage="1" sqref="K9:K79" xr:uid="{00000000-0002-0000-0200-000000000000}">
      <formula1>#REF!</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I87"/>
  <sheetViews>
    <sheetView tabSelected="1" zoomScale="60" zoomScaleNormal="60" workbookViewId="0">
      <pane ySplit="8" topLeftCell="A79" activePane="bottomLeft" state="frozen"/>
      <selection pane="bottomLeft" activeCell="A87" sqref="A87:S87"/>
    </sheetView>
  </sheetViews>
  <sheetFormatPr baseColWidth="10" defaultColWidth="10.875" defaultRowHeight="14.25"/>
  <cols>
    <col min="1" max="1" width="27.375" style="37" customWidth="1"/>
    <col min="2" max="2" width="19.125" style="37" customWidth="1"/>
    <col min="3" max="3" width="20" style="37" customWidth="1"/>
    <col min="4" max="4" width="26.125" style="37" bestFit="1" customWidth="1"/>
    <col min="5" max="5" width="34.625" style="37" customWidth="1"/>
    <col min="6" max="6" width="34.875" style="37" customWidth="1"/>
    <col min="7" max="7" width="28.25" style="37" customWidth="1"/>
    <col min="8" max="8" width="33.25" style="37" customWidth="1"/>
    <col min="9" max="9" width="31.875" style="37" bestFit="1" customWidth="1"/>
    <col min="10" max="10" width="31.875" style="37" customWidth="1"/>
    <col min="11" max="11" width="45.125" style="37" customWidth="1"/>
    <col min="12" max="12" width="26" style="37" customWidth="1"/>
    <col min="13" max="13" width="37.25" style="3" customWidth="1"/>
    <col min="14" max="19" width="36.125" style="3" customWidth="1"/>
    <col min="20" max="20" width="36.125" style="44" customWidth="1"/>
    <col min="21" max="21" width="21.125" style="94" customWidth="1"/>
    <col min="22" max="22" width="21.625" style="94" customWidth="1"/>
    <col min="23" max="23" width="20.875" style="37" customWidth="1"/>
    <col min="24" max="24" width="29" style="3" customWidth="1"/>
    <col min="25" max="25" width="31.625" style="37" bestFit="1" customWidth="1"/>
    <col min="26" max="26" width="32.875" style="37" bestFit="1" customWidth="1"/>
    <col min="27" max="27" width="29" style="37" bestFit="1" customWidth="1"/>
    <col min="28" max="28" width="32" style="37" customWidth="1"/>
    <col min="29" max="29" width="31.125" style="37" customWidth="1"/>
    <col min="30" max="30" width="36.125" style="37" customWidth="1"/>
    <col min="31" max="31" width="37" style="41" customWidth="1"/>
    <col min="32" max="32" width="29.375" style="37" bestFit="1" customWidth="1"/>
    <col min="33" max="33" width="27.125" style="37" bestFit="1" customWidth="1"/>
    <col min="34" max="34" width="33.125" style="37" bestFit="1" customWidth="1"/>
    <col min="35" max="35" width="34.375" style="37" customWidth="1"/>
    <col min="36" max="36" width="30.875" style="37" bestFit="1" customWidth="1"/>
    <col min="37" max="39" width="30.875" style="37" customWidth="1"/>
    <col min="40" max="40" width="26.625" style="37" bestFit="1" customWidth="1"/>
    <col min="41" max="41" width="30.75" style="37" customWidth="1"/>
    <col min="42" max="42" width="39.25" style="110" customWidth="1"/>
    <col min="43" max="43" width="32.875" style="48" customWidth="1"/>
    <col min="44" max="44" width="36.75" style="37" customWidth="1"/>
    <col min="45" max="45" width="29.375" style="48" customWidth="1"/>
    <col min="46" max="46" width="42.75" style="37" customWidth="1"/>
    <col min="47" max="47" width="26.25" style="48" customWidth="1"/>
    <col min="48" max="48" width="40.875" style="37" customWidth="1"/>
    <col min="49" max="49" width="21" style="48" customWidth="1"/>
    <col min="50" max="50" width="24.25" style="37" customWidth="1"/>
    <col min="51" max="51" width="27.125" style="37" customWidth="1"/>
    <col min="52" max="52" width="21.25" style="37" customWidth="1"/>
    <col min="53" max="53" width="26.125" style="37" customWidth="1"/>
    <col min="54" max="54" width="24.25" style="37" customWidth="1"/>
    <col min="55" max="55" width="25.625" style="37" customWidth="1"/>
    <col min="56" max="56" width="29" style="37" customWidth="1"/>
    <col min="57" max="57" width="26.25" style="37" customWidth="1"/>
    <col min="58" max="58" width="40.625" style="37" customWidth="1"/>
    <col min="59" max="59" width="10.875" style="37" hidden="1" customWidth="1"/>
    <col min="60" max="60" width="12.125" style="37" hidden="1" customWidth="1"/>
    <col min="61" max="61" width="10.875" style="37" hidden="1" customWidth="1"/>
    <col min="62" max="62" width="10.875" style="37" customWidth="1"/>
    <col min="63" max="16384" width="10.875" style="37"/>
  </cols>
  <sheetData>
    <row r="1" spans="1:60" ht="23.25" customHeight="1">
      <c r="A1" s="246" t="e" vm="1">
        <v>#VALUE!</v>
      </c>
      <c r="B1" s="246"/>
      <c r="C1" s="246" t="s">
        <v>125</v>
      </c>
      <c r="D1" s="246"/>
      <c r="E1" s="246"/>
      <c r="F1" s="246"/>
      <c r="G1" s="246"/>
      <c r="H1" s="246"/>
      <c r="I1" s="246"/>
      <c r="J1" s="246"/>
      <c r="K1" s="246"/>
      <c r="L1" s="246"/>
      <c r="M1" s="246"/>
      <c r="N1" s="246"/>
      <c r="O1" s="246"/>
      <c r="P1" s="246"/>
      <c r="Q1" s="246"/>
      <c r="R1" s="246"/>
      <c r="S1" s="246"/>
      <c r="T1" s="246"/>
      <c r="U1" s="246"/>
      <c r="V1" s="246"/>
      <c r="W1" s="246"/>
      <c r="X1" s="246"/>
      <c r="Y1" s="246"/>
      <c r="Z1" s="246"/>
      <c r="AA1" s="246"/>
      <c r="AB1" s="246"/>
      <c r="AC1" s="246"/>
      <c r="AD1" s="246"/>
      <c r="AE1" s="246"/>
      <c r="AF1" s="246"/>
      <c r="AG1" s="246"/>
      <c r="AH1" s="246"/>
      <c r="AI1" s="246"/>
      <c r="AJ1" s="246"/>
      <c r="AK1" s="246"/>
      <c r="AL1" s="246"/>
      <c r="AM1" s="246"/>
      <c r="AN1" s="246"/>
      <c r="AO1" s="246"/>
      <c r="AP1" s="246"/>
      <c r="AQ1" s="246"/>
      <c r="AR1" s="246"/>
      <c r="AS1" s="246"/>
      <c r="AT1" s="246"/>
      <c r="AU1" s="246"/>
      <c r="AV1" s="246"/>
      <c r="AW1" s="246"/>
      <c r="AX1" s="246"/>
      <c r="AY1" s="246"/>
      <c r="AZ1" s="246"/>
      <c r="BA1" s="246"/>
      <c r="BB1" s="246"/>
      <c r="BC1" s="246"/>
      <c r="BD1" s="246"/>
      <c r="BE1" s="38" t="s">
        <v>126</v>
      </c>
      <c r="BF1" s="45"/>
    </row>
    <row r="2" spans="1:60" ht="23.25" customHeight="1">
      <c r="A2" s="246"/>
      <c r="B2" s="246"/>
      <c r="C2" s="246" t="s">
        <v>127</v>
      </c>
      <c r="D2" s="246"/>
      <c r="E2" s="246"/>
      <c r="F2" s="246"/>
      <c r="G2" s="246"/>
      <c r="H2" s="246"/>
      <c r="I2" s="246"/>
      <c r="J2" s="246"/>
      <c r="K2" s="246"/>
      <c r="L2" s="246"/>
      <c r="M2" s="246"/>
      <c r="N2" s="246"/>
      <c r="O2" s="246"/>
      <c r="P2" s="246"/>
      <c r="Q2" s="246"/>
      <c r="R2" s="246"/>
      <c r="S2" s="246"/>
      <c r="T2" s="246"/>
      <c r="U2" s="246"/>
      <c r="V2" s="246"/>
      <c r="W2" s="246"/>
      <c r="X2" s="246"/>
      <c r="Y2" s="246"/>
      <c r="Z2" s="246"/>
      <c r="AA2" s="246"/>
      <c r="AB2" s="246"/>
      <c r="AC2" s="246"/>
      <c r="AD2" s="246"/>
      <c r="AE2" s="246"/>
      <c r="AF2" s="246"/>
      <c r="AG2" s="246"/>
      <c r="AH2" s="246"/>
      <c r="AI2" s="246"/>
      <c r="AJ2" s="246"/>
      <c r="AK2" s="246"/>
      <c r="AL2" s="246"/>
      <c r="AM2" s="246"/>
      <c r="AN2" s="246"/>
      <c r="AO2" s="246"/>
      <c r="AP2" s="246"/>
      <c r="AQ2" s="246"/>
      <c r="AR2" s="246"/>
      <c r="AS2" s="246"/>
      <c r="AT2" s="246"/>
      <c r="AU2" s="246"/>
      <c r="AV2" s="246"/>
      <c r="AW2" s="246"/>
      <c r="AX2" s="246"/>
      <c r="AY2" s="246"/>
      <c r="AZ2" s="246"/>
      <c r="BA2" s="246"/>
      <c r="BB2" s="246"/>
      <c r="BC2" s="246"/>
      <c r="BD2" s="246"/>
      <c r="BE2" s="38" t="s">
        <v>128</v>
      </c>
      <c r="BF2" s="45"/>
    </row>
    <row r="3" spans="1:60" ht="23.25" customHeight="1">
      <c r="A3" s="246"/>
      <c r="B3" s="246"/>
      <c r="C3" s="246" t="s">
        <v>129</v>
      </c>
      <c r="D3" s="246"/>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c r="AG3" s="246"/>
      <c r="AH3" s="246"/>
      <c r="AI3" s="246"/>
      <c r="AJ3" s="246"/>
      <c r="AK3" s="246"/>
      <c r="AL3" s="246"/>
      <c r="AM3" s="246"/>
      <c r="AN3" s="246"/>
      <c r="AO3" s="246"/>
      <c r="AP3" s="246"/>
      <c r="AQ3" s="246"/>
      <c r="AR3" s="246"/>
      <c r="AS3" s="246"/>
      <c r="AT3" s="246"/>
      <c r="AU3" s="246"/>
      <c r="AV3" s="246"/>
      <c r="AW3" s="246"/>
      <c r="AX3" s="246"/>
      <c r="AY3" s="246"/>
      <c r="AZ3" s="246"/>
      <c r="BA3" s="246"/>
      <c r="BB3" s="246"/>
      <c r="BC3" s="246"/>
      <c r="BD3" s="246"/>
      <c r="BE3" s="38" t="s">
        <v>130</v>
      </c>
      <c r="BF3" s="45"/>
    </row>
    <row r="4" spans="1:60" ht="23.25" customHeight="1">
      <c r="A4" s="246"/>
      <c r="B4" s="246"/>
      <c r="C4" s="246" t="s">
        <v>131</v>
      </c>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6"/>
      <c r="AG4" s="246"/>
      <c r="AH4" s="246"/>
      <c r="AI4" s="246"/>
      <c r="AJ4" s="246"/>
      <c r="AK4" s="246"/>
      <c r="AL4" s="246"/>
      <c r="AM4" s="246"/>
      <c r="AN4" s="246"/>
      <c r="AO4" s="246"/>
      <c r="AP4" s="246"/>
      <c r="AQ4" s="246"/>
      <c r="AR4" s="246"/>
      <c r="AS4" s="246"/>
      <c r="AT4" s="246"/>
      <c r="AU4" s="246"/>
      <c r="AV4" s="246"/>
      <c r="AW4" s="246"/>
      <c r="AX4" s="246"/>
      <c r="AY4" s="246"/>
      <c r="AZ4" s="246"/>
      <c r="BA4" s="246"/>
      <c r="BB4" s="246"/>
      <c r="BC4" s="246"/>
      <c r="BD4" s="246"/>
      <c r="BE4" s="38" t="s">
        <v>236</v>
      </c>
      <c r="BF4" s="45"/>
    </row>
    <row r="5" spans="1:60" ht="26.25" customHeight="1">
      <c r="A5" s="245" t="s">
        <v>229</v>
      </c>
      <c r="B5" s="245"/>
      <c r="C5" s="245" t="s">
        <v>134</v>
      </c>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5"/>
      <c r="AT5" s="245"/>
      <c r="AU5" s="245"/>
      <c r="AV5" s="245"/>
      <c r="AW5" s="245"/>
      <c r="AX5" s="245"/>
      <c r="AY5" s="245"/>
      <c r="AZ5" s="245"/>
      <c r="BA5" s="245"/>
      <c r="BB5" s="245"/>
      <c r="BC5" s="245"/>
      <c r="BD5" s="245"/>
      <c r="BE5" s="245"/>
      <c r="BF5" s="46"/>
    </row>
    <row r="6" spans="1:60" ht="15" customHeight="1">
      <c r="A6" s="251" t="s">
        <v>237</v>
      </c>
      <c r="B6" s="251"/>
      <c r="C6" s="251"/>
      <c r="D6" s="251"/>
      <c r="E6" s="251"/>
      <c r="F6" s="251"/>
      <c r="G6" s="251"/>
      <c r="H6" s="251"/>
      <c r="I6" s="251"/>
      <c r="J6" s="251"/>
      <c r="K6" s="251"/>
      <c r="L6" s="251"/>
      <c r="M6" s="251"/>
      <c r="N6" s="251"/>
      <c r="O6" s="251"/>
      <c r="P6" s="251"/>
      <c r="Q6" s="251"/>
      <c r="R6" s="251"/>
      <c r="S6" s="251"/>
      <c r="T6" s="251"/>
      <c r="U6" s="251"/>
      <c r="V6" s="251"/>
      <c r="W6" s="251"/>
      <c r="X6" s="251"/>
      <c r="Y6" s="251"/>
      <c r="Z6" s="251"/>
      <c r="AA6" s="251"/>
      <c r="AB6" s="252"/>
      <c r="AC6" s="247" t="s">
        <v>238</v>
      </c>
      <c r="AD6" s="248"/>
      <c r="AE6" s="248"/>
      <c r="AF6" s="248"/>
      <c r="AG6" s="248"/>
      <c r="AH6" s="248"/>
      <c r="AI6" s="258" t="s">
        <v>239</v>
      </c>
      <c r="AJ6" s="258"/>
      <c r="AK6" s="258"/>
      <c r="AL6" s="258"/>
      <c r="AM6" s="258"/>
      <c r="AN6" s="258"/>
      <c r="AO6" s="258"/>
      <c r="AP6" s="258"/>
      <c r="AQ6" s="258"/>
      <c r="AR6" s="258"/>
      <c r="AS6" s="258"/>
      <c r="AT6" s="258"/>
      <c r="AU6" s="258"/>
      <c r="AV6" s="258"/>
      <c r="AW6" s="258"/>
      <c r="AX6" s="258"/>
      <c r="AY6" s="258"/>
      <c r="AZ6" s="258"/>
      <c r="BA6" s="258"/>
      <c r="BB6" s="258"/>
      <c r="BC6" s="258"/>
      <c r="BD6" s="258"/>
      <c r="BE6" s="258"/>
      <c r="BF6" s="47"/>
    </row>
    <row r="7" spans="1:60" ht="15" customHeight="1" thickBot="1">
      <c r="A7" s="253"/>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c r="AB7" s="254"/>
      <c r="AC7" s="249"/>
      <c r="AD7" s="250"/>
      <c r="AE7" s="250"/>
      <c r="AF7" s="250"/>
      <c r="AG7" s="250"/>
      <c r="AH7" s="250"/>
      <c r="AI7" s="258"/>
      <c r="AJ7" s="258"/>
      <c r="AK7" s="258"/>
      <c r="AL7" s="258"/>
      <c r="AM7" s="258"/>
      <c r="AN7" s="258"/>
      <c r="AO7" s="258"/>
      <c r="AP7" s="258"/>
      <c r="AQ7" s="258"/>
      <c r="AR7" s="258"/>
      <c r="AS7" s="258"/>
      <c r="AT7" s="258"/>
      <c r="AU7" s="258"/>
      <c r="AV7" s="258"/>
      <c r="AW7" s="258"/>
      <c r="AX7" s="258"/>
      <c r="AY7" s="258"/>
      <c r="AZ7" s="258"/>
      <c r="BA7" s="258"/>
      <c r="BB7" s="258"/>
      <c r="BC7" s="258"/>
      <c r="BD7" s="258"/>
      <c r="BE7" s="258"/>
      <c r="BF7" s="47"/>
    </row>
    <row r="8" spans="1:60" ht="64.5" customHeight="1" thickBot="1">
      <c r="A8" s="34" t="s">
        <v>10</v>
      </c>
      <c r="B8" s="34" t="s">
        <v>144</v>
      </c>
      <c r="C8" s="34" t="s">
        <v>14</v>
      </c>
      <c r="D8" s="35" t="s">
        <v>240</v>
      </c>
      <c r="E8" s="35" t="s">
        <v>65</v>
      </c>
      <c r="F8" s="34" t="s">
        <v>67</v>
      </c>
      <c r="G8" s="35" t="s">
        <v>69</v>
      </c>
      <c r="H8" s="35" t="s">
        <v>241</v>
      </c>
      <c r="I8" s="35" t="s">
        <v>73</v>
      </c>
      <c r="J8" s="35" t="s">
        <v>242</v>
      </c>
      <c r="K8" s="36" t="s">
        <v>243</v>
      </c>
      <c r="L8" s="36" t="s">
        <v>79</v>
      </c>
      <c r="M8" s="39" t="s">
        <v>81</v>
      </c>
      <c r="N8" s="17" t="s">
        <v>244</v>
      </c>
      <c r="O8" s="42" t="s">
        <v>245</v>
      </c>
      <c r="P8" s="42" t="s">
        <v>246</v>
      </c>
      <c r="Q8" s="42" t="s">
        <v>247</v>
      </c>
      <c r="R8" s="42" t="s">
        <v>248</v>
      </c>
      <c r="S8" s="42" t="s">
        <v>249</v>
      </c>
      <c r="T8" s="43" t="s">
        <v>250</v>
      </c>
      <c r="U8" s="93" t="s">
        <v>251</v>
      </c>
      <c r="V8" s="93" t="s">
        <v>252</v>
      </c>
      <c r="W8" s="34" t="s">
        <v>89</v>
      </c>
      <c r="X8" s="17" t="s">
        <v>91</v>
      </c>
      <c r="Y8" s="34" t="s">
        <v>93</v>
      </c>
      <c r="Z8" s="34" t="s">
        <v>95</v>
      </c>
      <c r="AA8" s="34" t="s">
        <v>97</v>
      </c>
      <c r="AB8" s="34" t="s">
        <v>99</v>
      </c>
      <c r="AC8" s="35" t="s">
        <v>102</v>
      </c>
      <c r="AD8" s="35" t="s">
        <v>253</v>
      </c>
      <c r="AE8" s="40" t="s">
        <v>106</v>
      </c>
      <c r="AF8" s="35" t="s">
        <v>108</v>
      </c>
      <c r="AG8" s="35" t="s">
        <v>110</v>
      </c>
      <c r="AH8" s="35" t="s">
        <v>112</v>
      </c>
      <c r="AI8" s="34" t="s">
        <v>115</v>
      </c>
      <c r="AJ8" s="34" t="s">
        <v>254</v>
      </c>
      <c r="AK8" s="34" t="s">
        <v>255</v>
      </c>
      <c r="AL8" s="34" t="s">
        <v>256</v>
      </c>
      <c r="AM8" s="34" t="s">
        <v>257</v>
      </c>
      <c r="AN8" s="34" t="s">
        <v>119</v>
      </c>
      <c r="AO8" s="34" t="s">
        <v>121</v>
      </c>
      <c r="AP8" s="109" t="s">
        <v>258</v>
      </c>
      <c r="AQ8" s="95" t="s">
        <v>259</v>
      </c>
      <c r="AR8" s="34" t="s">
        <v>260</v>
      </c>
      <c r="AS8" s="95" t="s">
        <v>261</v>
      </c>
      <c r="AT8" s="34" t="s">
        <v>262</v>
      </c>
      <c r="AU8" s="95" t="s">
        <v>263</v>
      </c>
      <c r="AV8" s="34" t="s">
        <v>264</v>
      </c>
      <c r="AW8" s="95" t="s">
        <v>265</v>
      </c>
      <c r="AX8" s="34" t="s">
        <v>266</v>
      </c>
      <c r="AY8" s="34" t="s">
        <v>267</v>
      </c>
      <c r="AZ8" s="34" t="s">
        <v>268</v>
      </c>
      <c r="BA8" s="34" t="s">
        <v>269</v>
      </c>
      <c r="BB8" s="34" t="s">
        <v>270</v>
      </c>
      <c r="BC8" s="34" t="s">
        <v>271</v>
      </c>
      <c r="BD8" s="34" t="s">
        <v>272</v>
      </c>
      <c r="BE8" s="34" t="s">
        <v>273</v>
      </c>
      <c r="BF8" s="34" t="s">
        <v>274</v>
      </c>
    </row>
    <row r="9" spans="1:60" ht="65.099999999999994" customHeight="1">
      <c r="A9" s="162" t="s">
        <v>170</v>
      </c>
      <c r="B9" s="113" t="s">
        <v>171</v>
      </c>
      <c r="C9" s="114" t="s">
        <v>172</v>
      </c>
      <c r="D9" s="115" t="s">
        <v>174</v>
      </c>
      <c r="E9" s="115" t="s">
        <v>275</v>
      </c>
      <c r="F9" s="116" t="s">
        <v>276</v>
      </c>
      <c r="G9" s="117" t="s">
        <v>277</v>
      </c>
      <c r="H9" s="115" t="s">
        <v>278</v>
      </c>
      <c r="I9" s="163" t="s">
        <v>279</v>
      </c>
      <c r="J9" s="118">
        <v>0.05</v>
      </c>
      <c r="K9" s="119" t="s">
        <v>280</v>
      </c>
      <c r="L9" s="114"/>
      <c r="M9" s="114" t="s">
        <v>281</v>
      </c>
      <c r="N9" s="120">
        <v>12</v>
      </c>
      <c r="O9" s="114">
        <v>0</v>
      </c>
      <c r="P9" s="114">
        <v>6</v>
      </c>
      <c r="Q9" s="114"/>
      <c r="R9" s="114"/>
      <c r="S9" s="114">
        <f>+O9+P9+Q9+R9</f>
        <v>6</v>
      </c>
      <c r="T9" s="97">
        <f>+IF((S9/N9)&gt;100%,100%,(S9/N9))</f>
        <v>0.5</v>
      </c>
      <c r="U9" s="121">
        <v>45658</v>
      </c>
      <c r="V9" s="121">
        <v>46021</v>
      </c>
      <c r="W9" s="114">
        <v>365</v>
      </c>
      <c r="X9" s="113">
        <v>1059626</v>
      </c>
      <c r="Y9" s="115" t="s">
        <v>282</v>
      </c>
      <c r="Z9" s="122" t="s">
        <v>283</v>
      </c>
      <c r="AA9" s="123" t="s">
        <v>284</v>
      </c>
      <c r="AB9" s="123" t="s">
        <v>285</v>
      </c>
      <c r="AC9" s="114" t="s">
        <v>286</v>
      </c>
      <c r="AD9" s="114" t="s">
        <v>281</v>
      </c>
      <c r="AE9" s="124"/>
      <c r="AF9" s="114"/>
      <c r="AG9" s="114" t="s">
        <v>287</v>
      </c>
      <c r="AH9" s="114" t="s">
        <v>288</v>
      </c>
      <c r="AI9" s="159">
        <v>150000000</v>
      </c>
      <c r="AJ9" s="290">
        <v>0</v>
      </c>
      <c r="AK9" s="290">
        <v>48567962797</v>
      </c>
      <c r="AL9" s="263">
        <v>39608674972.099998</v>
      </c>
      <c r="AM9" s="263">
        <v>39608674972.099998</v>
      </c>
      <c r="AN9" s="292" t="s">
        <v>289</v>
      </c>
      <c r="AO9" s="294" t="s">
        <v>290</v>
      </c>
      <c r="AP9" s="297">
        <v>0</v>
      </c>
      <c r="AQ9" s="271">
        <v>0</v>
      </c>
      <c r="AR9" s="290">
        <v>0</v>
      </c>
      <c r="AS9" s="271">
        <v>0</v>
      </c>
      <c r="AT9" s="264">
        <v>16844499640</v>
      </c>
      <c r="AU9" s="274">
        <f>AT9/AK9</f>
        <v>0.34682326928978108</v>
      </c>
      <c r="AV9" s="261">
        <v>5447552323</v>
      </c>
      <c r="AW9" s="274">
        <f>AV9/AK9</f>
        <v>0.11216349233689683</v>
      </c>
      <c r="AX9" s="263"/>
      <c r="AY9" s="267"/>
      <c r="AZ9" s="261"/>
      <c r="BA9" s="261"/>
      <c r="BB9" s="261"/>
      <c r="BC9" s="261"/>
      <c r="BD9" s="261"/>
      <c r="BE9" s="262"/>
      <c r="BF9" s="114"/>
      <c r="BH9" s="37" t="s">
        <v>291</v>
      </c>
    </row>
    <row r="10" spans="1:60" ht="65.099999999999994" customHeight="1">
      <c r="A10" s="162" t="s">
        <v>170</v>
      </c>
      <c r="B10" s="113" t="s">
        <v>171</v>
      </c>
      <c r="C10" s="114" t="s">
        <v>172</v>
      </c>
      <c r="D10" s="115" t="s">
        <v>174</v>
      </c>
      <c r="E10" s="115" t="s">
        <v>275</v>
      </c>
      <c r="F10" s="116" t="s">
        <v>276</v>
      </c>
      <c r="G10" s="117" t="s">
        <v>277</v>
      </c>
      <c r="H10" s="115" t="s">
        <v>278</v>
      </c>
      <c r="I10" s="163" t="s">
        <v>279</v>
      </c>
      <c r="J10" s="118">
        <v>5.0000000000000001E-3</v>
      </c>
      <c r="K10" s="119" t="s">
        <v>292</v>
      </c>
      <c r="L10" s="114"/>
      <c r="M10" s="114" t="s">
        <v>281</v>
      </c>
      <c r="N10" s="120">
        <v>12</v>
      </c>
      <c r="O10" s="114">
        <v>0</v>
      </c>
      <c r="P10" s="114">
        <v>6</v>
      </c>
      <c r="Q10" s="114"/>
      <c r="R10" s="114"/>
      <c r="S10" s="114">
        <f t="shared" ref="S10:S73" si="0">+O10+P10+Q10+R10</f>
        <v>6</v>
      </c>
      <c r="T10" s="97">
        <f t="shared" ref="T10:T71" si="1">+IF((S10/N10)&gt;100%,100%,(S10/N10))</f>
        <v>0.5</v>
      </c>
      <c r="U10" s="121">
        <v>45658</v>
      </c>
      <c r="V10" s="121">
        <v>46021</v>
      </c>
      <c r="W10" s="114">
        <v>365</v>
      </c>
      <c r="X10" s="113">
        <v>1059626</v>
      </c>
      <c r="Y10" s="115" t="s">
        <v>282</v>
      </c>
      <c r="Z10" s="122" t="s">
        <v>283</v>
      </c>
      <c r="AA10" s="123" t="s">
        <v>284</v>
      </c>
      <c r="AB10" s="123" t="s">
        <v>285</v>
      </c>
      <c r="AC10" s="114" t="s">
        <v>286</v>
      </c>
      <c r="AD10" s="114" t="s">
        <v>281</v>
      </c>
      <c r="AE10" s="124"/>
      <c r="AF10" s="114"/>
      <c r="AG10" s="114" t="s">
        <v>287</v>
      </c>
      <c r="AH10" s="114"/>
      <c r="AI10" s="159">
        <v>40000000</v>
      </c>
      <c r="AJ10" s="291"/>
      <c r="AK10" s="291"/>
      <c r="AL10" s="263"/>
      <c r="AM10" s="263"/>
      <c r="AN10" s="293"/>
      <c r="AO10" s="295"/>
      <c r="AP10" s="298"/>
      <c r="AQ10" s="272"/>
      <c r="AR10" s="291"/>
      <c r="AS10" s="272"/>
      <c r="AT10" s="265"/>
      <c r="AU10" s="274"/>
      <c r="AV10" s="261"/>
      <c r="AW10" s="274"/>
      <c r="AX10" s="263"/>
      <c r="AY10" s="267"/>
      <c r="AZ10" s="261"/>
      <c r="BA10" s="261"/>
      <c r="BB10" s="261"/>
      <c r="BC10" s="261"/>
      <c r="BD10" s="261"/>
      <c r="BE10" s="262"/>
      <c r="BF10" s="114"/>
    </row>
    <row r="11" spans="1:60" ht="65.099999999999994" customHeight="1">
      <c r="A11" s="162" t="s">
        <v>170</v>
      </c>
      <c r="B11" s="113" t="s">
        <v>171</v>
      </c>
      <c r="C11" s="114" t="s">
        <v>172</v>
      </c>
      <c r="D11" s="115" t="s">
        <v>174</v>
      </c>
      <c r="E11" s="115" t="s">
        <v>275</v>
      </c>
      <c r="F11" s="116" t="s">
        <v>276</v>
      </c>
      <c r="G11" s="117" t="s">
        <v>277</v>
      </c>
      <c r="H11" s="115" t="s">
        <v>278</v>
      </c>
      <c r="I11" s="163" t="s">
        <v>279</v>
      </c>
      <c r="J11" s="118">
        <v>5.0000000000000001E-3</v>
      </c>
      <c r="K11" s="119" t="s">
        <v>293</v>
      </c>
      <c r="L11" s="114"/>
      <c r="M11" s="114" t="s">
        <v>294</v>
      </c>
      <c r="N11" s="120">
        <v>1</v>
      </c>
      <c r="O11" s="114">
        <v>0</v>
      </c>
      <c r="P11" s="114">
        <v>0</v>
      </c>
      <c r="Q11" s="114"/>
      <c r="R11" s="114"/>
      <c r="S11" s="114">
        <f t="shared" si="0"/>
        <v>0</v>
      </c>
      <c r="T11" s="97">
        <f t="shared" si="1"/>
        <v>0</v>
      </c>
      <c r="U11" s="121">
        <v>45658</v>
      </c>
      <c r="V11" s="121">
        <v>46021</v>
      </c>
      <c r="W11" s="114">
        <v>365</v>
      </c>
      <c r="X11" s="113">
        <v>1059626</v>
      </c>
      <c r="Y11" s="115" t="s">
        <v>282</v>
      </c>
      <c r="Z11" s="122" t="s">
        <v>283</v>
      </c>
      <c r="AA11" s="123" t="s">
        <v>284</v>
      </c>
      <c r="AB11" s="123" t="s">
        <v>285</v>
      </c>
      <c r="AC11" s="114" t="s">
        <v>295</v>
      </c>
      <c r="AD11" s="114" t="s">
        <v>281</v>
      </c>
      <c r="AE11" s="124"/>
      <c r="AF11" s="114"/>
      <c r="AG11" s="114" t="s">
        <v>287</v>
      </c>
      <c r="AH11" s="114"/>
      <c r="AI11" s="159">
        <v>3100133679</v>
      </c>
      <c r="AJ11" s="291"/>
      <c r="AK11" s="291"/>
      <c r="AL11" s="263"/>
      <c r="AM11" s="263"/>
      <c r="AN11" s="293"/>
      <c r="AO11" s="295"/>
      <c r="AP11" s="298"/>
      <c r="AQ11" s="272"/>
      <c r="AR11" s="291"/>
      <c r="AS11" s="272"/>
      <c r="AT11" s="265"/>
      <c r="AU11" s="274"/>
      <c r="AV11" s="261"/>
      <c r="AW11" s="274"/>
      <c r="AX11" s="263"/>
      <c r="AY11" s="267"/>
      <c r="AZ11" s="261"/>
      <c r="BA11" s="261"/>
      <c r="BB11" s="261"/>
      <c r="BC11" s="261"/>
      <c r="BD11" s="261"/>
      <c r="BE11" s="262"/>
      <c r="BF11" s="114"/>
    </row>
    <row r="12" spans="1:60" ht="65.099999999999994" customHeight="1">
      <c r="A12" s="162" t="s">
        <v>170</v>
      </c>
      <c r="B12" s="113" t="s">
        <v>171</v>
      </c>
      <c r="C12" s="114" t="s">
        <v>172</v>
      </c>
      <c r="D12" s="115" t="s">
        <v>174</v>
      </c>
      <c r="E12" s="115" t="s">
        <v>275</v>
      </c>
      <c r="F12" s="116" t="s">
        <v>276</v>
      </c>
      <c r="G12" s="117" t="s">
        <v>277</v>
      </c>
      <c r="H12" s="115" t="s">
        <v>278</v>
      </c>
      <c r="I12" s="163" t="s">
        <v>279</v>
      </c>
      <c r="J12" s="118">
        <v>0.05</v>
      </c>
      <c r="K12" s="119" t="s">
        <v>296</v>
      </c>
      <c r="L12" s="114"/>
      <c r="M12" s="114" t="s">
        <v>294</v>
      </c>
      <c r="N12" s="120">
        <v>1</v>
      </c>
      <c r="O12" s="114">
        <v>0</v>
      </c>
      <c r="P12" s="114">
        <v>0</v>
      </c>
      <c r="Q12" s="114"/>
      <c r="R12" s="114"/>
      <c r="S12" s="114">
        <f t="shared" si="0"/>
        <v>0</v>
      </c>
      <c r="T12" s="97">
        <f t="shared" si="1"/>
        <v>0</v>
      </c>
      <c r="U12" s="121">
        <v>45658</v>
      </c>
      <c r="V12" s="121">
        <v>46021</v>
      </c>
      <c r="W12" s="114">
        <v>365</v>
      </c>
      <c r="X12" s="113">
        <v>1059626</v>
      </c>
      <c r="Y12" s="115" t="s">
        <v>282</v>
      </c>
      <c r="Z12" s="122" t="s">
        <v>283</v>
      </c>
      <c r="AA12" s="123" t="s">
        <v>284</v>
      </c>
      <c r="AB12" s="123" t="s">
        <v>285</v>
      </c>
      <c r="AC12" s="114" t="s">
        <v>295</v>
      </c>
      <c r="AD12" s="114" t="s">
        <v>281</v>
      </c>
      <c r="AE12" s="124"/>
      <c r="AF12" s="114"/>
      <c r="AG12" s="114" t="s">
        <v>287</v>
      </c>
      <c r="AH12" s="114"/>
      <c r="AI12" s="159">
        <v>1020000000.53</v>
      </c>
      <c r="AJ12" s="291"/>
      <c r="AK12" s="291"/>
      <c r="AL12" s="263"/>
      <c r="AM12" s="263"/>
      <c r="AN12" s="293"/>
      <c r="AO12" s="295"/>
      <c r="AP12" s="298"/>
      <c r="AQ12" s="272"/>
      <c r="AR12" s="291"/>
      <c r="AS12" s="272"/>
      <c r="AT12" s="265"/>
      <c r="AU12" s="274"/>
      <c r="AV12" s="261"/>
      <c r="AW12" s="274"/>
      <c r="AX12" s="263"/>
      <c r="AY12" s="267"/>
      <c r="AZ12" s="261"/>
      <c r="BA12" s="261"/>
      <c r="BB12" s="261"/>
      <c r="BC12" s="261"/>
      <c r="BD12" s="261"/>
      <c r="BE12" s="262"/>
      <c r="BF12" s="114"/>
    </row>
    <row r="13" spans="1:60" ht="65.099999999999994" customHeight="1">
      <c r="A13" s="162" t="s">
        <v>170</v>
      </c>
      <c r="B13" s="113" t="s">
        <v>171</v>
      </c>
      <c r="C13" s="114" t="s">
        <v>172</v>
      </c>
      <c r="D13" s="115" t="s">
        <v>174</v>
      </c>
      <c r="E13" s="115" t="s">
        <v>275</v>
      </c>
      <c r="F13" s="116" t="s">
        <v>276</v>
      </c>
      <c r="G13" s="117" t="s">
        <v>277</v>
      </c>
      <c r="H13" s="115" t="s">
        <v>278</v>
      </c>
      <c r="I13" s="163" t="s">
        <v>279</v>
      </c>
      <c r="J13" s="118">
        <v>0.01</v>
      </c>
      <c r="K13" s="119" t="s">
        <v>297</v>
      </c>
      <c r="L13" s="114"/>
      <c r="M13" s="114" t="s">
        <v>294</v>
      </c>
      <c r="N13" s="120">
        <v>1</v>
      </c>
      <c r="O13" s="114">
        <v>0</v>
      </c>
      <c r="P13" s="114">
        <v>0</v>
      </c>
      <c r="Q13" s="114"/>
      <c r="R13" s="114"/>
      <c r="S13" s="114">
        <f t="shared" si="0"/>
        <v>0</v>
      </c>
      <c r="T13" s="97">
        <f t="shared" si="1"/>
        <v>0</v>
      </c>
      <c r="U13" s="121">
        <v>45658</v>
      </c>
      <c r="V13" s="121">
        <v>46021</v>
      </c>
      <c r="W13" s="114">
        <v>365</v>
      </c>
      <c r="X13" s="113">
        <v>1059626</v>
      </c>
      <c r="Y13" s="115" t="s">
        <v>282</v>
      </c>
      <c r="Z13" s="122" t="s">
        <v>283</v>
      </c>
      <c r="AA13" s="123" t="s">
        <v>284</v>
      </c>
      <c r="AB13" s="123" t="s">
        <v>285</v>
      </c>
      <c r="AC13" s="114" t="s">
        <v>295</v>
      </c>
      <c r="AD13" s="114" t="s">
        <v>281</v>
      </c>
      <c r="AE13" s="124"/>
      <c r="AF13" s="114"/>
      <c r="AG13" s="114" t="s">
        <v>287</v>
      </c>
      <c r="AH13" s="114"/>
      <c r="AI13" s="159">
        <v>230145997</v>
      </c>
      <c r="AJ13" s="291"/>
      <c r="AK13" s="291"/>
      <c r="AL13" s="263"/>
      <c r="AM13" s="263"/>
      <c r="AN13" s="293"/>
      <c r="AO13" s="295"/>
      <c r="AP13" s="298"/>
      <c r="AQ13" s="272"/>
      <c r="AR13" s="291"/>
      <c r="AS13" s="272"/>
      <c r="AT13" s="265"/>
      <c r="AU13" s="274"/>
      <c r="AV13" s="261"/>
      <c r="AW13" s="274"/>
      <c r="AX13" s="263"/>
      <c r="AY13" s="267"/>
      <c r="AZ13" s="261"/>
      <c r="BA13" s="261"/>
      <c r="BB13" s="261"/>
      <c r="BC13" s="261"/>
      <c r="BD13" s="261"/>
      <c r="BE13" s="262"/>
      <c r="BF13" s="114"/>
    </row>
    <row r="14" spans="1:60" ht="65.099999999999994" customHeight="1">
      <c r="A14" s="162" t="s">
        <v>170</v>
      </c>
      <c r="B14" s="113" t="s">
        <v>171</v>
      </c>
      <c r="C14" s="114" t="s">
        <v>172</v>
      </c>
      <c r="D14" s="115" t="s">
        <v>174</v>
      </c>
      <c r="E14" s="115" t="s">
        <v>275</v>
      </c>
      <c r="F14" s="116" t="s">
        <v>276</v>
      </c>
      <c r="G14" s="117" t="s">
        <v>277</v>
      </c>
      <c r="H14" s="115" t="s">
        <v>278</v>
      </c>
      <c r="I14" s="163" t="s">
        <v>279</v>
      </c>
      <c r="J14" s="118">
        <v>5.0000000000000001E-3</v>
      </c>
      <c r="K14" s="119" t="s">
        <v>298</v>
      </c>
      <c r="L14" s="114"/>
      <c r="M14" s="114" t="s">
        <v>294</v>
      </c>
      <c r="N14" s="120">
        <v>0</v>
      </c>
      <c r="O14" s="114">
        <v>0</v>
      </c>
      <c r="P14" s="114">
        <v>0</v>
      </c>
      <c r="Q14" s="114"/>
      <c r="R14" s="114"/>
      <c r="S14" s="114">
        <f t="shared" si="0"/>
        <v>0</v>
      </c>
      <c r="T14" s="97">
        <v>0</v>
      </c>
      <c r="U14" s="121">
        <v>45658</v>
      </c>
      <c r="V14" s="121">
        <v>46021</v>
      </c>
      <c r="W14" s="114">
        <v>365</v>
      </c>
      <c r="X14" s="113">
        <v>1059626</v>
      </c>
      <c r="Y14" s="115" t="s">
        <v>282</v>
      </c>
      <c r="Z14" s="122" t="s">
        <v>283</v>
      </c>
      <c r="AA14" s="123" t="s">
        <v>284</v>
      </c>
      <c r="AB14" s="123" t="s">
        <v>285</v>
      </c>
      <c r="AC14" s="114" t="s">
        <v>295</v>
      </c>
      <c r="AD14" s="114" t="s">
        <v>281</v>
      </c>
      <c r="AE14" s="124"/>
      <c r="AF14" s="114"/>
      <c r="AG14" s="114" t="s">
        <v>287</v>
      </c>
      <c r="AH14" s="114"/>
      <c r="AI14" s="159">
        <v>0</v>
      </c>
      <c r="AJ14" s="291"/>
      <c r="AK14" s="291"/>
      <c r="AL14" s="263"/>
      <c r="AM14" s="263"/>
      <c r="AN14" s="293"/>
      <c r="AO14" s="295"/>
      <c r="AP14" s="298"/>
      <c r="AQ14" s="272"/>
      <c r="AR14" s="291"/>
      <c r="AS14" s="272"/>
      <c r="AT14" s="265"/>
      <c r="AU14" s="274"/>
      <c r="AV14" s="261"/>
      <c r="AW14" s="274"/>
      <c r="AX14" s="263"/>
      <c r="AY14" s="267"/>
      <c r="AZ14" s="261"/>
      <c r="BA14" s="261"/>
      <c r="BB14" s="261"/>
      <c r="BC14" s="261"/>
      <c r="BD14" s="261"/>
      <c r="BE14" s="262"/>
      <c r="BF14" s="114"/>
    </row>
    <row r="15" spans="1:60" ht="65.099999999999994" customHeight="1">
      <c r="A15" s="162" t="s">
        <v>170</v>
      </c>
      <c r="B15" s="113" t="s">
        <v>171</v>
      </c>
      <c r="C15" s="114" t="s">
        <v>172</v>
      </c>
      <c r="D15" s="115" t="s">
        <v>174</v>
      </c>
      <c r="E15" s="115" t="s">
        <v>275</v>
      </c>
      <c r="F15" s="116" t="s">
        <v>276</v>
      </c>
      <c r="G15" s="117" t="s">
        <v>277</v>
      </c>
      <c r="H15" s="115" t="s">
        <v>278</v>
      </c>
      <c r="I15" s="163" t="s">
        <v>279</v>
      </c>
      <c r="J15" s="118">
        <v>5.0000000000000001E-3</v>
      </c>
      <c r="K15" s="119" t="s">
        <v>299</v>
      </c>
      <c r="L15" s="114"/>
      <c r="M15" s="114" t="s">
        <v>294</v>
      </c>
      <c r="N15" s="120">
        <v>0</v>
      </c>
      <c r="O15" s="114">
        <v>0</v>
      </c>
      <c r="P15" s="114">
        <v>0</v>
      </c>
      <c r="Q15" s="114"/>
      <c r="R15" s="114"/>
      <c r="S15" s="114">
        <f t="shared" si="0"/>
        <v>0</v>
      </c>
      <c r="T15" s="97">
        <v>0</v>
      </c>
      <c r="U15" s="121">
        <v>45658</v>
      </c>
      <c r="V15" s="121">
        <v>46021</v>
      </c>
      <c r="W15" s="114">
        <v>365</v>
      </c>
      <c r="X15" s="113">
        <v>1059626</v>
      </c>
      <c r="Y15" s="115" t="s">
        <v>282</v>
      </c>
      <c r="Z15" s="122" t="s">
        <v>283</v>
      </c>
      <c r="AA15" s="123" t="s">
        <v>284</v>
      </c>
      <c r="AB15" s="123" t="s">
        <v>285</v>
      </c>
      <c r="AC15" s="114" t="s">
        <v>295</v>
      </c>
      <c r="AD15" s="114" t="s">
        <v>281</v>
      </c>
      <c r="AE15" s="124"/>
      <c r="AF15" s="114"/>
      <c r="AG15" s="114" t="s">
        <v>287</v>
      </c>
      <c r="AH15" s="114"/>
      <c r="AI15" s="159">
        <v>0</v>
      </c>
      <c r="AJ15" s="291"/>
      <c r="AK15" s="291"/>
      <c r="AL15" s="263"/>
      <c r="AM15" s="263"/>
      <c r="AN15" s="293"/>
      <c r="AO15" s="295"/>
      <c r="AP15" s="298"/>
      <c r="AQ15" s="272"/>
      <c r="AR15" s="291"/>
      <c r="AS15" s="272"/>
      <c r="AT15" s="265"/>
      <c r="AU15" s="274"/>
      <c r="AV15" s="261"/>
      <c r="AW15" s="274"/>
      <c r="AX15" s="263"/>
      <c r="AY15" s="267"/>
      <c r="AZ15" s="261"/>
      <c r="BA15" s="261"/>
      <c r="BB15" s="261"/>
      <c r="BC15" s="261"/>
      <c r="BD15" s="261"/>
      <c r="BE15" s="262"/>
      <c r="BF15" s="114"/>
    </row>
    <row r="16" spans="1:60" ht="65.099999999999994" customHeight="1">
      <c r="A16" s="162" t="s">
        <v>170</v>
      </c>
      <c r="B16" s="113" t="s">
        <v>171</v>
      </c>
      <c r="C16" s="114" t="s">
        <v>172</v>
      </c>
      <c r="D16" s="115" t="s">
        <v>174</v>
      </c>
      <c r="E16" s="115" t="s">
        <v>275</v>
      </c>
      <c r="F16" s="116" t="s">
        <v>276</v>
      </c>
      <c r="G16" s="117" t="s">
        <v>277</v>
      </c>
      <c r="H16" s="115" t="s">
        <v>278</v>
      </c>
      <c r="I16" s="163" t="s">
        <v>279</v>
      </c>
      <c r="J16" s="118">
        <v>5.0000000000000001E-3</v>
      </c>
      <c r="K16" s="119" t="s">
        <v>300</v>
      </c>
      <c r="L16" s="114"/>
      <c r="M16" s="114" t="s">
        <v>294</v>
      </c>
      <c r="N16" s="120">
        <v>0</v>
      </c>
      <c r="O16" s="114">
        <v>0</v>
      </c>
      <c r="P16" s="114">
        <v>0</v>
      </c>
      <c r="Q16" s="114"/>
      <c r="R16" s="114"/>
      <c r="S16" s="114">
        <f t="shared" si="0"/>
        <v>0</v>
      </c>
      <c r="T16" s="97">
        <v>0</v>
      </c>
      <c r="U16" s="121">
        <v>45658</v>
      </c>
      <c r="V16" s="121">
        <v>46021</v>
      </c>
      <c r="W16" s="114">
        <v>365</v>
      </c>
      <c r="X16" s="113">
        <v>1059626</v>
      </c>
      <c r="Y16" s="115" t="s">
        <v>282</v>
      </c>
      <c r="Z16" s="122" t="s">
        <v>283</v>
      </c>
      <c r="AA16" s="123" t="s">
        <v>284</v>
      </c>
      <c r="AB16" s="123" t="s">
        <v>285</v>
      </c>
      <c r="AC16" s="114" t="s">
        <v>295</v>
      </c>
      <c r="AD16" s="114" t="s">
        <v>281</v>
      </c>
      <c r="AE16" s="124"/>
      <c r="AF16" s="114"/>
      <c r="AG16" s="114" t="s">
        <v>287</v>
      </c>
      <c r="AH16" s="114"/>
      <c r="AI16" s="159">
        <v>0</v>
      </c>
      <c r="AJ16" s="291"/>
      <c r="AK16" s="291"/>
      <c r="AL16" s="263"/>
      <c r="AM16" s="263"/>
      <c r="AN16" s="293"/>
      <c r="AO16" s="295"/>
      <c r="AP16" s="298"/>
      <c r="AQ16" s="272"/>
      <c r="AR16" s="291"/>
      <c r="AS16" s="272"/>
      <c r="AT16" s="265"/>
      <c r="AU16" s="274"/>
      <c r="AV16" s="261"/>
      <c r="AW16" s="274"/>
      <c r="AX16" s="263"/>
      <c r="AY16" s="267"/>
      <c r="AZ16" s="261"/>
      <c r="BA16" s="261"/>
      <c r="BB16" s="261"/>
      <c r="BC16" s="261"/>
      <c r="BD16" s="261"/>
      <c r="BE16" s="262"/>
      <c r="BF16" s="114"/>
    </row>
    <row r="17" spans="1:58" ht="65.099999999999994" customHeight="1">
      <c r="A17" s="162" t="s">
        <v>170</v>
      </c>
      <c r="B17" s="113" t="s">
        <v>171</v>
      </c>
      <c r="C17" s="114" t="s">
        <v>172</v>
      </c>
      <c r="D17" s="115" t="s">
        <v>174</v>
      </c>
      <c r="E17" s="115" t="s">
        <v>275</v>
      </c>
      <c r="F17" s="116" t="s">
        <v>276</v>
      </c>
      <c r="G17" s="117" t="s">
        <v>277</v>
      </c>
      <c r="H17" s="115" t="s">
        <v>278</v>
      </c>
      <c r="I17" s="163" t="s">
        <v>279</v>
      </c>
      <c r="J17" s="118">
        <v>5.0000000000000001E-3</v>
      </c>
      <c r="K17" s="119" t="s">
        <v>301</v>
      </c>
      <c r="L17" s="114"/>
      <c r="M17" s="114" t="s">
        <v>294</v>
      </c>
      <c r="N17" s="120">
        <v>0</v>
      </c>
      <c r="O17" s="114">
        <v>0</v>
      </c>
      <c r="P17" s="114">
        <v>0</v>
      </c>
      <c r="Q17" s="114"/>
      <c r="R17" s="114"/>
      <c r="S17" s="114">
        <f t="shared" si="0"/>
        <v>0</v>
      </c>
      <c r="T17" s="97">
        <v>0</v>
      </c>
      <c r="U17" s="121">
        <v>45658</v>
      </c>
      <c r="V17" s="121">
        <v>46021</v>
      </c>
      <c r="W17" s="114">
        <v>365</v>
      </c>
      <c r="X17" s="113">
        <v>1059626</v>
      </c>
      <c r="Y17" s="115" t="s">
        <v>282</v>
      </c>
      <c r="Z17" s="122" t="s">
        <v>283</v>
      </c>
      <c r="AA17" s="123" t="s">
        <v>284</v>
      </c>
      <c r="AB17" s="123" t="s">
        <v>285</v>
      </c>
      <c r="AC17" s="114" t="s">
        <v>295</v>
      </c>
      <c r="AD17" s="114" t="s">
        <v>281</v>
      </c>
      <c r="AE17" s="124"/>
      <c r="AF17" s="114"/>
      <c r="AG17" s="114" t="s">
        <v>287</v>
      </c>
      <c r="AH17" s="114"/>
      <c r="AI17" s="159">
        <v>0</v>
      </c>
      <c r="AJ17" s="291"/>
      <c r="AK17" s="291"/>
      <c r="AL17" s="263"/>
      <c r="AM17" s="263"/>
      <c r="AN17" s="293"/>
      <c r="AO17" s="295"/>
      <c r="AP17" s="298"/>
      <c r="AQ17" s="272"/>
      <c r="AR17" s="291"/>
      <c r="AS17" s="272"/>
      <c r="AT17" s="265"/>
      <c r="AU17" s="274"/>
      <c r="AV17" s="261"/>
      <c r="AW17" s="274"/>
      <c r="AX17" s="263"/>
      <c r="AY17" s="267"/>
      <c r="AZ17" s="261"/>
      <c r="BA17" s="261"/>
      <c r="BB17" s="261"/>
      <c r="BC17" s="261"/>
      <c r="BD17" s="261"/>
      <c r="BE17" s="262"/>
      <c r="BF17" s="114"/>
    </row>
    <row r="18" spans="1:58" ht="65.099999999999994" customHeight="1">
      <c r="A18" s="162" t="s">
        <v>170</v>
      </c>
      <c r="B18" s="113" t="s">
        <v>171</v>
      </c>
      <c r="C18" s="114" t="s">
        <v>172</v>
      </c>
      <c r="D18" s="115" t="s">
        <v>174</v>
      </c>
      <c r="E18" s="115" t="s">
        <v>275</v>
      </c>
      <c r="F18" s="116" t="s">
        <v>276</v>
      </c>
      <c r="G18" s="117" t="s">
        <v>277</v>
      </c>
      <c r="H18" s="115" t="s">
        <v>278</v>
      </c>
      <c r="I18" s="163" t="s">
        <v>279</v>
      </c>
      <c r="J18" s="118">
        <v>5.0000000000000001E-3</v>
      </c>
      <c r="K18" s="119" t="s">
        <v>302</v>
      </c>
      <c r="L18" s="114"/>
      <c r="M18" s="114" t="s">
        <v>294</v>
      </c>
      <c r="N18" s="120">
        <v>0</v>
      </c>
      <c r="O18" s="114">
        <v>0</v>
      </c>
      <c r="P18" s="114">
        <v>0</v>
      </c>
      <c r="Q18" s="114"/>
      <c r="R18" s="114"/>
      <c r="S18" s="114">
        <f t="shared" si="0"/>
        <v>0</v>
      </c>
      <c r="T18" s="97">
        <v>0</v>
      </c>
      <c r="U18" s="121">
        <v>45658</v>
      </c>
      <c r="V18" s="121">
        <v>46021</v>
      </c>
      <c r="W18" s="114">
        <v>365</v>
      </c>
      <c r="X18" s="113">
        <v>1059626</v>
      </c>
      <c r="Y18" s="115" t="s">
        <v>282</v>
      </c>
      <c r="Z18" s="122" t="s">
        <v>283</v>
      </c>
      <c r="AA18" s="123" t="s">
        <v>284</v>
      </c>
      <c r="AB18" s="123" t="s">
        <v>285</v>
      </c>
      <c r="AC18" s="114" t="s">
        <v>295</v>
      </c>
      <c r="AD18" s="114" t="s">
        <v>281</v>
      </c>
      <c r="AE18" s="124"/>
      <c r="AF18" s="114"/>
      <c r="AG18" s="114" t="s">
        <v>287</v>
      </c>
      <c r="AH18" s="114"/>
      <c r="AI18" s="159">
        <v>0</v>
      </c>
      <c r="AJ18" s="291"/>
      <c r="AK18" s="291"/>
      <c r="AL18" s="263"/>
      <c r="AM18" s="263"/>
      <c r="AN18" s="293"/>
      <c r="AO18" s="295"/>
      <c r="AP18" s="298"/>
      <c r="AQ18" s="272"/>
      <c r="AR18" s="291"/>
      <c r="AS18" s="272"/>
      <c r="AT18" s="265"/>
      <c r="AU18" s="274"/>
      <c r="AV18" s="261"/>
      <c r="AW18" s="274"/>
      <c r="AX18" s="263"/>
      <c r="AY18" s="267"/>
      <c r="AZ18" s="261"/>
      <c r="BA18" s="261"/>
      <c r="BB18" s="261"/>
      <c r="BC18" s="261"/>
      <c r="BD18" s="261"/>
      <c r="BE18" s="262"/>
      <c r="BF18" s="114"/>
    </row>
    <row r="19" spans="1:58" ht="65.099999999999994" customHeight="1">
      <c r="A19" s="162" t="s">
        <v>170</v>
      </c>
      <c r="B19" s="113" t="s">
        <v>171</v>
      </c>
      <c r="C19" s="114" t="s">
        <v>172</v>
      </c>
      <c r="D19" s="115" t="s">
        <v>174</v>
      </c>
      <c r="E19" s="115" t="s">
        <v>275</v>
      </c>
      <c r="F19" s="116" t="s">
        <v>276</v>
      </c>
      <c r="G19" s="117" t="s">
        <v>277</v>
      </c>
      <c r="H19" s="115" t="s">
        <v>278</v>
      </c>
      <c r="I19" s="163" t="s">
        <v>279</v>
      </c>
      <c r="J19" s="118">
        <v>0.05</v>
      </c>
      <c r="K19" s="119" t="s">
        <v>303</v>
      </c>
      <c r="L19" s="114"/>
      <c r="M19" s="114" t="s">
        <v>294</v>
      </c>
      <c r="N19" s="120">
        <v>0</v>
      </c>
      <c r="O19" s="114">
        <v>0</v>
      </c>
      <c r="P19" s="114">
        <v>0</v>
      </c>
      <c r="Q19" s="114"/>
      <c r="R19" s="114"/>
      <c r="S19" s="114">
        <f t="shared" si="0"/>
        <v>0</v>
      </c>
      <c r="T19" s="97">
        <v>0</v>
      </c>
      <c r="U19" s="121">
        <v>45658</v>
      </c>
      <c r="V19" s="121">
        <v>46021</v>
      </c>
      <c r="W19" s="114">
        <v>365</v>
      </c>
      <c r="X19" s="113">
        <v>1059626</v>
      </c>
      <c r="Y19" s="115" t="s">
        <v>282</v>
      </c>
      <c r="Z19" s="122" t="s">
        <v>283</v>
      </c>
      <c r="AA19" s="123" t="s">
        <v>284</v>
      </c>
      <c r="AB19" s="123" t="s">
        <v>285</v>
      </c>
      <c r="AC19" s="114" t="s">
        <v>295</v>
      </c>
      <c r="AD19" s="114" t="s">
        <v>281</v>
      </c>
      <c r="AE19" s="124"/>
      <c r="AF19" s="114"/>
      <c r="AG19" s="114" t="s">
        <v>287</v>
      </c>
      <c r="AH19" s="114"/>
      <c r="AI19" s="159">
        <v>0</v>
      </c>
      <c r="AJ19" s="291"/>
      <c r="AK19" s="291"/>
      <c r="AL19" s="263"/>
      <c r="AM19" s="263"/>
      <c r="AN19" s="293"/>
      <c r="AO19" s="295"/>
      <c r="AP19" s="298"/>
      <c r="AQ19" s="272"/>
      <c r="AR19" s="291"/>
      <c r="AS19" s="272"/>
      <c r="AT19" s="265"/>
      <c r="AU19" s="274"/>
      <c r="AV19" s="261"/>
      <c r="AW19" s="274"/>
      <c r="AX19" s="263"/>
      <c r="AY19" s="267"/>
      <c r="AZ19" s="261"/>
      <c r="BA19" s="261"/>
      <c r="BB19" s="261"/>
      <c r="BC19" s="261"/>
      <c r="BD19" s="261"/>
      <c r="BE19" s="262"/>
      <c r="BF19" s="114"/>
    </row>
    <row r="20" spans="1:58" ht="65.099999999999994" customHeight="1">
      <c r="A20" s="162" t="s">
        <v>170</v>
      </c>
      <c r="B20" s="113" t="s">
        <v>171</v>
      </c>
      <c r="C20" s="114" t="s">
        <v>172</v>
      </c>
      <c r="D20" s="115" t="s">
        <v>174</v>
      </c>
      <c r="E20" s="115" t="s">
        <v>275</v>
      </c>
      <c r="F20" s="116" t="s">
        <v>276</v>
      </c>
      <c r="G20" s="117" t="s">
        <v>277</v>
      </c>
      <c r="H20" s="115" t="s">
        <v>278</v>
      </c>
      <c r="I20" s="163" t="s">
        <v>279</v>
      </c>
      <c r="J20" s="118">
        <v>5.0000000000000001E-3</v>
      </c>
      <c r="K20" s="119" t="s">
        <v>304</v>
      </c>
      <c r="L20" s="114"/>
      <c r="M20" s="114" t="s">
        <v>294</v>
      </c>
      <c r="N20" s="120">
        <v>0</v>
      </c>
      <c r="O20" s="114">
        <v>0</v>
      </c>
      <c r="P20" s="114">
        <v>0</v>
      </c>
      <c r="Q20" s="114"/>
      <c r="R20" s="114"/>
      <c r="S20" s="114">
        <f t="shared" si="0"/>
        <v>0</v>
      </c>
      <c r="T20" s="97">
        <v>0</v>
      </c>
      <c r="U20" s="121">
        <v>45658</v>
      </c>
      <c r="V20" s="121">
        <v>46021</v>
      </c>
      <c r="W20" s="114">
        <v>365</v>
      </c>
      <c r="X20" s="113">
        <v>1059626</v>
      </c>
      <c r="Y20" s="115" t="s">
        <v>282</v>
      </c>
      <c r="Z20" s="122" t="s">
        <v>283</v>
      </c>
      <c r="AA20" s="123" t="s">
        <v>284</v>
      </c>
      <c r="AB20" s="123" t="s">
        <v>285</v>
      </c>
      <c r="AC20" s="114" t="s">
        <v>295</v>
      </c>
      <c r="AD20" s="114" t="s">
        <v>281</v>
      </c>
      <c r="AE20" s="124"/>
      <c r="AF20" s="114"/>
      <c r="AG20" s="114" t="s">
        <v>287</v>
      </c>
      <c r="AH20" s="114"/>
      <c r="AI20" s="159">
        <v>0</v>
      </c>
      <c r="AJ20" s="291"/>
      <c r="AK20" s="291"/>
      <c r="AL20" s="263"/>
      <c r="AM20" s="263"/>
      <c r="AN20" s="293"/>
      <c r="AO20" s="295"/>
      <c r="AP20" s="298"/>
      <c r="AQ20" s="272"/>
      <c r="AR20" s="291"/>
      <c r="AS20" s="272"/>
      <c r="AT20" s="265"/>
      <c r="AU20" s="274"/>
      <c r="AV20" s="261"/>
      <c r="AW20" s="274"/>
      <c r="AX20" s="263"/>
      <c r="AY20" s="267"/>
      <c r="AZ20" s="261"/>
      <c r="BA20" s="261"/>
      <c r="BB20" s="261"/>
      <c r="BC20" s="261"/>
      <c r="BD20" s="261"/>
      <c r="BE20" s="262"/>
      <c r="BF20" s="114"/>
    </row>
    <row r="21" spans="1:58" ht="65.099999999999994" customHeight="1">
      <c r="A21" s="162" t="s">
        <v>170</v>
      </c>
      <c r="B21" s="113" t="s">
        <v>171</v>
      </c>
      <c r="C21" s="114" t="s">
        <v>172</v>
      </c>
      <c r="D21" s="115" t="s">
        <v>174</v>
      </c>
      <c r="E21" s="115" t="s">
        <v>275</v>
      </c>
      <c r="F21" s="116" t="s">
        <v>276</v>
      </c>
      <c r="G21" s="117" t="s">
        <v>277</v>
      </c>
      <c r="H21" s="115" t="s">
        <v>278</v>
      </c>
      <c r="I21" s="163" t="s">
        <v>279</v>
      </c>
      <c r="J21" s="118">
        <v>5.0000000000000001E-3</v>
      </c>
      <c r="K21" s="119" t="s">
        <v>305</v>
      </c>
      <c r="L21" s="114"/>
      <c r="M21" s="114" t="s">
        <v>294</v>
      </c>
      <c r="N21" s="120">
        <v>0</v>
      </c>
      <c r="O21" s="114">
        <v>0</v>
      </c>
      <c r="P21" s="114">
        <v>0</v>
      </c>
      <c r="Q21" s="114"/>
      <c r="R21" s="114"/>
      <c r="S21" s="114">
        <f t="shared" si="0"/>
        <v>0</v>
      </c>
      <c r="T21" s="97">
        <v>0</v>
      </c>
      <c r="U21" s="121">
        <v>45658</v>
      </c>
      <c r="V21" s="121">
        <v>46021</v>
      </c>
      <c r="W21" s="114">
        <v>365</v>
      </c>
      <c r="X21" s="113">
        <v>1059626</v>
      </c>
      <c r="Y21" s="115" t="s">
        <v>282</v>
      </c>
      <c r="Z21" s="122" t="s">
        <v>283</v>
      </c>
      <c r="AA21" s="123" t="s">
        <v>284</v>
      </c>
      <c r="AB21" s="123" t="s">
        <v>285</v>
      </c>
      <c r="AC21" s="114" t="s">
        <v>295</v>
      </c>
      <c r="AD21" s="114" t="s">
        <v>281</v>
      </c>
      <c r="AE21" s="124"/>
      <c r="AF21" s="114"/>
      <c r="AG21" s="114" t="s">
        <v>287</v>
      </c>
      <c r="AH21" s="114"/>
      <c r="AI21" s="159">
        <v>0</v>
      </c>
      <c r="AJ21" s="291"/>
      <c r="AK21" s="291"/>
      <c r="AL21" s="263"/>
      <c r="AM21" s="263"/>
      <c r="AN21" s="293"/>
      <c r="AO21" s="295"/>
      <c r="AP21" s="298"/>
      <c r="AQ21" s="272"/>
      <c r="AR21" s="291"/>
      <c r="AS21" s="272"/>
      <c r="AT21" s="265"/>
      <c r="AU21" s="274"/>
      <c r="AV21" s="261"/>
      <c r="AW21" s="274"/>
      <c r="AX21" s="263"/>
      <c r="AY21" s="267"/>
      <c r="AZ21" s="261"/>
      <c r="BA21" s="261"/>
      <c r="BB21" s="261"/>
      <c r="BC21" s="261"/>
      <c r="BD21" s="261"/>
      <c r="BE21" s="262"/>
      <c r="BF21" s="114"/>
    </row>
    <row r="22" spans="1:58" ht="65.099999999999994" customHeight="1">
      <c r="A22" s="162" t="s">
        <v>170</v>
      </c>
      <c r="B22" s="113" t="s">
        <v>171</v>
      </c>
      <c r="C22" s="114" t="s">
        <v>172</v>
      </c>
      <c r="D22" s="115" t="s">
        <v>174</v>
      </c>
      <c r="E22" s="115" t="s">
        <v>275</v>
      </c>
      <c r="F22" s="116" t="s">
        <v>276</v>
      </c>
      <c r="G22" s="117" t="s">
        <v>277</v>
      </c>
      <c r="H22" s="115" t="s">
        <v>278</v>
      </c>
      <c r="I22" s="163" t="s">
        <v>279</v>
      </c>
      <c r="J22" s="118">
        <v>5.0000000000000001E-3</v>
      </c>
      <c r="K22" s="119" t="s">
        <v>306</v>
      </c>
      <c r="L22" s="114"/>
      <c r="M22" s="114" t="s">
        <v>294</v>
      </c>
      <c r="N22" s="120">
        <v>0</v>
      </c>
      <c r="O22" s="114">
        <v>0</v>
      </c>
      <c r="P22" s="114">
        <v>0</v>
      </c>
      <c r="Q22" s="114"/>
      <c r="R22" s="114"/>
      <c r="S22" s="114">
        <f t="shared" si="0"/>
        <v>0</v>
      </c>
      <c r="T22" s="97">
        <v>0</v>
      </c>
      <c r="U22" s="121">
        <v>45658</v>
      </c>
      <c r="V22" s="121">
        <v>46021</v>
      </c>
      <c r="W22" s="114">
        <v>365</v>
      </c>
      <c r="X22" s="113">
        <v>1059626</v>
      </c>
      <c r="Y22" s="115" t="s">
        <v>282</v>
      </c>
      <c r="Z22" s="122" t="s">
        <v>283</v>
      </c>
      <c r="AA22" s="123" t="s">
        <v>284</v>
      </c>
      <c r="AB22" s="123" t="s">
        <v>285</v>
      </c>
      <c r="AC22" s="114" t="s">
        <v>295</v>
      </c>
      <c r="AD22" s="114" t="s">
        <v>281</v>
      </c>
      <c r="AE22" s="124"/>
      <c r="AF22" s="114"/>
      <c r="AG22" s="114" t="s">
        <v>287</v>
      </c>
      <c r="AH22" s="114"/>
      <c r="AI22" s="159">
        <v>0</v>
      </c>
      <c r="AJ22" s="291"/>
      <c r="AK22" s="291"/>
      <c r="AL22" s="263"/>
      <c r="AM22" s="263"/>
      <c r="AN22" s="293"/>
      <c r="AO22" s="295"/>
      <c r="AP22" s="298"/>
      <c r="AQ22" s="272"/>
      <c r="AR22" s="291"/>
      <c r="AS22" s="272"/>
      <c r="AT22" s="265"/>
      <c r="AU22" s="274"/>
      <c r="AV22" s="261"/>
      <c r="AW22" s="274"/>
      <c r="AX22" s="263"/>
      <c r="AY22" s="267"/>
      <c r="AZ22" s="261"/>
      <c r="BA22" s="261"/>
      <c r="BB22" s="261"/>
      <c r="BC22" s="261"/>
      <c r="BD22" s="261"/>
      <c r="BE22" s="262"/>
      <c r="BF22" s="114"/>
    </row>
    <row r="23" spans="1:58" ht="65.099999999999994" customHeight="1">
      <c r="A23" s="162" t="s">
        <v>170</v>
      </c>
      <c r="B23" s="113" t="s">
        <v>171</v>
      </c>
      <c r="C23" s="114" t="s">
        <v>172</v>
      </c>
      <c r="D23" s="115" t="s">
        <v>178</v>
      </c>
      <c r="E23" s="115" t="s">
        <v>275</v>
      </c>
      <c r="F23" s="116" t="s">
        <v>276</v>
      </c>
      <c r="G23" s="117" t="s">
        <v>277</v>
      </c>
      <c r="H23" s="115" t="s">
        <v>278</v>
      </c>
      <c r="I23" s="163" t="s">
        <v>279</v>
      </c>
      <c r="J23" s="118">
        <v>5.0000000000000001E-3</v>
      </c>
      <c r="K23" s="119" t="s">
        <v>307</v>
      </c>
      <c r="L23" s="114"/>
      <c r="M23" s="114" t="s">
        <v>281</v>
      </c>
      <c r="N23" s="120">
        <v>1</v>
      </c>
      <c r="O23" s="114">
        <v>0</v>
      </c>
      <c r="P23" s="114">
        <v>0</v>
      </c>
      <c r="Q23" s="114"/>
      <c r="R23" s="114"/>
      <c r="S23" s="114">
        <f t="shared" si="0"/>
        <v>0</v>
      </c>
      <c r="T23" s="97">
        <f t="shared" si="1"/>
        <v>0</v>
      </c>
      <c r="U23" s="121">
        <v>45658</v>
      </c>
      <c r="V23" s="121">
        <v>46021</v>
      </c>
      <c r="W23" s="114">
        <v>365</v>
      </c>
      <c r="X23" s="113">
        <v>1059626</v>
      </c>
      <c r="Y23" s="115" t="s">
        <v>282</v>
      </c>
      <c r="Z23" s="122" t="s">
        <v>283</v>
      </c>
      <c r="AA23" s="123" t="s">
        <v>284</v>
      </c>
      <c r="AB23" s="123" t="s">
        <v>285</v>
      </c>
      <c r="AC23" s="114" t="s">
        <v>286</v>
      </c>
      <c r="AD23" s="114" t="s">
        <v>281</v>
      </c>
      <c r="AE23" s="124"/>
      <c r="AF23" s="114"/>
      <c r="AG23" s="114" t="s">
        <v>287</v>
      </c>
      <c r="AH23" s="114"/>
      <c r="AI23" s="159">
        <v>2648438113</v>
      </c>
      <c r="AJ23" s="291"/>
      <c r="AK23" s="291"/>
      <c r="AL23" s="263"/>
      <c r="AM23" s="263"/>
      <c r="AN23" s="293"/>
      <c r="AO23" s="295"/>
      <c r="AP23" s="298"/>
      <c r="AQ23" s="272"/>
      <c r="AR23" s="291"/>
      <c r="AS23" s="272"/>
      <c r="AT23" s="265"/>
      <c r="AU23" s="274"/>
      <c r="AV23" s="261"/>
      <c r="AW23" s="274"/>
      <c r="AX23" s="263"/>
      <c r="AY23" s="267"/>
      <c r="AZ23" s="261"/>
      <c r="BA23" s="261"/>
      <c r="BB23" s="261"/>
      <c r="BC23" s="261"/>
      <c r="BD23" s="261"/>
      <c r="BE23" s="262"/>
      <c r="BF23" s="114"/>
    </row>
    <row r="24" spans="1:58" ht="65.099999999999994" customHeight="1">
      <c r="A24" s="162" t="s">
        <v>170</v>
      </c>
      <c r="B24" s="113" t="s">
        <v>171</v>
      </c>
      <c r="C24" s="114" t="s">
        <v>172</v>
      </c>
      <c r="D24" s="115" t="s">
        <v>178</v>
      </c>
      <c r="E24" s="115" t="s">
        <v>275</v>
      </c>
      <c r="F24" s="116" t="s">
        <v>276</v>
      </c>
      <c r="G24" s="117" t="s">
        <v>277</v>
      </c>
      <c r="H24" s="115" t="s">
        <v>278</v>
      </c>
      <c r="I24" s="163" t="s">
        <v>279</v>
      </c>
      <c r="J24" s="118">
        <v>5.0000000000000001E-3</v>
      </c>
      <c r="K24" s="119" t="s">
        <v>308</v>
      </c>
      <c r="L24" s="114"/>
      <c r="M24" s="114" t="s">
        <v>281</v>
      </c>
      <c r="N24" s="120">
        <v>1</v>
      </c>
      <c r="O24" s="114">
        <v>0</v>
      </c>
      <c r="P24" s="114">
        <v>0</v>
      </c>
      <c r="Q24" s="114"/>
      <c r="R24" s="114"/>
      <c r="S24" s="114">
        <f t="shared" si="0"/>
        <v>0</v>
      </c>
      <c r="T24" s="97">
        <f t="shared" si="1"/>
        <v>0</v>
      </c>
      <c r="U24" s="121">
        <v>45658</v>
      </c>
      <c r="V24" s="121">
        <v>46021</v>
      </c>
      <c r="W24" s="114">
        <v>365</v>
      </c>
      <c r="X24" s="113">
        <v>1059626</v>
      </c>
      <c r="Y24" s="115" t="s">
        <v>282</v>
      </c>
      <c r="Z24" s="122" t="s">
        <v>283</v>
      </c>
      <c r="AA24" s="123" t="s">
        <v>284</v>
      </c>
      <c r="AB24" s="123" t="s">
        <v>285</v>
      </c>
      <c r="AC24" s="114" t="s">
        <v>286</v>
      </c>
      <c r="AD24" s="114" t="s">
        <v>281</v>
      </c>
      <c r="AE24" s="124"/>
      <c r="AF24" s="114"/>
      <c r="AG24" s="114" t="s">
        <v>287</v>
      </c>
      <c r="AH24" s="114"/>
      <c r="AI24" s="159">
        <v>1800000000</v>
      </c>
      <c r="AJ24" s="291"/>
      <c r="AK24" s="291"/>
      <c r="AL24" s="263"/>
      <c r="AM24" s="263"/>
      <c r="AN24" s="293"/>
      <c r="AO24" s="295"/>
      <c r="AP24" s="298"/>
      <c r="AQ24" s="272"/>
      <c r="AR24" s="291"/>
      <c r="AS24" s="272"/>
      <c r="AT24" s="265"/>
      <c r="AU24" s="274"/>
      <c r="AV24" s="261"/>
      <c r="AW24" s="274"/>
      <c r="AX24" s="263"/>
      <c r="AY24" s="267"/>
      <c r="AZ24" s="261"/>
      <c r="BA24" s="261"/>
      <c r="BB24" s="261"/>
      <c r="BC24" s="261"/>
      <c r="BD24" s="261"/>
      <c r="BE24" s="262"/>
      <c r="BF24" s="114"/>
    </row>
    <row r="25" spans="1:58" ht="65.099999999999994" customHeight="1">
      <c r="A25" s="162" t="s">
        <v>176</v>
      </c>
      <c r="B25" s="113" t="s">
        <v>171</v>
      </c>
      <c r="C25" s="114" t="s">
        <v>172</v>
      </c>
      <c r="D25" s="113" t="s">
        <v>309</v>
      </c>
      <c r="E25" s="115" t="s">
        <v>275</v>
      </c>
      <c r="F25" s="116" t="s">
        <v>276</v>
      </c>
      <c r="G25" s="117" t="s">
        <v>277</v>
      </c>
      <c r="H25" s="115" t="s">
        <v>310</v>
      </c>
      <c r="I25" s="113" t="s">
        <v>311</v>
      </c>
      <c r="J25" s="118">
        <v>5.0000000000000001E-3</v>
      </c>
      <c r="K25" s="119" t="s">
        <v>312</v>
      </c>
      <c r="L25" s="114"/>
      <c r="M25" s="114" t="s">
        <v>281</v>
      </c>
      <c r="N25" s="120">
        <v>11</v>
      </c>
      <c r="O25" s="114">
        <v>0</v>
      </c>
      <c r="P25" s="114">
        <v>0</v>
      </c>
      <c r="Q25" s="114"/>
      <c r="R25" s="114"/>
      <c r="S25" s="114">
        <f t="shared" si="0"/>
        <v>0</v>
      </c>
      <c r="T25" s="97">
        <f t="shared" si="1"/>
        <v>0</v>
      </c>
      <c r="U25" s="121">
        <v>45689</v>
      </c>
      <c r="V25" s="121">
        <v>46021</v>
      </c>
      <c r="W25" s="114">
        <v>330</v>
      </c>
      <c r="X25" s="113">
        <v>1059626</v>
      </c>
      <c r="Y25" s="115" t="s">
        <v>282</v>
      </c>
      <c r="Z25" s="122" t="s">
        <v>283</v>
      </c>
      <c r="AA25" s="123" t="s">
        <v>284</v>
      </c>
      <c r="AB25" s="123" t="s">
        <v>285</v>
      </c>
      <c r="AC25" s="114" t="s">
        <v>286</v>
      </c>
      <c r="AD25" s="114" t="s">
        <v>281</v>
      </c>
      <c r="AE25" s="124"/>
      <c r="AF25" s="114"/>
      <c r="AG25" s="114" t="s">
        <v>287</v>
      </c>
      <c r="AH25" s="114"/>
      <c r="AI25" s="159">
        <v>48000000</v>
      </c>
      <c r="AJ25" s="291"/>
      <c r="AK25" s="291"/>
      <c r="AL25" s="263"/>
      <c r="AM25" s="263"/>
      <c r="AN25" s="293"/>
      <c r="AO25" s="295"/>
      <c r="AP25" s="298"/>
      <c r="AQ25" s="272"/>
      <c r="AR25" s="291"/>
      <c r="AS25" s="272"/>
      <c r="AT25" s="265"/>
      <c r="AU25" s="274"/>
      <c r="AV25" s="261"/>
      <c r="AW25" s="274"/>
      <c r="AX25" s="263"/>
      <c r="AY25" s="267"/>
      <c r="AZ25" s="261"/>
      <c r="BA25" s="261"/>
      <c r="BB25" s="261"/>
      <c r="BC25" s="261"/>
      <c r="BD25" s="261"/>
      <c r="BE25" s="262"/>
      <c r="BF25" s="114"/>
    </row>
    <row r="26" spans="1:58" ht="65.099999999999994" customHeight="1">
      <c r="A26" s="162" t="s">
        <v>176</v>
      </c>
      <c r="B26" s="113" t="s">
        <v>171</v>
      </c>
      <c r="C26" s="114" t="s">
        <v>172</v>
      </c>
      <c r="D26" s="113" t="s">
        <v>309</v>
      </c>
      <c r="E26" s="115" t="s">
        <v>275</v>
      </c>
      <c r="F26" s="116" t="s">
        <v>276</v>
      </c>
      <c r="G26" s="117" t="s">
        <v>277</v>
      </c>
      <c r="H26" s="115" t="s">
        <v>310</v>
      </c>
      <c r="I26" s="113" t="s">
        <v>311</v>
      </c>
      <c r="J26" s="118">
        <v>5.0000000000000001E-3</v>
      </c>
      <c r="K26" s="119" t="s">
        <v>313</v>
      </c>
      <c r="L26" s="114"/>
      <c r="M26" s="114" t="s">
        <v>294</v>
      </c>
      <c r="N26" s="120">
        <v>1</v>
      </c>
      <c r="O26" s="114">
        <v>0</v>
      </c>
      <c r="P26" s="114">
        <v>0</v>
      </c>
      <c r="Q26" s="114"/>
      <c r="R26" s="114"/>
      <c r="S26" s="114">
        <f t="shared" si="0"/>
        <v>0</v>
      </c>
      <c r="T26" s="97">
        <f t="shared" si="1"/>
        <v>0</v>
      </c>
      <c r="U26" s="121">
        <v>45689</v>
      </c>
      <c r="V26" s="121">
        <v>46021</v>
      </c>
      <c r="W26" s="114">
        <v>330</v>
      </c>
      <c r="X26" s="113">
        <v>1059626</v>
      </c>
      <c r="Y26" s="115" t="s">
        <v>282</v>
      </c>
      <c r="Z26" s="122" t="s">
        <v>283</v>
      </c>
      <c r="AA26" s="123" t="s">
        <v>284</v>
      </c>
      <c r="AB26" s="123" t="s">
        <v>285</v>
      </c>
      <c r="AC26" s="114" t="s">
        <v>286</v>
      </c>
      <c r="AD26" s="114" t="s">
        <v>281</v>
      </c>
      <c r="AE26" s="124"/>
      <c r="AF26" s="114"/>
      <c r="AG26" s="114" t="s">
        <v>287</v>
      </c>
      <c r="AH26" s="114"/>
      <c r="AI26" s="159">
        <v>2802399664</v>
      </c>
      <c r="AJ26" s="291"/>
      <c r="AK26" s="291"/>
      <c r="AL26" s="263"/>
      <c r="AM26" s="263"/>
      <c r="AN26" s="293"/>
      <c r="AO26" s="295"/>
      <c r="AP26" s="298"/>
      <c r="AQ26" s="272"/>
      <c r="AR26" s="291"/>
      <c r="AS26" s="272"/>
      <c r="AT26" s="265"/>
      <c r="AU26" s="274"/>
      <c r="AV26" s="261"/>
      <c r="AW26" s="274"/>
      <c r="AX26" s="263"/>
      <c r="AY26" s="267"/>
      <c r="AZ26" s="261"/>
      <c r="BA26" s="261"/>
      <c r="BB26" s="261"/>
      <c r="BC26" s="261"/>
      <c r="BD26" s="261"/>
      <c r="BE26" s="262"/>
      <c r="BF26" s="114"/>
    </row>
    <row r="27" spans="1:58" ht="65.099999999999994" customHeight="1">
      <c r="A27" s="162" t="s">
        <v>176</v>
      </c>
      <c r="B27" s="113" t="s">
        <v>171</v>
      </c>
      <c r="C27" s="114" t="s">
        <v>172</v>
      </c>
      <c r="D27" s="113" t="s">
        <v>309</v>
      </c>
      <c r="E27" s="115" t="s">
        <v>275</v>
      </c>
      <c r="F27" s="116" t="s">
        <v>276</v>
      </c>
      <c r="G27" s="117" t="s">
        <v>277</v>
      </c>
      <c r="H27" s="115" t="s">
        <v>310</v>
      </c>
      <c r="I27" s="113" t="s">
        <v>311</v>
      </c>
      <c r="J27" s="118">
        <v>0.05</v>
      </c>
      <c r="K27" s="119" t="s">
        <v>314</v>
      </c>
      <c r="L27" s="114"/>
      <c r="M27" s="114" t="s">
        <v>281</v>
      </c>
      <c r="N27" s="120">
        <v>1</v>
      </c>
      <c r="O27" s="114">
        <v>0</v>
      </c>
      <c r="P27" s="114">
        <v>0</v>
      </c>
      <c r="Q27" s="114"/>
      <c r="R27" s="114"/>
      <c r="S27" s="114">
        <f t="shared" si="0"/>
        <v>0</v>
      </c>
      <c r="T27" s="97">
        <f t="shared" si="1"/>
        <v>0</v>
      </c>
      <c r="U27" s="121">
        <v>45689</v>
      </c>
      <c r="V27" s="121">
        <v>46021</v>
      </c>
      <c r="W27" s="114">
        <v>330</v>
      </c>
      <c r="X27" s="113">
        <v>1059626</v>
      </c>
      <c r="Y27" s="115" t="s">
        <v>282</v>
      </c>
      <c r="Z27" s="122" t="s">
        <v>283</v>
      </c>
      <c r="AA27" s="123" t="s">
        <v>284</v>
      </c>
      <c r="AB27" s="123" t="s">
        <v>285</v>
      </c>
      <c r="AC27" s="114" t="s">
        <v>286</v>
      </c>
      <c r="AD27" s="114" t="s">
        <v>281</v>
      </c>
      <c r="AE27" s="124"/>
      <c r="AF27" s="114"/>
      <c r="AG27" s="114" t="s">
        <v>287</v>
      </c>
      <c r="AH27" s="114"/>
      <c r="AI27" s="159">
        <v>600000000</v>
      </c>
      <c r="AJ27" s="291"/>
      <c r="AK27" s="291"/>
      <c r="AL27" s="263"/>
      <c r="AM27" s="263"/>
      <c r="AN27" s="293"/>
      <c r="AO27" s="295"/>
      <c r="AP27" s="298"/>
      <c r="AQ27" s="272"/>
      <c r="AR27" s="291"/>
      <c r="AS27" s="272"/>
      <c r="AT27" s="265"/>
      <c r="AU27" s="274"/>
      <c r="AV27" s="261"/>
      <c r="AW27" s="274"/>
      <c r="AX27" s="263"/>
      <c r="AY27" s="267"/>
      <c r="AZ27" s="261"/>
      <c r="BA27" s="261"/>
      <c r="BB27" s="261"/>
      <c r="BC27" s="261"/>
      <c r="BD27" s="261"/>
      <c r="BE27" s="262"/>
      <c r="BF27" s="114"/>
    </row>
    <row r="28" spans="1:58" ht="65.099999999999994" customHeight="1">
      <c r="A28" s="162" t="s">
        <v>176</v>
      </c>
      <c r="B28" s="113" t="s">
        <v>171</v>
      </c>
      <c r="C28" s="114" t="s">
        <v>172</v>
      </c>
      <c r="D28" s="113" t="s">
        <v>309</v>
      </c>
      <c r="E28" s="115" t="s">
        <v>275</v>
      </c>
      <c r="F28" s="116" t="s">
        <v>276</v>
      </c>
      <c r="G28" s="117" t="s">
        <v>277</v>
      </c>
      <c r="H28" s="115" t="s">
        <v>310</v>
      </c>
      <c r="I28" s="113" t="s">
        <v>311</v>
      </c>
      <c r="J28" s="118">
        <v>5.0000000000000001E-3</v>
      </c>
      <c r="K28" s="119" t="s">
        <v>315</v>
      </c>
      <c r="L28" s="114"/>
      <c r="M28" s="114" t="s">
        <v>294</v>
      </c>
      <c r="N28" s="120">
        <v>0</v>
      </c>
      <c r="O28" s="114">
        <v>0</v>
      </c>
      <c r="P28" s="114">
        <v>0</v>
      </c>
      <c r="Q28" s="114"/>
      <c r="R28" s="114"/>
      <c r="S28" s="114">
        <f t="shared" si="0"/>
        <v>0</v>
      </c>
      <c r="T28" s="97">
        <v>0</v>
      </c>
      <c r="U28" s="121">
        <v>45689</v>
      </c>
      <c r="V28" s="121">
        <v>46021</v>
      </c>
      <c r="W28" s="114">
        <v>330</v>
      </c>
      <c r="X28" s="113">
        <v>1059626</v>
      </c>
      <c r="Y28" s="115" t="s">
        <v>282</v>
      </c>
      <c r="Z28" s="122" t="s">
        <v>283</v>
      </c>
      <c r="AA28" s="123" t="s">
        <v>284</v>
      </c>
      <c r="AB28" s="123" t="s">
        <v>285</v>
      </c>
      <c r="AC28" s="114" t="s">
        <v>286</v>
      </c>
      <c r="AD28" s="114" t="s">
        <v>281</v>
      </c>
      <c r="AE28" s="124"/>
      <c r="AF28" s="114"/>
      <c r="AG28" s="114" t="s">
        <v>287</v>
      </c>
      <c r="AH28" s="114"/>
      <c r="AI28" s="159">
        <v>0</v>
      </c>
      <c r="AJ28" s="291"/>
      <c r="AK28" s="291"/>
      <c r="AL28" s="164"/>
      <c r="AM28" s="164"/>
      <c r="AN28" s="293"/>
      <c r="AO28" s="295"/>
      <c r="AP28" s="298"/>
      <c r="AQ28" s="272"/>
      <c r="AR28" s="291"/>
      <c r="AS28" s="272"/>
      <c r="AT28" s="265"/>
      <c r="AU28" s="274"/>
      <c r="AV28" s="261"/>
      <c r="AW28" s="274"/>
      <c r="AX28" s="263"/>
      <c r="AZ28" s="165"/>
      <c r="BB28" s="165"/>
      <c r="BD28" s="165"/>
      <c r="BF28" s="114"/>
    </row>
    <row r="29" spans="1:58" ht="65.099999999999994" customHeight="1">
      <c r="A29" s="162" t="s">
        <v>176</v>
      </c>
      <c r="B29" s="113" t="s">
        <v>171</v>
      </c>
      <c r="C29" s="114" t="s">
        <v>172</v>
      </c>
      <c r="D29" s="113" t="s">
        <v>309</v>
      </c>
      <c r="E29" s="115" t="s">
        <v>275</v>
      </c>
      <c r="F29" s="116" t="s">
        <v>276</v>
      </c>
      <c r="G29" s="117" t="s">
        <v>277</v>
      </c>
      <c r="H29" s="115" t="s">
        <v>310</v>
      </c>
      <c r="I29" s="113" t="s">
        <v>311</v>
      </c>
      <c r="J29" s="118">
        <v>5.0000000000000001E-3</v>
      </c>
      <c r="K29" s="119" t="s">
        <v>316</v>
      </c>
      <c r="L29" s="114"/>
      <c r="M29" s="114" t="s">
        <v>281</v>
      </c>
      <c r="N29" s="120">
        <v>0</v>
      </c>
      <c r="O29" s="114">
        <v>0</v>
      </c>
      <c r="P29" s="114">
        <v>0</v>
      </c>
      <c r="Q29" s="114"/>
      <c r="R29" s="114"/>
      <c r="S29" s="114">
        <f t="shared" si="0"/>
        <v>0</v>
      </c>
      <c r="T29" s="97">
        <v>0</v>
      </c>
      <c r="U29" s="121">
        <v>45689</v>
      </c>
      <c r="V29" s="121">
        <v>46021</v>
      </c>
      <c r="W29" s="114">
        <v>330</v>
      </c>
      <c r="X29" s="113">
        <v>1059626</v>
      </c>
      <c r="Y29" s="115" t="s">
        <v>282</v>
      </c>
      <c r="Z29" s="122" t="s">
        <v>283</v>
      </c>
      <c r="AA29" s="123" t="s">
        <v>284</v>
      </c>
      <c r="AB29" s="123" t="s">
        <v>285</v>
      </c>
      <c r="AC29" s="114" t="s">
        <v>286</v>
      </c>
      <c r="AD29" s="114" t="s">
        <v>281</v>
      </c>
      <c r="AE29" s="124"/>
      <c r="AF29" s="114"/>
      <c r="AG29" s="114" t="s">
        <v>287</v>
      </c>
      <c r="AH29" s="114"/>
      <c r="AI29" s="159">
        <v>0</v>
      </c>
      <c r="AJ29" s="291"/>
      <c r="AK29" s="291"/>
      <c r="AL29" s="166"/>
      <c r="AM29" s="166"/>
      <c r="AN29" s="293"/>
      <c r="AO29" s="295"/>
      <c r="AP29" s="298"/>
      <c r="AQ29" s="272"/>
      <c r="AR29" s="291"/>
      <c r="AS29" s="272"/>
      <c r="AT29" s="265"/>
      <c r="AU29" s="274"/>
      <c r="AV29" s="261"/>
      <c r="AW29" s="274"/>
      <c r="AX29" s="263"/>
      <c r="AY29" s="125"/>
      <c r="AZ29" s="114"/>
      <c r="BA29" s="114"/>
      <c r="BB29" s="114"/>
      <c r="BC29" s="114"/>
      <c r="BD29" s="114"/>
      <c r="BE29" s="152"/>
      <c r="BF29" s="114"/>
    </row>
    <row r="30" spans="1:58" ht="65.099999999999994" customHeight="1">
      <c r="A30" s="162" t="s">
        <v>176</v>
      </c>
      <c r="B30" s="113" t="s">
        <v>171</v>
      </c>
      <c r="C30" s="114" t="s">
        <v>172</v>
      </c>
      <c r="D30" s="113" t="s">
        <v>309</v>
      </c>
      <c r="E30" s="115" t="s">
        <v>275</v>
      </c>
      <c r="F30" s="116" t="s">
        <v>276</v>
      </c>
      <c r="G30" s="117" t="s">
        <v>277</v>
      </c>
      <c r="H30" s="115" t="s">
        <v>310</v>
      </c>
      <c r="I30" s="113" t="s">
        <v>311</v>
      </c>
      <c r="J30" s="118">
        <v>0.05</v>
      </c>
      <c r="K30" s="119" t="s">
        <v>317</v>
      </c>
      <c r="L30" s="114"/>
      <c r="M30" s="114" t="s">
        <v>281</v>
      </c>
      <c r="N30" s="120">
        <v>0</v>
      </c>
      <c r="O30" s="114">
        <v>0</v>
      </c>
      <c r="P30" s="114">
        <v>0</v>
      </c>
      <c r="Q30" s="114"/>
      <c r="R30" s="114"/>
      <c r="S30" s="114">
        <f t="shared" si="0"/>
        <v>0</v>
      </c>
      <c r="T30" s="97">
        <v>0</v>
      </c>
      <c r="U30" s="121">
        <v>45689</v>
      </c>
      <c r="V30" s="121">
        <v>46021</v>
      </c>
      <c r="W30" s="114">
        <v>330</v>
      </c>
      <c r="X30" s="113">
        <v>1059626</v>
      </c>
      <c r="Y30" s="115" t="s">
        <v>282</v>
      </c>
      <c r="Z30" s="122" t="s">
        <v>283</v>
      </c>
      <c r="AA30" s="123" t="s">
        <v>284</v>
      </c>
      <c r="AB30" s="123" t="s">
        <v>285</v>
      </c>
      <c r="AC30" s="114" t="s">
        <v>286</v>
      </c>
      <c r="AD30" s="114" t="s">
        <v>281</v>
      </c>
      <c r="AE30" s="124"/>
      <c r="AF30" s="114"/>
      <c r="AG30" s="114" t="s">
        <v>287</v>
      </c>
      <c r="AH30" s="114"/>
      <c r="AI30" s="159">
        <v>0</v>
      </c>
      <c r="AJ30" s="291"/>
      <c r="AK30" s="291"/>
      <c r="AL30" s="167"/>
      <c r="AM30" s="167"/>
      <c r="AN30" s="293"/>
      <c r="AO30" s="295"/>
      <c r="AP30" s="298"/>
      <c r="AQ30" s="272"/>
      <c r="AR30" s="291"/>
      <c r="AS30" s="272"/>
      <c r="AT30" s="265"/>
      <c r="AU30" s="274"/>
      <c r="AV30" s="261"/>
      <c r="AW30" s="274"/>
      <c r="AX30" s="263"/>
      <c r="AY30" s="125"/>
      <c r="AZ30" s="114"/>
      <c r="BA30" s="114"/>
      <c r="BB30" s="114"/>
      <c r="BC30" s="114"/>
      <c r="BD30" s="114"/>
      <c r="BE30" s="152"/>
      <c r="BF30" s="114"/>
    </row>
    <row r="31" spans="1:58" ht="65.099999999999994" customHeight="1">
      <c r="A31" s="162" t="s">
        <v>176</v>
      </c>
      <c r="B31" s="113" t="s">
        <v>171</v>
      </c>
      <c r="C31" s="114" t="s">
        <v>172</v>
      </c>
      <c r="D31" s="113" t="s">
        <v>309</v>
      </c>
      <c r="E31" s="115" t="s">
        <v>275</v>
      </c>
      <c r="F31" s="116" t="s">
        <v>276</v>
      </c>
      <c r="G31" s="117" t="s">
        <v>277</v>
      </c>
      <c r="H31" s="115" t="s">
        <v>310</v>
      </c>
      <c r="I31" s="113" t="s">
        <v>311</v>
      </c>
      <c r="J31" s="118">
        <v>5.0000000000000001E-3</v>
      </c>
      <c r="K31" s="119" t="s">
        <v>318</v>
      </c>
      <c r="L31" s="114"/>
      <c r="M31" s="114" t="s">
        <v>281</v>
      </c>
      <c r="N31" s="120">
        <v>0</v>
      </c>
      <c r="O31" s="114">
        <v>0</v>
      </c>
      <c r="P31" s="114">
        <v>0</v>
      </c>
      <c r="Q31" s="114"/>
      <c r="R31" s="114"/>
      <c r="S31" s="114">
        <f t="shared" si="0"/>
        <v>0</v>
      </c>
      <c r="T31" s="97">
        <v>0</v>
      </c>
      <c r="U31" s="121">
        <v>45689</v>
      </c>
      <c r="V31" s="121">
        <v>46021</v>
      </c>
      <c r="W31" s="114">
        <v>330</v>
      </c>
      <c r="X31" s="113">
        <v>1059626</v>
      </c>
      <c r="Y31" s="115" t="s">
        <v>282</v>
      </c>
      <c r="Z31" s="122" t="s">
        <v>283</v>
      </c>
      <c r="AA31" s="123" t="s">
        <v>284</v>
      </c>
      <c r="AB31" s="123" t="s">
        <v>285</v>
      </c>
      <c r="AC31" s="114" t="s">
        <v>286</v>
      </c>
      <c r="AD31" s="114" t="s">
        <v>281</v>
      </c>
      <c r="AE31" s="124"/>
      <c r="AF31" s="114"/>
      <c r="AG31" s="114" t="s">
        <v>287</v>
      </c>
      <c r="AH31" s="114"/>
      <c r="AI31" s="159">
        <v>0</v>
      </c>
      <c r="AJ31" s="291"/>
      <c r="AK31" s="291"/>
      <c r="AL31" s="167"/>
      <c r="AM31" s="167"/>
      <c r="AN31" s="293"/>
      <c r="AO31" s="295"/>
      <c r="AP31" s="298"/>
      <c r="AQ31" s="272"/>
      <c r="AR31" s="291"/>
      <c r="AS31" s="272"/>
      <c r="AT31" s="265"/>
      <c r="AU31" s="274"/>
      <c r="AV31" s="261"/>
      <c r="AW31" s="274"/>
      <c r="AX31" s="263"/>
      <c r="AY31" s="125"/>
      <c r="AZ31" s="114"/>
      <c r="BA31" s="114"/>
      <c r="BB31" s="114"/>
      <c r="BC31" s="114"/>
      <c r="BD31" s="114"/>
      <c r="BE31" s="152"/>
      <c r="BF31" s="114"/>
    </row>
    <row r="32" spans="1:58" ht="65.099999999999994" customHeight="1">
      <c r="A32" s="162" t="s">
        <v>176</v>
      </c>
      <c r="B32" s="113" t="s">
        <v>171</v>
      </c>
      <c r="C32" s="114" t="s">
        <v>172</v>
      </c>
      <c r="D32" s="113" t="s">
        <v>309</v>
      </c>
      <c r="E32" s="115" t="s">
        <v>275</v>
      </c>
      <c r="F32" s="116" t="s">
        <v>276</v>
      </c>
      <c r="G32" s="117" t="s">
        <v>277</v>
      </c>
      <c r="H32" s="115" t="s">
        <v>310</v>
      </c>
      <c r="I32" s="113" t="s">
        <v>311</v>
      </c>
      <c r="J32" s="118">
        <v>0.05</v>
      </c>
      <c r="K32" s="119" t="s">
        <v>319</v>
      </c>
      <c r="L32" s="114"/>
      <c r="M32" s="114" t="s">
        <v>281</v>
      </c>
      <c r="N32" s="120">
        <v>0</v>
      </c>
      <c r="O32" s="114">
        <v>0</v>
      </c>
      <c r="P32" s="114">
        <v>0</v>
      </c>
      <c r="Q32" s="114"/>
      <c r="R32" s="114"/>
      <c r="S32" s="114">
        <f t="shared" si="0"/>
        <v>0</v>
      </c>
      <c r="T32" s="97">
        <v>0</v>
      </c>
      <c r="U32" s="121">
        <v>45689</v>
      </c>
      <c r="V32" s="121">
        <v>46021</v>
      </c>
      <c r="W32" s="114">
        <v>330</v>
      </c>
      <c r="X32" s="113">
        <v>1059626</v>
      </c>
      <c r="Y32" s="115" t="s">
        <v>282</v>
      </c>
      <c r="Z32" s="122" t="s">
        <v>283</v>
      </c>
      <c r="AA32" s="123" t="s">
        <v>284</v>
      </c>
      <c r="AB32" s="123" t="s">
        <v>285</v>
      </c>
      <c r="AC32" s="114" t="s">
        <v>286</v>
      </c>
      <c r="AD32" s="114" t="s">
        <v>281</v>
      </c>
      <c r="AE32" s="124"/>
      <c r="AF32" s="114"/>
      <c r="AG32" s="114" t="s">
        <v>287</v>
      </c>
      <c r="AH32" s="114"/>
      <c r="AI32" s="159">
        <v>0</v>
      </c>
      <c r="AJ32" s="291"/>
      <c r="AK32" s="291"/>
      <c r="AL32" s="167"/>
      <c r="AM32" s="167"/>
      <c r="AN32" s="293"/>
      <c r="AO32" s="295"/>
      <c r="AP32" s="298"/>
      <c r="AQ32" s="272"/>
      <c r="AR32" s="291"/>
      <c r="AS32" s="272"/>
      <c r="AT32" s="265"/>
      <c r="AU32" s="274"/>
      <c r="AV32" s="261"/>
      <c r="AW32" s="274"/>
      <c r="AX32" s="263"/>
      <c r="AY32" s="125"/>
      <c r="AZ32" s="114"/>
      <c r="BA32" s="114"/>
      <c r="BB32" s="114"/>
      <c r="BC32" s="114"/>
      <c r="BD32" s="114"/>
      <c r="BE32" s="152"/>
      <c r="BF32" s="114"/>
    </row>
    <row r="33" spans="1:58" ht="65.099999999999994" customHeight="1">
      <c r="A33" s="162" t="s">
        <v>176</v>
      </c>
      <c r="B33" s="113" t="s">
        <v>171</v>
      </c>
      <c r="C33" s="114" t="s">
        <v>172</v>
      </c>
      <c r="D33" s="113" t="s">
        <v>309</v>
      </c>
      <c r="E33" s="115" t="s">
        <v>275</v>
      </c>
      <c r="F33" s="116" t="s">
        <v>276</v>
      </c>
      <c r="G33" s="117" t="s">
        <v>277</v>
      </c>
      <c r="H33" s="115" t="s">
        <v>310</v>
      </c>
      <c r="I33" s="113" t="s">
        <v>311</v>
      </c>
      <c r="J33" s="118">
        <v>0.03</v>
      </c>
      <c r="K33" s="119" t="s">
        <v>320</v>
      </c>
      <c r="L33" s="114"/>
      <c r="M33" s="114" t="s">
        <v>281</v>
      </c>
      <c r="N33" s="120">
        <v>1</v>
      </c>
      <c r="O33" s="114">
        <v>0</v>
      </c>
      <c r="P33" s="114">
        <v>0</v>
      </c>
      <c r="Q33" s="114"/>
      <c r="R33" s="114"/>
      <c r="S33" s="114">
        <f t="shared" si="0"/>
        <v>0</v>
      </c>
      <c r="T33" s="97">
        <f t="shared" si="1"/>
        <v>0</v>
      </c>
      <c r="U33" s="121">
        <v>45689</v>
      </c>
      <c r="V33" s="121">
        <v>46021</v>
      </c>
      <c r="W33" s="114">
        <v>330</v>
      </c>
      <c r="X33" s="113">
        <v>1059626</v>
      </c>
      <c r="Y33" s="115" t="s">
        <v>282</v>
      </c>
      <c r="Z33" s="122" t="s">
        <v>283</v>
      </c>
      <c r="AA33" s="123" t="s">
        <v>284</v>
      </c>
      <c r="AB33" s="123" t="s">
        <v>285</v>
      </c>
      <c r="AC33" s="114" t="s">
        <v>286</v>
      </c>
      <c r="AD33" s="114" t="s">
        <v>281</v>
      </c>
      <c r="AE33" s="124"/>
      <c r="AF33" s="114"/>
      <c r="AG33" s="114" t="s">
        <v>287</v>
      </c>
      <c r="AH33" s="114"/>
      <c r="AI33" s="159">
        <v>500000000</v>
      </c>
      <c r="AJ33" s="291"/>
      <c r="AK33" s="291"/>
      <c r="AL33" s="164"/>
      <c r="AM33" s="164"/>
      <c r="AN33" s="293"/>
      <c r="AO33" s="295"/>
      <c r="AP33" s="298"/>
      <c r="AQ33" s="272"/>
      <c r="AR33" s="291"/>
      <c r="AS33" s="272"/>
      <c r="AT33" s="265"/>
      <c r="AU33" s="274"/>
      <c r="AV33" s="261"/>
      <c r="AW33" s="274"/>
      <c r="AX33" s="263"/>
      <c r="AZ33" s="165"/>
      <c r="BB33" s="165"/>
      <c r="BD33" s="165"/>
      <c r="BF33" s="114"/>
    </row>
    <row r="34" spans="1:58" ht="65.099999999999994" customHeight="1">
      <c r="A34" s="162" t="s">
        <v>176</v>
      </c>
      <c r="B34" s="113" t="s">
        <v>171</v>
      </c>
      <c r="C34" s="114" t="s">
        <v>172</v>
      </c>
      <c r="D34" s="113" t="s">
        <v>309</v>
      </c>
      <c r="E34" s="115" t="s">
        <v>275</v>
      </c>
      <c r="F34" s="116" t="s">
        <v>276</v>
      </c>
      <c r="G34" s="117" t="s">
        <v>277</v>
      </c>
      <c r="H34" s="115" t="s">
        <v>310</v>
      </c>
      <c r="I34" s="113" t="s">
        <v>311</v>
      </c>
      <c r="J34" s="118">
        <v>5.0000000000000001E-3</v>
      </c>
      <c r="K34" s="119" t="s">
        <v>321</v>
      </c>
      <c r="L34" s="114"/>
      <c r="M34" s="114" t="s">
        <v>281</v>
      </c>
      <c r="N34" s="120">
        <v>1</v>
      </c>
      <c r="O34" s="114">
        <v>0</v>
      </c>
      <c r="P34" s="114">
        <v>0</v>
      </c>
      <c r="Q34" s="114"/>
      <c r="R34" s="114"/>
      <c r="S34" s="114">
        <f t="shared" si="0"/>
        <v>0</v>
      </c>
      <c r="T34" s="97">
        <f t="shared" si="1"/>
        <v>0</v>
      </c>
      <c r="U34" s="121">
        <v>45797</v>
      </c>
      <c r="V34" s="121">
        <v>46021</v>
      </c>
      <c r="W34" s="114">
        <v>220</v>
      </c>
      <c r="X34" s="113">
        <v>1059626</v>
      </c>
      <c r="Y34" s="115" t="s">
        <v>282</v>
      </c>
      <c r="Z34" s="122" t="s">
        <v>283</v>
      </c>
      <c r="AA34" s="123" t="s">
        <v>284</v>
      </c>
      <c r="AB34" s="123" t="s">
        <v>285</v>
      </c>
      <c r="AC34" s="114" t="s">
        <v>286</v>
      </c>
      <c r="AD34" s="114" t="s">
        <v>281</v>
      </c>
      <c r="AE34" s="124"/>
      <c r="AF34" s="114"/>
      <c r="AG34" s="114" t="s">
        <v>287</v>
      </c>
      <c r="AH34" s="114"/>
      <c r="AI34" s="159">
        <v>20000000</v>
      </c>
      <c r="AJ34" s="291"/>
      <c r="AK34" s="291"/>
      <c r="AL34" s="166"/>
      <c r="AM34" s="166"/>
      <c r="AN34" s="293"/>
      <c r="AO34" s="295"/>
      <c r="AP34" s="298"/>
      <c r="AQ34" s="272"/>
      <c r="AR34" s="291"/>
      <c r="AS34" s="272"/>
      <c r="AT34" s="265"/>
      <c r="AU34" s="274"/>
      <c r="AV34" s="261"/>
      <c r="AW34" s="274"/>
      <c r="AX34" s="263"/>
      <c r="AY34" s="125"/>
      <c r="AZ34" s="114"/>
      <c r="BA34" s="114"/>
      <c r="BB34" s="114"/>
      <c r="BC34" s="114"/>
      <c r="BD34" s="114"/>
      <c r="BE34" s="152"/>
      <c r="BF34" s="114"/>
    </row>
    <row r="35" spans="1:58" ht="65.099999999999994" customHeight="1">
      <c r="A35" s="162" t="s">
        <v>176</v>
      </c>
      <c r="B35" s="113" t="s">
        <v>171</v>
      </c>
      <c r="C35" s="114" t="s">
        <v>172</v>
      </c>
      <c r="D35" s="113" t="s">
        <v>309</v>
      </c>
      <c r="E35" s="115" t="s">
        <v>275</v>
      </c>
      <c r="F35" s="116" t="s">
        <v>276</v>
      </c>
      <c r="G35" s="117" t="s">
        <v>277</v>
      </c>
      <c r="H35" s="115" t="s">
        <v>310</v>
      </c>
      <c r="I35" s="113" t="s">
        <v>311</v>
      </c>
      <c r="J35" s="118">
        <v>5.0000000000000001E-3</v>
      </c>
      <c r="K35" s="119" t="s">
        <v>322</v>
      </c>
      <c r="L35" s="114"/>
      <c r="M35" s="114" t="s">
        <v>281</v>
      </c>
      <c r="N35" s="120">
        <v>1</v>
      </c>
      <c r="O35" s="114">
        <v>0</v>
      </c>
      <c r="P35" s="114">
        <v>0</v>
      </c>
      <c r="Q35" s="114"/>
      <c r="R35" s="114"/>
      <c r="S35" s="114">
        <f t="shared" si="0"/>
        <v>0</v>
      </c>
      <c r="T35" s="97">
        <f t="shared" si="1"/>
        <v>0</v>
      </c>
      <c r="U35" s="121">
        <v>45672</v>
      </c>
      <c r="V35" s="121">
        <v>46021</v>
      </c>
      <c r="W35" s="114">
        <v>315</v>
      </c>
      <c r="X35" s="113">
        <v>1059626</v>
      </c>
      <c r="Y35" s="115" t="s">
        <v>282</v>
      </c>
      <c r="Z35" s="122" t="s">
        <v>283</v>
      </c>
      <c r="AA35" s="123" t="s">
        <v>284</v>
      </c>
      <c r="AB35" s="123" t="s">
        <v>285</v>
      </c>
      <c r="AC35" s="114" t="s">
        <v>295</v>
      </c>
      <c r="AD35" s="114" t="s">
        <v>281</v>
      </c>
      <c r="AE35" s="124"/>
      <c r="AF35" s="114"/>
      <c r="AG35" s="114" t="s">
        <v>287</v>
      </c>
      <c r="AH35" s="114"/>
      <c r="AI35" s="159">
        <v>8061135242</v>
      </c>
      <c r="AJ35" s="291"/>
      <c r="AK35" s="291"/>
      <c r="AL35" s="164"/>
      <c r="AM35" s="164"/>
      <c r="AN35" s="293"/>
      <c r="AO35" s="295"/>
      <c r="AP35" s="298"/>
      <c r="AQ35" s="272"/>
      <c r="AR35" s="291"/>
      <c r="AS35" s="272"/>
      <c r="AT35" s="265"/>
      <c r="AU35" s="274"/>
      <c r="AV35" s="261"/>
      <c r="AW35" s="274"/>
      <c r="AX35" s="263"/>
      <c r="AZ35" s="165"/>
      <c r="BB35" s="165"/>
      <c r="BD35" s="165"/>
      <c r="BF35" s="114"/>
    </row>
    <row r="36" spans="1:58" ht="65.099999999999994" customHeight="1">
      <c r="A36" s="162" t="s">
        <v>176</v>
      </c>
      <c r="B36" s="113" t="s">
        <v>171</v>
      </c>
      <c r="C36" s="114" t="s">
        <v>172</v>
      </c>
      <c r="D36" s="113" t="s">
        <v>309</v>
      </c>
      <c r="E36" s="115" t="s">
        <v>275</v>
      </c>
      <c r="F36" s="116" t="s">
        <v>276</v>
      </c>
      <c r="G36" s="117" t="s">
        <v>277</v>
      </c>
      <c r="H36" s="115" t="s">
        <v>323</v>
      </c>
      <c r="I36" s="163" t="s">
        <v>324</v>
      </c>
      <c r="J36" s="118">
        <v>0.03</v>
      </c>
      <c r="K36" s="119" t="s">
        <v>325</v>
      </c>
      <c r="L36" s="114"/>
      <c r="M36" s="114" t="s">
        <v>281</v>
      </c>
      <c r="N36" s="120">
        <v>6</v>
      </c>
      <c r="O36" s="114">
        <v>0</v>
      </c>
      <c r="P36" s="114">
        <v>0</v>
      </c>
      <c r="Q36" s="114"/>
      <c r="R36" s="114"/>
      <c r="S36" s="114">
        <f t="shared" si="0"/>
        <v>0</v>
      </c>
      <c r="T36" s="97">
        <f t="shared" si="1"/>
        <v>0</v>
      </c>
      <c r="U36" s="121">
        <v>45762</v>
      </c>
      <c r="V36" s="121">
        <v>46021</v>
      </c>
      <c r="W36" s="114">
        <v>225</v>
      </c>
      <c r="X36" s="113">
        <v>1059626</v>
      </c>
      <c r="Y36" s="115" t="s">
        <v>282</v>
      </c>
      <c r="Z36" s="122" t="s">
        <v>283</v>
      </c>
      <c r="AA36" s="123" t="s">
        <v>284</v>
      </c>
      <c r="AB36" s="123" t="s">
        <v>285</v>
      </c>
      <c r="AC36" s="114" t="s">
        <v>295</v>
      </c>
      <c r="AD36" s="114" t="s">
        <v>281</v>
      </c>
      <c r="AE36" s="124"/>
      <c r="AF36" s="114"/>
      <c r="AG36" s="114" t="s">
        <v>287</v>
      </c>
      <c r="AH36" s="114"/>
      <c r="AI36" s="159">
        <v>400000000</v>
      </c>
      <c r="AJ36" s="291"/>
      <c r="AK36" s="291"/>
      <c r="AL36" s="166"/>
      <c r="AM36" s="166"/>
      <c r="AN36" s="293"/>
      <c r="AO36" s="295"/>
      <c r="AP36" s="298"/>
      <c r="AQ36" s="272"/>
      <c r="AR36" s="291"/>
      <c r="AS36" s="272"/>
      <c r="AT36" s="265"/>
      <c r="AU36" s="274"/>
      <c r="AV36" s="261"/>
      <c r="AW36" s="274"/>
      <c r="AX36" s="263"/>
      <c r="AY36" s="125"/>
      <c r="AZ36" s="114"/>
      <c r="BA36" s="114"/>
      <c r="BB36" s="114"/>
      <c r="BC36" s="114"/>
      <c r="BD36" s="114"/>
      <c r="BE36" s="152"/>
      <c r="BF36" s="114"/>
    </row>
    <row r="37" spans="1:58" ht="65.099999999999994" customHeight="1">
      <c r="A37" s="162" t="s">
        <v>176</v>
      </c>
      <c r="B37" s="113" t="s">
        <v>171</v>
      </c>
      <c r="C37" s="114" t="s">
        <v>172</v>
      </c>
      <c r="D37" s="113" t="s">
        <v>309</v>
      </c>
      <c r="E37" s="115" t="s">
        <v>275</v>
      </c>
      <c r="F37" s="116" t="s">
        <v>276</v>
      </c>
      <c r="G37" s="117" t="s">
        <v>277</v>
      </c>
      <c r="H37" s="115" t="s">
        <v>323</v>
      </c>
      <c r="I37" s="163" t="s">
        <v>324</v>
      </c>
      <c r="J37" s="118">
        <v>5.0000000000000001E-3</v>
      </c>
      <c r="K37" s="119" t="s">
        <v>326</v>
      </c>
      <c r="L37" s="114"/>
      <c r="M37" s="114" t="s">
        <v>294</v>
      </c>
      <c r="N37" s="120">
        <v>190</v>
      </c>
      <c r="O37" s="114">
        <v>0</v>
      </c>
      <c r="P37" s="114">
        <v>0</v>
      </c>
      <c r="Q37" s="114"/>
      <c r="R37" s="114"/>
      <c r="S37" s="114">
        <f t="shared" si="0"/>
        <v>0</v>
      </c>
      <c r="T37" s="97">
        <f t="shared" si="1"/>
        <v>0</v>
      </c>
      <c r="U37" s="121">
        <v>45762</v>
      </c>
      <c r="V37" s="121">
        <v>46021</v>
      </c>
      <c r="W37" s="114">
        <v>225</v>
      </c>
      <c r="X37" s="113">
        <v>1059626</v>
      </c>
      <c r="Y37" s="115" t="s">
        <v>282</v>
      </c>
      <c r="Z37" s="122" t="s">
        <v>283</v>
      </c>
      <c r="AA37" s="123" t="s">
        <v>284</v>
      </c>
      <c r="AB37" s="123" t="s">
        <v>285</v>
      </c>
      <c r="AC37" s="114" t="s">
        <v>286</v>
      </c>
      <c r="AD37" s="114" t="s">
        <v>281</v>
      </c>
      <c r="AE37" s="124"/>
      <c r="AF37" s="114"/>
      <c r="AG37" s="114" t="s">
        <v>287</v>
      </c>
      <c r="AH37" s="114"/>
      <c r="AI37" s="159">
        <v>80000000</v>
      </c>
      <c r="AJ37" s="291"/>
      <c r="AK37" s="291"/>
      <c r="AL37" s="255"/>
      <c r="AM37" s="255"/>
      <c r="AN37" s="293"/>
      <c r="AO37" s="295"/>
      <c r="AP37" s="298"/>
      <c r="AQ37" s="272"/>
      <c r="AR37" s="291"/>
      <c r="AS37" s="272"/>
      <c r="AT37" s="265"/>
      <c r="AU37" s="274"/>
      <c r="AV37" s="261"/>
      <c r="AW37" s="274"/>
      <c r="AX37" s="263"/>
      <c r="AY37" s="267"/>
      <c r="AZ37" s="261"/>
      <c r="BA37" s="261"/>
      <c r="BB37" s="261"/>
      <c r="BC37" s="261"/>
      <c r="BD37" s="261"/>
      <c r="BE37" s="262"/>
      <c r="BF37" s="114"/>
    </row>
    <row r="38" spans="1:58" ht="65.099999999999994" customHeight="1">
      <c r="A38" s="162" t="s">
        <v>176</v>
      </c>
      <c r="B38" s="113" t="s">
        <v>171</v>
      </c>
      <c r="C38" s="114" t="s">
        <v>172</v>
      </c>
      <c r="D38" s="113" t="s">
        <v>309</v>
      </c>
      <c r="E38" s="115" t="s">
        <v>275</v>
      </c>
      <c r="F38" s="116" t="s">
        <v>276</v>
      </c>
      <c r="G38" s="117" t="s">
        <v>277</v>
      </c>
      <c r="H38" s="115" t="s">
        <v>323</v>
      </c>
      <c r="I38" s="163" t="s">
        <v>324</v>
      </c>
      <c r="J38" s="118">
        <v>0.02</v>
      </c>
      <c r="K38" s="119" t="s">
        <v>327</v>
      </c>
      <c r="L38" s="114"/>
      <c r="M38" s="114" t="s">
        <v>294</v>
      </c>
      <c r="N38" s="120">
        <v>0</v>
      </c>
      <c r="O38" s="114">
        <v>0</v>
      </c>
      <c r="P38" s="114">
        <v>0</v>
      </c>
      <c r="Q38" s="114"/>
      <c r="R38" s="114"/>
      <c r="S38" s="114">
        <f t="shared" si="0"/>
        <v>0</v>
      </c>
      <c r="T38" s="97">
        <v>0</v>
      </c>
      <c r="U38" s="121">
        <v>45762</v>
      </c>
      <c r="V38" s="121">
        <v>46021</v>
      </c>
      <c r="W38" s="114">
        <v>225</v>
      </c>
      <c r="X38" s="113">
        <v>1059626</v>
      </c>
      <c r="Y38" s="115" t="s">
        <v>282</v>
      </c>
      <c r="Z38" s="122" t="s">
        <v>283</v>
      </c>
      <c r="AA38" s="123" t="s">
        <v>284</v>
      </c>
      <c r="AB38" s="123" t="s">
        <v>285</v>
      </c>
      <c r="AC38" s="114" t="s">
        <v>286</v>
      </c>
      <c r="AD38" s="114" t="s">
        <v>281</v>
      </c>
      <c r="AE38" s="124"/>
      <c r="AF38" s="114"/>
      <c r="AG38" s="114" t="s">
        <v>287</v>
      </c>
      <c r="AH38" s="114"/>
      <c r="AI38" s="159">
        <v>0</v>
      </c>
      <c r="AJ38" s="291"/>
      <c r="AK38" s="291"/>
      <c r="AL38" s="256"/>
      <c r="AM38" s="256"/>
      <c r="AN38" s="293"/>
      <c r="AO38" s="295"/>
      <c r="AP38" s="298"/>
      <c r="AQ38" s="272"/>
      <c r="AR38" s="291"/>
      <c r="AS38" s="272"/>
      <c r="AT38" s="265"/>
      <c r="AU38" s="274"/>
      <c r="AV38" s="261"/>
      <c r="AW38" s="274"/>
      <c r="AX38" s="263"/>
      <c r="AY38" s="267"/>
      <c r="AZ38" s="261"/>
      <c r="BA38" s="261"/>
      <c r="BB38" s="261"/>
      <c r="BC38" s="261"/>
      <c r="BD38" s="261"/>
      <c r="BE38" s="262"/>
      <c r="BF38" s="114"/>
    </row>
    <row r="39" spans="1:58" ht="65.099999999999994" customHeight="1">
      <c r="A39" s="162" t="s">
        <v>176</v>
      </c>
      <c r="B39" s="113" t="s">
        <v>171</v>
      </c>
      <c r="C39" s="114" t="s">
        <v>172</v>
      </c>
      <c r="D39" s="115" t="s">
        <v>190</v>
      </c>
      <c r="E39" s="115" t="s">
        <v>275</v>
      </c>
      <c r="F39" s="116" t="s">
        <v>276</v>
      </c>
      <c r="G39" s="117" t="s">
        <v>277</v>
      </c>
      <c r="H39" s="115" t="s">
        <v>323</v>
      </c>
      <c r="I39" s="163" t="s">
        <v>324</v>
      </c>
      <c r="J39" s="118">
        <v>0.05</v>
      </c>
      <c r="K39" s="119" t="s">
        <v>328</v>
      </c>
      <c r="L39" s="114"/>
      <c r="M39" s="114" t="s">
        <v>294</v>
      </c>
      <c r="N39" s="120">
        <v>1</v>
      </c>
      <c r="O39" s="114">
        <v>0</v>
      </c>
      <c r="P39" s="114">
        <v>0</v>
      </c>
      <c r="Q39" s="114"/>
      <c r="R39" s="114"/>
      <c r="S39" s="114">
        <f t="shared" si="0"/>
        <v>0</v>
      </c>
      <c r="T39" s="97">
        <f t="shared" si="1"/>
        <v>0</v>
      </c>
      <c r="U39" s="121">
        <v>45762</v>
      </c>
      <c r="V39" s="121">
        <v>46021</v>
      </c>
      <c r="W39" s="114">
        <v>225</v>
      </c>
      <c r="X39" s="113">
        <v>1059626</v>
      </c>
      <c r="Y39" s="115" t="s">
        <v>282</v>
      </c>
      <c r="Z39" s="122" t="s">
        <v>283</v>
      </c>
      <c r="AA39" s="123" t="s">
        <v>329</v>
      </c>
      <c r="AB39" s="123" t="s">
        <v>285</v>
      </c>
      <c r="AC39" s="114" t="s">
        <v>295</v>
      </c>
      <c r="AD39" s="114" t="s">
        <v>281</v>
      </c>
      <c r="AE39" s="124"/>
      <c r="AF39" s="114"/>
      <c r="AG39" s="114" t="s">
        <v>287</v>
      </c>
      <c r="AH39" s="114"/>
      <c r="AI39" s="159">
        <v>400000000</v>
      </c>
      <c r="AJ39" s="291"/>
      <c r="AK39" s="291"/>
      <c r="AL39" s="256"/>
      <c r="AM39" s="256"/>
      <c r="AN39" s="293"/>
      <c r="AO39" s="295"/>
      <c r="AP39" s="298"/>
      <c r="AQ39" s="272"/>
      <c r="AR39" s="291"/>
      <c r="AS39" s="272"/>
      <c r="AT39" s="265"/>
      <c r="AU39" s="274"/>
      <c r="AV39" s="261"/>
      <c r="AW39" s="274"/>
      <c r="AX39" s="263"/>
      <c r="AY39" s="267"/>
      <c r="AZ39" s="261"/>
      <c r="BA39" s="261"/>
      <c r="BB39" s="261"/>
      <c r="BC39" s="261"/>
      <c r="BD39" s="261"/>
      <c r="BE39" s="262"/>
      <c r="BF39" s="114"/>
    </row>
    <row r="40" spans="1:58" ht="65.099999999999994" customHeight="1">
      <c r="A40" s="162" t="s">
        <v>180</v>
      </c>
      <c r="B40" s="113" t="s">
        <v>171</v>
      </c>
      <c r="C40" s="114" t="s">
        <v>172</v>
      </c>
      <c r="D40" s="115" t="s">
        <v>190</v>
      </c>
      <c r="E40" s="115" t="s">
        <v>275</v>
      </c>
      <c r="F40" s="116" t="s">
        <v>276</v>
      </c>
      <c r="G40" s="117" t="s">
        <v>277</v>
      </c>
      <c r="H40" s="115" t="s">
        <v>323</v>
      </c>
      <c r="I40" s="163" t="s">
        <v>324</v>
      </c>
      <c r="J40" s="118">
        <v>5.0000000000000001E-3</v>
      </c>
      <c r="K40" s="119" t="s">
        <v>319</v>
      </c>
      <c r="L40" s="114"/>
      <c r="M40" s="114" t="s">
        <v>294</v>
      </c>
      <c r="N40" s="120">
        <v>1</v>
      </c>
      <c r="O40" s="114">
        <v>0</v>
      </c>
      <c r="P40" s="114">
        <v>0</v>
      </c>
      <c r="Q40" s="114"/>
      <c r="R40" s="114"/>
      <c r="S40" s="114">
        <f t="shared" si="0"/>
        <v>0</v>
      </c>
      <c r="T40" s="97">
        <f t="shared" si="1"/>
        <v>0</v>
      </c>
      <c r="U40" s="121">
        <v>45762</v>
      </c>
      <c r="V40" s="121">
        <v>46021</v>
      </c>
      <c r="W40" s="114">
        <v>225</v>
      </c>
      <c r="X40" s="113">
        <v>1059626</v>
      </c>
      <c r="Y40" s="115" t="s">
        <v>282</v>
      </c>
      <c r="Z40" s="122" t="s">
        <v>283</v>
      </c>
      <c r="AA40" s="123" t="s">
        <v>329</v>
      </c>
      <c r="AB40" s="123" t="s">
        <v>285</v>
      </c>
      <c r="AC40" s="114" t="s">
        <v>295</v>
      </c>
      <c r="AD40" s="114" t="s">
        <v>294</v>
      </c>
      <c r="AE40" s="124"/>
      <c r="AF40" s="114"/>
      <c r="AG40" s="114" t="s">
        <v>287</v>
      </c>
      <c r="AH40" s="114"/>
      <c r="AI40" s="159">
        <v>4400000000</v>
      </c>
      <c r="AJ40" s="291"/>
      <c r="AK40" s="291"/>
      <c r="AL40" s="256"/>
      <c r="AM40" s="256"/>
      <c r="AN40" s="293"/>
      <c r="AO40" s="295"/>
      <c r="AP40" s="298"/>
      <c r="AQ40" s="272"/>
      <c r="AR40" s="291"/>
      <c r="AS40" s="272"/>
      <c r="AT40" s="265"/>
      <c r="AU40" s="274"/>
      <c r="AV40" s="261"/>
      <c r="AW40" s="274"/>
      <c r="AX40" s="263"/>
      <c r="AY40" s="267"/>
      <c r="AZ40" s="261"/>
      <c r="BA40" s="261"/>
      <c r="BB40" s="261"/>
      <c r="BC40" s="261"/>
      <c r="BD40" s="261"/>
      <c r="BE40" s="262"/>
      <c r="BF40" s="114"/>
    </row>
    <row r="41" spans="1:58" ht="65.099999999999994" customHeight="1">
      <c r="A41" s="162" t="s">
        <v>180</v>
      </c>
      <c r="B41" s="113" t="s">
        <v>171</v>
      </c>
      <c r="C41" s="114" t="s">
        <v>172</v>
      </c>
      <c r="D41" s="115" t="s">
        <v>190</v>
      </c>
      <c r="E41" s="115" t="s">
        <v>275</v>
      </c>
      <c r="F41" s="116" t="s">
        <v>276</v>
      </c>
      <c r="G41" s="117" t="s">
        <v>277</v>
      </c>
      <c r="H41" s="115" t="s">
        <v>323</v>
      </c>
      <c r="I41" s="163" t="s">
        <v>324</v>
      </c>
      <c r="J41" s="118">
        <v>0.05</v>
      </c>
      <c r="K41" s="119" t="s">
        <v>330</v>
      </c>
      <c r="L41" s="114"/>
      <c r="M41" s="114" t="s">
        <v>281</v>
      </c>
      <c r="N41" s="120">
        <v>12</v>
      </c>
      <c r="O41" s="114">
        <v>0</v>
      </c>
      <c r="P41" s="114">
        <v>6</v>
      </c>
      <c r="Q41" s="114"/>
      <c r="R41" s="114"/>
      <c r="S41" s="114">
        <f t="shared" si="0"/>
        <v>6</v>
      </c>
      <c r="T41" s="97">
        <f t="shared" si="1"/>
        <v>0.5</v>
      </c>
      <c r="U41" s="121">
        <v>45658</v>
      </c>
      <c r="V41" s="121">
        <v>46021</v>
      </c>
      <c r="W41" s="114">
        <v>360</v>
      </c>
      <c r="X41" s="113">
        <v>1059626</v>
      </c>
      <c r="Y41" s="115" t="s">
        <v>282</v>
      </c>
      <c r="Z41" s="122" t="s">
        <v>283</v>
      </c>
      <c r="AA41" s="123" t="s">
        <v>329</v>
      </c>
      <c r="AB41" s="123" t="s">
        <v>285</v>
      </c>
      <c r="AC41" s="114" t="s">
        <v>286</v>
      </c>
      <c r="AD41" s="114" t="s">
        <v>281</v>
      </c>
      <c r="AE41" s="124"/>
      <c r="AF41" s="114"/>
      <c r="AG41" s="114" t="s">
        <v>287</v>
      </c>
      <c r="AH41" s="114"/>
      <c r="AI41" s="159">
        <v>70000000</v>
      </c>
      <c r="AJ41" s="291"/>
      <c r="AK41" s="291"/>
      <c r="AL41" s="256"/>
      <c r="AM41" s="256"/>
      <c r="AN41" s="293"/>
      <c r="AO41" s="295"/>
      <c r="AP41" s="298"/>
      <c r="AQ41" s="272"/>
      <c r="AR41" s="291"/>
      <c r="AS41" s="272"/>
      <c r="AT41" s="265"/>
      <c r="AU41" s="274"/>
      <c r="AV41" s="261"/>
      <c r="AW41" s="274"/>
      <c r="AX41" s="263"/>
      <c r="AY41" s="267"/>
      <c r="AZ41" s="261"/>
      <c r="BA41" s="261"/>
      <c r="BB41" s="261"/>
      <c r="BC41" s="261"/>
      <c r="BD41" s="261"/>
      <c r="BE41" s="262"/>
      <c r="BF41" s="114"/>
    </row>
    <row r="42" spans="1:58" ht="65.099999999999994" customHeight="1">
      <c r="A42" s="162" t="s">
        <v>180</v>
      </c>
      <c r="B42" s="113" t="s">
        <v>171</v>
      </c>
      <c r="C42" s="114" t="s">
        <v>172</v>
      </c>
      <c r="D42" s="115" t="s">
        <v>190</v>
      </c>
      <c r="E42" s="115" t="s">
        <v>275</v>
      </c>
      <c r="F42" s="116" t="s">
        <v>276</v>
      </c>
      <c r="G42" s="117" t="s">
        <v>277</v>
      </c>
      <c r="H42" s="115" t="s">
        <v>331</v>
      </c>
      <c r="I42" s="163" t="s">
        <v>332</v>
      </c>
      <c r="J42" s="118">
        <v>0.03</v>
      </c>
      <c r="K42" s="119" t="s">
        <v>333</v>
      </c>
      <c r="L42" s="114"/>
      <c r="M42" s="114" t="s">
        <v>294</v>
      </c>
      <c r="N42" s="120">
        <v>0</v>
      </c>
      <c r="O42" s="114">
        <v>0</v>
      </c>
      <c r="P42" s="114">
        <v>0</v>
      </c>
      <c r="Q42" s="114"/>
      <c r="R42" s="114"/>
      <c r="S42" s="114">
        <f t="shared" si="0"/>
        <v>0</v>
      </c>
      <c r="T42" s="97">
        <v>0</v>
      </c>
      <c r="U42" s="121">
        <v>45658</v>
      </c>
      <c r="V42" s="121">
        <v>46021</v>
      </c>
      <c r="W42" s="114">
        <v>360</v>
      </c>
      <c r="X42" s="113">
        <v>1059626</v>
      </c>
      <c r="Y42" s="115" t="s">
        <v>282</v>
      </c>
      <c r="Z42" s="122" t="s">
        <v>283</v>
      </c>
      <c r="AA42" s="123" t="s">
        <v>329</v>
      </c>
      <c r="AB42" s="123" t="s">
        <v>285</v>
      </c>
      <c r="AC42" s="114" t="s">
        <v>286</v>
      </c>
      <c r="AD42" s="114" t="s">
        <v>281</v>
      </c>
      <c r="AE42" s="124"/>
      <c r="AF42" s="114"/>
      <c r="AG42" s="114" t="s">
        <v>287</v>
      </c>
      <c r="AH42" s="114"/>
      <c r="AI42" s="159">
        <v>0</v>
      </c>
      <c r="AJ42" s="291"/>
      <c r="AK42" s="291"/>
      <c r="AL42" s="257"/>
      <c r="AM42" s="257"/>
      <c r="AN42" s="293"/>
      <c r="AO42" s="295"/>
      <c r="AP42" s="298"/>
      <c r="AQ42" s="272"/>
      <c r="AR42" s="291"/>
      <c r="AS42" s="272"/>
      <c r="AT42" s="265"/>
      <c r="AU42" s="274"/>
      <c r="AV42" s="261"/>
      <c r="AW42" s="274"/>
      <c r="AX42" s="263"/>
      <c r="AY42" s="267"/>
      <c r="AZ42" s="261"/>
      <c r="BA42" s="261"/>
      <c r="BB42" s="261"/>
      <c r="BC42" s="261"/>
      <c r="BD42" s="261"/>
      <c r="BE42" s="262"/>
      <c r="BF42" s="114"/>
    </row>
    <row r="43" spans="1:58" ht="65.099999999999994" customHeight="1">
      <c r="A43" s="162" t="s">
        <v>180</v>
      </c>
      <c r="B43" s="113" t="s">
        <v>171</v>
      </c>
      <c r="C43" s="114" t="s">
        <v>172</v>
      </c>
      <c r="D43" s="115" t="s">
        <v>190</v>
      </c>
      <c r="E43" s="115" t="s">
        <v>275</v>
      </c>
      <c r="F43" s="116" t="s">
        <v>276</v>
      </c>
      <c r="G43" s="117" t="s">
        <v>277</v>
      </c>
      <c r="H43" s="115" t="s">
        <v>331</v>
      </c>
      <c r="I43" s="163" t="s">
        <v>332</v>
      </c>
      <c r="J43" s="118">
        <v>5.0000000000000001E-3</v>
      </c>
      <c r="K43" s="119" t="s">
        <v>334</v>
      </c>
      <c r="L43" s="114"/>
      <c r="M43" s="114" t="s">
        <v>294</v>
      </c>
      <c r="N43" s="120">
        <v>0</v>
      </c>
      <c r="O43" s="114">
        <v>0</v>
      </c>
      <c r="P43" s="114">
        <v>0</v>
      </c>
      <c r="Q43" s="114"/>
      <c r="R43" s="114"/>
      <c r="S43" s="114">
        <f t="shared" si="0"/>
        <v>0</v>
      </c>
      <c r="T43" s="97">
        <v>0</v>
      </c>
      <c r="U43" s="121">
        <v>45658</v>
      </c>
      <c r="V43" s="121">
        <v>46021</v>
      </c>
      <c r="W43" s="114">
        <v>360</v>
      </c>
      <c r="X43" s="113">
        <v>1059626</v>
      </c>
      <c r="Y43" s="115" t="s">
        <v>282</v>
      </c>
      <c r="Z43" s="122" t="s">
        <v>283</v>
      </c>
      <c r="AA43" s="123" t="s">
        <v>329</v>
      </c>
      <c r="AB43" s="123" t="s">
        <v>285</v>
      </c>
      <c r="AC43" s="114" t="s">
        <v>286</v>
      </c>
      <c r="AD43" s="114" t="s">
        <v>281</v>
      </c>
      <c r="AE43" s="124"/>
      <c r="AF43" s="114"/>
      <c r="AG43" s="114" t="s">
        <v>287</v>
      </c>
      <c r="AH43" s="114"/>
      <c r="AI43" s="159">
        <v>0</v>
      </c>
      <c r="AJ43" s="291"/>
      <c r="AK43" s="291"/>
      <c r="AL43" s="167"/>
      <c r="AM43" s="167"/>
      <c r="AN43" s="293"/>
      <c r="AO43" s="295"/>
      <c r="AP43" s="298"/>
      <c r="AQ43" s="272"/>
      <c r="AR43" s="291"/>
      <c r="AS43" s="272"/>
      <c r="AT43" s="265"/>
      <c r="AU43" s="274"/>
      <c r="AV43" s="261"/>
      <c r="AW43" s="274"/>
      <c r="AX43" s="263"/>
      <c r="AY43" s="125"/>
      <c r="AZ43" s="114"/>
      <c r="BA43" s="114"/>
      <c r="BB43" s="114"/>
      <c r="BC43" s="114"/>
      <c r="BD43" s="114"/>
      <c r="BE43" s="152"/>
      <c r="BF43" s="114"/>
    </row>
    <row r="44" spans="1:58" ht="65.099999999999994" customHeight="1">
      <c r="A44" s="162" t="s">
        <v>180</v>
      </c>
      <c r="B44" s="113" t="s">
        <v>171</v>
      </c>
      <c r="C44" s="114" t="s">
        <v>172</v>
      </c>
      <c r="D44" s="115" t="s">
        <v>190</v>
      </c>
      <c r="E44" s="115" t="s">
        <v>275</v>
      </c>
      <c r="F44" s="116" t="s">
        <v>276</v>
      </c>
      <c r="G44" s="117" t="s">
        <v>277</v>
      </c>
      <c r="H44" s="115" t="s">
        <v>331</v>
      </c>
      <c r="I44" s="163" t="s">
        <v>332</v>
      </c>
      <c r="J44" s="118">
        <v>5.0000000000000001E-3</v>
      </c>
      <c r="K44" s="119" t="s">
        <v>335</v>
      </c>
      <c r="L44" s="114"/>
      <c r="M44" s="114" t="s">
        <v>281</v>
      </c>
      <c r="N44" s="120">
        <v>1</v>
      </c>
      <c r="O44" s="114">
        <v>0</v>
      </c>
      <c r="P44" s="114">
        <v>0</v>
      </c>
      <c r="Q44" s="114"/>
      <c r="R44" s="114"/>
      <c r="S44" s="114">
        <f t="shared" si="0"/>
        <v>0</v>
      </c>
      <c r="T44" s="97">
        <f t="shared" si="1"/>
        <v>0</v>
      </c>
      <c r="U44" s="121">
        <v>45658</v>
      </c>
      <c r="V44" s="121">
        <v>46021</v>
      </c>
      <c r="W44" s="114">
        <v>360</v>
      </c>
      <c r="X44" s="113">
        <v>1059626</v>
      </c>
      <c r="Y44" s="115" t="s">
        <v>282</v>
      </c>
      <c r="Z44" s="122" t="s">
        <v>283</v>
      </c>
      <c r="AA44" s="123" t="s">
        <v>329</v>
      </c>
      <c r="AB44" s="123" t="s">
        <v>285</v>
      </c>
      <c r="AC44" s="114" t="s">
        <v>295</v>
      </c>
      <c r="AD44" s="114" t="s">
        <v>281</v>
      </c>
      <c r="AE44" s="124"/>
      <c r="AF44" s="114"/>
      <c r="AG44" s="114" t="s">
        <v>287</v>
      </c>
      <c r="AH44" s="114"/>
      <c r="AI44" s="159">
        <v>500000000</v>
      </c>
      <c r="AJ44" s="291"/>
      <c r="AK44" s="291"/>
      <c r="AL44" s="255"/>
      <c r="AM44" s="255"/>
      <c r="AN44" s="293"/>
      <c r="AO44" s="295"/>
      <c r="AP44" s="298"/>
      <c r="AQ44" s="272"/>
      <c r="AR44" s="291"/>
      <c r="AS44" s="272"/>
      <c r="AT44" s="265"/>
      <c r="AU44" s="274"/>
      <c r="AV44" s="261"/>
      <c r="AW44" s="274"/>
      <c r="AX44" s="263"/>
      <c r="AY44" s="267"/>
      <c r="AZ44" s="261"/>
      <c r="BA44" s="261"/>
      <c r="BB44" s="261"/>
      <c r="BC44" s="261"/>
      <c r="BD44" s="261"/>
      <c r="BE44" s="262"/>
      <c r="BF44" s="114"/>
    </row>
    <row r="45" spans="1:58" ht="65.099999999999994" customHeight="1">
      <c r="A45" s="162" t="s">
        <v>180</v>
      </c>
      <c r="B45" s="113" t="s">
        <v>171</v>
      </c>
      <c r="C45" s="114" t="s">
        <v>172</v>
      </c>
      <c r="D45" s="115" t="s">
        <v>190</v>
      </c>
      <c r="E45" s="115" t="s">
        <v>275</v>
      </c>
      <c r="F45" s="116" t="s">
        <v>276</v>
      </c>
      <c r="G45" s="117" t="s">
        <v>277</v>
      </c>
      <c r="H45" s="115" t="s">
        <v>331</v>
      </c>
      <c r="I45" s="163" t="s">
        <v>332</v>
      </c>
      <c r="J45" s="118">
        <v>5.0000000000000001E-3</v>
      </c>
      <c r="K45" s="119" t="s">
        <v>336</v>
      </c>
      <c r="L45" s="114"/>
      <c r="M45" s="114" t="s">
        <v>281</v>
      </c>
      <c r="N45" s="120">
        <v>11</v>
      </c>
      <c r="O45" s="114">
        <v>0</v>
      </c>
      <c r="P45" s="114">
        <v>5</v>
      </c>
      <c r="Q45" s="114"/>
      <c r="R45" s="114"/>
      <c r="S45" s="114">
        <f t="shared" si="0"/>
        <v>5</v>
      </c>
      <c r="T45" s="97">
        <f t="shared" si="1"/>
        <v>0.45454545454545453</v>
      </c>
      <c r="U45" s="121">
        <v>45658</v>
      </c>
      <c r="V45" s="121">
        <v>46021</v>
      </c>
      <c r="W45" s="114">
        <v>360</v>
      </c>
      <c r="X45" s="113">
        <v>1059626</v>
      </c>
      <c r="Y45" s="115" t="s">
        <v>282</v>
      </c>
      <c r="Z45" s="122" t="s">
        <v>283</v>
      </c>
      <c r="AA45" s="123" t="s">
        <v>329</v>
      </c>
      <c r="AB45" s="123" t="s">
        <v>285</v>
      </c>
      <c r="AC45" s="114" t="s">
        <v>295</v>
      </c>
      <c r="AD45" s="114" t="s">
        <v>281</v>
      </c>
      <c r="AE45" s="124"/>
      <c r="AF45" s="114"/>
      <c r="AG45" s="114" t="s">
        <v>287</v>
      </c>
      <c r="AH45" s="114"/>
      <c r="AI45" s="159">
        <v>800000000</v>
      </c>
      <c r="AJ45" s="291"/>
      <c r="AK45" s="291"/>
      <c r="AL45" s="256"/>
      <c r="AM45" s="256"/>
      <c r="AN45" s="293"/>
      <c r="AO45" s="295"/>
      <c r="AP45" s="298"/>
      <c r="AQ45" s="272"/>
      <c r="AR45" s="291"/>
      <c r="AS45" s="272"/>
      <c r="AT45" s="265"/>
      <c r="AU45" s="274"/>
      <c r="AV45" s="261"/>
      <c r="AW45" s="274"/>
      <c r="AX45" s="263"/>
      <c r="AY45" s="267"/>
      <c r="AZ45" s="261"/>
      <c r="BA45" s="261"/>
      <c r="BB45" s="261"/>
      <c r="BC45" s="261"/>
      <c r="BD45" s="261"/>
      <c r="BE45" s="262"/>
      <c r="BF45" s="114"/>
    </row>
    <row r="46" spans="1:58" ht="65.099999999999994" customHeight="1">
      <c r="A46" s="162" t="s">
        <v>180</v>
      </c>
      <c r="B46" s="113" t="s">
        <v>171</v>
      </c>
      <c r="C46" s="114" t="s">
        <v>172</v>
      </c>
      <c r="D46" s="115" t="s">
        <v>190</v>
      </c>
      <c r="E46" s="115" t="s">
        <v>275</v>
      </c>
      <c r="F46" s="116" t="s">
        <v>276</v>
      </c>
      <c r="G46" s="117" t="s">
        <v>277</v>
      </c>
      <c r="H46" s="115" t="s">
        <v>331</v>
      </c>
      <c r="I46" s="163" t="s">
        <v>332</v>
      </c>
      <c r="J46" s="118">
        <v>5.0000000000000001E-3</v>
      </c>
      <c r="K46" s="119" t="s">
        <v>337</v>
      </c>
      <c r="L46" s="114"/>
      <c r="M46" s="114" t="s">
        <v>294</v>
      </c>
      <c r="N46" s="120">
        <v>1</v>
      </c>
      <c r="O46" s="114">
        <v>0</v>
      </c>
      <c r="P46" s="114">
        <v>0</v>
      </c>
      <c r="Q46" s="114"/>
      <c r="R46" s="114"/>
      <c r="S46" s="114">
        <f t="shared" si="0"/>
        <v>0</v>
      </c>
      <c r="T46" s="97">
        <f t="shared" si="1"/>
        <v>0</v>
      </c>
      <c r="U46" s="121">
        <v>45658</v>
      </c>
      <c r="V46" s="121">
        <v>46021</v>
      </c>
      <c r="W46" s="114">
        <v>360</v>
      </c>
      <c r="X46" s="113">
        <v>1059626</v>
      </c>
      <c r="Y46" s="115" t="s">
        <v>282</v>
      </c>
      <c r="Z46" s="122" t="s">
        <v>283</v>
      </c>
      <c r="AA46" s="123" t="s">
        <v>329</v>
      </c>
      <c r="AB46" s="123" t="s">
        <v>285</v>
      </c>
      <c r="AC46" s="114" t="s">
        <v>295</v>
      </c>
      <c r="AD46" s="114" t="s">
        <v>281</v>
      </c>
      <c r="AE46" s="124"/>
      <c r="AF46" s="114"/>
      <c r="AG46" s="114" t="s">
        <v>287</v>
      </c>
      <c r="AH46" s="114"/>
      <c r="AI46" s="159">
        <v>2000000000</v>
      </c>
      <c r="AJ46" s="291"/>
      <c r="AK46" s="291"/>
      <c r="AL46" s="256"/>
      <c r="AM46" s="256"/>
      <c r="AN46" s="293"/>
      <c r="AO46" s="295"/>
      <c r="AP46" s="298"/>
      <c r="AQ46" s="272"/>
      <c r="AR46" s="291"/>
      <c r="AS46" s="272"/>
      <c r="AT46" s="265"/>
      <c r="AU46" s="274"/>
      <c r="AV46" s="261"/>
      <c r="AW46" s="274"/>
      <c r="AX46" s="263"/>
      <c r="AY46" s="267"/>
      <c r="AZ46" s="261"/>
      <c r="BA46" s="261"/>
      <c r="BB46" s="261"/>
      <c r="BC46" s="261"/>
      <c r="BD46" s="261"/>
      <c r="BE46" s="262"/>
      <c r="BF46" s="114"/>
    </row>
    <row r="47" spans="1:58" ht="65.099999999999994" customHeight="1">
      <c r="A47" s="162" t="s">
        <v>180</v>
      </c>
      <c r="B47" s="113" t="s">
        <v>171</v>
      </c>
      <c r="C47" s="114" t="s">
        <v>172</v>
      </c>
      <c r="D47" s="115" t="s">
        <v>190</v>
      </c>
      <c r="E47" s="115" t="s">
        <v>275</v>
      </c>
      <c r="F47" s="116" t="s">
        <v>276</v>
      </c>
      <c r="G47" s="117" t="s">
        <v>277</v>
      </c>
      <c r="H47" s="115" t="s">
        <v>331</v>
      </c>
      <c r="I47" s="163" t="s">
        <v>332</v>
      </c>
      <c r="J47" s="118">
        <v>5.0000000000000001E-3</v>
      </c>
      <c r="K47" s="119" t="s">
        <v>338</v>
      </c>
      <c r="L47" s="114"/>
      <c r="M47" s="114" t="s">
        <v>294</v>
      </c>
      <c r="N47" s="120">
        <v>1</v>
      </c>
      <c r="O47" s="114">
        <v>0</v>
      </c>
      <c r="P47" s="114">
        <v>0</v>
      </c>
      <c r="Q47" s="114"/>
      <c r="R47" s="114"/>
      <c r="S47" s="114">
        <f t="shared" si="0"/>
        <v>0</v>
      </c>
      <c r="T47" s="97">
        <f t="shared" si="1"/>
        <v>0</v>
      </c>
      <c r="U47" s="121">
        <v>45658</v>
      </c>
      <c r="V47" s="121">
        <v>46021</v>
      </c>
      <c r="W47" s="114">
        <v>360</v>
      </c>
      <c r="X47" s="113">
        <v>1059626</v>
      </c>
      <c r="Y47" s="115" t="s">
        <v>282</v>
      </c>
      <c r="Z47" s="122" t="s">
        <v>283</v>
      </c>
      <c r="AA47" s="123" t="s">
        <v>329</v>
      </c>
      <c r="AB47" s="123" t="s">
        <v>285</v>
      </c>
      <c r="AC47" s="114" t="s">
        <v>295</v>
      </c>
      <c r="AD47" s="114" t="s">
        <v>281</v>
      </c>
      <c r="AE47" s="124"/>
      <c r="AF47" s="114"/>
      <c r="AG47" s="114" t="s">
        <v>287</v>
      </c>
      <c r="AH47" s="114"/>
      <c r="AI47" s="159">
        <v>249016226</v>
      </c>
      <c r="AJ47" s="291"/>
      <c r="AK47" s="291"/>
      <c r="AL47" s="256"/>
      <c r="AM47" s="256"/>
      <c r="AN47" s="293"/>
      <c r="AO47" s="295"/>
      <c r="AP47" s="298"/>
      <c r="AQ47" s="272"/>
      <c r="AR47" s="291"/>
      <c r="AS47" s="272"/>
      <c r="AT47" s="265"/>
      <c r="AU47" s="274"/>
      <c r="AV47" s="261"/>
      <c r="AW47" s="274"/>
      <c r="AX47" s="263"/>
      <c r="AY47" s="267"/>
      <c r="AZ47" s="261"/>
      <c r="BA47" s="261"/>
      <c r="BB47" s="261"/>
      <c r="BC47" s="261"/>
      <c r="BD47" s="261"/>
      <c r="BE47" s="262"/>
      <c r="BF47" s="114"/>
    </row>
    <row r="48" spans="1:58" ht="65.099999999999994" customHeight="1">
      <c r="A48" s="162" t="s">
        <v>180</v>
      </c>
      <c r="B48" s="113" t="s">
        <v>171</v>
      </c>
      <c r="C48" s="114" t="s">
        <v>172</v>
      </c>
      <c r="D48" s="115" t="s">
        <v>190</v>
      </c>
      <c r="E48" s="115" t="s">
        <v>275</v>
      </c>
      <c r="F48" s="116" t="s">
        <v>276</v>
      </c>
      <c r="G48" s="117" t="s">
        <v>277</v>
      </c>
      <c r="H48" s="115" t="s">
        <v>331</v>
      </c>
      <c r="I48" s="163" t="s">
        <v>332</v>
      </c>
      <c r="J48" s="118">
        <v>0.05</v>
      </c>
      <c r="K48" s="119" t="s">
        <v>339</v>
      </c>
      <c r="L48" s="114"/>
      <c r="M48" s="114" t="s">
        <v>294</v>
      </c>
      <c r="N48" s="120">
        <v>1</v>
      </c>
      <c r="O48" s="114">
        <v>0</v>
      </c>
      <c r="P48" s="114">
        <v>0</v>
      </c>
      <c r="Q48" s="114"/>
      <c r="R48" s="114"/>
      <c r="S48" s="114">
        <f t="shared" si="0"/>
        <v>0</v>
      </c>
      <c r="T48" s="97">
        <f t="shared" si="1"/>
        <v>0</v>
      </c>
      <c r="U48" s="121">
        <v>45658</v>
      </c>
      <c r="V48" s="121">
        <v>46021</v>
      </c>
      <c r="W48" s="114">
        <v>360</v>
      </c>
      <c r="X48" s="113">
        <v>1059626</v>
      </c>
      <c r="Y48" s="115" t="s">
        <v>282</v>
      </c>
      <c r="Z48" s="122" t="s">
        <v>283</v>
      </c>
      <c r="AA48" s="123" t="s">
        <v>329</v>
      </c>
      <c r="AB48" s="123" t="s">
        <v>285</v>
      </c>
      <c r="AC48" s="114" t="s">
        <v>295</v>
      </c>
      <c r="AD48" s="114" t="s">
        <v>294</v>
      </c>
      <c r="AE48" s="124"/>
      <c r="AF48" s="114"/>
      <c r="AG48" s="114" t="s">
        <v>287</v>
      </c>
      <c r="AH48" s="114"/>
      <c r="AI48" s="159">
        <v>600000000</v>
      </c>
      <c r="AJ48" s="291"/>
      <c r="AK48" s="291"/>
      <c r="AL48" s="256"/>
      <c r="AM48" s="256"/>
      <c r="AN48" s="293"/>
      <c r="AO48" s="295"/>
      <c r="AP48" s="298"/>
      <c r="AQ48" s="272"/>
      <c r="AR48" s="291"/>
      <c r="AS48" s="272"/>
      <c r="AT48" s="265"/>
      <c r="AU48" s="274"/>
      <c r="AV48" s="261"/>
      <c r="AW48" s="274"/>
      <c r="AX48" s="263"/>
      <c r="AY48" s="267"/>
      <c r="AZ48" s="261"/>
      <c r="BA48" s="261"/>
      <c r="BB48" s="261"/>
      <c r="BC48" s="261"/>
      <c r="BD48" s="261"/>
      <c r="BE48" s="262"/>
      <c r="BF48" s="114"/>
    </row>
    <row r="49" spans="1:58" ht="65.099999999999994" customHeight="1">
      <c r="A49" s="162" t="s">
        <v>180</v>
      </c>
      <c r="B49" s="113" t="s">
        <v>171</v>
      </c>
      <c r="C49" s="114" t="s">
        <v>172</v>
      </c>
      <c r="D49" s="115" t="s">
        <v>190</v>
      </c>
      <c r="E49" s="115" t="s">
        <v>275</v>
      </c>
      <c r="F49" s="116" t="s">
        <v>276</v>
      </c>
      <c r="G49" s="117" t="s">
        <v>277</v>
      </c>
      <c r="H49" s="115" t="s">
        <v>331</v>
      </c>
      <c r="I49" s="163" t="s">
        <v>340</v>
      </c>
      <c r="J49" s="118">
        <v>5.0000000000000001E-3</v>
      </c>
      <c r="K49" s="119" t="s">
        <v>341</v>
      </c>
      <c r="L49" s="114"/>
      <c r="M49" s="114" t="s">
        <v>281</v>
      </c>
      <c r="N49" s="120">
        <v>1</v>
      </c>
      <c r="O49" s="114">
        <v>0</v>
      </c>
      <c r="P49" s="114">
        <v>0</v>
      </c>
      <c r="Q49" s="114"/>
      <c r="R49" s="114"/>
      <c r="S49" s="114">
        <f t="shared" si="0"/>
        <v>0</v>
      </c>
      <c r="T49" s="97">
        <f t="shared" si="1"/>
        <v>0</v>
      </c>
      <c r="U49" s="121">
        <v>45658</v>
      </c>
      <c r="V49" s="121">
        <v>46021</v>
      </c>
      <c r="W49" s="114">
        <v>360</v>
      </c>
      <c r="X49" s="113">
        <v>1059626</v>
      </c>
      <c r="Y49" s="115" t="s">
        <v>282</v>
      </c>
      <c r="Z49" s="122" t="s">
        <v>283</v>
      </c>
      <c r="AA49" s="123" t="s">
        <v>329</v>
      </c>
      <c r="AB49" s="123" t="s">
        <v>285</v>
      </c>
      <c r="AC49" s="114" t="s">
        <v>295</v>
      </c>
      <c r="AD49" s="114" t="s">
        <v>281</v>
      </c>
      <c r="AE49" s="124"/>
      <c r="AF49" s="114"/>
      <c r="AG49" s="114" t="s">
        <v>287</v>
      </c>
      <c r="AH49" s="114"/>
      <c r="AI49" s="159">
        <v>200000000</v>
      </c>
      <c r="AJ49" s="291"/>
      <c r="AK49" s="291"/>
      <c r="AL49" s="257"/>
      <c r="AM49" s="257"/>
      <c r="AN49" s="293"/>
      <c r="AO49" s="295"/>
      <c r="AP49" s="298"/>
      <c r="AQ49" s="272"/>
      <c r="AR49" s="291"/>
      <c r="AS49" s="272"/>
      <c r="AT49" s="265"/>
      <c r="AU49" s="274"/>
      <c r="AV49" s="261"/>
      <c r="AW49" s="274"/>
      <c r="AX49" s="263"/>
      <c r="AY49" s="267"/>
      <c r="AZ49" s="261"/>
      <c r="BA49" s="261"/>
      <c r="BB49" s="261"/>
      <c r="BC49" s="261"/>
      <c r="BD49" s="261"/>
      <c r="BE49" s="262"/>
      <c r="BF49" s="114"/>
    </row>
    <row r="50" spans="1:58" ht="65.099999999999994" customHeight="1">
      <c r="A50" s="162" t="s">
        <v>180</v>
      </c>
      <c r="B50" s="113" t="s">
        <v>171</v>
      </c>
      <c r="C50" s="114" t="s">
        <v>172</v>
      </c>
      <c r="D50" s="115" t="s">
        <v>190</v>
      </c>
      <c r="E50" s="115" t="s">
        <v>275</v>
      </c>
      <c r="F50" s="116" t="s">
        <v>276</v>
      </c>
      <c r="G50" s="117" t="s">
        <v>277</v>
      </c>
      <c r="H50" s="115" t="s">
        <v>331</v>
      </c>
      <c r="I50" s="163" t="s">
        <v>340</v>
      </c>
      <c r="J50" s="118">
        <v>5.0000000000000001E-3</v>
      </c>
      <c r="K50" s="119" t="s">
        <v>342</v>
      </c>
      <c r="L50" s="114"/>
      <c r="M50" s="114" t="s">
        <v>294</v>
      </c>
      <c r="N50" s="120">
        <v>1</v>
      </c>
      <c r="O50" s="114">
        <v>0</v>
      </c>
      <c r="P50" s="114">
        <v>0</v>
      </c>
      <c r="Q50" s="114"/>
      <c r="R50" s="114"/>
      <c r="S50" s="114">
        <f t="shared" si="0"/>
        <v>0</v>
      </c>
      <c r="T50" s="97">
        <f t="shared" si="1"/>
        <v>0</v>
      </c>
      <c r="U50" s="121">
        <v>45658</v>
      </c>
      <c r="V50" s="121">
        <v>46021</v>
      </c>
      <c r="W50" s="114">
        <v>360</v>
      </c>
      <c r="X50" s="113">
        <v>1059626</v>
      </c>
      <c r="Y50" s="115" t="s">
        <v>282</v>
      </c>
      <c r="Z50" s="122" t="s">
        <v>283</v>
      </c>
      <c r="AA50" s="123" t="s">
        <v>329</v>
      </c>
      <c r="AB50" s="123" t="s">
        <v>285</v>
      </c>
      <c r="AC50" s="114" t="s">
        <v>295</v>
      </c>
      <c r="AD50" s="114" t="s">
        <v>281</v>
      </c>
      <c r="AE50" s="124"/>
      <c r="AF50" s="114"/>
      <c r="AG50" s="114" t="s">
        <v>287</v>
      </c>
      <c r="AH50" s="114"/>
      <c r="AI50" s="159">
        <v>250000000</v>
      </c>
      <c r="AJ50" s="291"/>
      <c r="AK50" s="291"/>
      <c r="AL50" s="167"/>
      <c r="AM50" s="167"/>
      <c r="AN50" s="293"/>
      <c r="AO50" s="295"/>
      <c r="AP50" s="298"/>
      <c r="AQ50" s="272"/>
      <c r="AR50" s="291"/>
      <c r="AS50" s="272"/>
      <c r="AT50" s="265"/>
      <c r="AU50" s="274"/>
      <c r="AV50" s="261"/>
      <c r="AW50" s="274"/>
      <c r="AX50" s="263"/>
      <c r="AY50" s="125"/>
      <c r="AZ50" s="114"/>
      <c r="BA50" s="114"/>
      <c r="BB50" s="114"/>
      <c r="BC50" s="114"/>
      <c r="BD50" s="114"/>
      <c r="BE50" s="152"/>
      <c r="BF50" s="114"/>
    </row>
    <row r="51" spans="1:58" ht="65.099999999999994" customHeight="1">
      <c r="A51" s="162" t="s">
        <v>180</v>
      </c>
      <c r="B51" s="113" t="s">
        <v>171</v>
      </c>
      <c r="C51" s="114" t="s">
        <v>172</v>
      </c>
      <c r="D51" s="115" t="s">
        <v>190</v>
      </c>
      <c r="E51" s="115" t="s">
        <v>275</v>
      </c>
      <c r="F51" s="116" t="s">
        <v>276</v>
      </c>
      <c r="G51" s="117" t="s">
        <v>277</v>
      </c>
      <c r="H51" s="115" t="s">
        <v>331</v>
      </c>
      <c r="I51" s="163" t="s">
        <v>340</v>
      </c>
      <c r="J51" s="118">
        <v>0.05</v>
      </c>
      <c r="K51" s="126" t="s">
        <v>343</v>
      </c>
      <c r="L51" s="114"/>
      <c r="M51" s="114" t="s">
        <v>294</v>
      </c>
      <c r="N51" s="114">
        <v>0</v>
      </c>
      <c r="O51" s="114">
        <v>0</v>
      </c>
      <c r="P51" s="114">
        <v>0</v>
      </c>
      <c r="Q51" s="114"/>
      <c r="R51" s="114"/>
      <c r="S51" s="114">
        <f t="shared" si="0"/>
        <v>0</v>
      </c>
      <c r="T51" s="97">
        <v>0</v>
      </c>
      <c r="U51" s="121">
        <v>45658</v>
      </c>
      <c r="V51" s="121">
        <v>46021</v>
      </c>
      <c r="W51" s="114">
        <v>360</v>
      </c>
      <c r="X51" s="113">
        <v>1059626</v>
      </c>
      <c r="Y51" s="115" t="s">
        <v>282</v>
      </c>
      <c r="Z51" s="122" t="s">
        <v>283</v>
      </c>
      <c r="AA51" s="123" t="s">
        <v>344</v>
      </c>
      <c r="AB51" s="123" t="s">
        <v>285</v>
      </c>
      <c r="AC51" s="114" t="s">
        <v>295</v>
      </c>
      <c r="AD51" s="114" t="s">
        <v>281</v>
      </c>
      <c r="AE51" s="127"/>
      <c r="AF51" s="114"/>
      <c r="AG51" s="114" t="s">
        <v>287</v>
      </c>
      <c r="AH51" s="114" t="s">
        <v>288</v>
      </c>
      <c r="AI51" s="168">
        <v>0</v>
      </c>
      <c r="AJ51" s="291"/>
      <c r="AK51" s="291"/>
      <c r="AL51" s="255"/>
      <c r="AM51" s="255"/>
      <c r="AN51" s="293"/>
      <c r="AO51" s="295"/>
      <c r="AP51" s="298"/>
      <c r="AQ51" s="272"/>
      <c r="AR51" s="291"/>
      <c r="AS51" s="272"/>
      <c r="AT51" s="265"/>
      <c r="AU51" s="274"/>
      <c r="AV51" s="261"/>
      <c r="AW51" s="274"/>
      <c r="AX51" s="263"/>
      <c r="AY51" s="281"/>
      <c r="AZ51" s="284"/>
      <c r="BA51" s="284"/>
      <c r="BB51" s="284"/>
      <c r="BC51" s="284"/>
      <c r="BD51" s="284"/>
      <c r="BE51" s="264"/>
      <c r="BF51" s="114"/>
    </row>
    <row r="52" spans="1:58" ht="65.099999999999994" customHeight="1">
      <c r="A52" s="162" t="s">
        <v>180</v>
      </c>
      <c r="B52" s="113" t="s">
        <v>171</v>
      </c>
      <c r="C52" s="114" t="s">
        <v>172</v>
      </c>
      <c r="D52" s="115" t="s">
        <v>190</v>
      </c>
      <c r="E52" s="115" t="s">
        <v>275</v>
      </c>
      <c r="F52" s="116" t="s">
        <v>276</v>
      </c>
      <c r="G52" s="117" t="s">
        <v>277</v>
      </c>
      <c r="H52" s="115" t="s">
        <v>331</v>
      </c>
      <c r="I52" s="163" t="s">
        <v>340</v>
      </c>
      <c r="J52" s="118">
        <v>5.0000000000000001E-3</v>
      </c>
      <c r="K52" s="126" t="s">
        <v>345</v>
      </c>
      <c r="L52" s="114"/>
      <c r="M52" s="114" t="s">
        <v>294</v>
      </c>
      <c r="N52" s="114">
        <v>0</v>
      </c>
      <c r="O52" s="114">
        <v>0</v>
      </c>
      <c r="P52" s="114">
        <v>0</v>
      </c>
      <c r="Q52" s="114"/>
      <c r="R52" s="114"/>
      <c r="S52" s="114">
        <f t="shared" si="0"/>
        <v>0</v>
      </c>
      <c r="T52" s="97">
        <v>0</v>
      </c>
      <c r="U52" s="121">
        <v>45658</v>
      </c>
      <c r="V52" s="121">
        <v>46021</v>
      </c>
      <c r="W52" s="114">
        <v>360</v>
      </c>
      <c r="X52" s="113">
        <v>1059626</v>
      </c>
      <c r="Y52" s="115" t="s">
        <v>282</v>
      </c>
      <c r="Z52" s="122" t="s">
        <v>283</v>
      </c>
      <c r="AA52" s="259" t="s">
        <v>346</v>
      </c>
      <c r="AB52" s="123" t="s">
        <v>285</v>
      </c>
      <c r="AC52" s="114" t="s">
        <v>295</v>
      </c>
      <c r="AD52" s="114" t="s">
        <v>281</v>
      </c>
      <c r="AE52" s="128"/>
      <c r="AF52" s="114"/>
      <c r="AG52" s="114" t="s">
        <v>287</v>
      </c>
      <c r="AH52" s="114" t="s">
        <v>288</v>
      </c>
      <c r="AI52" s="153">
        <v>0</v>
      </c>
      <c r="AJ52" s="291"/>
      <c r="AK52" s="291"/>
      <c r="AL52" s="256"/>
      <c r="AM52" s="256"/>
      <c r="AN52" s="293"/>
      <c r="AO52" s="295"/>
      <c r="AP52" s="298"/>
      <c r="AQ52" s="272"/>
      <c r="AR52" s="291"/>
      <c r="AS52" s="272"/>
      <c r="AT52" s="265"/>
      <c r="AU52" s="274"/>
      <c r="AV52" s="261"/>
      <c r="AW52" s="274"/>
      <c r="AX52" s="263"/>
      <c r="AY52" s="282"/>
      <c r="AZ52" s="285"/>
      <c r="BA52" s="285"/>
      <c r="BB52" s="285"/>
      <c r="BC52" s="285"/>
      <c r="BD52" s="285"/>
      <c r="BE52" s="265"/>
      <c r="BF52" s="114"/>
    </row>
    <row r="53" spans="1:58" ht="65.099999999999994" customHeight="1">
      <c r="A53" s="162" t="s">
        <v>180</v>
      </c>
      <c r="B53" s="113" t="s">
        <v>171</v>
      </c>
      <c r="C53" s="114" t="s">
        <v>172</v>
      </c>
      <c r="D53" s="115" t="s">
        <v>190</v>
      </c>
      <c r="E53" s="115" t="s">
        <v>275</v>
      </c>
      <c r="F53" s="116" t="s">
        <v>276</v>
      </c>
      <c r="G53" s="117" t="s">
        <v>277</v>
      </c>
      <c r="H53" s="115" t="s">
        <v>331</v>
      </c>
      <c r="I53" s="163" t="s">
        <v>340</v>
      </c>
      <c r="J53" s="118">
        <v>5.0000000000000001E-3</v>
      </c>
      <c r="K53" s="119" t="s">
        <v>347</v>
      </c>
      <c r="L53" s="114"/>
      <c r="M53" s="114" t="s">
        <v>294</v>
      </c>
      <c r="N53" s="120">
        <v>0</v>
      </c>
      <c r="O53" s="114">
        <v>0</v>
      </c>
      <c r="P53" s="114">
        <v>0</v>
      </c>
      <c r="Q53" s="114"/>
      <c r="R53" s="114"/>
      <c r="S53" s="114">
        <f t="shared" si="0"/>
        <v>0</v>
      </c>
      <c r="T53" s="97">
        <v>0</v>
      </c>
      <c r="U53" s="121">
        <v>45658</v>
      </c>
      <c r="V53" s="121">
        <v>46021</v>
      </c>
      <c r="W53" s="114">
        <v>360</v>
      </c>
      <c r="X53" s="113">
        <v>1059626</v>
      </c>
      <c r="Y53" s="115" t="s">
        <v>282</v>
      </c>
      <c r="Z53" s="122" t="s">
        <v>283</v>
      </c>
      <c r="AA53" s="260"/>
      <c r="AB53" s="123" t="s">
        <v>285</v>
      </c>
      <c r="AC53" s="114" t="s">
        <v>295</v>
      </c>
      <c r="AD53" s="114" t="s">
        <v>281</v>
      </c>
      <c r="AE53" s="128"/>
      <c r="AF53" s="114"/>
      <c r="AG53" s="114" t="s">
        <v>287</v>
      </c>
      <c r="AH53" s="114"/>
      <c r="AI53" s="153">
        <v>0</v>
      </c>
      <c r="AJ53" s="291"/>
      <c r="AK53" s="291"/>
      <c r="AL53" s="256"/>
      <c r="AM53" s="256"/>
      <c r="AN53" s="293"/>
      <c r="AO53" s="295"/>
      <c r="AP53" s="298"/>
      <c r="AQ53" s="272"/>
      <c r="AR53" s="291"/>
      <c r="AS53" s="272"/>
      <c r="AT53" s="265"/>
      <c r="AU53" s="274"/>
      <c r="AV53" s="261"/>
      <c r="AW53" s="274"/>
      <c r="AX53" s="263"/>
      <c r="AY53" s="282"/>
      <c r="AZ53" s="285"/>
      <c r="BA53" s="285"/>
      <c r="BB53" s="285"/>
      <c r="BC53" s="285"/>
      <c r="BD53" s="285"/>
      <c r="BE53" s="265"/>
      <c r="BF53" s="114"/>
    </row>
    <row r="54" spans="1:58" ht="65.099999999999994" customHeight="1">
      <c r="A54" s="162" t="s">
        <v>180</v>
      </c>
      <c r="B54" s="113" t="s">
        <v>171</v>
      </c>
      <c r="C54" s="114" t="s">
        <v>172</v>
      </c>
      <c r="D54" s="115" t="s">
        <v>190</v>
      </c>
      <c r="E54" s="115" t="s">
        <v>275</v>
      </c>
      <c r="F54" s="116" t="s">
        <v>276</v>
      </c>
      <c r="G54" s="117" t="s">
        <v>277</v>
      </c>
      <c r="H54" s="115" t="s">
        <v>331</v>
      </c>
      <c r="I54" s="163" t="s">
        <v>340</v>
      </c>
      <c r="J54" s="118">
        <v>5.0000000000000001E-3</v>
      </c>
      <c r="K54" s="119" t="s">
        <v>348</v>
      </c>
      <c r="L54" s="114"/>
      <c r="M54" s="114" t="s">
        <v>294</v>
      </c>
      <c r="N54" s="120">
        <v>0</v>
      </c>
      <c r="O54" s="114">
        <v>0</v>
      </c>
      <c r="P54" s="114">
        <v>0</v>
      </c>
      <c r="Q54" s="114"/>
      <c r="R54" s="114"/>
      <c r="S54" s="114">
        <f t="shared" si="0"/>
        <v>0</v>
      </c>
      <c r="T54" s="97">
        <v>0</v>
      </c>
      <c r="U54" s="121">
        <v>45658</v>
      </c>
      <c r="V54" s="121">
        <v>46021</v>
      </c>
      <c r="W54" s="114">
        <v>360</v>
      </c>
      <c r="X54" s="113">
        <v>1059626</v>
      </c>
      <c r="Y54" s="115" t="s">
        <v>282</v>
      </c>
      <c r="Z54" s="122" t="s">
        <v>283</v>
      </c>
      <c r="AA54" s="259" t="s">
        <v>346</v>
      </c>
      <c r="AB54" s="123" t="s">
        <v>285</v>
      </c>
      <c r="AC54" s="114" t="s">
        <v>295</v>
      </c>
      <c r="AD54" s="114" t="s">
        <v>281</v>
      </c>
      <c r="AE54" s="130"/>
      <c r="AF54" s="114"/>
      <c r="AG54" s="114" t="s">
        <v>287</v>
      </c>
      <c r="AH54" s="114"/>
      <c r="AI54" s="169">
        <v>0</v>
      </c>
      <c r="AJ54" s="291"/>
      <c r="AK54" s="291"/>
      <c r="AL54" s="257"/>
      <c r="AM54" s="257"/>
      <c r="AN54" s="293"/>
      <c r="AO54" s="295"/>
      <c r="AP54" s="298"/>
      <c r="AQ54" s="272"/>
      <c r="AR54" s="291"/>
      <c r="AS54" s="272"/>
      <c r="AT54" s="265"/>
      <c r="AU54" s="274"/>
      <c r="AV54" s="261"/>
      <c r="AW54" s="274"/>
      <c r="AX54" s="263"/>
      <c r="AY54" s="283"/>
      <c r="AZ54" s="286"/>
      <c r="BA54" s="286"/>
      <c r="BB54" s="286"/>
      <c r="BC54" s="286"/>
      <c r="BD54" s="286"/>
      <c r="BE54" s="266"/>
      <c r="BF54" s="114"/>
    </row>
    <row r="55" spans="1:58" ht="65.099999999999994" customHeight="1">
      <c r="A55" s="162" t="s">
        <v>180</v>
      </c>
      <c r="B55" s="113" t="s">
        <v>171</v>
      </c>
      <c r="C55" s="114" t="s">
        <v>172</v>
      </c>
      <c r="D55" s="115" t="s">
        <v>190</v>
      </c>
      <c r="E55" s="115" t="s">
        <v>275</v>
      </c>
      <c r="F55" s="116" t="s">
        <v>276</v>
      </c>
      <c r="G55" s="117" t="s">
        <v>277</v>
      </c>
      <c r="H55" s="115" t="s">
        <v>331</v>
      </c>
      <c r="I55" s="163" t="s">
        <v>340</v>
      </c>
      <c r="J55" s="118">
        <v>0.05</v>
      </c>
      <c r="K55" s="119" t="s">
        <v>349</v>
      </c>
      <c r="L55" s="114"/>
      <c r="M55" s="114" t="s">
        <v>294</v>
      </c>
      <c r="N55" s="120">
        <v>0</v>
      </c>
      <c r="O55" s="114">
        <v>0</v>
      </c>
      <c r="P55" s="114">
        <v>0</v>
      </c>
      <c r="Q55" s="114"/>
      <c r="R55" s="114"/>
      <c r="S55" s="114">
        <f t="shared" si="0"/>
        <v>0</v>
      </c>
      <c r="T55" s="97">
        <v>0</v>
      </c>
      <c r="U55" s="121">
        <v>45658</v>
      </c>
      <c r="V55" s="121">
        <v>46021</v>
      </c>
      <c r="W55" s="114">
        <v>360</v>
      </c>
      <c r="X55" s="113">
        <v>1059626</v>
      </c>
      <c r="Y55" s="115" t="s">
        <v>282</v>
      </c>
      <c r="Z55" s="122" t="s">
        <v>283</v>
      </c>
      <c r="AA55" s="260"/>
      <c r="AB55" s="123"/>
      <c r="AC55" s="114" t="s">
        <v>295</v>
      </c>
      <c r="AD55" s="114" t="s">
        <v>281</v>
      </c>
      <c r="AE55" s="124"/>
      <c r="AF55" s="114"/>
      <c r="AG55" s="114" t="s">
        <v>287</v>
      </c>
      <c r="AH55" s="114"/>
      <c r="AI55" s="159">
        <v>0</v>
      </c>
      <c r="AJ55" s="291"/>
      <c r="AK55" s="291"/>
      <c r="AL55" s="164"/>
      <c r="AM55" s="164"/>
      <c r="AN55" s="293"/>
      <c r="AO55" s="295"/>
      <c r="AP55" s="298"/>
      <c r="AQ55" s="272"/>
      <c r="AR55" s="291"/>
      <c r="AS55" s="272"/>
      <c r="AT55" s="265"/>
      <c r="AU55" s="274"/>
      <c r="AV55" s="261"/>
      <c r="AW55" s="274"/>
      <c r="AX55" s="263"/>
      <c r="BF55" s="114"/>
    </row>
    <row r="56" spans="1:58" ht="65.099999999999994" customHeight="1">
      <c r="A56" s="162" t="s">
        <v>180</v>
      </c>
      <c r="B56" s="113" t="s">
        <v>171</v>
      </c>
      <c r="C56" s="114" t="s">
        <v>172</v>
      </c>
      <c r="D56" s="115" t="s">
        <v>190</v>
      </c>
      <c r="E56" s="115" t="s">
        <v>275</v>
      </c>
      <c r="F56" s="116" t="s">
        <v>276</v>
      </c>
      <c r="G56" s="117" t="s">
        <v>277</v>
      </c>
      <c r="H56" s="115" t="s">
        <v>331</v>
      </c>
      <c r="I56" s="163" t="s">
        <v>340</v>
      </c>
      <c r="J56" s="118">
        <v>5.0000000000000001E-3</v>
      </c>
      <c r="K56" s="119" t="s">
        <v>350</v>
      </c>
      <c r="L56" s="114"/>
      <c r="M56" s="114" t="s">
        <v>294</v>
      </c>
      <c r="N56" s="120">
        <v>0</v>
      </c>
      <c r="O56" s="114">
        <v>0</v>
      </c>
      <c r="P56" s="114">
        <v>0</v>
      </c>
      <c r="Q56" s="114"/>
      <c r="R56" s="114"/>
      <c r="S56" s="114">
        <f t="shared" si="0"/>
        <v>0</v>
      </c>
      <c r="T56" s="97">
        <v>0</v>
      </c>
      <c r="U56" s="121">
        <v>45658</v>
      </c>
      <c r="V56" s="121">
        <v>46021</v>
      </c>
      <c r="W56" s="114">
        <v>360</v>
      </c>
      <c r="X56" s="113">
        <v>1059626</v>
      </c>
      <c r="Y56" s="115" t="s">
        <v>282</v>
      </c>
      <c r="Z56" s="122" t="s">
        <v>283</v>
      </c>
      <c r="AA56" s="259" t="s">
        <v>346</v>
      </c>
      <c r="AB56" s="123"/>
      <c r="AC56" s="114" t="s">
        <v>295</v>
      </c>
      <c r="AD56" s="114" t="s">
        <v>281</v>
      </c>
      <c r="AE56" s="124"/>
      <c r="AF56" s="114"/>
      <c r="AG56" s="114" t="s">
        <v>287</v>
      </c>
      <c r="AH56" s="114"/>
      <c r="AI56" s="159">
        <v>0</v>
      </c>
      <c r="AJ56" s="291"/>
      <c r="AK56" s="291"/>
      <c r="AL56" s="166"/>
      <c r="AM56" s="166"/>
      <c r="AN56" s="293"/>
      <c r="AO56" s="295"/>
      <c r="AP56" s="298"/>
      <c r="AQ56" s="272"/>
      <c r="AR56" s="291"/>
      <c r="AS56" s="272"/>
      <c r="AT56" s="265"/>
      <c r="AU56" s="274"/>
      <c r="AV56" s="261"/>
      <c r="AW56" s="274"/>
      <c r="AX56" s="263"/>
      <c r="AY56" s="125"/>
      <c r="AZ56" s="114"/>
      <c r="BA56" s="114"/>
      <c r="BB56" s="114"/>
      <c r="BC56" s="114"/>
      <c r="BD56" s="114"/>
      <c r="BE56" s="152"/>
      <c r="BF56" s="114"/>
    </row>
    <row r="57" spans="1:58" ht="65.099999999999994" customHeight="1">
      <c r="A57" s="162" t="s">
        <v>180</v>
      </c>
      <c r="B57" s="113" t="s">
        <v>171</v>
      </c>
      <c r="C57" s="114" t="s">
        <v>172</v>
      </c>
      <c r="D57" s="115" t="s">
        <v>190</v>
      </c>
      <c r="E57" s="115" t="s">
        <v>275</v>
      </c>
      <c r="F57" s="116" t="s">
        <v>276</v>
      </c>
      <c r="G57" s="117" t="s">
        <v>277</v>
      </c>
      <c r="H57" s="115" t="s">
        <v>351</v>
      </c>
      <c r="I57" s="163" t="s">
        <v>352</v>
      </c>
      <c r="J57" s="118">
        <v>5.0000000000000001E-3</v>
      </c>
      <c r="K57" s="119" t="s">
        <v>353</v>
      </c>
      <c r="L57" s="114"/>
      <c r="M57" s="114" t="s">
        <v>294</v>
      </c>
      <c r="N57" s="120">
        <v>1</v>
      </c>
      <c r="O57" s="114">
        <v>0</v>
      </c>
      <c r="P57" s="114">
        <v>0</v>
      </c>
      <c r="Q57" s="114"/>
      <c r="R57" s="114"/>
      <c r="S57" s="114">
        <f t="shared" si="0"/>
        <v>0</v>
      </c>
      <c r="T57" s="97">
        <f t="shared" si="1"/>
        <v>0</v>
      </c>
      <c r="U57" s="121">
        <v>45797</v>
      </c>
      <c r="V57" s="121">
        <v>46021</v>
      </c>
      <c r="W57" s="114">
        <v>195</v>
      </c>
      <c r="X57" s="113">
        <v>1059626</v>
      </c>
      <c r="Y57" s="115" t="s">
        <v>282</v>
      </c>
      <c r="Z57" s="122" t="s">
        <v>283</v>
      </c>
      <c r="AA57" s="260"/>
      <c r="AB57" s="123"/>
      <c r="AC57" s="114" t="s">
        <v>295</v>
      </c>
      <c r="AD57" s="114" t="s">
        <v>281</v>
      </c>
      <c r="AE57" s="124"/>
      <c r="AF57" s="114"/>
      <c r="AG57" s="114" t="s">
        <v>287</v>
      </c>
      <c r="AH57" s="114"/>
      <c r="AI57" s="159">
        <v>20000000</v>
      </c>
      <c r="AJ57" s="291"/>
      <c r="AK57" s="291"/>
      <c r="AL57" s="164"/>
      <c r="AM57" s="164"/>
      <c r="AN57" s="293"/>
      <c r="AO57" s="295"/>
      <c r="AP57" s="298"/>
      <c r="AQ57" s="272"/>
      <c r="AR57" s="291"/>
      <c r="AS57" s="272"/>
      <c r="AT57" s="265"/>
      <c r="AU57" s="274"/>
      <c r="AV57" s="261"/>
      <c r="AW57" s="274"/>
      <c r="AX57" s="263"/>
      <c r="AZ57" s="165"/>
      <c r="BB57" s="165"/>
      <c r="BD57" s="165"/>
      <c r="BF57" s="114"/>
    </row>
    <row r="58" spans="1:58" ht="65.099999999999994" customHeight="1">
      <c r="A58" s="162" t="s">
        <v>180</v>
      </c>
      <c r="B58" s="113" t="s">
        <v>171</v>
      </c>
      <c r="C58" s="114" t="s">
        <v>172</v>
      </c>
      <c r="D58" s="115" t="s">
        <v>190</v>
      </c>
      <c r="E58" s="115" t="s">
        <v>275</v>
      </c>
      <c r="F58" s="116" t="s">
        <v>276</v>
      </c>
      <c r="G58" s="117" t="s">
        <v>277</v>
      </c>
      <c r="H58" s="115" t="s">
        <v>351</v>
      </c>
      <c r="I58" s="163" t="s">
        <v>352</v>
      </c>
      <c r="J58" s="118">
        <v>5.0000000000000001E-3</v>
      </c>
      <c r="K58" s="119" t="s">
        <v>354</v>
      </c>
      <c r="L58" s="114"/>
      <c r="M58" s="114" t="s">
        <v>294</v>
      </c>
      <c r="N58" s="120">
        <v>1</v>
      </c>
      <c r="O58" s="114">
        <v>0</v>
      </c>
      <c r="P58" s="114">
        <v>1</v>
      </c>
      <c r="Q58" s="114"/>
      <c r="R58" s="114"/>
      <c r="S58" s="114">
        <f t="shared" si="0"/>
        <v>1</v>
      </c>
      <c r="T58" s="97">
        <f t="shared" si="1"/>
        <v>1</v>
      </c>
      <c r="U58" s="121">
        <v>45778</v>
      </c>
      <c r="V58" s="121">
        <v>46021</v>
      </c>
      <c r="W58" s="114">
        <v>210</v>
      </c>
      <c r="X58" s="113">
        <v>1059626</v>
      </c>
      <c r="Y58" s="115" t="s">
        <v>282</v>
      </c>
      <c r="Z58" s="122" t="s">
        <v>283</v>
      </c>
      <c r="AA58" s="259" t="s">
        <v>346</v>
      </c>
      <c r="AB58" s="123"/>
      <c r="AC58" s="114" t="s">
        <v>295</v>
      </c>
      <c r="AD58" s="114" t="s">
        <v>294</v>
      </c>
      <c r="AE58" s="124"/>
      <c r="AF58" s="114"/>
      <c r="AG58" s="114" t="s">
        <v>287</v>
      </c>
      <c r="AH58" s="114"/>
      <c r="AI58" s="159">
        <v>750000000</v>
      </c>
      <c r="AJ58" s="291"/>
      <c r="AK58" s="291"/>
      <c r="AL58" s="166"/>
      <c r="AM58" s="166"/>
      <c r="AN58" s="293"/>
      <c r="AO58" s="295"/>
      <c r="AP58" s="298"/>
      <c r="AQ58" s="272"/>
      <c r="AR58" s="291"/>
      <c r="AS58" s="272"/>
      <c r="AT58" s="265"/>
      <c r="AU58" s="274"/>
      <c r="AV58" s="261"/>
      <c r="AW58" s="274"/>
      <c r="AX58" s="263"/>
      <c r="AY58" s="125"/>
      <c r="AZ58" s="114"/>
      <c r="BA58" s="114"/>
      <c r="BB58" s="114"/>
      <c r="BC58" s="114"/>
      <c r="BD58" s="114"/>
      <c r="BE58" s="152"/>
      <c r="BF58" s="114"/>
    </row>
    <row r="59" spans="1:58" ht="65.099999999999994" customHeight="1">
      <c r="A59" s="162" t="s">
        <v>180</v>
      </c>
      <c r="B59" s="113" t="s">
        <v>171</v>
      </c>
      <c r="C59" s="114" t="s">
        <v>172</v>
      </c>
      <c r="D59" s="115" t="s">
        <v>190</v>
      </c>
      <c r="E59" s="115" t="s">
        <v>275</v>
      </c>
      <c r="F59" s="116" t="s">
        <v>276</v>
      </c>
      <c r="G59" s="117" t="s">
        <v>277</v>
      </c>
      <c r="H59" s="115" t="s">
        <v>351</v>
      </c>
      <c r="I59" s="163" t="s">
        <v>352</v>
      </c>
      <c r="J59" s="118">
        <v>5.0000000000000001E-3</v>
      </c>
      <c r="K59" s="119" t="s">
        <v>355</v>
      </c>
      <c r="L59" s="114"/>
      <c r="M59" s="114" t="s">
        <v>281</v>
      </c>
      <c r="N59" s="120">
        <v>1</v>
      </c>
      <c r="O59" s="114">
        <v>0</v>
      </c>
      <c r="P59" s="114">
        <v>1</v>
      </c>
      <c r="Q59" s="114"/>
      <c r="R59" s="114"/>
      <c r="S59" s="114">
        <f t="shared" si="0"/>
        <v>1</v>
      </c>
      <c r="T59" s="97">
        <f t="shared" si="1"/>
        <v>1</v>
      </c>
      <c r="U59" s="121">
        <v>45778</v>
      </c>
      <c r="V59" s="121">
        <v>46021</v>
      </c>
      <c r="W59" s="114">
        <v>210</v>
      </c>
      <c r="X59" s="113">
        <v>1059626</v>
      </c>
      <c r="Y59" s="115" t="s">
        <v>282</v>
      </c>
      <c r="Z59" s="122" t="s">
        <v>283</v>
      </c>
      <c r="AA59" s="260"/>
      <c r="AB59" s="123"/>
      <c r="AC59" s="114" t="s">
        <v>295</v>
      </c>
      <c r="AD59" s="114" t="s">
        <v>294</v>
      </c>
      <c r="AE59" s="124"/>
      <c r="AF59" s="114"/>
      <c r="AG59" s="114" t="s">
        <v>287</v>
      </c>
      <c r="AH59" s="114"/>
      <c r="AI59" s="159">
        <v>15078693876</v>
      </c>
      <c r="AJ59" s="291"/>
      <c r="AK59" s="291"/>
      <c r="AL59" s="167"/>
      <c r="AM59" s="167"/>
      <c r="AN59" s="293"/>
      <c r="AO59" s="295"/>
      <c r="AP59" s="298"/>
      <c r="AQ59" s="272"/>
      <c r="AR59" s="291"/>
      <c r="AS59" s="272"/>
      <c r="AT59" s="265"/>
      <c r="AU59" s="274"/>
      <c r="AV59" s="261"/>
      <c r="AW59" s="274"/>
      <c r="AX59" s="263"/>
      <c r="AY59" s="125"/>
      <c r="AZ59" s="114"/>
      <c r="BA59" s="114"/>
      <c r="BB59" s="114"/>
      <c r="BC59" s="114"/>
      <c r="BD59" s="114"/>
      <c r="BE59" s="152"/>
      <c r="BF59" s="114"/>
    </row>
    <row r="60" spans="1:58" ht="65.099999999999994" customHeight="1">
      <c r="A60" s="162" t="s">
        <v>187</v>
      </c>
      <c r="B60" s="113" t="s">
        <v>171</v>
      </c>
      <c r="C60" s="114" t="s">
        <v>172</v>
      </c>
      <c r="D60" s="115" t="s">
        <v>190</v>
      </c>
      <c r="E60" s="115" t="s">
        <v>275</v>
      </c>
      <c r="F60" s="116" t="s">
        <v>276</v>
      </c>
      <c r="G60" s="117" t="s">
        <v>277</v>
      </c>
      <c r="H60" s="115" t="s">
        <v>351</v>
      </c>
      <c r="I60" s="163" t="s">
        <v>352</v>
      </c>
      <c r="J60" s="118">
        <v>5.0000000000000001E-3</v>
      </c>
      <c r="K60" s="119" t="s">
        <v>356</v>
      </c>
      <c r="L60" s="114"/>
      <c r="M60" s="114" t="s">
        <v>281</v>
      </c>
      <c r="N60" s="120">
        <v>1</v>
      </c>
      <c r="O60" s="114">
        <v>0</v>
      </c>
      <c r="P60" s="114">
        <v>0</v>
      </c>
      <c r="Q60" s="114"/>
      <c r="R60" s="114"/>
      <c r="S60" s="114">
        <f t="shared" si="0"/>
        <v>0</v>
      </c>
      <c r="T60" s="97">
        <f t="shared" si="1"/>
        <v>0</v>
      </c>
      <c r="U60" s="121">
        <v>45778</v>
      </c>
      <c r="V60" s="121">
        <v>46021</v>
      </c>
      <c r="W60" s="114">
        <v>211</v>
      </c>
      <c r="X60" s="113">
        <v>1059626</v>
      </c>
      <c r="Y60" s="115" t="s">
        <v>282</v>
      </c>
      <c r="Z60" s="122" t="s">
        <v>283</v>
      </c>
      <c r="AA60" s="259" t="s">
        <v>346</v>
      </c>
      <c r="AB60" s="123"/>
      <c r="AC60" s="114" t="s">
        <v>295</v>
      </c>
      <c r="AD60" s="114" t="s">
        <v>294</v>
      </c>
      <c r="AE60" s="124"/>
      <c r="AF60" s="114"/>
      <c r="AG60" s="114" t="s">
        <v>287</v>
      </c>
      <c r="AH60" s="114"/>
      <c r="AI60" s="159">
        <v>300000000</v>
      </c>
      <c r="AJ60" s="291"/>
      <c r="AK60" s="291"/>
      <c r="AL60" s="167"/>
      <c r="AM60" s="167"/>
      <c r="AN60" s="293"/>
      <c r="AO60" s="295"/>
      <c r="AP60" s="298"/>
      <c r="AQ60" s="272"/>
      <c r="AR60" s="291"/>
      <c r="AS60" s="272"/>
      <c r="AT60" s="265"/>
      <c r="AU60" s="274"/>
      <c r="AV60" s="261"/>
      <c r="AW60" s="274"/>
      <c r="AX60" s="263"/>
      <c r="AY60" s="125"/>
      <c r="AZ60" s="114"/>
      <c r="BA60" s="114"/>
      <c r="BB60" s="114"/>
      <c r="BC60" s="114"/>
      <c r="BD60" s="114"/>
      <c r="BE60" s="152"/>
      <c r="BF60" s="114"/>
    </row>
    <row r="61" spans="1:58" ht="65.099999999999994" customHeight="1">
      <c r="A61" s="162" t="s">
        <v>357</v>
      </c>
      <c r="B61" s="113" t="s">
        <v>171</v>
      </c>
      <c r="C61" s="114" t="s">
        <v>172</v>
      </c>
      <c r="D61" s="115" t="s">
        <v>190</v>
      </c>
      <c r="E61" s="115" t="s">
        <v>275</v>
      </c>
      <c r="F61" s="116" t="s">
        <v>276</v>
      </c>
      <c r="G61" s="117" t="s">
        <v>277</v>
      </c>
      <c r="H61" s="115" t="s">
        <v>351</v>
      </c>
      <c r="I61" s="163" t="s">
        <v>352</v>
      </c>
      <c r="J61" s="118">
        <v>5.0000000000000001E-3</v>
      </c>
      <c r="K61" s="119" t="s">
        <v>358</v>
      </c>
      <c r="L61" s="114"/>
      <c r="M61" s="114" t="s">
        <v>281</v>
      </c>
      <c r="N61" s="120">
        <v>1</v>
      </c>
      <c r="O61" s="114">
        <v>0</v>
      </c>
      <c r="P61" s="114">
        <v>0</v>
      </c>
      <c r="Q61" s="114"/>
      <c r="R61" s="114"/>
      <c r="S61" s="114">
        <f t="shared" si="0"/>
        <v>0</v>
      </c>
      <c r="T61" s="97">
        <f t="shared" si="1"/>
        <v>0</v>
      </c>
      <c r="U61" s="121">
        <v>45778</v>
      </c>
      <c r="V61" s="121">
        <v>46021</v>
      </c>
      <c r="W61" s="114">
        <v>212</v>
      </c>
      <c r="X61" s="113">
        <v>1059626</v>
      </c>
      <c r="Y61" s="115" t="s">
        <v>282</v>
      </c>
      <c r="Z61" s="122" t="s">
        <v>283</v>
      </c>
      <c r="AA61" s="260"/>
      <c r="AB61" s="123"/>
      <c r="AC61" s="114" t="s">
        <v>295</v>
      </c>
      <c r="AD61" s="114" t="s">
        <v>294</v>
      </c>
      <c r="AE61" s="124"/>
      <c r="AF61" s="114"/>
      <c r="AG61" s="114" t="s">
        <v>287</v>
      </c>
      <c r="AH61" s="114"/>
      <c r="AI61" s="159">
        <v>800000000</v>
      </c>
      <c r="AJ61" s="291"/>
      <c r="AK61" s="291"/>
      <c r="AL61" s="167"/>
      <c r="AM61" s="167"/>
      <c r="AN61" s="293"/>
      <c r="AO61" s="295"/>
      <c r="AP61" s="298"/>
      <c r="AQ61" s="272"/>
      <c r="AR61" s="291"/>
      <c r="AS61" s="272"/>
      <c r="AT61" s="265"/>
      <c r="AU61" s="274"/>
      <c r="AV61" s="261"/>
      <c r="AW61" s="274"/>
      <c r="AX61" s="263"/>
      <c r="AY61" s="125"/>
      <c r="AZ61" s="114"/>
      <c r="BA61" s="114"/>
      <c r="BB61" s="114"/>
      <c r="BC61" s="114"/>
      <c r="BD61" s="114"/>
      <c r="BE61" s="152"/>
      <c r="BF61" s="114"/>
    </row>
    <row r="62" spans="1:58" ht="65.099999999999994" customHeight="1">
      <c r="A62" s="162" t="s">
        <v>359</v>
      </c>
      <c r="B62" s="113" t="s">
        <v>171</v>
      </c>
      <c r="C62" s="114" t="s">
        <v>172</v>
      </c>
      <c r="D62" s="115" t="s">
        <v>190</v>
      </c>
      <c r="E62" s="115" t="s">
        <v>275</v>
      </c>
      <c r="F62" s="116" t="s">
        <v>276</v>
      </c>
      <c r="G62" s="117" t="s">
        <v>277</v>
      </c>
      <c r="H62" s="115" t="s">
        <v>351</v>
      </c>
      <c r="I62" s="163" t="s">
        <v>352</v>
      </c>
      <c r="J62" s="118">
        <v>5.0000000000000001E-3</v>
      </c>
      <c r="K62" s="119" t="s">
        <v>360</v>
      </c>
      <c r="L62" s="114"/>
      <c r="M62" s="114" t="s">
        <v>281</v>
      </c>
      <c r="N62" s="120">
        <v>0</v>
      </c>
      <c r="O62" s="114">
        <v>0</v>
      </c>
      <c r="P62" s="114">
        <v>0</v>
      </c>
      <c r="Q62" s="114"/>
      <c r="R62" s="114"/>
      <c r="S62" s="114">
        <f t="shared" si="0"/>
        <v>0</v>
      </c>
      <c r="T62" s="97">
        <v>0</v>
      </c>
      <c r="U62" s="121">
        <v>45778</v>
      </c>
      <c r="V62" s="121">
        <v>46021</v>
      </c>
      <c r="W62" s="114">
        <v>213</v>
      </c>
      <c r="X62" s="113">
        <v>1059626</v>
      </c>
      <c r="Y62" s="115" t="s">
        <v>282</v>
      </c>
      <c r="Z62" s="122" t="s">
        <v>283</v>
      </c>
      <c r="AA62" s="259" t="s">
        <v>346</v>
      </c>
      <c r="AB62" s="123"/>
      <c r="AC62" s="114" t="s">
        <v>295</v>
      </c>
      <c r="AD62" s="114" t="s">
        <v>294</v>
      </c>
      <c r="AE62" s="124"/>
      <c r="AF62" s="114"/>
      <c r="AG62" s="114" t="s">
        <v>287</v>
      </c>
      <c r="AH62" s="114"/>
      <c r="AI62" s="159">
        <v>0</v>
      </c>
      <c r="AJ62" s="291"/>
      <c r="AK62" s="291"/>
      <c r="AL62" s="167"/>
      <c r="AM62" s="167"/>
      <c r="AN62" s="293"/>
      <c r="AO62" s="295"/>
      <c r="AP62" s="298"/>
      <c r="AQ62" s="272"/>
      <c r="AR62" s="291"/>
      <c r="AS62" s="272"/>
      <c r="AT62" s="265"/>
      <c r="AU62" s="274"/>
      <c r="AV62" s="261"/>
      <c r="AW62" s="274"/>
      <c r="AX62" s="263"/>
      <c r="AY62" s="125"/>
      <c r="AZ62" s="114"/>
      <c r="BA62" s="114"/>
      <c r="BB62" s="114"/>
      <c r="BC62" s="114"/>
      <c r="BD62" s="114"/>
      <c r="BE62" s="152"/>
      <c r="BF62" s="114"/>
    </row>
    <row r="63" spans="1:58" ht="65.099999999999994" customHeight="1">
      <c r="A63" s="162" t="s">
        <v>361</v>
      </c>
      <c r="B63" s="113" t="s">
        <v>171</v>
      </c>
      <c r="C63" s="114" t="s">
        <v>172</v>
      </c>
      <c r="D63" s="115" t="s">
        <v>190</v>
      </c>
      <c r="E63" s="115" t="s">
        <v>275</v>
      </c>
      <c r="F63" s="116" t="s">
        <v>276</v>
      </c>
      <c r="G63" s="117" t="s">
        <v>277</v>
      </c>
      <c r="H63" s="115" t="s">
        <v>351</v>
      </c>
      <c r="I63" s="163" t="s">
        <v>352</v>
      </c>
      <c r="J63" s="118">
        <v>5.0000000000000001E-3</v>
      </c>
      <c r="K63" s="119" t="s">
        <v>362</v>
      </c>
      <c r="L63" s="114"/>
      <c r="M63" s="114" t="s">
        <v>281</v>
      </c>
      <c r="N63" s="120">
        <v>0</v>
      </c>
      <c r="O63" s="114">
        <v>0</v>
      </c>
      <c r="P63" s="114">
        <v>0</v>
      </c>
      <c r="Q63" s="114"/>
      <c r="R63" s="114"/>
      <c r="S63" s="114">
        <f t="shared" si="0"/>
        <v>0</v>
      </c>
      <c r="T63" s="97">
        <v>0</v>
      </c>
      <c r="U63" s="121">
        <v>45778</v>
      </c>
      <c r="V63" s="121">
        <v>46021</v>
      </c>
      <c r="W63" s="114">
        <v>214</v>
      </c>
      <c r="X63" s="113">
        <v>1059626</v>
      </c>
      <c r="Y63" s="115" t="s">
        <v>282</v>
      </c>
      <c r="Z63" s="122" t="s">
        <v>283</v>
      </c>
      <c r="AA63" s="260"/>
      <c r="AB63" s="123"/>
      <c r="AC63" s="114" t="s">
        <v>295</v>
      </c>
      <c r="AD63" s="114" t="s">
        <v>294</v>
      </c>
      <c r="AE63" s="124"/>
      <c r="AF63" s="114"/>
      <c r="AG63" s="114" t="s">
        <v>287</v>
      </c>
      <c r="AH63" s="114"/>
      <c r="AI63" s="159">
        <v>0</v>
      </c>
      <c r="AJ63" s="291"/>
      <c r="AK63" s="291"/>
      <c r="AL63" s="167"/>
      <c r="AM63" s="167"/>
      <c r="AN63" s="293"/>
      <c r="AO63" s="295"/>
      <c r="AP63" s="298"/>
      <c r="AQ63" s="272"/>
      <c r="AR63" s="291"/>
      <c r="AS63" s="272"/>
      <c r="AT63" s="265"/>
      <c r="AU63" s="274"/>
      <c r="AV63" s="261"/>
      <c r="AW63" s="274"/>
      <c r="AX63" s="263"/>
      <c r="AY63" s="125"/>
      <c r="AZ63" s="114"/>
      <c r="BA63" s="114"/>
      <c r="BB63" s="114"/>
      <c r="BC63" s="114"/>
      <c r="BD63" s="114"/>
      <c r="BE63" s="152"/>
      <c r="BF63" s="114"/>
    </row>
    <row r="64" spans="1:58" ht="65.099999999999994" customHeight="1">
      <c r="A64" s="162" t="s">
        <v>363</v>
      </c>
      <c r="B64" s="113" t="s">
        <v>171</v>
      </c>
      <c r="C64" s="114" t="s">
        <v>172</v>
      </c>
      <c r="D64" s="115" t="s">
        <v>364</v>
      </c>
      <c r="E64" s="115" t="s">
        <v>275</v>
      </c>
      <c r="F64" s="116" t="s">
        <v>276</v>
      </c>
      <c r="G64" s="117" t="s">
        <v>277</v>
      </c>
      <c r="H64" s="115" t="s">
        <v>351</v>
      </c>
      <c r="I64" s="163" t="s">
        <v>352</v>
      </c>
      <c r="J64" s="118">
        <v>5.0000000000000001E-3</v>
      </c>
      <c r="K64" s="119" t="s">
        <v>365</v>
      </c>
      <c r="L64" s="114"/>
      <c r="M64" s="114" t="s">
        <v>281</v>
      </c>
      <c r="N64" s="120">
        <v>1</v>
      </c>
      <c r="O64" s="114">
        <v>0</v>
      </c>
      <c r="P64" s="114">
        <v>0</v>
      </c>
      <c r="Q64" s="114"/>
      <c r="R64" s="114"/>
      <c r="S64" s="114">
        <f t="shared" si="0"/>
        <v>0</v>
      </c>
      <c r="T64" s="97">
        <f t="shared" si="1"/>
        <v>0</v>
      </c>
      <c r="U64" s="121">
        <v>45778</v>
      </c>
      <c r="V64" s="121">
        <v>46021</v>
      </c>
      <c r="W64" s="114">
        <v>215</v>
      </c>
      <c r="X64" s="113">
        <v>1059626</v>
      </c>
      <c r="Y64" s="115" t="s">
        <v>282</v>
      </c>
      <c r="Z64" s="122" t="s">
        <v>283</v>
      </c>
      <c r="AA64" s="259" t="s">
        <v>346</v>
      </c>
      <c r="AB64" s="123"/>
      <c r="AC64" s="114" t="s">
        <v>295</v>
      </c>
      <c r="AD64" s="114" t="s">
        <v>294</v>
      </c>
      <c r="AE64" s="124"/>
      <c r="AF64" s="114"/>
      <c r="AG64" s="114" t="s">
        <v>287</v>
      </c>
      <c r="AH64" s="114"/>
      <c r="AI64" s="159">
        <v>400000000</v>
      </c>
      <c r="AJ64" s="291"/>
      <c r="AK64" s="291"/>
      <c r="AL64" s="164"/>
      <c r="AM64" s="164"/>
      <c r="AN64" s="293"/>
      <c r="AO64" s="295"/>
      <c r="AP64" s="298"/>
      <c r="AQ64" s="272"/>
      <c r="AR64" s="291"/>
      <c r="AS64" s="272"/>
      <c r="AT64" s="265"/>
      <c r="AU64" s="274"/>
      <c r="AV64" s="261"/>
      <c r="AW64" s="274"/>
      <c r="AX64" s="263"/>
      <c r="AZ64" s="165"/>
      <c r="BB64" s="165"/>
      <c r="BD64" s="165"/>
      <c r="BF64" s="114"/>
    </row>
    <row r="65" spans="1:58" ht="65.099999999999994" customHeight="1">
      <c r="A65" s="162" t="s">
        <v>366</v>
      </c>
      <c r="B65" s="113" t="s">
        <v>171</v>
      </c>
      <c r="C65" s="114" t="s">
        <v>172</v>
      </c>
      <c r="D65" s="115" t="s">
        <v>364</v>
      </c>
      <c r="E65" s="115" t="s">
        <v>275</v>
      </c>
      <c r="F65" s="116" t="s">
        <v>276</v>
      </c>
      <c r="G65" s="117" t="s">
        <v>277</v>
      </c>
      <c r="H65" s="115" t="s">
        <v>351</v>
      </c>
      <c r="I65" s="163" t="s">
        <v>352</v>
      </c>
      <c r="J65" s="131">
        <v>5.0000000000000001E-3</v>
      </c>
      <c r="K65" s="119" t="s">
        <v>367</v>
      </c>
      <c r="L65" s="114"/>
      <c r="M65" s="114" t="s">
        <v>281</v>
      </c>
      <c r="N65" s="132">
        <v>1</v>
      </c>
      <c r="O65" s="114">
        <v>0</v>
      </c>
      <c r="P65" s="114">
        <v>0</v>
      </c>
      <c r="Q65" s="114"/>
      <c r="R65" s="114"/>
      <c r="S65" s="114">
        <f t="shared" si="0"/>
        <v>0</v>
      </c>
      <c r="T65" s="97">
        <f t="shared" si="1"/>
        <v>0</v>
      </c>
      <c r="U65" s="121">
        <v>45778</v>
      </c>
      <c r="V65" s="121">
        <v>46021</v>
      </c>
      <c r="W65" s="114">
        <v>216</v>
      </c>
      <c r="X65" s="113">
        <v>1059626</v>
      </c>
      <c r="Y65" s="115" t="s">
        <v>282</v>
      </c>
      <c r="Z65" s="122" t="s">
        <v>283</v>
      </c>
      <c r="AA65" s="260"/>
      <c r="AB65" s="123"/>
      <c r="AC65" s="114" t="s">
        <v>295</v>
      </c>
      <c r="AD65" s="114" t="s">
        <v>294</v>
      </c>
      <c r="AE65" s="124"/>
      <c r="AF65" s="114"/>
      <c r="AG65" s="114" t="s">
        <v>287</v>
      </c>
      <c r="AH65" s="114"/>
      <c r="AI65" s="159">
        <v>200000000</v>
      </c>
      <c r="AJ65" s="291"/>
      <c r="AK65" s="291"/>
      <c r="AL65" s="166"/>
      <c r="AM65" s="166"/>
      <c r="AN65" s="293"/>
      <c r="AO65" s="296"/>
      <c r="AP65" s="299"/>
      <c r="AQ65" s="273"/>
      <c r="AR65" s="300"/>
      <c r="AS65" s="273"/>
      <c r="AT65" s="266"/>
      <c r="AU65" s="274"/>
      <c r="AV65" s="261"/>
      <c r="AW65" s="274"/>
      <c r="AX65" s="263"/>
      <c r="AY65" s="125"/>
      <c r="AZ65" s="114"/>
      <c r="BA65" s="114"/>
      <c r="BB65" s="114"/>
      <c r="BC65" s="114"/>
      <c r="BD65" s="114"/>
      <c r="BE65" s="152"/>
      <c r="BF65" s="114"/>
    </row>
    <row r="66" spans="1:58" ht="65.099999999999994" customHeight="1" thickBot="1">
      <c r="A66" s="268" t="s">
        <v>368</v>
      </c>
      <c r="B66" s="269"/>
      <c r="C66" s="269"/>
      <c r="D66" s="269"/>
      <c r="E66" s="269"/>
      <c r="F66" s="269"/>
      <c r="G66" s="269"/>
      <c r="H66" s="269"/>
      <c r="I66" s="269"/>
      <c r="J66" s="269"/>
      <c r="K66" s="269"/>
      <c r="L66" s="269"/>
      <c r="M66" s="269"/>
      <c r="N66" s="269"/>
      <c r="O66" s="269"/>
      <c r="P66" s="269"/>
      <c r="Q66" s="269"/>
      <c r="R66" s="269"/>
      <c r="S66" s="270"/>
      <c r="T66" s="146">
        <f>+AVERAGE(T9:T65)</f>
        <v>6.9377990430622011E-2</v>
      </c>
      <c r="U66" s="121"/>
      <c r="V66" s="121"/>
      <c r="W66" s="114"/>
      <c r="X66" s="113"/>
      <c r="Y66" s="115" t="s">
        <v>282</v>
      </c>
      <c r="Z66" s="122"/>
      <c r="AA66" s="129"/>
      <c r="AB66" s="129"/>
      <c r="AC66" s="114"/>
      <c r="AD66" s="114"/>
      <c r="AE66" s="128"/>
      <c r="AF66" s="114"/>
      <c r="AG66" s="114"/>
      <c r="AH66" s="114"/>
      <c r="AI66" s="153">
        <f>SUM(AI9:AI65)</f>
        <v>48517962797.529999</v>
      </c>
      <c r="AJ66" s="153">
        <f t="shared" ref="AJ66:AK66" si="2">SUM(AJ9:AJ65)</f>
        <v>0</v>
      </c>
      <c r="AK66" s="153">
        <f t="shared" si="2"/>
        <v>48567962797</v>
      </c>
      <c r="AL66" s="154"/>
      <c r="AM66" s="154"/>
      <c r="AN66" s="154"/>
      <c r="AO66" s="155"/>
      <c r="AP66" s="156">
        <f>AP9</f>
        <v>0</v>
      </c>
      <c r="AQ66" s="157">
        <f t="shared" ref="AQ66:AW66" si="3">AQ9</f>
        <v>0</v>
      </c>
      <c r="AR66" s="158">
        <f t="shared" si="3"/>
        <v>0</v>
      </c>
      <c r="AS66" s="157">
        <f t="shared" si="3"/>
        <v>0</v>
      </c>
      <c r="AT66" s="158">
        <f t="shared" si="3"/>
        <v>16844499640</v>
      </c>
      <c r="AU66" s="157">
        <f t="shared" si="3"/>
        <v>0.34682326928978108</v>
      </c>
      <c r="AV66" s="158">
        <f>AV9</f>
        <v>5447552323</v>
      </c>
      <c r="AW66" s="157">
        <f t="shared" si="3"/>
        <v>0.11216349233689683</v>
      </c>
      <c r="BF66" s="114"/>
    </row>
    <row r="67" spans="1:58" ht="65.099999999999994" customHeight="1">
      <c r="A67" s="113" t="s">
        <v>209</v>
      </c>
      <c r="B67" s="113" t="s">
        <v>210</v>
      </c>
      <c r="C67" s="114" t="s">
        <v>172</v>
      </c>
      <c r="D67" s="133" t="s">
        <v>214</v>
      </c>
      <c r="E67" s="134" t="s">
        <v>369</v>
      </c>
      <c r="F67" s="135">
        <v>2024130010023</v>
      </c>
      <c r="G67" s="115" t="s">
        <v>370</v>
      </c>
      <c r="H67" s="115" t="s">
        <v>371</v>
      </c>
      <c r="I67" s="144" t="s">
        <v>372</v>
      </c>
      <c r="J67" s="170">
        <v>0.1</v>
      </c>
      <c r="K67" s="136" t="s">
        <v>373</v>
      </c>
      <c r="L67" s="144"/>
      <c r="M67" s="137" t="s">
        <v>294</v>
      </c>
      <c r="N67" s="138">
        <v>1</v>
      </c>
      <c r="O67" s="144">
        <v>0</v>
      </c>
      <c r="P67" s="96">
        <v>1</v>
      </c>
      <c r="Q67" s="144"/>
      <c r="R67" s="144"/>
      <c r="S67" s="114">
        <f t="shared" si="0"/>
        <v>1</v>
      </c>
      <c r="T67" s="97">
        <f t="shared" si="1"/>
        <v>1</v>
      </c>
      <c r="U67" s="121">
        <v>45717</v>
      </c>
      <c r="V67" s="121">
        <v>45746</v>
      </c>
      <c r="W67" s="114">
        <v>30</v>
      </c>
      <c r="X67" s="113">
        <v>1059626</v>
      </c>
      <c r="Y67" s="115" t="s">
        <v>282</v>
      </c>
      <c r="Z67" s="122" t="s">
        <v>283</v>
      </c>
      <c r="AA67" s="115" t="s">
        <v>374</v>
      </c>
      <c r="AB67" s="115" t="s">
        <v>375</v>
      </c>
      <c r="AC67" s="114" t="s">
        <v>295</v>
      </c>
      <c r="AD67" s="114" t="s">
        <v>281</v>
      </c>
      <c r="AE67" s="128"/>
      <c r="AF67" s="114"/>
      <c r="AG67" s="114" t="s">
        <v>287</v>
      </c>
      <c r="AH67" s="114"/>
      <c r="AI67" s="139">
        <v>1100000000</v>
      </c>
      <c r="AJ67" s="275"/>
      <c r="AK67" s="275">
        <v>10712215776</v>
      </c>
      <c r="AL67" s="129"/>
      <c r="AM67" s="129"/>
      <c r="AN67" s="129"/>
      <c r="AO67" s="115"/>
      <c r="AP67" s="277">
        <v>0</v>
      </c>
      <c r="AQ67" s="279">
        <v>0</v>
      </c>
      <c r="AR67" s="275">
        <v>0</v>
      </c>
      <c r="AS67" s="279">
        <v>0</v>
      </c>
      <c r="AT67" s="275">
        <v>762139708</v>
      </c>
      <c r="AU67" s="279">
        <f>AT67/AK67</f>
        <v>7.114678456230529E-2</v>
      </c>
      <c r="AV67" s="275">
        <v>89039708</v>
      </c>
      <c r="AW67" s="279">
        <f>AV67/AK67</f>
        <v>8.3119785730499836E-3</v>
      </c>
      <c r="AX67" s="114"/>
      <c r="AY67" s="114"/>
      <c r="AZ67" s="114"/>
      <c r="BA67" s="114"/>
      <c r="BB67" s="114"/>
      <c r="BC67" s="114"/>
      <c r="BD67" s="114"/>
      <c r="BE67" s="152"/>
      <c r="BF67" s="114"/>
    </row>
    <row r="68" spans="1:58" ht="65.099999999999994" customHeight="1">
      <c r="A68" s="113" t="s">
        <v>209</v>
      </c>
      <c r="B68" s="113" t="s">
        <v>210</v>
      </c>
      <c r="C68" s="114" t="s">
        <v>172</v>
      </c>
      <c r="D68" s="140" t="s">
        <v>218</v>
      </c>
      <c r="E68" s="134" t="s">
        <v>369</v>
      </c>
      <c r="F68" s="135">
        <v>2024130010023</v>
      </c>
      <c r="G68" s="115" t="s">
        <v>370</v>
      </c>
      <c r="H68" s="115" t="s">
        <v>376</v>
      </c>
      <c r="I68" s="144" t="s">
        <v>372</v>
      </c>
      <c r="J68" s="170">
        <v>0.1</v>
      </c>
      <c r="K68" s="136" t="s">
        <v>377</v>
      </c>
      <c r="L68" s="144"/>
      <c r="M68" s="125" t="s">
        <v>281</v>
      </c>
      <c r="N68" s="138">
        <v>11</v>
      </c>
      <c r="O68" s="144">
        <v>3</v>
      </c>
      <c r="P68" s="98">
        <v>6</v>
      </c>
      <c r="Q68" s="144"/>
      <c r="R68" s="144"/>
      <c r="S68" s="114">
        <f t="shared" si="0"/>
        <v>9</v>
      </c>
      <c r="T68" s="97">
        <f t="shared" si="1"/>
        <v>0.81818181818181823</v>
      </c>
      <c r="U68" s="121">
        <v>45717</v>
      </c>
      <c r="V68" s="121">
        <v>46021</v>
      </c>
      <c r="W68" s="114">
        <v>330</v>
      </c>
      <c r="X68" s="113">
        <v>1059626</v>
      </c>
      <c r="Y68" s="115" t="s">
        <v>282</v>
      </c>
      <c r="Z68" s="122" t="s">
        <v>283</v>
      </c>
      <c r="AA68" s="115" t="s">
        <v>374</v>
      </c>
      <c r="AB68" s="115" t="s">
        <v>375</v>
      </c>
      <c r="AC68" s="114" t="s">
        <v>295</v>
      </c>
      <c r="AD68" s="114" t="s">
        <v>281</v>
      </c>
      <c r="AE68" s="128"/>
      <c r="AF68" s="114"/>
      <c r="AG68" s="114" t="s">
        <v>287</v>
      </c>
      <c r="AH68" s="114"/>
      <c r="AI68" s="139">
        <v>1955011296.1700001</v>
      </c>
      <c r="AJ68" s="275"/>
      <c r="AK68" s="275"/>
      <c r="AL68" s="129"/>
      <c r="AM68" s="129"/>
      <c r="AN68" s="129"/>
      <c r="AO68" s="115"/>
      <c r="AP68" s="277"/>
      <c r="AQ68" s="279"/>
      <c r="AR68" s="275"/>
      <c r="AS68" s="279"/>
      <c r="AT68" s="275"/>
      <c r="AU68" s="279"/>
      <c r="AV68" s="275"/>
      <c r="AW68" s="279"/>
      <c r="AX68" s="114"/>
      <c r="AY68" s="114"/>
      <c r="AZ68" s="114"/>
      <c r="BA68" s="114"/>
      <c r="BB68" s="114"/>
      <c r="BC68" s="114"/>
      <c r="BD68" s="114"/>
      <c r="BE68" s="152"/>
      <c r="BF68" s="114"/>
    </row>
    <row r="69" spans="1:58" ht="65.099999999999994" customHeight="1">
      <c r="A69" s="113" t="s">
        <v>209</v>
      </c>
      <c r="B69" s="113" t="s">
        <v>210</v>
      </c>
      <c r="C69" s="114" t="s">
        <v>172</v>
      </c>
      <c r="D69" s="140" t="s">
        <v>218</v>
      </c>
      <c r="E69" s="134" t="s">
        <v>369</v>
      </c>
      <c r="F69" s="135">
        <v>2024130010023</v>
      </c>
      <c r="G69" s="115" t="s">
        <v>370</v>
      </c>
      <c r="H69" s="115" t="s">
        <v>376</v>
      </c>
      <c r="I69" s="144" t="s">
        <v>372</v>
      </c>
      <c r="J69" s="170">
        <v>0.1</v>
      </c>
      <c r="K69" s="136" t="s">
        <v>378</v>
      </c>
      <c r="L69" s="144"/>
      <c r="M69" s="125" t="s">
        <v>281</v>
      </c>
      <c r="N69" s="138">
        <v>1</v>
      </c>
      <c r="O69" s="144">
        <v>0</v>
      </c>
      <c r="P69" s="141">
        <v>0</v>
      </c>
      <c r="Q69" s="144"/>
      <c r="R69" s="144"/>
      <c r="S69" s="114">
        <f t="shared" si="0"/>
        <v>0</v>
      </c>
      <c r="T69" s="97">
        <f t="shared" si="1"/>
        <v>0</v>
      </c>
      <c r="U69" s="121">
        <v>45717</v>
      </c>
      <c r="V69" s="121">
        <v>46021</v>
      </c>
      <c r="W69" s="114">
        <v>330</v>
      </c>
      <c r="X69" s="113">
        <v>1059626</v>
      </c>
      <c r="Y69" s="115" t="s">
        <v>282</v>
      </c>
      <c r="Z69" s="122" t="s">
        <v>283</v>
      </c>
      <c r="AA69" s="115" t="s">
        <v>374</v>
      </c>
      <c r="AB69" s="115" t="s">
        <v>375</v>
      </c>
      <c r="AC69" s="114" t="s">
        <v>295</v>
      </c>
      <c r="AD69" s="114" t="s">
        <v>281</v>
      </c>
      <c r="AE69" s="128"/>
      <c r="AF69" s="114"/>
      <c r="AG69" s="114" t="s">
        <v>287</v>
      </c>
      <c r="AH69" s="114"/>
      <c r="AI69" s="139">
        <v>500000000</v>
      </c>
      <c r="AJ69" s="275"/>
      <c r="AK69" s="275"/>
      <c r="AL69" s="129"/>
      <c r="AM69" s="129"/>
      <c r="AN69" s="129"/>
      <c r="AO69" s="115"/>
      <c r="AP69" s="277"/>
      <c r="AQ69" s="279"/>
      <c r="AR69" s="275"/>
      <c r="AS69" s="279"/>
      <c r="AT69" s="275"/>
      <c r="AU69" s="279"/>
      <c r="AV69" s="275"/>
      <c r="AW69" s="279"/>
      <c r="AX69" s="114"/>
      <c r="AY69" s="114"/>
      <c r="AZ69" s="114"/>
      <c r="BA69" s="114"/>
      <c r="BB69" s="114"/>
      <c r="BC69" s="114"/>
      <c r="BD69" s="114"/>
      <c r="BE69" s="152"/>
      <c r="BF69" s="114"/>
    </row>
    <row r="70" spans="1:58" ht="65.099999999999994" customHeight="1">
      <c r="A70" s="113" t="s">
        <v>209</v>
      </c>
      <c r="B70" s="113" t="s">
        <v>210</v>
      </c>
      <c r="C70" s="114" t="s">
        <v>172</v>
      </c>
      <c r="D70" s="140" t="s">
        <v>218</v>
      </c>
      <c r="E70" s="134" t="s">
        <v>369</v>
      </c>
      <c r="F70" s="135">
        <v>2024130010023</v>
      </c>
      <c r="G70" s="115" t="s">
        <v>370</v>
      </c>
      <c r="H70" s="115" t="s">
        <v>376</v>
      </c>
      <c r="I70" s="144" t="s">
        <v>372</v>
      </c>
      <c r="J70" s="170">
        <v>0.1</v>
      </c>
      <c r="K70" s="136" t="s">
        <v>379</v>
      </c>
      <c r="L70" s="144"/>
      <c r="M70" s="125" t="s">
        <v>294</v>
      </c>
      <c r="N70" s="138">
        <v>1</v>
      </c>
      <c r="O70" s="144">
        <v>0</v>
      </c>
      <c r="P70" s="141">
        <v>0</v>
      </c>
      <c r="Q70" s="144"/>
      <c r="R70" s="144"/>
      <c r="S70" s="114">
        <f t="shared" si="0"/>
        <v>0</v>
      </c>
      <c r="T70" s="97">
        <f t="shared" si="1"/>
        <v>0</v>
      </c>
      <c r="U70" s="121">
        <v>45717</v>
      </c>
      <c r="V70" s="121">
        <v>46021</v>
      </c>
      <c r="W70" s="114">
        <v>330</v>
      </c>
      <c r="X70" s="113">
        <v>1059626</v>
      </c>
      <c r="Y70" s="115" t="s">
        <v>282</v>
      </c>
      <c r="Z70" s="122" t="s">
        <v>283</v>
      </c>
      <c r="AA70" s="115" t="s">
        <v>374</v>
      </c>
      <c r="AB70" s="115" t="s">
        <v>375</v>
      </c>
      <c r="AC70" s="114" t="s">
        <v>295</v>
      </c>
      <c r="AD70" s="114" t="s">
        <v>281</v>
      </c>
      <c r="AE70" s="128"/>
      <c r="AF70" s="114"/>
      <c r="AG70" s="114" t="s">
        <v>287</v>
      </c>
      <c r="AH70" s="114"/>
      <c r="AI70" s="139">
        <v>46988704</v>
      </c>
      <c r="AJ70" s="275"/>
      <c r="AK70" s="275"/>
      <c r="AL70" s="129"/>
      <c r="AM70" s="129"/>
      <c r="AN70" s="129"/>
      <c r="AO70" s="115"/>
      <c r="AP70" s="277"/>
      <c r="AQ70" s="279"/>
      <c r="AR70" s="275"/>
      <c r="AS70" s="279"/>
      <c r="AT70" s="275"/>
      <c r="AU70" s="279"/>
      <c r="AV70" s="275"/>
      <c r="AW70" s="279"/>
      <c r="AX70" s="114"/>
      <c r="AY70" s="114"/>
      <c r="AZ70" s="114"/>
      <c r="BA70" s="114"/>
      <c r="BB70" s="114"/>
      <c r="BC70" s="114"/>
      <c r="BD70" s="114"/>
      <c r="BE70" s="152"/>
      <c r="BF70" s="114"/>
    </row>
    <row r="71" spans="1:58" ht="65.099999999999994" customHeight="1">
      <c r="A71" s="113" t="s">
        <v>209</v>
      </c>
      <c r="B71" s="113" t="s">
        <v>210</v>
      </c>
      <c r="C71" s="114" t="s">
        <v>172</v>
      </c>
      <c r="D71" s="140" t="s">
        <v>218</v>
      </c>
      <c r="E71" s="134" t="s">
        <v>369</v>
      </c>
      <c r="F71" s="135">
        <v>2024130010023</v>
      </c>
      <c r="G71" s="115" t="s">
        <v>370</v>
      </c>
      <c r="H71" s="115" t="s">
        <v>376</v>
      </c>
      <c r="I71" s="144" t="s">
        <v>372</v>
      </c>
      <c r="J71" s="170">
        <v>0.1</v>
      </c>
      <c r="K71" s="136" t="s">
        <v>380</v>
      </c>
      <c r="L71" s="144"/>
      <c r="M71" s="125" t="s">
        <v>294</v>
      </c>
      <c r="N71" s="138">
        <v>1</v>
      </c>
      <c r="O71" s="144">
        <v>0</v>
      </c>
      <c r="P71" s="142">
        <v>0</v>
      </c>
      <c r="Q71" s="144"/>
      <c r="R71" s="144"/>
      <c r="S71" s="114">
        <f t="shared" si="0"/>
        <v>0</v>
      </c>
      <c r="T71" s="97">
        <f t="shared" si="1"/>
        <v>0</v>
      </c>
      <c r="U71" s="121">
        <v>45717</v>
      </c>
      <c r="V71" s="121">
        <v>46021</v>
      </c>
      <c r="W71" s="114">
        <v>330</v>
      </c>
      <c r="X71" s="113">
        <v>1059626</v>
      </c>
      <c r="Y71" s="115" t="s">
        <v>282</v>
      </c>
      <c r="Z71" s="122" t="s">
        <v>283</v>
      </c>
      <c r="AA71" s="115" t="s">
        <v>374</v>
      </c>
      <c r="AB71" s="115" t="s">
        <v>375</v>
      </c>
      <c r="AC71" s="114" t="s">
        <v>295</v>
      </c>
      <c r="AD71" s="114" t="s">
        <v>281</v>
      </c>
      <c r="AE71" s="128"/>
      <c r="AF71" s="114"/>
      <c r="AG71" s="114" t="s">
        <v>287</v>
      </c>
      <c r="AH71" s="114"/>
      <c r="AI71" s="143">
        <v>300000000</v>
      </c>
      <c r="AJ71" s="275"/>
      <c r="AK71" s="275"/>
      <c r="AL71" s="129"/>
      <c r="AM71" s="129"/>
      <c r="AN71" s="129"/>
      <c r="AO71" s="115"/>
      <c r="AP71" s="277"/>
      <c r="AQ71" s="279"/>
      <c r="AR71" s="275"/>
      <c r="AS71" s="279"/>
      <c r="AT71" s="275"/>
      <c r="AU71" s="279"/>
      <c r="AV71" s="275"/>
      <c r="AW71" s="279"/>
      <c r="AX71" s="114"/>
      <c r="AY71" s="114"/>
      <c r="AZ71" s="114"/>
      <c r="BA71" s="114"/>
      <c r="BB71" s="114"/>
      <c r="BC71" s="114"/>
      <c r="BD71" s="114"/>
      <c r="BE71" s="152"/>
      <c r="BF71" s="114"/>
    </row>
    <row r="72" spans="1:58" ht="65.099999999999994" customHeight="1">
      <c r="A72" s="113" t="s">
        <v>209</v>
      </c>
      <c r="B72" s="113" t="s">
        <v>210</v>
      </c>
      <c r="C72" s="114" t="s">
        <v>172</v>
      </c>
      <c r="D72" s="140" t="s">
        <v>218</v>
      </c>
      <c r="E72" s="134" t="s">
        <v>369</v>
      </c>
      <c r="F72" s="135">
        <v>2024130010023</v>
      </c>
      <c r="G72" s="115" t="s">
        <v>370</v>
      </c>
      <c r="H72" s="115" t="s">
        <v>376</v>
      </c>
      <c r="I72" s="144" t="s">
        <v>372</v>
      </c>
      <c r="J72" s="170">
        <v>0.1</v>
      </c>
      <c r="K72" s="136" t="s">
        <v>381</v>
      </c>
      <c r="L72" s="144"/>
      <c r="M72" s="144" t="s">
        <v>281</v>
      </c>
      <c r="N72" s="138">
        <v>0</v>
      </c>
      <c r="O72" s="144">
        <v>0</v>
      </c>
      <c r="P72" s="142">
        <v>0</v>
      </c>
      <c r="Q72" s="144"/>
      <c r="R72" s="144"/>
      <c r="S72" s="114">
        <f t="shared" si="0"/>
        <v>0</v>
      </c>
      <c r="T72" s="97">
        <v>0</v>
      </c>
      <c r="U72" s="121">
        <v>45717</v>
      </c>
      <c r="V72" s="121">
        <v>46021</v>
      </c>
      <c r="W72" s="114">
        <v>330</v>
      </c>
      <c r="X72" s="113">
        <v>1059626</v>
      </c>
      <c r="Y72" s="115" t="s">
        <v>282</v>
      </c>
      <c r="Z72" s="122" t="s">
        <v>283</v>
      </c>
      <c r="AA72" s="115" t="s">
        <v>374</v>
      </c>
      <c r="AB72" s="115" t="s">
        <v>375</v>
      </c>
      <c r="AC72" s="114" t="s">
        <v>295</v>
      </c>
      <c r="AD72" s="114" t="s">
        <v>281</v>
      </c>
      <c r="AE72" s="128"/>
      <c r="AF72" s="114"/>
      <c r="AG72" s="114" t="s">
        <v>287</v>
      </c>
      <c r="AH72" s="114"/>
      <c r="AI72" s="143">
        <v>0</v>
      </c>
      <c r="AJ72" s="275"/>
      <c r="AK72" s="275"/>
      <c r="AL72" s="129"/>
      <c r="AM72" s="129"/>
      <c r="AN72" s="129"/>
      <c r="AO72" s="115"/>
      <c r="AP72" s="277"/>
      <c r="AQ72" s="279"/>
      <c r="AR72" s="275"/>
      <c r="AS72" s="279"/>
      <c r="AT72" s="275"/>
      <c r="AU72" s="279"/>
      <c r="AV72" s="275"/>
      <c r="AW72" s="279"/>
      <c r="AX72" s="114"/>
      <c r="AY72" s="114"/>
      <c r="AZ72" s="114"/>
      <c r="BA72" s="114"/>
      <c r="BB72" s="114"/>
      <c r="BC72" s="114"/>
      <c r="BD72" s="114"/>
      <c r="BE72" s="152"/>
      <c r="BF72" s="114"/>
    </row>
    <row r="73" spans="1:58" ht="65.099999999999994" customHeight="1">
      <c r="A73" s="113" t="s">
        <v>209</v>
      </c>
      <c r="B73" s="113" t="s">
        <v>210</v>
      </c>
      <c r="C73" s="114" t="s">
        <v>172</v>
      </c>
      <c r="D73" s="140" t="s">
        <v>218</v>
      </c>
      <c r="E73" s="134" t="s">
        <v>369</v>
      </c>
      <c r="F73" s="135">
        <v>2024130010023</v>
      </c>
      <c r="G73" s="115" t="s">
        <v>370</v>
      </c>
      <c r="H73" s="115" t="s">
        <v>376</v>
      </c>
      <c r="I73" s="144" t="s">
        <v>372</v>
      </c>
      <c r="J73" s="170">
        <v>0.1</v>
      </c>
      <c r="K73" s="136" t="s">
        <v>382</v>
      </c>
      <c r="L73" s="144"/>
      <c r="M73" s="144" t="s">
        <v>383</v>
      </c>
      <c r="N73" s="138">
        <v>0</v>
      </c>
      <c r="O73" s="144">
        <v>0</v>
      </c>
      <c r="P73" s="142">
        <v>0</v>
      </c>
      <c r="Q73" s="144"/>
      <c r="R73" s="144"/>
      <c r="S73" s="114">
        <f t="shared" si="0"/>
        <v>0</v>
      </c>
      <c r="T73" s="97">
        <v>0</v>
      </c>
      <c r="U73" s="121">
        <v>45717</v>
      </c>
      <c r="V73" s="121">
        <v>46021</v>
      </c>
      <c r="W73" s="114">
        <v>330</v>
      </c>
      <c r="X73" s="113">
        <v>1059626</v>
      </c>
      <c r="Y73" s="115" t="s">
        <v>282</v>
      </c>
      <c r="Z73" s="122" t="s">
        <v>283</v>
      </c>
      <c r="AA73" s="115" t="s">
        <v>374</v>
      </c>
      <c r="AB73" s="115" t="s">
        <v>375</v>
      </c>
      <c r="AC73" s="114" t="s">
        <v>295</v>
      </c>
      <c r="AD73" s="114" t="s">
        <v>281</v>
      </c>
      <c r="AE73" s="128"/>
      <c r="AF73" s="114"/>
      <c r="AG73" s="114" t="s">
        <v>287</v>
      </c>
      <c r="AH73" s="114"/>
      <c r="AI73" s="143">
        <v>0</v>
      </c>
      <c r="AJ73" s="275"/>
      <c r="AK73" s="275"/>
      <c r="AL73" s="129"/>
      <c r="AM73" s="129"/>
      <c r="AN73" s="129"/>
      <c r="AO73" s="115"/>
      <c r="AP73" s="277"/>
      <c r="AQ73" s="279"/>
      <c r="AR73" s="275"/>
      <c r="AS73" s="279"/>
      <c r="AT73" s="275"/>
      <c r="AU73" s="279"/>
      <c r="AV73" s="275"/>
      <c r="AW73" s="279"/>
      <c r="AX73" s="114"/>
      <c r="AY73" s="114"/>
      <c r="AZ73" s="114"/>
      <c r="BA73" s="114"/>
      <c r="BB73" s="114"/>
      <c r="BC73" s="114"/>
      <c r="BD73" s="114"/>
      <c r="BE73" s="152"/>
      <c r="BF73" s="114"/>
    </row>
    <row r="74" spans="1:58" ht="65.099999999999994" customHeight="1">
      <c r="A74" s="113" t="s">
        <v>209</v>
      </c>
      <c r="B74" s="113" t="s">
        <v>210</v>
      </c>
      <c r="C74" s="114" t="s">
        <v>172</v>
      </c>
      <c r="D74" s="140" t="s">
        <v>218</v>
      </c>
      <c r="E74" s="134" t="s">
        <v>369</v>
      </c>
      <c r="F74" s="135">
        <v>2024130010023</v>
      </c>
      <c r="G74" s="115" t="s">
        <v>370</v>
      </c>
      <c r="H74" s="115" t="s">
        <v>376</v>
      </c>
      <c r="I74" s="144" t="s">
        <v>372</v>
      </c>
      <c r="J74" s="170">
        <v>0.1</v>
      </c>
      <c r="K74" s="115" t="s">
        <v>384</v>
      </c>
      <c r="L74" s="125"/>
      <c r="M74" s="114" t="s">
        <v>383</v>
      </c>
      <c r="N74" s="138">
        <v>0</v>
      </c>
      <c r="O74" s="144">
        <v>0</v>
      </c>
      <c r="P74" s="142">
        <v>0</v>
      </c>
      <c r="Q74" s="114"/>
      <c r="R74" s="114"/>
      <c r="S74" s="114">
        <f t="shared" ref="S74:S76" si="4">+O74+P74+Q74+R74</f>
        <v>0</v>
      </c>
      <c r="T74" s="97">
        <v>0</v>
      </c>
      <c r="U74" s="121">
        <v>45717</v>
      </c>
      <c r="V74" s="121">
        <v>46021</v>
      </c>
      <c r="W74" s="114">
        <v>330</v>
      </c>
      <c r="X74" s="113">
        <v>1059626</v>
      </c>
      <c r="Y74" s="115" t="s">
        <v>282</v>
      </c>
      <c r="Z74" s="122" t="s">
        <v>283</v>
      </c>
      <c r="AA74" s="115" t="s">
        <v>374</v>
      </c>
      <c r="AB74" s="113" t="s">
        <v>385</v>
      </c>
      <c r="AC74" s="114" t="s">
        <v>295</v>
      </c>
      <c r="AD74" s="114" t="s">
        <v>281</v>
      </c>
      <c r="AE74" s="287"/>
      <c r="AF74" s="114"/>
      <c r="AG74" s="284" t="s">
        <v>287</v>
      </c>
      <c r="AH74" s="114" t="s">
        <v>288</v>
      </c>
      <c r="AI74" s="143">
        <v>0</v>
      </c>
      <c r="AJ74" s="275"/>
      <c r="AK74" s="275"/>
      <c r="AL74" s="287"/>
      <c r="AM74" s="287"/>
      <c r="AN74" s="288"/>
      <c r="AO74" s="289"/>
      <c r="AP74" s="277"/>
      <c r="AQ74" s="279"/>
      <c r="AR74" s="275"/>
      <c r="AS74" s="279"/>
      <c r="AT74" s="275"/>
      <c r="AU74" s="279"/>
      <c r="AV74" s="275"/>
      <c r="AW74" s="279"/>
      <c r="AX74" s="261"/>
      <c r="AY74" s="261"/>
      <c r="AZ74" s="261"/>
      <c r="BA74" s="261"/>
      <c r="BB74" s="261"/>
      <c r="BC74" s="261"/>
      <c r="BD74" s="261"/>
      <c r="BE74" s="262"/>
      <c r="BF74" s="114"/>
    </row>
    <row r="75" spans="1:58" ht="65.099999999999994" customHeight="1">
      <c r="A75" s="113" t="s">
        <v>209</v>
      </c>
      <c r="B75" s="113" t="s">
        <v>210</v>
      </c>
      <c r="C75" s="114" t="s">
        <v>172</v>
      </c>
      <c r="D75" s="140" t="s">
        <v>218</v>
      </c>
      <c r="E75" s="134" t="s">
        <v>369</v>
      </c>
      <c r="F75" s="135">
        <v>2024130010023</v>
      </c>
      <c r="G75" s="115" t="s">
        <v>370</v>
      </c>
      <c r="H75" s="115" t="s">
        <v>376</v>
      </c>
      <c r="I75" s="115" t="s">
        <v>386</v>
      </c>
      <c r="J75" s="170">
        <v>0.1</v>
      </c>
      <c r="K75" s="145" t="s">
        <v>387</v>
      </c>
      <c r="L75" s="114"/>
      <c r="M75" s="114" t="s">
        <v>383</v>
      </c>
      <c r="N75" s="138">
        <v>0</v>
      </c>
      <c r="O75" s="144">
        <v>0</v>
      </c>
      <c r="P75" s="142">
        <v>0</v>
      </c>
      <c r="Q75" s="114"/>
      <c r="R75" s="114"/>
      <c r="S75" s="114">
        <f t="shared" si="4"/>
        <v>0</v>
      </c>
      <c r="T75" s="97">
        <v>0</v>
      </c>
      <c r="U75" s="121">
        <v>45717</v>
      </c>
      <c r="V75" s="121">
        <v>46021</v>
      </c>
      <c r="W75" s="114">
        <v>330</v>
      </c>
      <c r="X75" s="113">
        <v>1059626</v>
      </c>
      <c r="Y75" s="115" t="s">
        <v>282</v>
      </c>
      <c r="Z75" s="122" t="s">
        <v>283</v>
      </c>
      <c r="AA75" s="115" t="s">
        <v>374</v>
      </c>
      <c r="AB75" s="113" t="s">
        <v>385</v>
      </c>
      <c r="AC75" s="114" t="s">
        <v>295</v>
      </c>
      <c r="AD75" s="114" t="s">
        <v>281</v>
      </c>
      <c r="AE75" s="275"/>
      <c r="AF75" s="114"/>
      <c r="AG75" s="285"/>
      <c r="AH75" s="114" t="s">
        <v>288</v>
      </c>
      <c r="AI75" s="143">
        <v>0</v>
      </c>
      <c r="AJ75" s="275"/>
      <c r="AK75" s="275"/>
      <c r="AL75" s="275"/>
      <c r="AM75" s="275"/>
      <c r="AN75" s="285"/>
      <c r="AO75" s="289"/>
      <c r="AP75" s="277"/>
      <c r="AQ75" s="279"/>
      <c r="AR75" s="275"/>
      <c r="AS75" s="279"/>
      <c r="AT75" s="275"/>
      <c r="AU75" s="279"/>
      <c r="AV75" s="275"/>
      <c r="AW75" s="279"/>
      <c r="AX75" s="261"/>
      <c r="AY75" s="261"/>
      <c r="AZ75" s="261"/>
      <c r="BA75" s="261"/>
      <c r="BB75" s="261"/>
      <c r="BC75" s="261"/>
      <c r="BD75" s="261"/>
      <c r="BE75" s="262"/>
      <c r="BF75" s="114"/>
    </row>
    <row r="76" spans="1:58" ht="65.099999999999994" customHeight="1">
      <c r="A76" s="113" t="s">
        <v>209</v>
      </c>
      <c r="B76" s="113" t="s">
        <v>210</v>
      </c>
      <c r="C76" s="114" t="s">
        <v>172</v>
      </c>
      <c r="D76" s="140" t="s">
        <v>218</v>
      </c>
      <c r="E76" s="134" t="s">
        <v>369</v>
      </c>
      <c r="F76" s="135">
        <v>2024130010023</v>
      </c>
      <c r="G76" s="115" t="s">
        <v>370</v>
      </c>
      <c r="H76" s="115" t="s">
        <v>376</v>
      </c>
      <c r="I76" s="115" t="s">
        <v>386</v>
      </c>
      <c r="J76" s="170">
        <v>0.1</v>
      </c>
      <c r="K76" s="145" t="s">
        <v>388</v>
      </c>
      <c r="L76" s="114"/>
      <c r="M76" s="114" t="s">
        <v>383</v>
      </c>
      <c r="N76" s="138">
        <v>1</v>
      </c>
      <c r="O76" s="144">
        <v>0</v>
      </c>
      <c r="P76" s="142">
        <v>0</v>
      </c>
      <c r="Q76" s="114"/>
      <c r="R76" s="114"/>
      <c r="S76" s="114">
        <f t="shared" si="4"/>
        <v>0</v>
      </c>
      <c r="T76" s="97">
        <v>0</v>
      </c>
      <c r="U76" s="121">
        <v>45717</v>
      </c>
      <c r="V76" s="121">
        <v>46021</v>
      </c>
      <c r="W76" s="114">
        <v>330</v>
      </c>
      <c r="X76" s="113">
        <v>1059626</v>
      </c>
      <c r="Y76" s="115" t="s">
        <v>282</v>
      </c>
      <c r="Z76" s="122" t="s">
        <v>283</v>
      </c>
      <c r="AA76" s="115" t="s">
        <v>374</v>
      </c>
      <c r="AB76" s="113" t="s">
        <v>385</v>
      </c>
      <c r="AC76" s="114" t="s">
        <v>295</v>
      </c>
      <c r="AD76" s="114" t="s">
        <v>281</v>
      </c>
      <c r="AE76" s="276"/>
      <c r="AF76" s="114"/>
      <c r="AG76" s="286"/>
      <c r="AH76" s="114" t="s">
        <v>288</v>
      </c>
      <c r="AI76" s="143">
        <v>6810215776</v>
      </c>
      <c r="AJ76" s="276"/>
      <c r="AK76" s="276"/>
      <c r="AL76" s="276"/>
      <c r="AM76" s="276"/>
      <c r="AN76" s="286"/>
      <c r="AO76" s="289"/>
      <c r="AP76" s="278"/>
      <c r="AQ76" s="280"/>
      <c r="AR76" s="276"/>
      <c r="AS76" s="280"/>
      <c r="AT76" s="276"/>
      <c r="AU76" s="280"/>
      <c r="AV76" s="276"/>
      <c r="AW76" s="280"/>
      <c r="AX76" s="261"/>
      <c r="AY76" s="261"/>
      <c r="AZ76" s="261"/>
      <c r="BA76" s="261"/>
      <c r="BB76" s="261"/>
      <c r="BC76" s="261"/>
      <c r="BD76" s="261"/>
      <c r="BE76" s="261"/>
      <c r="BF76" s="114"/>
    </row>
    <row r="77" spans="1:58" ht="65.099999999999994" customHeight="1" thickBot="1">
      <c r="A77" s="301" t="s">
        <v>389</v>
      </c>
      <c r="B77" s="302"/>
      <c r="C77" s="302"/>
      <c r="D77" s="302"/>
      <c r="E77" s="302"/>
      <c r="F77" s="302"/>
      <c r="G77" s="302"/>
      <c r="H77" s="302"/>
      <c r="I77" s="302"/>
      <c r="J77" s="302"/>
      <c r="K77" s="302"/>
      <c r="L77" s="302"/>
      <c r="M77" s="302"/>
      <c r="N77" s="302"/>
      <c r="O77" s="302"/>
      <c r="P77" s="302"/>
      <c r="Q77" s="302"/>
      <c r="R77" s="302"/>
      <c r="S77" s="303"/>
      <c r="T77" s="146">
        <f>+AVERAGE(T67:T76)</f>
        <v>0.18181818181818182</v>
      </c>
      <c r="U77" s="121"/>
      <c r="V77" s="121"/>
      <c r="W77" s="114"/>
      <c r="X77" s="114"/>
      <c r="Y77" s="114"/>
      <c r="Z77" s="114"/>
      <c r="AA77" s="114"/>
      <c r="AB77" s="114"/>
      <c r="AC77" s="114"/>
      <c r="AD77" s="114"/>
      <c r="AE77" s="124"/>
      <c r="AF77" s="114"/>
      <c r="AG77" s="114"/>
      <c r="AH77" s="114"/>
      <c r="AI77" s="147">
        <f>SUM(AI67:AI76)</f>
        <v>10712215776.17</v>
      </c>
      <c r="AJ77" s="124">
        <f>AJ67</f>
        <v>0</v>
      </c>
      <c r="AK77" s="124">
        <f>AK67</f>
        <v>10712215776</v>
      </c>
      <c r="AL77" s="114"/>
      <c r="AM77" s="114"/>
      <c r="AN77" s="114"/>
      <c r="AO77" s="114"/>
      <c r="AP77" s="148"/>
      <c r="AQ77" s="118"/>
      <c r="AR77" s="114"/>
      <c r="AS77" s="118"/>
      <c r="AT77" s="159">
        <f>AT67</f>
        <v>762139708</v>
      </c>
      <c r="AU77" s="160">
        <f t="shared" ref="AU77:AW77" si="5">AU67</f>
        <v>7.114678456230529E-2</v>
      </c>
      <c r="AV77" s="159">
        <f t="shared" si="5"/>
        <v>89039708</v>
      </c>
      <c r="AW77" s="160">
        <f t="shared" si="5"/>
        <v>8.3119785730499836E-3</v>
      </c>
      <c r="AX77" s="114"/>
      <c r="AY77" s="114"/>
      <c r="AZ77" s="114"/>
      <c r="BA77" s="114"/>
      <c r="BB77" s="114"/>
      <c r="BC77" s="114"/>
      <c r="BD77" s="114"/>
      <c r="BE77" s="114"/>
      <c r="BF77" s="114"/>
    </row>
    <row r="78" spans="1:58" ht="65.099999999999994" customHeight="1" thickBot="1">
      <c r="A78" s="149" t="s">
        <v>221</v>
      </c>
      <c r="B78" s="113" t="s">
        <v>222</v>
      </c>
      <c r="C78" s="114" t="s">
        <v>172</v>
      </c>
      <c r="D78" s="133" t="s">
        <v>225</v>
      </c>
      <c r="E78" s="134" t="s">
        <v>390</v>
      </c>
      <c r="F78" s="135">
        <v>2024130010022</v>
      </c>
      <c r="G78" s="115" t="s">
        <v>391</v>
      </c>
      <c r="H78" s="115" t="s">
        <v>392</v>
      </c>
      <c r="I78" s="136" t="s">
        <v>393</v>
      </c>
      <c r="J78" s="170">
        <v>0.2</v>
      </c>
      <c r="K78" s="136" t="s">
        <v>394</v>
      </c>
      <c r="L78" s="144"/>
      <c r="M78" s="137" t="s">
        <v>281</v>
      </c>
      <c r="N78" s="138">
        <v>1</v>
      </c>
      <c r="O78" s="144">
        <v>0</v>
      </c>
      <c r="P78" s="96">
        <v>0</v>
      </c>
      <c r="Q78" s="144"/>
      <c r="R78" s="144"/>
      <c r="S78" s="114">
        <f t="shared" ref="S78:S83" si="6">+O78+P78+Q78+R78</f>
        <v>0</v>
      </c>
      <c r="T78" s="97">
        <f t="shared" ref="T78:T80" si="7">+IF((S78/N78)&gt;100%,100%,(S78/N78))</f>
        <v>0</v>
      </c>
      <c r="U78" s="121">
        <v>45689</v>
      </c>
      <c r="V78" s="121">
        <v>46021</v>
      </c>
      <c r="W78" s="114">
        <v>330</v>
      </c>
      <c r="X78" s="113">
        <v>1059626</v>
      </c>
      <c r="Y78" s="115" t="s">
        <v>282</v>
      </c>
      <c r="Z78" s="122" t="s">
        <v>283</v>
      </c>
      <c r="AA78" s="115" t="s">
        <v>374</v>
      </c>
      <c r="AB78" s="115" t="s">
        <v>375</v>
      </c>
      <c r="AC78" s="114" t="s">
        <v>295</v>
      </c>
      <c r="AD78" s="114" t="s">
        <v>281</v>
      </c>
      <c r="AE78" s="128"/>
      <c r="AF78" s="114"/>
      <c r="AG78" s="114" t="s">
        <v>287</v>
      </c>
      <c r="AH78" s="114"/>
      <c r="AI78" s="139">
        <v>918126117.21000004</v>
      </c>
      <c r="AJ78" s="275">
        <v>0</v>
      </c>
      <c r="AK78" s="275">
        <v>3618126117</v>
      </c>
      <c r="AL78" s="129"/>
      <c r="AM78" s="129"/>
      <c r="AN78" s="294" t="s">
        <v>395</v>
      </c>
      <c r="AO78" s="294" t="s">
        <v>396</v>
      </c>
      <c r="AP78" s="275">
        <v>0</v>
      </c>
      <c r="AQ78" s="279">
        <v>0</v>
      </c>
      <c r="AR78" s="275">
        <v>0</v>
      </c>
      <c r="AS78" s="279">
        <v>0</v>
      </c>
      <c r="AT78" s="275">
        <v>1051600000</v>
      </c>
      <c r="AU78" s="279">
        <f>AT78/AK78</f>
        <v>0.2906476905431763</v>
      </c>
      <c r="AV78" s="275">
        <v>202400000</v>
      </c>
      <c r="AW78" s="279">
        <f>AV78/AK78</f>
        <v>5.5940559686134345E-2</v>
      </c>
      <c r="AX78" s="114"/>
      <c r="AY78" s="114"/>
      <c r="AZ78" s="114"/>
      <c r="BA78" s="114"/>
      <c r="BB78" s="114"/>
      <c r="BC78" s="114"/>
      <c r="BD78" s="114"/>
      <c r="BE78" s="114"/>
      <c r="BF78" s="114"/>
    </row>
    <row r="79" spans="1:58" ht="65.099999999999994" customHeight="1" thickBot="1">
      <c r="A79" s="150" t="s">
        <v>397</v>
      </c>
      <c r="B79" s="113" t="s">
        <v>222</v>
      </c>
      <c r="C79" s="114" t="s">
        <v>172</v>
      </c>
      <c r="D79" s="133" t="s">
        <v>225</v>
      </c>
      <c r="E79" s="134" t="s">
        <v>390</v>
      </c>
      <c r="F79" s="135">
        <v>2024130010022</v>
      </c>
      <c r="G79" s="115" t="s">
        <v>391</v>
      </c>
      <c r="H79" s="115" t="s">
        <v>398</v>
      </c>
      <c r="I79" s="136" t="s">
        <v>393</v>
      </c>
      <c r="J79" s="170">
        <v>0.15</v>
      </c>
      <c r="K79" s="136" t="s">
        <v>399</v>
      </c>
      <c r="L79" s="144"/>
      <c r="M79" s="137" t="s">
        <v>281</v>
      </c>
      <c r="N79" s="138">
        <v>11</v>
      </c>
      <c r="O79" s="144">
        <v>0</v>
      </c>
      <c r="P79" s="98">
        <v>6</v>
      </c>
      <c r="Q79" s="144"/>
      <c r="R79" s="144"/>
      <c r="S79" s="114">
        <f t="shared" si="6"/>
        <v>6</v>
      </c>
      <c r="T79" s="97">
        <f t="shared" si="7"/>
        <v>0.54545454545454541</v>
      </c>
      <c r="U79" s="121">
        <v>45689</v>
      </c>
      <c r="V79" s="121">
        <v>46021</v>
      </c>
      <c r="W79" s="114">
        <v>330</v>
      </c>
      <c r="X79" s="113">
        <v>1059626</v>
      </c>
      <c r="Y79" s="115" t="s">
        <v>282</v>
      </c>
      <c r="Z79" s="122" t="s">
        <v>283</v>
      </c>
      <c r="AA79" s="115" t="s">
        <v>374</v>
      </c>
      <c r="AB79" s="115" t="s">
        <v>375</v>
      </c>
      <c r="AC79" s="114" t="s">
        <v>295</v>
      </c>
      <c r="AD79" s="114" t="s">
        <v>281</v>
      </c>
      <c r="AE79" s="128"/>
      <c r="AF79" s="114"/>
      <c r="AG79" s="114" t="s">
        <v>287</v>
      </c>
      <c r="AH79" s="114"/>
      <c r="AI79" s="139">
        <v>1700000000</v>
      </c>
      <c r="AJ79" s="275"/>
      <c r="AK79" s="275"/>
      <c r="AL79" s="129"/>
      <c r="AM79" s="129"/>
      <c r="AN79" s="285"/>
      <c r="AO79" s="295"/>
      <c r="AP79" s="275"/>
      <c r="AQ79" s="279"/>
      <c r="AR79" s="275"/>
      <c r="AS79" s="279"/>
      <c r="AT79" s="275"/>
      <c r="AU79" s="279"/>
      <c r="AV79" s="275"/>
      <c r="AW79" s="279"/>
      <c r="AX79" s="114"/>
      <c r="AY79" s="114"/>
      <c r="AZ79" s="114"/>
      <c r="BA79" s="114"/>
      <c r="BB79" s="114"/>
      <c r="BC79" s="114"/>
      <c r="BD79" s="114"/>
      <c r="BE79" s="114"/>
      <c r="BF79" s="114"/>
    </row>
    <row r="80" spans="1:58" ht="65.099999999999994" customHeight="1" thickBot="1">
      <c r="A80" s="150" t="s">
        <v>397</v>
      </c>
      <c r="B80" s="113" t="s">
        <v>222</v>
      </c>
      <c r="C80" s="114" t="s">
        <v>172</v>
      </c>
      <c r="D80" s="133" t="s">
        <v>225</v>
      </c>
      <c r="E80" s="134" t="s">
        <v>390</v>
      </c>
      <c r="F80" s="135">
        <v>2024130010022</v>
      </c>
      <c r="G80" s="115" t="s">
        <v>391</v>
      </c>
      <c r="H80" s="115" t="s">
        <v>398</v>
      </c>
      <c r="I80" s="136" t="s">
        <v>393</v>
      </c>
      <c r="J80" s="170">
        <v>0.2</v>
      </c>
      <c r="K80" s="136" t="s">
        <v>400</v>
      </c>
      <c r="L80" s="144"/>
      <c r="M80" s="137" t="s">
        <v>281</v>
      </c>
      <c r="N80" s="138">
        <v>1</v>
      </c>
      <c r="O80" s="144">
        <v>0</v>
      </c>
      <c r="P80" s="141">
        <v>0</v>
      </c>
      <c r="Q80" s="144"/>
      <c r="R80" s="144"/>
      <c r="S80" s="114">
        <f t="shared" si="6"/>
        <v>0</v>
      </c>
      <c r="T80" s="97">
        <f t="shared" si="7"/>
        <v>0</v>
      </c>
      <c r="U80" s="121">
        <v>45689</v>
      </c>
      <c r="V80" s="121">
        <v>46021</v>
      </c>
      <c r="W80" s="114">
        <v>330</v>
      </c>
      <c r="X80" s="113">
        <v>1059626</v>
      </c>
      <c r="Y80" s="115" t="s">
        <v>282</v>
      </c>
      <c r="Z80" s="122" t="s">
        <v>283</v>
      </c>
      <c r="AA80" s="115" t="s">
        <v>374</v>
      </c>
      <c r="AB80" s="115" t="s">
        <v>375</v>
      </c>
      <c r="AC80" s="114" t="s">
        <v>295</v>
      </c>
      <c r="AD80" s="114" t="s">
        <v>281</v>
      </c>
      <c r="AE80" s="128"/>
      <c r="AF80" s="114"/>
      <c r="AG80" s="114" t="s">
        <v>287</v>
      </c>
      <c r="AH80" s="114"/>
      <c r="AI80" s="139">
        <v>500000000</v>
      </c>
      <c r="AJ80" s="275"/>
      <c r="AK80" s="275"/>
      <c r="AL80" s="129"/>
      <c r="AM80" s="129"/>
      <c r="AN80" s="285"/>
      <c r="AO80" s="295"/>
      <c r="AP80" s="275"/>
      <c r="AQ80" s="279"/>
      <c r="AR80" s="275"/>
      <c r="AS80" s="279"/>
      <c r="AT80" s="275"/>
      <c r="AU80" s="279"/>
      <c r="AV80" s="275"/>
      <c r="AW80" s="279"/>
      <c r="AX80" s="114"/>
      <c r="AY80" s="114"/>
      <c r="AZ80" s="114"/>
      <c r="BA80" s="114"/>
      <c r="BB80" s="114"/>
      <c r="BC80" s="114"/>
      <c r="BD80" s="114"/>
      <c r="BE80" s="114"/>
      <c r="BF80" s="114"/>
    </row>
    <row r="81" spans="1:58" ht="65.099999999999994" customHeight="1" thickBot="1">
      <c r="A81" s="150" t="s">
        <v>397</v>
      </c>
      <c r="B81" s="113" t="s">
        <v>222</v>
      </c>
      <c r="C81" s="114" t="s">
        <v>172</v>
      </c>
      <c r="D81" s="133" t="s">
        <v>225</v>
      </c>
      <c r="E81" s="134" t="s">
        <v>390</v>
      </c>
      <c r="F81" s="135">
        <v>2024130010022</v>
      </c>
      <c r="G81" s="115" t="s">
        <v>391</v>
      </c>
      <c r="H81" s="115" t="s">
        <v>398</v>
      </c>
      <c r="I81" s="136" t="s">
        <v>393</v>
      </c>
      <c r="J81" s="170">
        <v>0.15</v>
      </c>
      <c r="K81" s="136" t="s">
        <v>401</v>
      </c>
      <c r="L81" s="144"/>
      <c r="M81" s="137" t="s">
        <v>281</v>
      </c>
      <c r="N81" s="138">
        <v>0</v>
      </c>
      <c r="O81" s="144">
        <v>0</v>
      </c>
      <c r="P81" s="141">
        <v>0</v>
      </c>
      <c r="Q81" s="144"/>
      <c r="R81" s="144"/>
      <c r="S81" s="114">
        <f t="shared" si="6"/>
        <v>0</v>
      </c>
      <c r="T81" s="97">
        <v>0</v>
      </c>
      <c r="U81" s="121">
        <v>45689</v>
      </c>
      <c r="V81" s="121">
        <v>46021</v>
      </c>
      <c r="W81" s="114">
        <v>330</v>
      </c>
      <c r="X81" s="113">
        <v>1059626</v>
      </c>
      <c r="Y81" s="115" t="s">
        <v>282</v>
      </c>
      <c r="Z81" s="122" t="s">
        <v>283</v>
      </c>
      <c r="AA81" s="115" t="s">
        <v>374</v>
      </c>
      <c r="AB81" s="115" t="s">
        <v>375</v>
      </c>
      <c r="AC81" s="114" t="s">
        <v>295</v>
      </c>
      <c r="AD81" s="114" t="s">
        <v>281</v>
      </c>
      <c r="AE81" s="128"/>
      <c r="AF81" s="114"/>
      <c r="AG81" s="114" t="s">
        <v>287</v>
      </c>
      <c r="AH81" s="114"/>
      <c r="AI81" s="139">
        <v>0</v>
      </c>
      <c r="AJ81" s="275"/>
      <c r="AK81" s="275"/>
      <c r="AL81" s="129"/>
      <c r="AM81" s="129"/>
      <c r="AN81" s="285"/>
      <c r="AO81" s="295"/>
      <c r="AP81" s="275"/>
      <c r="AQ81" s="279"/>
      <c r="AR81" s="275"/>
      <c r="AS81" s="279"/>
      <c r="AT81" s="275"/>
      <c r="AU81" s="279"/>
      <c r="AV81" s="275"/>
      <c r="AW81" s="279"/>
      <c r="AX81" s="114"/>
      <c r="AY81" s="114"/>
      <c r="AZ81" s="114"/>
      <c r="BA81" s="114"/>
      <c r="BB81" s="114"/>
      <c r="BC81" s="114"/>
      <c r="BD81" s="114"/>
      <c r="BE81" s="114"/>
      <c r="BF81" s="114"/>
    </row>
    <row r="82" spans="1:58" ht="65.099999999999994" customHeight="1" thickBot="1">
      <c r="A82" s="150" t="s">
        <v>397</v>
      </c>
      <c r="B82" s="113" t="s">
        <v>222</v>
      </c>
      <c r="C82" s="114" t="s">
        <v>172</v>
      </c>
      <c r="D82" s="133" t="s">
        <v>225</v>
      </c>
      <c r="E82" s="134" t="s">
        <v>390</v>
      </c>
      <c r="F82" s="135">
        <v>2024130010022</v>
      </c>
      <c r="G82" s="115" t="s">
        <v>391</v>
      </c>
      <c r="H82" s="115" t="s">
        <v>398</v>
      </c>
      <c r="I82" s="136" t="s">
        <v>393</v>
      </c>
      <c r="J82" s="170">
        <v>0.15</v>
      </c>
      <c r="K82" s="136" t="s">
        <v>402</v>
      </c>
      <c r="L82" s="144"/>
      <c r="M82" s="137" t="s">
        <v>281</v>
      </c>
      <c r="N82" s="138">
        <v>0</v>
      </c>
      <c r="O82" s="144">
        <v>0</v>
      </c>
      <c r="P82" s="142">
        <v>0</v>
      </c>
      <c r="Q82" s="144"/>
      <c r="R82" s="144"/>
      <c r="S82" s="114">
        <f t="shared" si="6"/>
        <v>0</v>
      </c>
      <c r="T82" s="97">
        <v>0</v>
      </c>
      <c r="U82" s="121">
        <v>45689</v>
      </c>
      <c r="V82" s="121">
        <v>46021</v>
      </c>
      <c r="W82" s="114">
        <v>330</v>
      </c>
      <c r="X82" s="113">
        <v>1059626</v>
      </c>
      <c r="Y82" s="115" t="s">
        <v>282</v>
      </c>
      <c r="Z82" s="122" t="s">
        <v>283</v>
      </c>
      <c r="AA82" s="115" t="s">
        <v>374</v>
      </c>
      <c r="AB82" s="115" t="s">
        <v>375</v>
      </c>
      <c r="AC82" s="114" t="s">
        <v>295</v>
      </c>
      <c r="AD82" s="114" t="s">
        <v>281</v>
      </c>
      <c r="AE82" s="128"/>
      <c r="AF82" s="114"/>
      <c r="AG82" s="114" t="s">
        <v>287</v>
      </c>
      <c r="AH82" s="114"/>
      <c r="AI82" s="143">
        <v>0</v>
      </c>
      <c r="AJ82" s="275"/>
      <c r="AK82" s="275"/>
      <c r="AL82" s="129"/>
      <c r="AM82" s="129"/>
      <c r="AN82" s="285"/>
      <c r="AO82" s="295"/>
      <c r="AP82" s="275"/>
      <c r="AQ82" s="279"/>
      <c r="AR82" s="275"/>
      <c r="AS82" s="279"/>
      <c r="AT82" s="275"/>
      <c r="AU82" s="279"/>
      <c r="AV82" s="275"/>
      <c r="AW82" s="279"/>
      <c r="AX82" s="114"/>
      <c r="AY82" s="114"/>
      <c r="AZ82" s="114"/>
      <c r="BA82" s="114"/>
      <c r="BB82" s="114"/>
      <c r="BC82" s="114"/>
      <c r="BD82" s="114"/>
      <c r="BE82" s="114"/>
      <c r="BF82" s="114"/>
    </row>
    <row r="83" spans="1:58" ht="65.099999999999994" customHeight="1">
      <c r="A83" s="150" t="s">
        <v>397</v>
      </c>
      <c r="B83" s="113" t="s">
        <v>222</v>
      </c>
      <c r="C83" s="114" t="s">
        <v>172</v>
      </c>
      <c r="D83" s="133" t="s">
        <v>225</v>
      </c>
      <c r="E83" s="134" t="s">
        <v>390</v>
      </c>
      <c r="F83" s="135">
        <v>2024130010022</v>
      </c>
      <c r="G83" s="115" t="s">
        <v>391</v>
      </c>
      <c r="H83" s="115" t="s">
        <v>398</v>
      </c>
      <c r="I83" s="136" t="s">
        <v>393</v>
      </c>
      <c r="J83" s="170">
        <v>0.15</v>
      </c>
      <c r="K83" s="136" t="s">
        <v>403</v>
      </c>
      <c r="L83" s="144"/>
      <c r="M83" s="137" t="s">
        <v>281</v>
      </c>
      <c r="N83" s="138">
        <v>1</v>
      </c>
      <c r="O83" s="144">
        <v>0</v>
      </c>
      <c r="P83" s="142">
        <v>0</v>
      </c>
      <c r="Q83" s="144"/>
      <c r="R83" s="144"/>
      <c r="S83" s="114">
        <f t="shared" si="6"/>
        <v>0</v>
      </c>
      <c r="T83" s="97">
        <v>0</v>
      </c>
      <c r="U83" s="121">
        <v>45689</v>
      </c>
      <c r="V83" s="121">
        <v>46021</v>
      </c>
      <c r="W83" s="114">
        <v>330</v>
      </c>
      <c r="X83" s="113">
        <v>1059626</v>
      </c>
      <c r="Y83" s="115" t="s">
        <v>282</v>
      </c>
      <c r="Z83" s="122" t="s">
        <v>283</v>
      </c>
      <c r="AA83" s="115" t="s">
        <v>374</v>
      </c>
      <c r="AB83" s="115" t="s">
        <v>375</v>
      </c>
      <c r="AC83" s="114" t="s">
        <v>295</v>
      </c>
      <c r="AD83" s="114" t="s">
        <v>281</v>
      </c>
      <c r="AE83" s="128"/>
      <c r="AF83" s="114"/>
      <c r="AG83" s="114" t="s">
        <v>287</v>
      </c>
      <c r="AH83" s="114"/>
      <c r="AI83" s="143">
        <v>500000000</v>
      </c>
      <c r="AJ83" s="275"/>
      <c r="AK83" s="275"/>
      <c r="AL83" s="129"/>
      <c r="AM83" s="129"/>
      <c r="AN83" s="286"/>
      <c r="AO83" s="296"/>
      <c r="AP83" s="275"/>
      <c r="AQ83" s="279"/>
      <c r="AR83" s="275"/>
      <c r="AS83" s="279"/>
      <c r="AT83" s="275"/>
      <c r="AU83" s="279"/>
      <c r="AV83" s="275"/>
      <c r="AW83" s="279"/>
      <c r="AX83" s="114"/>
      <c r="AY83" s="114"/>
      <c r="AZ83" s="114"/>
      <c r="BA83" s="114"/>
      <c r="BB83" s="114"/>
      <c r="BC83" s="114"/>
      <c r="BD83" s="114"/>
      <c r="BE83" s="114"/>
      <c r="BF83" s="114"/>
    </row>
    <row r="84" spans="1:58" s="151" customFormat="1" ht="43.5" customHeight="1">
      <c r="A84" s="304" t="s">
        <v>404</v>
      </c>
      <c r="B84" s="305"/>
      <c r="C84" s="305"/>
      <c r="D84" s="305"/>
      <c r="E84" s="305"/>
      <c r="F84" s="305"/>
      <c r="G84" s="305"/>
      <c r="H84" s="305"/>
      <c r="I84" s="305"/>
      <c r="J84" s="305"/>
      <c r="K84" s="305"/>
      <c r="L84" s="305"/>
      <c r="M84" s="305"/>
      <c r="N84" s="305"/>
      <c r="O84" s="305"/>
      <c r="P84" s="305"/>
      <c r="Q84" s="305"/>
      <c r="R84" s="305"/>
      <c r="S84" s="306"/>
      <c r="T84" s="146">
        <f>+AVERAGE(T78:T83)</f>
        <v>9.0909090909090898E-2</v>
      </c>
      <c r="U84" s="121"/>
      <c r="V84" s="121"/>
      <c r="W84" s="114"/>
      <c r="X84" s="114"/>
      <c r="Y84" s="114"/>
      <c r="Z84" s="114"/>
      <c r="AA84" s="114"/>
      <c r="AB84" s="114"/>
      <c r="AC84" s="114"/>
      <c r="AD84" s="114"/>
      <c r="AE84" s="124"/>
      <c r="AF84" s="114"/>
      <c r="AG84" s="114"/>
      <c r="AH84" s="114"/>
      <c r="AI84" s="147">
        <f>SUM(AI78:AI83)</f>
        <v>3618126117.21</v>
      </c>
      <c r="AJ84" s="114"/>
      <c r="AK84" s="114"/>
      <c r="AL84" s="114"/>
      <c r="AM84" s="114"/>
      <c r="AN84" s="114"/>
      <c r="AO84" s="114"/>
      <c r="AP84" s="148"/>
      <c r="AQ84" s="118"/>
      <c r="AR84" s="114"/>
      <c r="AS84" s="118"/>
      <c r="AT84" s="159">
        <f>AT78</f>
        <v>1051600000</v>
      </c>
      <c r="AU84" s="160">
        <f t="shared" ref="AU84:AW84" si="8">AU78</f>
        <v>0.2906476905431763</v>
      </c>
      <c r="AV84" s="159">
        <f t="shared" si="8"/>
        <v>202400000</v>
      </c>
      <c r="AW84" s="160">
        <f t="shared" si="8"/>
        <v>5.5940559686134345E-2</v>
      </c>
      <c r="AX84" s="114"/>
      <c r="AY84" s="114"/>
      <c r="AZ84" s="114"/>
      <c r="BA84" s="114"/>
      <c r="BB84" s="114"/>
      <c r="BC84" s="114"/>
      <c r="BD84" s="114"/>
      <c r="BE84" s="114"/>
      <c r="BF84" s="114"/>
    </row>
    <row r="86" spans="1:58" ht="15" thickBot="1"/>
    <row r="87" spans="1:58" ht="55.5" customHeight="1" thickBot="1">
      <c r="A87" s="242" t="s">
        <v>405</v>
      </c>
      <c r="B87" s="243"/>
      <c r="C87" s="243"/>
      <c r="D87" s="243"/>
      <c r="E87" s="243"/>
      <c r="F87" s="243"/>
      <c r="G87" s="243"/>
      <c r="H87" s="243"/>
      <c r="I87" s="243"/>
      <c r="J87" s="243"/>
      <c r="K87" s="243"/>
      <c r="L87" s="243"/>
      <c r="M87" s="243"/>
      <c r="N87" s="243"/>
      <c r="O87" s="243"/>
      <c r="P87" s="243"/>
      <c r="Q87" s="243"/>
      <c r="R87" s="243"/>
      <c r="S87" s="244"/>
      <c r="T87" s="105">
        <f>+(T66+T77+T84)/3</f>
        <v>0.11403508771929825</v>
      </c>
      <c r="U87" s="37"/>
      <c r="V87" s="37"/>
      <c r="AE87" s="242" t="s">
        <v>406</v>
      </c>
      <c r="AF87" s="243"/>
      <c r="AG87" s="243"/>
      <c r="AH87" s="243"/>
      <c r="AI87" s="244"/>
      <c r="AJ87" s="108">
        <f>SUM(AJ37:AJ85)</f>
        <v>0</v>
      </c>
      <c r="AK87" s="108">
        <f>SUM(AK9+AK67+AK78)</f>
        <v>62898304690</v>
      </c>
      <c r="AL87" s="106"/>
      <c r="AM87" s="161">
        <v>5763995719.8299999</v>
      </c>
      <c r="AP87" s="107">
        <v>0</v>
      </c>
      <c r="AQ87" s="111">
        <v>0</v>
      </c>
      <c r="AR87" s="107">
        <v>0</v>
      </c>
      <c r="AS87" s="112">
        <v>0</v>
      </c>
      <c r="AT87" s="171">
        <f>SUM(AT9+AT67+AT78)</f>
        <v>18658239348</v>
      </c>
      <c r="AU87" s="172">
        <f>AT87/AK87</f>
        <v>0.29664137117778971</v>
      </c>
      <c r="AV87" s="171">
        <f>SUM(AV9+AV67+AV78)</f>
        <v>5738992031</v>
      </c>
      <c r="AW87" s="172">
        <f>AV87/AK87</f>
        <v>9.1242396107258261E-2</v>
      </c>
    </row>
  </sheetData>
  <mergeCells count="107">
    <mergeCell ref="A77:S77"/>
    <mergeCell ref="A84:S84"/>
    <mergeCell ref="AW78:AW83"/>
    <mergeCell ref="AJ78:AJ83"/>
    <mergeCell ref="AK78:AK83"/>
    <mergeCell ref="AP78:AP83"/>
    <mergeCell ref="AQ78:AQ83"/>
    <mergeCell ref="AR78:AR83"/>
    <mergeCell ref="AS78:AS83"/>
    <mergeCell ref="AT78:AT83"/>
    <mergeCell ref="AU78:AU83"/>
    <mergeCell ref="AV78:AV83"/>
    <mergeCell ref="AN78:AN83"/>
    <mergeCell ref="AO78:AO83"/>
    <mergeCell ref="BD74:BD76"/>
    <mergeCell ref="BE74:BE76"/>
    <mergeCell ref="AL74:AL76"/>
    <mergeCell ref="AM74:AM76"/>
    <mergeCell ref="AN74:AN76"/>
    <mergeCell ref="AO74:AO76"/>
    <mergeCell ref="AE74:AE76"/>
    <mergeCell ref="AG74:AG76"/>
    <mergeCell ref="AA62:AA63"/>
    <mergeCell ref="AA64:AA65"/>
    <mergeCell ref="AJ9:AJ65"/>
    <mergeCell ref="AK9:AK65"/>
    <mergeCell ref="AN9:AN65"/>
    <mergeCell ref="AO9:AO65"/>
    <mergeCell ref="AP9:AP65"/>
    <mergeCell ref="AQ9:AQ65"/>
    <mergeCell ref="AR9:AR65"/>
    <mergeCell ref="AA54:AA55"/>
    <mergeCell ref="AA56:AA57"/>
    <mergeCell ref="AA58:AA59"/>
    <mergeCell ref="AA60:AA61"/>
    <mergeCell ref="BB37:BB42"/>
    <mergeCell ref="BC37:BC42"/>
    <mergeCell ref="BD51:BD54"/>
    <mergeCell ref="AY74:AY76"/>
    <mergeCell ref="AZ74:AZ76"/>
    <mergeCell ref="BA74:BA76"/>
    <mergeCell ref="BB74:BB76"/>
    <mergeCell ref="BC74:BC76"/>
    <mergeCell ref="AM9:AM27"/>
    <mergeCell ref="AY9:AY27"/>
    <mergeCell ref="AZ9:AZ27"/>
    <mergeCell ref="BA9:BA27"/>
    <mergeCell ref="BB9:BB27"/>
    <mergeCell ref="AY51:AY54"/>
    <mergeCell ref="AZ51:AZ54"/>
    <mergeCell ref="BA51:BA54"/>
    <mergeCell ref="BB51:BB54"/>
    <mergeCell ref="BC51:BC54"/>
    <mergeCell ref="AS67:AS76"/>
    <mergeCell ref="AT67:AT76"/>
    <mergeCell ref="AU67:AU76"/>
    <mergeCell ref="AV67:AV76"/>
    <mergeCell ref="AW67:AW76"/>
    <mergeCell ref="A66:S66"/>
    <mergeCell ref="AS9:AS65"/>
    <mergeCell ref="AT9:AT65"/>
    <mergeCell ref="AU9:AU65"/>
    <mergeCell ref="AV9:AV65"/>
    <mergeCell ref="AW9:AW65"/>
    <mergeCell ref="AX9:AX65"/>
    <mergeCell ref="AJ67:AJ76"/>
    <mergeCell ref="AK67:AK76"/>
    <mergeCell ref="AP67:AP76"/>
    <mergeCell ref="AQ67:AQ76"/>
    <mergeCell ref="AR67:AR76"/>
    <mergeCell ref="AX74:AX76"/>
    <mergeCell ref="BD37:BD42"/>
    <mergeCell ref="BE37:BE42"/>
    <mergeCell ref="AY44:AY49"/>
    <mergeCell ref="AZ44:AZ49"/>
    <mergeCell ref="BA44:BA49"/>
    <mergeCell ref="BB44:BB49"/>
    <mergeCell ref="BC44:BC49"/>
    <mergeCell ref="BD44:BD49"/>
    <mergeCell ref="BE44:BE49"/>
    <mergeCell ref="AY37:AY42"/>
    <mergeCell ref="AZ37:AZ42"/>
    <mergeCell ref="BA37:BA42"/>
    <mergeCell ref="A87:S87"/>
    <mergeCell ref="AE87:AI87"/>
    <mergeCell ref="A5:B5"/>
    <mergeCell ref="A1:B4"/>
    <mergeCell ref="AC6:AH7"/>
    <mergeCell ref="A6:AB7"/>
    <mergeCell ref="AL37:AL42"/>
    <mergeCell ref="AM37:AM42"/>
    <mergeCell ref="AL44:AL49"/>
    <mergeCell ref="AM44:AM49"/>
    <mergeCell ref="AL51:AL54"/>
    <mergeCell ref="AM51:AM54"/>
    <mergeCell ref="C1:BD1"/>
    <mergeCell ref="C2:BD2"/>
    <mergeCell ref="C3:BD3"/>
    <mergeCell ref="C4:BD4"/>
    <mergeCell ref="C5:BE5"/>
    <mergeCell ref="AI6:BE7"/>
    <mergeCell ref="AA52:AA53"/>
    <mergeCell ref="BC9:BC27"/>
    <mergeCell ref="BD9:BD27"/>
    <mergeCell ref="BE9:BE27"/>
    <mergeCell ref="AL9:AL27"/>
    <mergeCell ref="BE51:BE54"/>
  </mergeCells>
  <phoneticPr fontId="14" type="noConversion"/>
  <dataValidations count="1">
    <dataValidation type="list" allowBlank="1" showInputMessage="1" showErrorMessage="1" sqref="L74:L76 L9:L65 L85:L86 L88:L151" xr:uid="{00000000-0002-0000-0300-000000000000}">
      <formula1>$BH$9:$BH$27</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ANEXO1!$F$2:$F$7</xm:f>
          </x14:formula1>
          <xm:sqref>AG9:AG74 AG77:AG86 AG88:AG115</xm:sqref>
        </x14:dataValidation>
        <x14:dataValidation type="list" allowBlank="1" showInputMessage="1" showErrorMessage="1" xr:uid="{00000000-0002-0000-0300-000001000000}">
          <x14:formula1>
            <xm:f>ANEXO1!$A$2:$A$21</xm:f>
          </x14:formula1>
          <xm:sqref>AF9:AF86 AF88:AF106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A7" sqref="A7"/>
    </sheetView>
  </sheetViews>
  <sheetFormatPr baseColWidth="10" defaultColWidth="10.875" defaultRowHeight="14.25"/>
  <cols>
    <col min="1" max="1" width="20.625" customWidth="1"/>
    <col min="2" max="2" width="25" customWidth="1"/>
    <col min="3" max="3" width="19.625" customWidth="1"/>
    <col min="4" max="4" width="20.375" customWidth="1"/>
    <col min="5" max="6" width="22.875" customWidth="1"/>
    <col min="7" max="7" width="25.125" customWidth="1"/>
  </cols>
  <sheetData>
    <row r="2" spans="1:7">
      <c r="A2" s="308" t="s">
        <v>407</v>
      </c>
      <c r="B2" s="309"/>
      <c r="C2" s="309"/>
      <c r="D2" s="309"/>
      <c r="E2" s="309"/>
      <c r="F2" s="309"/>
      <c r="G2" s="310"/>
    </row>
    <row r="3" spans="1:7" s="4" customFormat="1">
      <c r="A3" s="25" t="s">
        <v>408</v>
      </c>
      <c r="B3" s="311" t="s">
        <v>409</v>
      </c>
      <c r="C3" s="311"/>
      <c r="D3" s="311"/>
      <c r="E3" s="311"/>
      <c r="F3" s="311"/>
      <c r="G3" s="27" t="s">
        <v>410</v>
      </c>
    </row>
    <row r="4" spans="1:7" ht="12.75" customHeight="1">
      <c r="A4" s="28">
        <v>45489</v>
      </c>
      <c r="B4" s="312" t="s">
        <v>411</v>
      </c>
      <c r="C4" s="312"/>
      <c r="D4" s="312"/>
      <c r="E4" s="312"/>
      <c r="F4" s="312"/>
      <c r="G4" s="29" t="s">
        <v>412</v>
      </c>
    </row>
    <row r="5" spans="1:7" ht="12.75" customHeight="1">
      <c r="A5" s="30"/>
      <c r="B5" s="312"/>
      <c r="C5" s="312"/>
      <c r="D5" s="312"/>
      <c r="E5" s="312"/>
      <c r="F5" s="312"/>
      <c r="G5" s="29"/>
    </row>
    <row r="6" spans="1:7">
      <c r="A6" s="30"/>
      <c r="B6" s="307"/>
      <c r="C6" s="307"/>
      <c r="D6" s="307"/>
      <c r="E6" s="307"/>
      <c r="F6" s="307"/>
      <c r="G6" s="32"/>
    </row>
    <row r="7" spans="1:7">
      <c r="A7" s="30"/>
      <c r="B7" s="307"/>
      <c r="C7" s="307"/>
      <c r="D7" s="307"/>
      <c r="E7" s="307"/>
      <c r="F7" s="307"/>
      <c r="G7" s="32"/>
    </row>
    <row r="8" spans="1:7">
      <c r="A8" s="30"/>
      <c r="B8" s="31"/>
      <c r="C8" s="31"/>
      <c r="D8" s="31"/>
      <c r="E8" s="31"/>
      <c r="F8" s="31"/>
      <c r="G8" s="32"/>
    </row>
    <row r="9" spans="1:7">
      <c r="A9" s="313" t="s">
        <v>413</v>
      </c>
      <c r="B9" s="314"/>
      <c r="C9" s="314"/>
      <c r="D9" s="314"/>
      <c r="E9" s="314"/>
      <c r="F9" s="314"/>
      <c r="G9" s="315"/>
    </row>
    <row r="10" spans="1:7" s="4" customFormat="1">
      <c r="A10" s="26"/>
      <c r="B10" s="311" t="s">
        <v>414</v>
      </c>
      <c r="C10" s="311"/>
      <c r="D10" s="311" t="s">
        <v>415</v>
      </c>
      <c r="E10" s="311"/>
      <c r="F10" s="26" t="s">
        <v>408</v>
      </c>
      <c r="G10" s="26" t="s">
        <v>416</v>
      </c>
    </row>
    <row r="11" spans="1:7">
      <c r="A11" s="33" t="s">
        <v>417</v>
      </c>
      <c r="B11" s="312" t="s">
        <v>418</v>
      </c>
      <c r="C11" s="312"/>
      <c r="D11" s="316" t="s">
        <v>419</v>
      </c>
      <c r="E11" s="316"/>
      <c r="F11" s="30" t="s">
        <v>420</v>
      </c>
      <c r="G11" s="32"/>
    </row>
    <row r="12" spans="1:7">
      <c r="A12" s="33" t="s">
        <v>421</v>
      </c>
      <c r="B12" s="316" t="s">
        <v>422</v>
      </c>
      <c r="C12" s="316"/>
      <c r="D12" s="316" t="s">
        <v>423</v>
      </c>
      <c r="E12" s="316"/>
      <c r="F12" s="30" t="s">
        <v>420</v>
      </c>
      <c r="G12" s="32"/>
    </row>
    <row r="13" spans="1:7">
      <c r="A13" s="33" t="s">
        <v>424</v>
      </c>
      <c r="B13" s="316" t="s">
        <v>422</v>
      </c>
      <c r="C13" s="316"/>
      <c r="D13" s="316" t="s">
        <v>423</v>
      </c>
      <c r="E13" s="316"/>
      <c r="F13" s="30" t="s">
        <v>420</v>
      </c>
      <c r="G13" s="32"/>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14"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workbookViewId="0">
      <selection activeCell="B1" sqref="B1:B1048576"/>
    </sheetView>
  </sheetViews>
  <sheetFormatPr baseColWidth="10" defaultColWidth="10.875" defaultRowHeight="14.25"/>
  <cols>
    <col min="1" max="1" width="55.375" customWidth="1"/>
    <col min="5" max="5" width="20.125" customWidth="1"/>
    <col min="6" max="6" width="34.625" customWidth="1"/>
  </cols>
  <sheetData>
    <row r="1" spans="1:6" ht="52.5" customHeight="1">
      <c r="A1" s="23" t="s">
        <v>425</v>
      </c>
      <c r="E1" s="5" t="s">
        <v>426</v>
      </c>
      <c r="F1" s="5" t="s">
        <v>427</v>
      </c>
    </row>
    <row r="2" spans="1:6" ht="25.5" customHeight="1">
      <c r="A2" s="22" t="s">
        <v>428</v>
      </c>
      <c r="E2" s="6">
        <v>0</v>
      </c>
      <c r="F2" s="7" t="s">
        <v>287</v>
      </c>
    </row>
    <row r="3" spans="1:6" ht="45" customHeight="1">
      <c r="A3" s="22" t="s">
        <v>429</v>
      </c>
      <c r="E3" s="6">
        <v>1</v>
      </c>
      <c r="F3" s="7" t="s">
        <v>430</v>
      </c>
    </row>
    <row r="4" spans="1:6" ht="45" customHeight="1">
      <c r="A4" s="22" t="s">
        <v>431</v>
      </c>
      <c r="E4" s="6">
        <v>2</v>
      </c>
      <c r="F4" s="7" t="s">
        <v>432</v>
      </c>
    </row>
    <row r="5" spans="1:6" ht="45" customHeight="1">
      <c r="A5" s="22" t="s">
        <v>433</v>
      </c>
      <c r="E5" s="6">
        <v>3</v>
      </c>
      <c r="F5" s="7" t="s">
        <v>434</v>
      </c>
    </row>
    <row r="6" spans="1:6" ht="45" customHeight="1">
      <c r="A6" s="22" t="s">
        <v>435</v>
      </c>
      <c r="E6" s="6">
        <v>4</v>
      </c>
      <c r="F6" s="7" t="s">
        <v>436</v>
      </c>
    </row>
    <row r="7" spans="1:6" ht="45" customHeight="1">
      <c r="A7" s="22" t="s">
        <v>437</v>
      </c>
      <c r="E7" s="6">
        <v>5</v>
      </c>
      <c r="F7" s="7" t="s">
        <v>438</v>
      </c>
    </row>
    <row r="8" spans="1:6" ht="45" customHeight="1">
      <c r="A8" s="22" t="s">
        <v>439</v>
      </c>
    </row>
    <row r="9" spans="1:6" ht="45" customHeight="1">
      <c r="A9" s="22" t="s">
        <v>440</v>
      </c>
    </row>
    <row r="10" spans="1:6" ht="45" customHeight="1">
      <c r="A10" s="22" t="s">
        <v>441</v>
      </c>
    </row>
    <row r="11" spans="1:6" ht="45" customHeight="1">
      <c r="A11" s="22" t="s">
        <v>442</v>
      </c>
    </row>
    <row r="12" spans="1:6" ht="45" customHeight="1">
      <c r="A12" s="22" t="s">
        <v>443</v>
      </c>
    </row>
    <row r="13" spans="1:6" ht="45" customHeight="1">
      <c r="A13" s="22" t="s">
        <v>444</v>
      </c>
    </row>
    <row r="14" spans="1:6" ht="45" customHeight="1">
      <c r="A14" s="22" t="s">
        <v>445</v>
      </c>
    </row>
    <row r="15" spans="1:6" ht="45" customHeight="1">
      <c r="A15" s="22" t="s">
        <v>446</v>
      </c>
    </row>
    <row r="16" spans="1:6" ht="45" customHeight="1">
      <c r="A16" s="22" t="s">
        <v>447</v>
      </c>
    </row>
    <row r="17" spans="1:1" ht="45" customHeight="1">
      <c r="A17" s="22" t="s">
        <v>448</v>
      </c>
    </row>
    <row r="18" spans="1:1" ht="45" customHeight="1">
      <c r="A18" s="22" t="s">
        <v>449</v>
      </c>
    </row>
    <row r="19" spans="1:1" ht="45" customHeight="1">
      <c r="A19" s="22" t="s">
        <v>450</v>
      </c>
    </row>
    <row r="20" spans="1:1" ht="45" customHeight="1">
      <c r="A20" s="22" t="s">
        <v>451</v>
      </c>
    </row>
    <row r="21" spans="1:1" ht="45" customHeight="1">
      <c r="A21" s="22" t="s">
        <v>452</v>
      </c>
    </row>
    <row r="22" spans="1:1" ht="45" customHeight="1"/>
    <row r="23" spans="1:1" ht="45" customHeight="1"/>
    <row r="24" spans="1:1" ht="45" customHeight="1"/>
    <row r="25" spans="1:1" ht="4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Alexander Parga</cp:lastModifiedBy>
  <cp:revision/>
  <dcterms:created xsi:type="dcterms:W3CDTF">2024-07-04T17:50:33Z</dcterms:created>
  <dcterms:modified xsi:type="dcterms:W3CDTF">2025-08-19T16:03:34Z</dcterms:modified>
  <cp:category/>
  <cp:contentStatus/>
</cp:coreProperties>
</file>