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F13A57BE-8EA5-49A6-821A-1BD76D034CA5}" xr6:coauthVersionLast="47" xr6:coauthVersionMax="47" xr10:uidLastSave="{00000000-0000-0000-0000-000000000000}"/>
  <bookViews>
    <workbookView xWindow="-120" yWindow="-120" windowWidth="20730" windowHeight="11040" tabRatio="788" firstSheet="1" activeTab="1" xr2:uid="{00000000-000D-0000-FFFF-FFFF00000000}"/>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ESTRATÉGICO'!$A$8:$AF$41</definedName>
    <definedName name="_xlnm._FilterDatabase" localSheetId="3" hidden="1">'3. INVERSIÓN'!$A$8:$AO$85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1" l="1"/>
  <c r="AF38" i="1"/>
  <c r="AF37" i="1"/>
  <c r="AF36" i="1"/>
  <c r="U27" i="1" l="1"/>
  <c r="AC27" i="1"/>
  <c r="U9" i="1" l="1"/>
  <c r="AS86" i="6" l="1"/>
  <c r="AQ86" i="6"/>
  <c r="AS78" i="6"/>
  <c r="AQ78" i="6"/>
  <c r="AS73" i="6"/>
  <c r="AQ73" i="6"/>
  <c r="AS63" i="6"/>
  <c r="AQ63" i="6"/>
  <c r="AS52" i="6"/>
  <c r="AQ52" i="6"/>
  <c r="AS49" i="6"/>
  <c r="AQ49" i="6"/>
  <c r="AS41" i="6"/>
  <c r="AQ41" i="6"/>
  <c r="AJ18" i="6" l="1"/>
  <c r="AQ18" i="6" l="1"/>
  <c r="AS18" i="6"/>
  <c r="AT88" i="6"/>
  <c r="AV88" i="6"/>
  <c r="AK86" i="6"/>
  <c r="AU79" i="6" s="1"/>
  <c r="AK78" i="6"/>
  <c r="AU74" i="6" s="1"/>
  <c r="AK73" i="6"/>
  <c r="AU64" i="6" s="1"/>
  <c r="AK63" i="6"/>
  <c r="AW53" i="6" s="1"/>
  <c r="AK52" i="6"/>
  <c r="AU50" i="6" s="1"/>
  <c r="AK49" i="6"/>
  <c r="AU42" i="6" s="1"/>
  <c r="AK41" i="6"/>
  <c r="AW19" i="6" s="1"/>
  <c r="AK18" i="6"/>
  <c r="X9" i="1"/>
  <c r="S85" i="6"/>
  <c r="T85" i="6" s="1"/>
  <c r="S84" i="6"/>
  <c r="T84" i="6" s="1"/>
  <c r="S83" i="6"/>
  <c r="T83" i="6" s="1"/>
  <c r="S82" i="6"/>
  <c r="T82" i="6" s="1"/>
  <c r="S81" i="6"/>
  <c r="T81" i="6" s="1"/>
  <c r="S80" i="6"/>
  <c r="T80" i="6" s="1"/>
  <c r="S79" i="6"/>
  <c r="T79" i="6" s="1"/>
  <c r="S77" i="6"/>
  <c r="T77" i="6" s="1"/>
  <c r="S76" i="6"/>
  <c r="T76" i="6" s="1"/>
  <c r="S75" i="6"/>
  <c r="T75" i="6" s="1"/>
  <c r="S74" i="6"/>
  <c r="T74" i="6" s="1"/>
  <c r="S72" i="6"/>
  <c r="T72" i="6" s="1"/>
  <c r="S71" i="6"/>
  <c r="T71" i="6" s="1"/>
  <c r="S70" i="6"/>
  <c r="T70" i="6" s="1"/>
  <c r="S69" i="6"/>
  <c r="T69" i="6" s="1"/>
  <c r="S68" i="6"/>
  <c r="T68" i="6" s="1"/>
  <c r="S67" i="6"/>
  <c r="T67" i="6" s="1"/>
  <c r="S66" i="6"/>
  <c r="S65" i="6"/>
  <c r="S64" i="6"/>
  <c r="S62" i="6"/>
  <c r="T62" i="6" s="1"/>
  <c r="S61" i="6"/>
  <c r="T61" i="6" s="1"/>
  <c r="S60" i="6"/>
  <c r="T60" i="6" s="1"/>
  <c r="S59" i="6"/>
  <c r="T59" i="6" s="1"/>
  <c r="S58" i="6"/>
  <c r="T58" i="6" s="1"/>
  <c r="S57" i="6"/>
  <c r="T57" i="6" s="1"/>
  <c r="S56" i="6"/>
  <c r="T56" i="6" s="1"/>
  <c r="S55" i="6"/>
  <c r="T55" i="6" s="1"/>
  <c r="S54" i="6"/>
  <c r="T54" i="6" s="1"/>
  <c r="S53" i="6"/>
  <c r="T53" i="6" s="1"/>
  <c r="S51" i="6"/>
  <c r="T51" i="6" s="1"/>
  <c r="S50" i="6"/>
  <c r="S48" i="6"/>
  <c r="T48" i="6" s="1"/>
  <c r="S47" i="6"/>
  <c r="T47" i="6" s="1"/>
  <c r="S46" i="6"/>
  <c r="T46" i="6" s="1"/>
  <c r="S45" i="6"/>
  <c r="T45" i="6" s="1"/>
  <c r="S44" i="6"/>
  <c r="T44" i="6" s="1"/>
  <c r="S43" i="6"/>
  <c r="T43" i="6" s="1"/>
  <c r="S42" i="6"/>
  <c r="T42" i="6" s="1"/>
  <c r="S40" i="6"/>
  <c r="T40" i="6" s="1"/>
  <c r="S39" i="6"/>
  <c r="T39" i="6" s="1"/>
  <c r="S38" i="6"/>
  <c r="T38" i="6" s="1"/>
  <c r="S37" i="6"/>
  <c r="T37" i="6" s="1"/>
  <c r="S36" i="6"/>
  <c r="S35" i="6"/>
  <c r="S34" i="6"/>
  <c r="T34" i="6" s="1"/>
  <c r="S33" i="6"/>
  <c r="T33" i="6" s="1"/>
  <c r="S32" i="6"/>
  <c r="T32" i="6" s="1"/>
  <c r="S31" i="6"/>
  <c r="T31" i="6" s="1"/>
  <c r="S30" i="6"/>
  <c r="T30" i="6" s="1"/>
  <c r="S29" i="6"/>
  <c r="T29" i="6" s="1"/>
  <c r="S28" i="6"/>
  <c r="T28" i="6" s="1"/>
  <c r="S27" i="6"/>
  <c r="T27" i="6" s="1"/>
  <c r="S26" i="6"/>
  <c r="T26" i="6" s="1"/>
  <c r="S25" i="6"/>
  <c r="T25" i="6" s="1"/>
  <c r="S24" i="6"/>
  <c r="T24" i="6" s="1"/>
  <c r="S23" i="6"/>
  <c r="T23" i="6" s="1"/>
  <c r="S22" i="6"/>
  <c r="T22" i="6" s="1"/>
  <c r="S21" i="6"/>
  <c r="T21" i="6" s="1"/>
  <c r="S20" i="6"/>
  <c r="T20" i="6" s="1"/>
  <c r="S19" i="6"/>
  <c r="T19" i="6" s="1"/>
  <c r="S17" i="6"/>
  <c r="T17" i="6" s="1"/>
  <c r="S16" i="6"/>
  <c r="T16" i="6" s="1"/>
  <c r="S15" i="6"/>
  <c r="T15" i="6" s="1"/>
  <c r="S14" i="6"/>
  <c r="T14" i="6" s="1"/>
  <c r="S13" i="6"/>
  <c r="T13" i="6" s="1"/>
  <c r="S12" i="6"/>
  <c r="T12" i="6" s="1"/>
  <c r="S11" i="6"/>
  <c r="T11" i="6" s="1"/>
  <c r="S10" i="6"/>
  <c r="T10" i="6" s="1"/>
  <c r="S9" i="6"/>
  <c r="T9" i="6" s="1"/>
  <c r="U39" i="1"/>
  <c r="X39" i="1" s="1"/>
  <c r="U38" i="1"/>
  <c r="X38" i="1" s="1"/>
  <c r="U37" i="1"/>
  <c r="X37" i="1" s="1"/>
  <c r="U36" i="1"/>
  <c r="X36" i="1" s="1"/>
  <c r="U34" i="1"/>
  <c r="X34" i="1" s="1"/>
  <c r="U33" i="1"/>
  <c r="X33" i="1" s="1"/>
  <c r="U32" i="1"/>
  <c r="X32" i="1" s="1"/>
  <c r="U30" i="1"/>
  <c r="X30" i="1" s="1"/>
  <c r="U29" i="1"/>
  <c r="X29" i="1" s="1"/>
  <c r="U28" i="1"/>
  <c r="X28" i="1" s="1"/>
  <c r="U25" i="1"/>
  <c r="X25" i="1" s="1"/>
  <c r="U24" i="1"/>
  <c r="X24" i="1" s="1"/>
  <c r="U23" i="1"/>
  <c r="X23" i="1" s="1"/>
  <c r="U22" i="1"/>
  <c r="X22" i="1" s="1"/>
  <c r="U21" i="1"/>
  <c r="X21" i="1" s="1"/>
  <c r="U20" i="1"/>
  <c r="X20" i="1" s="1"/>
  <c r="U19" i="1"/>
  <c r="X19" i="1" s="1"/>
  <c r="U18" i="1"/>
  <c r="X18" i="1" s="1"/>
  <c r="U17" i="1"/>
  <c r="X17" i="1" s="1"/>
  <c r="U16" i="1"/>
  <c r="X16" i="1" s="1"/>
  <c r="U15" i="1"/>
  <c r="X15" i="1" s="1"/>
  <c r="U14" i="1"/>
  <c r="X14" i="1" s="1"/>
  <c r="U12" i="1"/>
  <c r="X12" i="1" s="1"/>
  <c r="U11" i="1"/>
  <c r="X11" i="1" s="1"/>
  <c r="U10" i="1"/>
  <c r="X10" i="1" s="1"/>
  <c r="AU53" i="6" l="1"/>
  <c r="AK88" i="6"/>
  <c r="AW88" i="6" s="1"/>
  <c r="AW9" i="6"/>
  <c r="AU9" i="6"/>
  <c r="AU19" i="6"/>
  <c r="AW79" i="6"/>
  <c r="AW42" i="6"/>
  <c r="AW64" i="6"/>
  <c r="AW50" i="6"/>
  <c r="AW74" i="6"/>
  <c r="T52" i="6"/>
  <c r="AU88" i="6" l="1"/>
  <c r="T86" i="6"/>
  <c r="T78" i="6"/>
  <c r="T73" i="6"/>
  <c r="T63" i="6"/>
  <c r="T49" i="6"/>
  <c r="T41" i="6"/>
  <c r="T18" i="6"/>
  <c r="AE39" i="1"/>
  <c r="AE38" i="1"/>
  <c r="AE37" i="1"/>
  <c r="AE36" i="1"/>
  <c r="AF34" i="1"/>
  <c r="AE34" i="1"/>
  <c r="AF33" i="1"/>
  <c r="AE33" i="1"/>
  <c r="AF32" i="1"/>
  <c r="AE32" i="1"/>
  <c r="AF30" i="1"/>
  <c r="AE30" i="1"/>
  <c r="AF29" i="1"/>
  <c r="AE29" i="1"/>
  <c r="AF28" i="1"/>
  <c r="AE28" i="1"/>
  <c r="AF25" i="1"/>
  <c r="AE25" i="1"/>
  <c r="AF24" i="1"/>
  <c r="AE24" i="1"/>
  <c r="AF23" i="1"/>
  <c r="AE23" i="1"/>
  <c r="AF22" i="1"/>
  <c r="AE22" i="1"/>
  <c r="AF21" i="1"/>
  <c r="AE21" i="1"/>
  <c r="AF20" i="1"/>
  <c r="AE20" i="1"/>
  <c r="AF19" i="1"/>
  <c r="AE19" i="1"/>
  <c r="AF18" i="1"/>
  <c r="AE18" i="1"/>
  <c r="AF17" i="1"/>
  <c r="AE17" i="1"/>
  <c r="AF16" i="1"/>
  <c r="AE16" i="1"/>
  <c r="AF15" i="1"/>
  <c r="AE15" i="1"/>
  <c r="AF14" i="1"/>
  <c r="AE14" i="1"/>
  <c r="AF12" i="1"/>
  <c r="AE12" i="1"/>
  <c r="AF11" i="1"/>
  <c r="AE11" i="1"/>
  <c r="AF10" i="1"/>
  <c r="AE10" i="1"/>
  <c r="AF9" i="1"/>
  <c r="AE9" i="1"/>
  <c r="AD39" i="1"/>
  <c r="AD38" i="1"/>
  <c r="AD37" i="1"/>
  <c r="AD36" i="1"/>
  <c r="AD40" i="1" s="1"/>
  <c r="AD34" i="1"/>
  <c r="AD33" i="1"/>
  <c r="AD32" i="1"/>
  <c r="AD30" i="1"/>
  <c r="AD29" i="1"/>
  <c r="AD28" i="1"/>
  <c r="AD25" i="1"/>
  <c r="AD24" i="1"/>
  <c r="AD23" i="1"/>
  <c r="AD22" i="1"/>
  <c r="AD21" i="1"/>
  <c r="AD20" i="1"/>
  <c r="AD19" i="1"/>
  <c r="AD18" i="1"/>
  <c r="AD17" i="1"/>
  <c r="AD16" i="1"/>
  <c r="AD15" i="1"/>
  <c r="AD14" i="1"/>
  <c r="AD12" i="1"/>
  <c r="AD11" i="1"/>
  <c r="AD10" i="1"/>
  <c r="AD9" i="1"/>
  <c r="AC39" i="1"/>
  <c r="AC38" i="1"/>
  <c r="AC37" i="1"/>
  <c r="AC36" i="1"/>
  <c r="AC34" i="1"/>
  <c r="AC33" i="1"/>
  <c r="AC32" i="1"/>
  <c r="AC30" i="1"/>
  <c r="AC29" i="1"/>
  <c r="AC28" i="1"/>
  <c r="AC25" i="1"/>
  <c r="AC24" i="1"/>
  <c r="AC23" i="1"/>
  <c r="AC22" i="1"/>
  <c r="AC21" i="1"/>
  <c r="AC20" i="1"/>
  <c r="AC19" i="1"/>
  <c r="AC18" i="1"/>
  <c r="AC17" i="1"/>
  <c r="AC16" i="1"/>
  <c r="AC15" i="1"/>
  <c r="AC14" i="1"/>
  <c r="AC12" i="1"/>
  <c r="AC11" i="1"/>
  <c r="AC10" i="1"/>
  <c r="AC9" i="1"/>
  <c r="AC13" i="1" l="1"/>
  <c r="T88" i="6"/>
  <c r="AC35" i="1"/>
  <c r="AC40" i="1"/>
  <c r="AF40" i="1"/>
  <c r="AE35" i="1"/>
  <c r="AF35" i="1"/>
  <c r="AC26" i="1"/>
  <c r="AD13" i="1"/>
  <c r="AD26" i="1"/>
  <c r="AE13" i="1"/>
  <c r="AE26" i="1"/>
  <c r="AE40" i="1"/>
  <c r="AD35" i="1"/>
  <c r="AF13" i="1"/>
  <c r="AF26" i="1"/>
  <c r="X27" i="1" l="1"/>
  <c r="AF27" i="1" l="1"/>
  <c r="AF31" i="1" s="1"/>
  <c r="AF42" i="1" s="1"/>
  <c r="AC31" i="1"/>
  <c r="AC42" i="1" s="1"/>
  <c r="AE27" i="1"/>
  <c r="AE31" i="1" s="1"/>
  <c r="AE42" i="1" s="1"/>
  <c r="AD27" i="1"/>
  <c r="AD31" i="1" s="1"/>
  <c r="AD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95BB97D6-82DE-46CA-A1BF-0FCE7173BB63}">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9" authorId="0" shapeId="0" xr:uid="{87E86F64-11AB-498D-B71D-88B67CEC4B7F}">
      <text>
        <r>
          <rPr>
            <b/>
            <sz val="9"/>
            <color indexed="81"/>
            <rFont val="Tahoma"/>
            <family val="2"/>
          </rPr>
          <t>Usuario:</t>
        </r>
        <r>
          <rPr>
            <sz val="9"/>
            <color indexed="81"/>
            <rFont val="Tahoma"/>
            <family val="2"/>
          </rPr>
          <t xml:space="preserve">
Mapas mentales para la declaración de procesos y subprocesos
</t>
        </r>
      </text>
    </comment>
    <comment ref="P9" authorId="0" shapeId="0" xr:uid="{D37BD871-EB0C-4A8D-BB35-1ABAD5FB90D5}">
      <text>
        <r>
          <rPr>
            <b/>
            <sz val="9"/>
            <color indexed="81"/>
            <rFont val="Tahoma"/>
            <family val="2"/>
          </rPr>
          <t>Usuario:</t>
        </r>
        <r>
          <rPr>
            <sz val="9"/>
            <color indexed="81"/>
            <rFont val="Tahoma"/>
            <family val="2"/>
          </rPr>
          <t xml:space="preserve">
Se presenta a planeación todo los lineamientod estrategicos de la gestión de los procesos -planeación Institucional</t>
        </r>
      </text>
    </comment>
    <comment ref="P10" authorId="0" shapeId="0" xr:uid="{1F63DD2B-CCE0-46CB-991C-AC85F2BFC017}">
      <text>
        <r>
          <rPr>
            <b/>
            <sz val="9"/>
            <color indexed="81"/>
            <rFont val="Tahoma"/>
            <family val="2"/>
          </rPr>
          <t>Usuario:</t>
        </r>
        <r>
          <rPr>
            <sz val="9"/>
            <color indexed="81"/>
            <rFont val="Tahoma"/>
            <family val="2"/>
          </rPr>
          <t xml:space="preserve">
Se realiza declaración de procesos, designación de lideres de procesos e indicadores por procesos
</t>
        </r>
      </text>
    </comment>
    <comment ref="P11" authorId="0" shapeId="0" xr:uid="{7CC2027F-1D92-4DC6-A445-07595E88C0C1}">
      <text>
        <r>
          <rPr>
            <b/>
            <sz val="9"/>
            <color indexed="81"/>
            <rFont val="Tahoma"/>
            <family val="2"/>
          </rPr>
          <t>Usuario:</t>
        </r>
        <r>
          <rPr>
            <sz val="9"/>
            <color indexed="81"/>
            <rFont val="Tahoma"/>
            <family val="2"/>
          </rPr>
          <t xml:space="preserve">
Se presenta normograma con todo el marco legal aplicable
</t>
        </r>
      </text>
    </comment>
    <comment ref="P12" authorId="0" shapeId="0" xr:uid="{560B1040-9B78-48A2-8D56-0D3CAE5D21AB}">
      <text>
        <r>
          <rPr>
            <b/>
            <sz val="9"/>
            <color indexed="81"/>
            <rFont val="Tahoma"/>
            <family val="2"/>
          </rPr>
          <t>Usuario:</t>
        </r>
        <r>
          <rPr>
            <sz val="9"/>
            <color indexed="81"/>
            <rFont val="Tahoma"/>
            <family val="2"/>
          </rPr>
          <t xml:space="preserve">
Se contrata al Enlace TI, se encaminana las acciones pertinentes
</t>
        </r>
      </text>
    </comment>
    <comment ref="P13" authorId="0" shapeId="0" xr:uid="{BC80040D-0D2B-4687-AAC6-368573910810}">
      <text>
        <r>
          <rPr>
            <b/>
            <sz val="9"/>
            <color indexed="81"/>
            <rFont val="Tahoma"/>
            <family val="2"/>
          </rPr>
          <t>Usuario:</t>
        </r>
        <r>
          <rPr>
            <sz val="9"/>
            <color indexed="81"/>
            <rFont val="Tahoma"/>
            <family val="2"/>
          </rPr>
          <t xml:space="preserve">
Evidencias correspondena las reportadas por cada proyecto de Inversión
</t>
        </r>
      </text>
    </comment>
    <comment ref="P14" authorId="0" shapeId="0" xr:uid="{71D326BE-BB8A-4EFC-B575-0D068F7BFD6D}">
      <text>
        <r>
          <rPr>
            <b/>
            <sz val="9"/>
            <color indexed="81"/>
            <rFont val="Tahoma"/>
            <family val="2"/>
          </rPr>
          <t>Usuario:</t>
        </r>
        <r>
          <rPr>
            <sz val="9"/>
            <color indexed="81"/>
            <rFont val="Tahoma"/>
            <family val="2"/>
          </rPr>
          <t xml:space="preserve">
Corresponden a las resportadas como evidencias de cumplimiento de los proyectos de inverisón
</t>
        </r>
      </text>
    </comment>
    <comment ref="P15" authorId="0" shapeId="0" xr:uid="{AF4F5A49-79F5-42ED-9B80-D05E4C33BD46}">
      <text>
        <r>
          <rPr>
            <b/>
            <sz val="9"/>
            <color indexed="81"/>
            <rFont val="Tahoma"/>
            <family val="2"/>
          </rPr>
          <t>Usuario:</t>
        </r>
        <r>
          <rPr>
            <sz val="9"/>
            <color indexed="81"/>
            <rFont val="Tahoma"/>
            <family val="2"/>
          </rPr>
          <t xml:space="preserve">
Evidenias corresponden a las reportadas para los proyectos de Inversión
</t>
        </r>
      </text>
    </comment>
    <comment ref="P16" authorId="0" shapeId="0" xr:uid="{5B5F77E5-BE73-40F2-9D4C-890FF7B01FB7}">
      <text>
        <r>
          <rPr>
            <b/>
            <sz val="9"/>
            <color indexed="81"/>
            <rFont val="Tahoma"/>
            <family val="2"/>
          </rPr>
          <t>Usuario:</t>
        </r>
        <r>
          <rPr>
            <sz val="9"/>
            <color indexed="81"/>
            <rFont val="Tahoma"/>
            <family val="2"/>
          </rPr>
          <t xml:space="preserve">
Corresponden a las reportadas en los proyectos de Inversión de Infraestructura</t>
        </r>
      </text>
    </comment>
    <comment ref="P17" authorId="0" shapeId="0" xr:uid="{2AD67375-DCC2-4028-80D4-A7741091A3C4}">
      <text>
        <r>
          <rPr>
            <b/>
            <sz val="9"/>
            <color indexed="81"/>
            <rFont val="Tahoma"/>
            <family val="2"/>
          </rPr>
          <t>Usuario:</t>
        </r>
        <r>
          <rPr>
            <sz val="9"/>
            <color indexed="81"/>
            <rFont val="Tahoma"/>
            <family val="2"/>
          </rPr>
          <t xml:space="preserve">
Corresponde a las acciones adelantadas por el proyecto</t>
        </r>
      </text>
    </comment>
    <comment ref="P18" authorId="0" shapeId="0" xr:uid="{85C3D57B-193C-48EF-989C-DEFB534F028B}">
      <text>
        <r>
          <rPr>
            <b/>
            <sz val="9"/>
            <color indexed="81"/>
            <rFont val="Tahoma"/>
            <family val="2"/>
          </rPr>
          <t>Usuario:</t>
        </r>
        <r>
          <rPr>
            <sz val="9"/>
            <color indexed="81"/>
            <rFont val="Tahoma"/>
            <family val="2"/>
          </rPr>
          <t xml:space="preserve">
Corresponde a las acciones adelantadas por el proyecto</t>
        </r>
      </text>
    </comment>
    <comment ref="P19" authorId="0" shapeId="0" xr:uid="{7F385A54-7D81-479A-AFA6-A244A7082BBC}">
      <text>
        <r>
          <rPr>
            <b/>
            <sz val="9"/>
            <color indexed="81"/>
            <rFont val="Tahoma"/>
            <family val="2"/>
          </rPr>
          <t>Usuario:</t>
        </r>
        <r>
          <rPr>
            <sz val="9"/>
            <color indexed="81"/>
            <rFont val="Tahoma"/>
            <family val="2"/>
          </rPr>
          <t xml:space="preserve">
Corresponde a las acciones adelantadas por el proyecto</t>
        </r>
      </text>
    </comment>
    <comment ref="P20" authorId="0" shapeId="0" xr:uid="{095C8158-0A1F-4E30-83D2-B18A34607652}">
      <text>
        <r>
          <rPr>
            <b/>
            <sz val="9"/>
            <color indexed="81"/>
            <rFont val="Tahoma"/>
            <family val="2"/>
          </rPr>
          <t>Usuario:</t>
        </r>
        <r>
          <rPr>
            <sz val="9"/>
            <color indexed="81"/>
            <rFont val="Tahoma"/>
            <family val="2"/>
          </rPr>
          <t xml:space="preserve">
Corresponde a las acciones adelantadas por el proyecto</t>
        </r>
      </text>
    </comment>
    <comment ref="P21" authorId="0" shapeId="0" xr:uid="{57869043-6EA9-4ACA-BCDE-844C6379172E}">
      <text>
        <r>
          <rPr>
            <b/>
            <sz val="9"/>
            <color indexed="81"/>
            <rFont val="Tahoma"/>
            <family val="2"/>
          </rPr>
          <t>Usuario:</t>
        </r>
        <r>
          <rPr>
            <sz val="9"/>
            <color indexed="81"/>
            <rFont val="Tahoma"/>
            <family val="2"/>
          </rPr>
          <t xml:space="preserve">
Corresponde a las acciones adelantadas por el proyecto</t>
        </r>
      </text>
    </comment>
    <comment ref="P22" authorId="0" shapeId="0" xr:uid="{C6718F75-D9D7-4D43-8F40-19B93AF84166}">
      <text>
        <r>
          <rPr>
            <b/>
            <sz val="9"/>
            <color indexed="81"/>
            <rFont val="Tahoma"/>
            <family val="2"/>
          </rPr>
          <t>Usuario:</t>
        </r>
        <r>
          <rPr>
            <sz val="9"/>
            <color indexed="81"/>
            <rFont val="Tahoma"/>
            <family val="2"/>
          </rPr>
          <t xml:space="preserve">
Corresponde a las acciones adelantadas por el proyecto</t>
        </r>
      </text>
    </comment>
    <comment ref="P23" authorId="0" shapeId="0" xr:uid="{54578A2E-E262-4FD7-AC8B-9306316594EC}">
      <text>
        <r>
          <rPr>
            <b/>
            <sz val="9"/>
            <color indexed="81"/>
            <rFont val="Tahoma"/>
            <family val="2"/>
          </rPr>
          <t>Usuario:</t>
        </r>
        <r>
          <rPr>
            <sz val="9"/>
            <color indexed="81"/>
            <rFont val="Tahoma"/>
            <family val="2"/>
          </rPr>
          <t xml:space="preserve">
Corresponde a las acciones adelantadas por el proyecto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Jose David Torne Lorduy</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E42" authorId="2" shapeId="0" xr:uid="{91E17C23-191C-4405-8A35-E20B5CE7F866}">
      <text>
        <r>
          <rPr>
            <b/>
            <sz val="9"/>
            <color rgb="FF000000"/>
            <rFont val="Tahoma"/>
            <family val="2"/>
          </rPr>
          <t>Colocar el valor inicial del proyecto o el valor ajustado de la ultima actualización. En Recursos Propios</t>
        </r>
      </text>
    </comment>
    <comment ref="AI42" authorId="2" shapeId="0" xr:uid="{05A9048C-ACC1-4085-B140-4A778C6BC029}">
      <text>
        <r>
          <rPr>
            <b/>
            <sz val="9"/>
            <color rgb="FF000000"/>
            <rFont val="Tahoma"/>
            <family val="2"/>
          </rPr>
          <t>Colocar el valor inicial del proyecto o el valor ajustado de la ultima actualización. En Recursos Propios</t>
        </r>
      </text>
    </comment>
    <comment ref="AK42" authorId="2" shapeId="0" xr:uid="{1230387E-3DF5-4B75-BECF-DF5AD9BE0286}">
      <text>
        <r>
          <rPr>
            <b/>
            <sz val="9"/>
            <color rgb="FF000000"/>
            <rFont val="Tahoma"/>
            <family val="2"/>
          </rPr>
          <t>Colocar el valor inicial del proyecto o el valor ajustado de la ultima actualización. En Recursos Propios</t>
        </r>
      </text>
    </comment>
  </commentList>
</comments>
</file>

<file path=xl/sharedStrings.xml><?xml version="1.0" encoding="utf-8"?>
<sst xmlns="http://schemas.openxmlformats.org/spreadsheetml/2006/main" count="2461" uniqueCount="702">
  <si>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</si>
  <si>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</si>
  <si>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</si>
  <si>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</si>
  <si>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</si>
  <si>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</si>
  <si>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</si>
  <si>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</si>
  <si>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</si>
  <si>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</si>
  <si>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</si>
  <si>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</si>
  <si>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</si>
  <si>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</si>
  <si>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</si>
  <si>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</si>
  <si>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</si>
  <si>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</si>
  <si>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</si>
  <si>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</si>
  <si>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</si>
  <si>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</si>
  <si>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</si>
  <si>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</si>
  <si>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</si>
  <si>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</si>
  <si>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</si>
  <si>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</si>
  <si>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</si>
  <si>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</si>
  <si>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</si>
  <si>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</si>
  <si>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</si>
  <si>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</si>
  <si>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</si>
  <si>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</si>
  <si>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</si>
  <si>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</si>
  <si>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</si>
  <si>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</si>
  <si>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</si>
  <si>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</si>
  <si>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</si>
  <si>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</si>
  <si>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</si>
  <si>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</si>
  <si>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</si>
  <si>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</si>
  <si>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</si>
  <si>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</si>
  <si>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</si>
  <si>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</si>
  <si>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</si>
  <si>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</si>
  <si>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</si>
  <si>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</si>
  <si>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</si>
  <si>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</si>
  <si>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</si>
  <si>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</si>
  <si>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</si>
  <si>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</si>
  <si>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</si>
  <si>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</si>
  <si>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</si>
  <si>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</si>
  <si>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</si>
  <si>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</si>
  <si>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</si>
  <si>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</si>
  <si>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</si>
  <si>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</si>
  <si>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</si>
  <si>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</si>
  <si>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</si>
  <si>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</si>
  <si>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</si>
  <si>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</si>
  <si>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</si>
  <si>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</si>
  <si>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</si>
  <si>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</si>
  <si>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</si>
  <si>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</si>
  <si>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</si>
  <si>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</si>
  <si>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</si>
  <si>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</si>
  <si>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</si>
  <si>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</si>
  <si>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</si>
  <si>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</si>
  <si>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</si>
  <si>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</si>
  <si>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</si>
  <si>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</si>
  <si>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</si>
  <si>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</si>
  <si>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</si>
  <si>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</si>
  <si>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</si>
  <si>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</si>
  <si>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</si>
  <si>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</si>
  <si>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</si>
  <si>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</si>
  <si>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</si>
  <si>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</si>
  <si>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</si>
  <si>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</si>
  <si>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</si>
  <si>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</si>
  <si>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</si>
  <si>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</si>
  <si>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</si>
  <si>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</si>
  <si>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</si>
  <si>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</si>
  <si>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</si>
  <si>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</si>
  <si>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</si>
  <si>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</si>
  <si>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</si>
  <si>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</si>
  <si>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</si>
  <si>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</si>
  <si>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</si>
  <si>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</si>
  <si>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</si>
  <si>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</si>
  <si>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</si>
  <si>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</si>
  <si>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</si>
  <si>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</si>
  <si>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 TURISMO</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</si>
  <si>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</si>
  <si>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</si>
  <si>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</si>
  <si>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</si>
  <si>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</si>
  <si>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</si>
  <si>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</si>
  <si>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</si>
  <si>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</si>
  <si>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</si>
  <si>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</si>
  <si>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</si>
  <si>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</si>
  <si>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</si>
  <si>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</si>
  <si>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</si>
  <si>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</si>
  <si>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</si>
  <si>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</si>
  <si>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</si>
  <si>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</si>
  <si>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</si>
  <si>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</si>
  <si>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</si>
  <si>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</si>
  <si>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</si>
  <si>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</si>
  <si>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 xml:space="preserve">AVANCE META PRODUCTO AL AÑO PONDERADO </t>
  </si>
  <si>
    <t xml:space="preserve">AVANCE META PRODUCTO  AL CUATRENIO PONDERADO </t>
  </si>
  <si>
    <t xml:space="preserve">AVANCE META PRODUCTO AL AÑO SIMPLE </t>
  </si>
  <si>
    <t>AVANCE META PRODUCTO  AL CUATRENIO SIMPLE</t>
  </si>
  <si>
    <t xml:space="preserve">8. Trabajo decente y crecimiento economico (PDD)
8. Promover el crecimiento económico sostenido, inclusivo y sostenible, el empleo pleno y productivo y el trabajo decente para todos  (MGA)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</si>
  <si>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</si>
  <si>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</si>
  <si>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Turismo Sostenible y Responsable</t>
  </si>
  <si>
    <t>Incrementar a 15144974 el número de visitantes internos de la ciudad para el cuatrienio</t>
  </si>
  <si>
    <t>Seguridad, Vigilancia y Control para un turismo responsable</t>
  </si>
  <si>
    <t>11.5.1</t>
  </si>
  <si>
    <t>Documento de lineamientos para el manejo del sector turismo  elaborados</t>
  </si>
  <si>
    <t>Número</t>
  </si>
  <si>
    <t>Elaborar cuatro (4) documentos de lineamientos para el manejo del sector turismo</t>
  </si>
  <si>
    <t>Servicio</t>
  </si>
  <si>
    <t>Documentos normativos realizados</t>
  </si>
  <si>
    <t>NP</t>
  </si>
  <si>
    <t>Centro de atención al Turista en funcionamiento en el Distrito (zona insular y urbana)</t>
  </si>
  <si>
    <t>Poner en funcionamiento seis (6)  centros de atención al turista en el distrito</t>
  </si>
  <si>
    <t>Equipamientos construidos</t>
  </si>
  <si>
    <t>Equipamientos para brigadistas y guardavidas del distrito entregados</t>
  </si>
  <si>
    <t>Entregar trecientos sesenta (360) equipamientos para brigadistas y salvavidasdel distrito</t>
  </si>
  <si>
    <t xml:space="preserve"> Equipamientos dotados</t>
  </si>
  <si>
    <t xml:space="preserve">8. Trabajo decente y crecimiento economico (PDD)
4 Garantizar una educación inclusiva y equitativa de calidad y promover oportunidades de aprendizaje permanente para todos   (MGA)
</t>
  </si>
  <si>
    <t>Número de personas líderes y autoridades turísticas vinculadas a procesos de formación</t>
  </si>
  <si>
    <t>Vincular trecientos veinte (320) personas lideres y autoridades turísticas a procesos de formación</t>
  </si>
  <si>
    <t>Personas capacitadas</t>
  </si>
  <si>
    <t>Avance programa Seguridad, Vigilancia y Control para un turismo responsable</t>
  </si>
  <si>
    <t>Turismo sostenible e incluyente con las comunidades</t>
  </si>
  <si>
    <t>11.5.2</t>
  </si>
  <si>
    <t>Número de personas vinculadas a procesos de formación formal e informal en asuntos turísticos</t>
  </si>
  <si>
    <t>Vincular cuatro mil ochocientas veintisiete (4,827) personas a procesos de formación formal e informal en asuntos turísticos</t>
  </si>
  <si>
    <t>Número de personas vinculadas con oportunidades de acceso a rutas de empleo y capital humano enfocado en turismo sostenible</t>
  </si>
  <si>
    <t>Vincular a cuatrocientas (400) personas con oportunidades de acceso a rutas de empleo y capital humano enfocado en turismo sostenible con paridad de género</t>
  </si>
  <si>
    <t>Personas beneficiadas</t>
  </si>
  <si>
    <t>Rutas comunitarias creadas e implementadas (rutas eco-ambientales, gastronómicas,  culturales, turísticas, entre otras)</t>
  </si>
  <si>
    <t>Crear e implementar ocho (8) rutas comunitarias</t>
  </si>
  <si>
    <t>Recorridos realizados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</si>
  <si>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</si>
  <si>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</si>
  <si>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</si>
  <si>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</si>
  <si>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</si>
  <si>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</si>
  <si>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</si>
  <si>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</si>
  <si>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</si>
  <si>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</si>
  <si>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</si>
  <si>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</si>
  <si>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</si>
  <si>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</si>
  <si>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</si>
  <si>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Número de certificaciones de destino turístico sostenible obtenidas</t>
  </si>
  <si>
    <t>Obtener dos (2) certificaciones turísticas</t>
  </si>
  <si>
    <t>Entidades territoriales asistidas técnicamente</t>
  </si>
  <si>
    <t xml:space="preserve">8. Trabajo decente y crecimiento economico (PDD)
17 Fortalecer los medios de implementación y revitalizar la Alianza Mundial para el Desarrollo Sostenible  (MGA)
</t>
  </si>
  <si>
    <t>Portal Unico de Información Turística sobre la Oferta Tururística Creada</t>
  </si>
  <si>
    <t>Crear un (1) Portal Único de Información Turística sobre la oferta Turística</t>
  </si>
  <si>
    <t>Portales integrados</t>
  </si>
  <si>
    <t>No Programada</t>
  </si>
  <si>
    <t>Tecnología de destino turístico inteligente creada e implementada</t>
  </si>
  <si>
    <t xml:space="preserve">Crear e implementar una (1) tecnología de destino turístico inteligente </t>
  </si>
  <si>
    <t>Alianzas con universidades para formación y profesionalización de actores turísticos implementadas</t>
  </si>
  <si>
    <t xml:space="preserve">Implementar cinco (5) alianzas con universidades para formación y profesionalización de actores turísticos </t>
  </si>
  <si>
    <t>Asistencias técnicas realizadas</t>
  </si>
  <si>
    <t>Número de eventos turísticos náuticos promovidos y desarrollados en la zona insular y urbana del distrito</t>
  </si>
  <si>
    <t>Promover y desarrollar ocho (8) eventos turísticos náuticos en la zona insular y urbana del distrito</t>
  </si>
  <si>
    <t>Campañas realizadas</t>
  </si>
  <si>
    <t>Avance programa Turismo sostenible e incluyente con las comunidades</t>
  </si>
  <si>
    <t>Infraestructura Turística para el Desarrollo</t>
  </si>
  <si>
    <t>11.5.4</t>
  </si>
  <si>
    <t>Infraestructura turística dotada, adecuada, mejorada, mantenida y/o construida (infraestructura marino-costera, embarcaderos, y otras)</t>
  </si>
  <si>
    <t>Dotar, adecuar, mejorar, mantener y/o construir nueve (9) infraestructura turísticas</t>
  </si>
  <si>
    <t xml:space="preserve">Bien </t>
  </si>
  <si>
    <t>Estudios de preinversión para proyectos turísticos elaborados</t>
  </si>
  <si>
    <t xml:space="preserve"> Elaborar dos (2)  estudios de preinversión para proyectos turísticos</t>
  </si>
  <si>
    <t>Estudios de preinversión realizados</t>
  </si>
  <si>
    <t>Número de señalizaciones turísticas instaladas, (incluye playas, y espacios turisticos que lo requieran)</t>
  </si>
  <si>
    <t>Instalar ochenta (80) señalizaciones turísticas en 2 playas y/o espacios turísticos</t>
  </si>
  <si>
    <t>Señalización realizada</t>
  </si>
  <si>
    <t>Acciones de mantenimiento infraestructuras turísticas para prestar servicios de vigilancia, control y seguridad a las turistas implementadas</t>
  </si>
  <si>
    <t>N.D</t>
  </si>
  <si>
    <t xml:space="preserve">Implementar acciones de mantenimiento en veinticinco (25) infraestructuras turísticas para prestar servicios de vigilancia, control y seguridad a los turistas </t>
  </si>
  <si>
    <t>Centro turístico mantenido</t>
  </si>
  <si>
    <t>Avance programa Infraestructura Turística para el Desarrollo</t>
  </si>
  <si>
    <t>Gobernanza y Fortalecimiento Institucional para una Ciudad de Derechos, Responsable y Competitiva</t>
  </si>
  <si>
    <t>11.5.5</t>
  </si>
  <si>
    <t>Consolidar la entidad para el desarrollo y sostenibilidad turística</t>
  </si>
  <si>
    <t>Consolidar una (1) entidad para el desarrollo y sostenibilidad turística</t>
  </si>
  <si>
    <t>Observatorio de turismo creado</t>
  </si>
  <si>
    <t>Crear un (1) observatorio de turismo</t>
  </si>
  <si>
    <t>Documentos de Planificación de Ordenamiento de Playas elaborado</t>
  </si>
  <si>
    <t>Elaborar un (1) documento de  Planificación de Ordenamiento de Playas y desarrollar tres (3) estrategías de ordenamiento de playas</t>
  </si>
  <si>
    <t>Documentos realizados</t>
  </si>
  <si>
    <t>Avance programa Gobernanza y Fortalecimiento Institucional para una Ciudad de Derechos, Responsable y Competitiva</t>
  </si>
  <si>
    <t>8. Trabajo decente y crecimiento economico</t>
  </si>
  <si>
    <t xml:space="preserve"> DESARROLLO ECONÓMICO EQUITATIVO</t>
  </si>
  <si>
    <t xml:space="preserve">15,144,974 Visitantes -
1,660,137 Visitantes </t>
  </si>
  <si>
    <t xml:space="preserve">Promoción Turística </t>
  </si>
  <si>
    <t>11.5.3</t>
  </si>
  <si>
    <t>Campaña de divulgación para la promoción y la conectividad desarrolladas</t>
  </si>
  <si>
    <t>Desarrollar cuatro (4) campañas de divulgación para la promoción y conectividad</t>
  </si>
  <si>
    <t>Servicio de circuito turístico (Producto principal del proyecto)</t>
  </si>
  <si>
    <t>Eventos especializados con participación del Distrito</t>
  </si>
  <si>
    <t>Participar en sesenta (60) eventos especializados</t>
  </si>
  <si>
    <t>Productos turisticos desarrollados</t>
  </si>
  <si>
    <t xml:space="preserve">Desarrollar cuatro (4) productos turísticos </t>
  </si>
  <si>
    <t xml:space="preserve"> Servicio de promoción turística</t>
  </si>
  <si>
    <t>Eventos de ciudad con impacto nacional e internacional implementados en Cartagena</t>
  </si>
  <si>
    <t>Implementar cinco (5) eventos de ciudad</t>
  </si>
  <si>
    <t xml:space="preserve">Avance programa Promoción Turística </t>
  </si>
  <si>
    <t>AVANCE ESTRATEGICO SECRETARIA DE TURISMO A JUNIO 30 DEL 2025</t>
  </si>
  <si>
    <t xml:space="preserve">
</t>
  </si>
  <si>
    <t>Página: 3 de 3</t>
  </si>
  <si>
    <t xml:space="preserve">DEPENDENCIA : </t>
  </si>
  <si>
    <t>PROYECTOS DE INVERSIÓN</t>
  </si>
  <si>
    <t>PLAN ANUAL DE ADQUISICIONES</t>
  </si>
  <si>
    <t>PROGRAMACIÓN PRESUPUESTAL</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</si>
  <si>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</si>
  <si>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</si>
  <si>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</si>
  <si>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</si>
  <si>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</si>
  <si>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</si>
  <si>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</si>
  <si>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</si>
  <si>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</si>
  <si>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</si>
  <si>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</si>
  <si>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</si>
  <si>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</si>
  <si>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</si>
  <si>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</si>
  <si>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</si>
  <si>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Cumplimiento del 100% de las politicas aplicables en el marco del Modelo Institucional de Planeación y Gestión y la gestión por procesos</t>
  </si>
  <si>
    <t>Direccionamiento Estratégico y Planeación</t>
  </si>
  <si>
    <t>Planeación Institucional</t>
  </si>
  <si>
    <t>PLANEACIÓN Y DESARROLLO DE LA ACTIVIDAD TURISTICA</t>
  </si>
  <si>
    <t>PLANEACIÓN Y GESTIÓN ESTRATEGICA DEL DESARROLLO TURISTICO</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</si>
  <si>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identificados</t>
  </si>
  <si>
    <t>Documentos de planeación de los procesos formulados y presentados para aprobación</t>
  </si>
  <si>
    <t>Asegurar el acompañamiento a los líderes de procesos y sus equipos de trabajo en el diseño, estructuración e implementación  de nuevos procedimientos, instructivos, protocolos, formatos, etc, que permitan el mejoramiento continuo de la gestión de los procesos de la Secretaria de Turismo</t>
  </si>
  <si>
    <t>Trimestral</t>
  </si>
  <si>
    <t>Eficacia</t>
  </si>
  <si>
    <t xml:space="preserve">PLAN DE ACCIÓN </t>
  </si>
  <si>
    <t>Demoras en el proceso de contratación que limiten o alteren las condiciones previstas de cumplimiento del modelo Integrado de planeación y gestión - MIPG</t>
  </si>
  <si>
    <t>Seguimiento al proceso de contratación de los recursos</t>
  </si>
  <si>
    <t>Gestión con valores para resultados</t>
  </si>
  <si>
    <t>Fortalecimiento organizacional y simplificación de procesos</t>
  </si>
  <si>
    <t>Grado de avance en el cumplimiento de las actividades realizadas en el marco del plan de acción de MIPG</t>
  </si>
  <si>
    <t>Medir el cumplimiento promedio del plan de acción de MIPG en marcado en cada politica de gestión y desempeño aplicable a fin de asegurar el fortalecimiento de las capacidades organizacionales, la alineación con la estrategia institucional y la gestión por procesos e impactar positivamente en la prestación del servicio a los grupos de valor.</t>
  </si>
  <si>
    <t>Mejora Normativa y sus principios</t>
  </si>
  <si>
    <t>Articular la implementación del modelo integrado de planeación y gestión- MIPG, mediante la formulación de planes, metodos, mecanismos y otros criterios que permitan la implementación de las politicas a la gestión de la Secretaria de Turismo, garantizando de manera continua su aplicabilidad frente al cumplimiento de los criterios y lineamientos de las mismas, a fin de impactar en la satisfacción de los grupos de valor de Secretaria</t>
  </si>
  <si>
    <t>Cumplimiento de requisitos constituciones, legales y/o normativos aplicables</t>
  </si>
  <si>
    <t>Asegurar la identificación de los requisitos constitucionales y legales aplicables a la Secretaria de Turismo a fin de determinar que la actuación administrativa se encuentra alineada al marco legal aplicable y vigente</t>
  </si>
  <si>
    <t>Mensual</t>
  </si>
  <si>
    <t>Consolidación de Marco legal aplicable</t>
  </si>
  <si>
    <t>NORMOGRAMA</t>
  </si>
  <si>
    <t>Gobierno Digital</t>
  </si>
  <si>
    <t>Documento tecnico de implementación de las política y buenas apractica aplicables del Modelo de Seguridad y Privacidad de la Información (MSPI)</t>
  </si>
  <si>
    <t>Asegurar el cumplimiento al interior de la secretaria de las políticas de control de acceso, control de acceso a redes e internet, Gestoón de acceso a usuario, política de escritorio y pantalla despejados (Según Diagnostico y aplicabilidad)</t>
  </si>
  <si>
    <t>Se recibio capacitación por parte de la oficina asesora de Informatica y se recibe los autodiagnosticos del cumplimiento del MSPI
Se recibe documentos de mesa trabajo I y II.</t>
  </si>
  <si>
    <t>Lograr 69 campañas de divulgación para la promoción turistica y conectividad</t>
  </si>
  <si>
    <t>Gestión con valores para resultados
Gestión del conocimiento y la innovación</t>
  </si>
  <si>
    <t>Fortalecimiento organizacional y simplificación de procesos
Gestión del Conocimiento</t>
  </si>
  <si>
    <t xml:space="preserve">Diseñar, formular, ejecutar y realizar seguimiento a las acciones de la gestión estratégica de la secretaría de Turismo, en el marco del plan de desarrollo, proyectos de inversión, informes de seguimiento y reportes oportunos a entes de control.          </t>
  </si>
  <si>
    <t>Campañas de divulgación y promoción de los atractivos turísticos de las zonas</t>
  </si>
  <si>
    <t>Aumentar la capacidad de innovación en las estrategias de promoción turistica de cartagena de indias para adaptarse a los cambios en el mercado y su impacto en el turista sobre el destino turistico</t>
  </si>
  <si>
    <t>Semestral</t>
  </si>
  <si>
    <t>PLAN DE DESARROLLO</t>
  </si>
  <si>
    <t>Alteración del orden publico en la realización de actividades del proyecto.
Dificultades en la operación de las campañas de promoción</t>
  </si>
  <si>
    <t>Implementar medidas de contingencia y protocolos de asistencia, así como controles de aforo
Realizar plan de accion y aplicar controles estipulados en la ejecución de las actividades</t>
  </si>
  <si>
    <t>Lograr una(1) entidad fortalecida y 1 observatorio turistico durante el cuatrienio</t>
  </si>
  <si>
    <t>Entidad para el desarrollo y sostenibilidad turistica consolidada
Servicios de información turística a nivel nacional (Observatorio de turismo)</t>
  </si>
  <si>
    <t>Fortalecer la planeación estratégica y anáisis de datos del sector turismo en el Distrito de Cartagena</t>
  </si>
  <si>
    <t>Información turistica desactualizada y de poco interes de los turistas y comunidad
Incremento en el costo de los insumos, carencia de recursos para la culminación de las actividades</t>
  </si>
  <si>
    <t>Contar con cifras actualizadas y de interes que permita la toma de decisiones y acciones para el fortalecimiento del sector
Elaborar prespuesto del proyecto acogiendose a los recursos asignados</t>
  </si>
  <si>
    <t xml:space="preserve">Disponer y organizar oportunamente el 100% de la información de la gestión de los procesos de la secretaria de turismos </t>
  </si>
  <si>
    <t>Evaluación de Resultados</t>
  </si>
  <si>
    <t>Seguimiento y evaluación del desempeño institucional</t>
  </si>
  <si>
    <t xml:space="preserve">Reporte de seguimiento a proyectos ejecutados </t>
  </si>
  <si>
    <t xml:space="preserve">Realizar seguimiento y reporte de avance de la ejecución de los programas, proyectos y planes alineados al plan de desarrollo para la toma de decisiones en el cumplimiento de los objetivos y metas trazadas por la secretaria de turismo..    </t>
  </si>
  <si>
    <t>Demoras en el proceso de de entrega de los informes mesualizados por parte de las Direcciones de áreas</t>
  </si>
  <si>
    <t>Alertas periodicas por correo electronico a la entrega oportunia de los informes mensualisados por parte de los Directores de procesos</t>
  </si>
  <si>
    <t>Dotar, adecuar, mejorar, mantener y/o construir nueve (9) infraestructuras turísticas
Elaborar dos (2) estudios de pre-inversión para proyectos turísticos
Instalar ochenta (80) Señalizaciones turísticas en 2 platas y/o espacios turísticos
Implementar acciones de mantenimietno de 25 infraestructura turísticas para prestar servicio vigilancia, control y seguridad a los turistas</t>
  </si>
  <si>
    <t>Fortalecimiento de la Infraestructura Turistica</t>
  </si>
  <si>
    <t>Impulsar la gestión turistica del distrito mediante la adecuación, mejora y modernización de espacios para la prestación de servicios turisticos y el disfrute de experiencias de calidad por parte de la comunidad local, nacional e internacional</t>
  </si>
  <si>
    <t>Atractivos turisticos intervenidos</t>
  </si>
  <si>
    <t>Realizar mejoramiento a Secretaria de turismo y suministrar equipamiento para el desarrollo de las actividades turisticas e implementos de control y vigilancia</t>
  </si>
  <si>
    <t>Mala calidad de los materiales que no cumplan las especificaciones tecnicas
Exceso de lluvias durante la ejecución de las actividades erosión costera, cambios en el nivel del mar
Incremento en el costo de los insumos,m carencia de recursos para la culminación de las actividades</t>
  </si>
  <si>
    <t>Previo control de la caliad de los materiales y realización de pruebas, aplicación de polizas de garantias
Realizar una verificación de las especificaciones vigentes tanto al momento de formular como de implementar el proyecto
Programación de actividades de ruta teniendo en cuenta los pronosticos del tiempo, horarios de trabajo diurnos y nocturnos, reprogramación de actividades
Elaborar presupuesto del proyecto acogiendose a los recursos asignados</t>
  </si>
  <si>
    <t>Vincular a 200 personas con oportunidades de acceso a rutas de empleo y capital humano enfocado en turismo sostenible con paridad de genero</t>
  </si>
  <si>
    <t>RUTA ESTRATEGICA DE LA SOSTENIBILIDAD TURISTICA Y FORMACIÓN</t>
  </si>
  <si>
    <t>FORMACIÓN Y CAPACITACIÓN EN TURISMO SOSTENIBLE</t>
  </si>
  <si>
    <t>Desarrollar espacios de formación y capacitación para actores del sector turístico, con apoyo de aliados estratégicos, para mejorar la calidad de los servicios ofrecidos a visitantes locales, nacionales e internacionales.</t>
  </si>
  <si>
    <t>Vinculación de personas con oportunidad de acceso a rutas de empleo y capital humano en el periodo</t>
  </si>
  <si>
    <t xml:space="preserve">Fomentar acceso a oportunidades economicas para artistas y emprendedores locales a traves de la promoción y comercialización de sus productos en eventos de alto impacto (Parte del servicio de asistencia tecnica y acompañamiento productivo empresarial) </t>
  </si>
  <si>
    <t>6 Artistas de arte urbano (comercialización de afiches en Expo de la Media maraton del Mar)</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</si>
  <si>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</si>
  <si>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</si>
  <si>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Vincular a 4827 personas en procesos de formación y capacitación formal e informal en asuntos turísticos</t>
  </si>
  <si>
    <t>Participación Ciudadana
Gestión del Conocimiento</t>
  </si>
  <si>
    <t>Numero de Personas formadas y capacitadas en el periodo (Seguimiento al Plan del Acción)</t>
  </si>
  <si>
    <t>Fortalecer las competencias de los prestadores de servicios turisticos y actores del sector en general para mejorar la experiencia de los visitanrtes</t>
  </si>
  <si>
    <t>Formación en Servicio al Cliente
43 Matronas
Sello "Destino de Paz" 
13 Prestadores de Servicios Turisticos</t>
  </si>
  <si>
    <t>Homenaje a 19 Guías de turismo (PST)</t>
  </si>
  <si>
    <r>
      <t xml:space="preserve">Turismo Responsable
63 Taxistas del Aeropuerto 
D/D de productos Turisticos
20 Guías Turisticos de Isla Fuertes y concejo comunitario 
Taller ¿Como Convertirse en Emprendedor?
10 Emprendedores Informales 
</t>
    </r>
    <r>
      <rPr>
        <b/>
        <sz val="11"/>
        <color theme="1"/>
        <rFont val="Aptos Narrow"/>
        <family val="2"/>
        <scheme val="minor"/>
      </rPr>
      <t>Total 168 (1er Trimestre)</t>
    </r>
  </si>
  <si>
    <r>
      <t xml:space="preserve">Sensibilización y socialización calidad turistica . Monitoreo de la reputación del Destino
15 prestadores de servicios turisticos
Taller: ¿Cómo convertirte en emprendedor túristico legal?
21 Emprendedores turisticos Informales
Socialización diagnostico técnico "ruta del cangrejo azul"
5 personas comunidad tierra baja
</t>
    </r>
    <r>
      <rPr>
        <b/>
        <sz val="11"/>
        <color theme="1"/>
        <rFont val="Aptos Narrow"/>
        <family val="2"/>
        <scheme val="minor"/>
      </rPr>
      <t>Total 209</t>
    </r>
  </si>
  <si>
    <t xml:space="preserve">Resistencia de los actores turísticos en las estrategias creadas a implementar.
Cambio en los lineamientos técnicos o normativos que definen los parámetros para el sector turismo.
Incrementar en el costo del personal, carencia de recursos para la culminación de las actividades.
</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</si>
  <si>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t>
  </si>
  <si>
    <t>Garantizar el seguimiento al cumplimiento del 100% de la gestión de los procesos de la secretaria de turismo en el marco de sus programas, proyectos y/o planes</t>
  </si>
  <si>
    <t>Resultado de la encuesta de Satisfacción</t>
  </si>
  <si>
    <t>Evaluar el nivel de satisfacción de las formaciones realizadas a prestadores y actores turisticos</t>
  </si>
  <si>
    <t>Diseño, estructuración e implementación de la intrumento de evaluación de la satisfacción por el personal capacitado y formado</t>
  </si>
  <si>
    <t>Entregar 200 activos productivos a los prestadores de servicios turisticos</t>
  </si>
  <si>
    <t>FORTALECIMIENTO DE LAS CAPACIDADES EMPRESARIALES</t>
  </si>
  <si>
    <t>Fortalecer la oferta turistica sostenible a traves de la entrega de 200 activos productivos, promoviendo un turismo equitativo, responsable y en armonia con el entorno natural y cultural de cartagena</t>
  </si>
  <si>
    <t>Entrega de activos productivos a prestadores de servicios turisticos</t>
  </si>
  <si>
    <t>Fortalecer la oferta turistica sostenible a traves de la entrega de 200 activos productivos</t>
  </si>
  <si>
    <t>Diagnostico de los actores turisticos involucrados y atendidos
Visita a 3 Rutas Comunitarias</t>
  </si>
  <si>
    <t>Diagnostico de los actores turisticos involucrados y atendidos
Visita a 1 Ruta Comunitaria</t>
  </si>
  <si>
    <t>Elaborar cuatro (4) documentos de lineamientos para el manejo del sector turismo
Entregar trecientos sesenta (360) equipamientos para brigadistas y salvavidasdel distrito</t>
  </si>
  <si>
    <t>REGULACIÓN, INSPECCIÓN Y CONTROL TURISTICO</t>
  </si>
  <si>
    <t>CONSOLIDACIÓN DE ACCIONES PARA UN TURISMO ORDENADO Y SEGURO</t>
  </si>
  <si>
    <t>Mejorar las estrategias y acciones de seguridad, vigilancia y control en entornos turisticos que contrarresten factores de riesgos de la actividad, lo que favorece a la organizacion y coordinacion del sector en Cartagena de Indias.</t>
  </si>
  <si>
    <t>Elaborar documentos de lineanimientos  de Seguridad, Vigilancia y Control.
Realizar dotación a personal  de servicios de seguridad, vigilancia y control.</t>
  </si>
  <si>
    <t>Garantizar la implementación de acciones que promuevan un turismo ordenado y seguro mienttras se asegura la dotación del personal responsable de la seguridad, vigilancia y control</t>
  </si>
  <si>
    <t xml:space="preserve">VIGILANCIA Y CONTROL DE PRESTADORES DE SERVICIOS TURISTICO Y ACTORES DEL SECTOR </t>
  </si>
  <si>
    <t>Implementar mecanismos que fortalezcan, impulsen y especialicen la gestión del sector turistico mediante actividades de cigilancia, control y acompañamiento a los prestadores del servicios turisticos y actores del sector</t>
  </si>
  <si>
    <t>Centro de atención al Turista en funcionamiento en el Distrito (zona insular y urbana)
Realizar recorridos y acciones de inspección, vigilancia y control para la regulación del sector turismo.</t>
  </si>
  <si>
    <t>Implementar procesos que fortalezcan, impulsen, especialicen la gestión del sector Turístico en el Distrito de Cartagena de Indias</t>
  </si>
  <si>
    <t>Servicio al Ciudadano
Gestión del Conocimiento</t>
  </si>
  <si>
    <t>(Articulación y atención de quejas)</t>
  </si>
  <si>
    <t>Brindar respuestas a las peticiones, quejas y reclamos, de manera permanente asegurando su tratamiento directo o indirecto a fin de contribuir a la satisfacción y buena experiencia del turista o visitante.</t>
  </si>
  <si>
    <t>Asegurar la gestión de Peticiones, quejas y reclamos ingresados</t>
  </si>
  <si>
    <t>Determinar el nivel de atención de las peticiones, quejas y reclamos recibidos por los canales formalizados</t>
  </si>
  <si>
    <t>Efectividad</t>
  </si>
  <si>
    <t>SERVIDORES</t>
  </si>
  <si>
    <t xml:space="preserve"> META PRODUCTO PDD 2025</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</si>
  <si>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</si>
  <si>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</si>
  <si>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</si>
  <si>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</si>
  <si>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</si>
  <si>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</si>
  <si>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</si>
  <si>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</si>
  <si>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</si>
  <si>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</si>
  <si>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</si>
  <si>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</si>
  <si>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</si>
  <si>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</si>
  <si>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</si>
  <si>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</si>
  <si>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</si>
  <si>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EJECUCIÓN PRESUPUESTAL SEGÚN COMPROMISO A MARZO</t>
  </si>
  <si>
    <t>AVANCE EJECUCIÓN PRESUPUESTAL SEGÚN A MARZO</t>
  </si>
  <si>
    <t>EJECUCIÓN PRESUPUESTAL SEGÚN OBLIGACION  A MARZO</t>
  </si>
  <si>
    <t>AVANCE EJECUCIÓN PRESUPUESTAL SEGÚN OBLIGACION A MARZO</t>
  </si>
  <si>
    <t>EJECUCIÓN PRESUPUESTAL SEGÚN COMPROMISO A JUNIO</t>
  </si>
  <si>
    <t>AVANCE EJECUCIÓN PRESUPUESTAL SEGÚN COMPROMISO  A JUNIO</t>
  </si>
  <si>
    <t xml:space="preserve">EJECUCIÓN PRESUPUESTAL SEGÚN OBLIGACION  A JUNIO </t>
  </si>
  <si>
    <t>AVANCE EJECUCIÓN PRESUPUESTAL SEGÚN OBLIGACION   A JUNIO</t>
  </si>
  <si>
    <t>EJECUCIÓN PRESUPUESTAL SEGÚN COMPROMISO A SEPTIEMBRE</t>
  </si>
  <si>
    <t>AVANCE EJECUCIÓN PRESUPUESTAL SEGÚN COMPROMISO  A SEPTIEMBRE</t>
  </si>
  <si>
    <t>EJECUCIÓN PRESUPUESTAL SEGÚN OBLIGACION A SEPTIEMBRE</t>
  </si>
  <si>
    <t>AVANCE EJECUCIÓN PRESUPUESTAL SEGÚN OBLIGACION   A SEPTIEMBRE</t>
  </si>
  <si>
    <t>EJECUCIÓN PRESUPUESTAL SEGÚN COMPROMISO A DICIIEMBRE</t>
  </si>
  <si>
    <t>AVANCE EJECUCIÓN PRESUPUESTAL SEGÚN COMPROMISO  A DICIIEMBRE</t>
  </si>
  <si>
    <t>EJECUCIÓN PRESUPUESTAL SEGÚN OBLIGACION A DICIIEMBRE</t>
  </si>
  <si>
    <t>AVANCE EJECUCIÓN PRESUPUESTAL SEGÚN OBLIGACION   A DICIIEMBRE</t>
  </si>
  <si>
    <t>OBSERVACIONES</t>
  </si>
  <si>
    <t>Elaborar dos (2) documentos de lineamientos para el manejo del sector turismo</t>
  </si>
  <si>
    <t>Desarrollo de acciones  para la seguridad, vigilancia y control para un turismo ordenado y responsable en  Cartagena de Indias</t>
  </si>
  <si>
    <t>202400000003737</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</si>
  <si>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</si>
  <si>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</si>
  <si>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Documentos normativos</t>
  </si>
  <si>
    <t>Realizar el diagonostico del estado actual del Sector Turismo.</t>
  </si>
  <si>
    <t>EQUIDAD DE LA MUJER</t>
  </si>
  <si>
    <t>Documento</t>
  </si>
  <si>
    <t>N/A</t>
  </si>
  <si>
    <t>Teresa Margarita Londoño Zurek</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</si>
  <si>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</si>
  <si>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</si>
  <si>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Si</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</si>
  <si>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</si>
  <si>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Contratación directa.</t>
  </si>
  <si>
    <t xml:space="preserve">Recursos propios </t>
  </si>
  <si>
    <t>Recursos Propios</t>
  </si>
  <si>
    <t>2.3.3502.0200.202400000003737</t>
  </si>
  <si>
    <t>Elaborar documentos de lineanimientos  de Seguridad, Vigilancia y Control.</t>
  </si>
  <si>
    <t>Realizar acciones de inspección, vigilancia y control en zona rural, insular y urbana de Cartagena.</t>
  </si>
  <si>
    <t>Poner en funcionamiento dos (2)  centros de atención al turista en el distrito</t>
  </si>
  <si>
    <t>Facilitar el acceso de la informacion del sector turismo en zona urbana, rural e insular en el Distrito de Cartagena de Indias</t>
  </si>
  <si>
    <t>Equipamiento turístico construido</t>
  </si>
  <si>
    <t>Realizar diagnósticos técnicos de Centros de atención al turismo a implementar.</t>
  </si>
  <si>
    <t>Equipamiento</t>
  </si>
  <si>
    <t>Dotar y mantener Centros de Atención al Turista.</t>
  </si>
  <si>
    <t>Entregar ciento treinta (130) equipamientos para brigadistas y salvavidasdel distrito.</t>
  </si>
  <si>
    <t>Dotar a los prestadores de la seguridad, vigilancia y control turistica en el Distrito de Cartagena de Indias</t>
  </si>
  <si>
    <t>Equipamientos turísticos dotados</t>
  </si>
  <si>
    <t>Realizar anexo tecnico del equipamiento requerido para las acciones de seguridad , vigilancia y control.</t>
  </si>
  <si>
    <t>Realizar dotación a personal  de servicios de seguridad, vigilancia y control.</t>
  </si>
  <si>
    <t>Vincular ciento diez (110) personas lideres y autoridades turísticas a procesos de formación</t>
  </si>
  <si>
    <t>Aumentar la cobertura de acceso de formacion turistica a los lideres y autoridades.</t>
  </si>
  <si>
    <t>Servicio de educación informal en asuntos turísticos</t>
  </si>
  <si>
    <t>Realizar formación a lideres y autoridades turisticas.</t>
  </si>
  <si>
    <t>Capacitación</t>
  </si>
  <si>
    <t>Realizar convocatoria para capacitacion en asuntos turisticos.</t>
  </si>
  <si>
    <t>avance proyecto Desarrollo de acciones  para la seguridad, vigilancia y control para un turismo ordenado y responsable en  Cartagena de Indias</t>
  </si>
  <si>
    <t>Vincular mil seiscientos nueve (1609) personas a procesos de formación formal e informal en asuntos turísticos</t>
  </si>
  <si>
    <t>Fortalecimiento y Formalización de la cadena turística a través de la innovación y la diversificación de la oferta en el Distrito de Cartagena de Indias</t>
  </si>
  <si>
    <t>202500000001549</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</si>
  <si>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</si>
  <si>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</si>
  <si>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Realizar un diagnóstico de formación dirigida a la cadena turística que incluye al sector formal o informal.</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</si>
  <si>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</si>
  <si>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POR DEFINIR</t>
  </si>
  <si>
    <t>Realizar alianzas institucionales para el desarrollo del plan de formación.</t>
  </si>
  <si>
    <t>Desarrollar formación en asuntos turísticos.</t>
  </si>
  <si>
    <t>Vincular a doscientas (200) personas con oportunidades de acceso a rutas de empleo y capital humano enfocado en turismo sostenible con paridad de género</t>
  </si>
  <si>
    <t>Formalizar el trabajo digno para la comunidad que presta servicios turisticos en el Distrito de Cartagena de indias.</t>
  </si>
  <si>
    <t>Servicio de asistencia técnica y acompañamiento productivo y empresarial</t>
  </si>
  <si>
    <t>Desarrollo de talleres y acompañamiento técnico para la oportunidad y accesos a mercados.</t>
  </si>
  <si>
    <t>Realizar campañas de apoyo a proyectos identificados en la ruta de emprendimiento.</t>
  </si>
  <si>
    <t>Campañas</t>
  </si>
  <si>
    <t>Crear e implementar tres (3) rutas comunitarias</t>
  </si>
  <si>
    <t>Servicio de circuito turístico</t>
  </si>
  <si>
    <t>Diagnóstico integral de Comunidades y participación comunitaria para el desarrollo local en mesas de trabajo y foros participativos.</t>
  </si>
  <si>
    <t>Rutas</t>
  </si>
  <si>
    <t>Implementación de rutas comunitarias creadas, implementadas y/o fortalecidas (rutas eco-ambientales, gastronómicas, culturales, turísticas, entre otras.</t>
  </si>
  <si>
    <t>Comercialización y divulgación de rutas comunitarias creadas, implementadas y/o fortalecidas.</t>
  </si>
  <si>
    <t>Vincular a treinta (30) personas a asistencia técnica para el fortalecimiento de actividad artesanal</t>
  </si>
  <si>
    <t>Servicio de asistencia técnica para la actividad artesana</t>
  </si>
  <si>
    <t>Definir una agenda de formación dirigida a la actividad artesanal.</t>
  </si>
  <si>
    <t>Asistencia</t>
  </si>
  <si>
    <t>Realizar la logistica necesario para impartir los talleres y acompañamiento tecnico para la actividad artesanal.</t>
  </si>
  <si>
    <t>Entregar doscientos (200) activos productivos  a los prestadores de servicios turísticos</t>
  </si>
  <si>
    <t xml:space="preserve"> Servicio de apoyo financiero para agregar valor a los productos y mejorar los canales de comercialización</t>
  </si>
  <si>
    <t>Diagnostico de los actores turisticos involucrados y atendidos.</t>
  </si>
  <si>
    <t>Activos productivos</t>
  </si>
  <si>
    <t>Entrega de activos productivos.</t>
  </si>
  <si>
    <t>Implementar acciones de sostenibilidad ambiental en un (1) atractivo turístico</t>
  </si>
  <si>
    <t>Servicio de asistencia técnica para la mitigación y adaptación al cambio climático de las empresas.</t>
  </si>
  <si>
    <t>Diagnostico de medidas de sostenibilidad ambiental.</t>
  </si>
  <si>
    <t>Equipar atractivos turisticos con estrategias de sostenibilidad ambiental.</t>
  </si>
  <si>
    <t>Cofinanciar dos (2) proyectos para la actividad turística</t>
  </si>
  <si>
    <t>Servicio de apoyo para la modernización y fomento de la innovación empresarial</t>
  </si>
  <si>
    <t>Identificar proyectos viables y posibiles fuentes de cofinanciacion en la actividad turistica.</t>
  </si>
  <si>
    <t>Cofinanciación</t>
  </si>
  <si>
    <t>Cofinanciar proyectos para la actividad turistica.</t>
  </si>
  <si>
    <t xml:space="preserve">Implementar dos (2) alianzas con universidades para formación y profesionalización de actores turísticos </t>
  </si>
  <si>
    <t>Servicio de asistencia técnica</t>
  </si>
  <si>
    <t>Identificar proyectos viables y posibles fuentes de cofinanciación en la actividad turística.</t>
  </si>
  <si>
    <t>Cofinanciar proyectos para la actividad turística.</t>
  </si>
  <si>
    <t>Realizar acompañamiento técnico y social para identificación de formaciones de actores turísticos.</t>
  </si>
  <si>
    <t>Desarrollar alianzas para la formación de actores turísticos</t>
  </si>
  <si>
    <t>Promover y desarrollar tres (3) eventos turísticos náuticos en la zona insular y urbana del distrito.</t>
  </si>
  <si>
    <t>Incrementar la oferta y divulgacion de actividades y eventos turisticos en el Distrito de Cartagena de Indias</t>
  </si>
  <si>
    <t>Servicio de promoción turística</t>
  </si>
  <si>
    <t>Definir estrategias de promoción de eventos de ciudad enmarcados en turismo náutico.</t>
  </si>
  <si>
    <t>Promociones realizadas</t>
  </si>
  <si>
    <t>Impulsar eventos turísticos náuticos en la zona insular y urbana en el distrito de Cartagena de Indias.</t>
  </si>
  <si>
    <t>Avance proyecto Fortalecimiento y Formalización de la cadena turística a través de la innovación y la diversificación de la oferta en el Distrito de Cartagena de Indias</t>
  </si>
  <si>
    <t>Obtener una (1) certificación turística</t>
  </si>
  <si>
    <t>Desarrollo de un Modelo de Gestión para posicionar a la ciudad como un destino turístico, sostenible e innovador en el Distrito Turístico y Cultural de Cartagena de Indias</t>
  </si>
  <si>
    <t>202400000004255</t>
  </si>
  <si>
    <t>Eficiente sistema de Gestión para posicionar a la ciudad como un destino turístico, sostenible e innovador en el Distrito Turístico y Cultural de Cartagena de Indias</t>
  </si>
  <si>
    <t>Eficientes procesos de calidad, sustentabilidad, responsabilidad social que promueva el sector turismo en Cartagena de India</t>
  </si>
  <si>
    <t>Servicio de asistencia técnica a los entes territoriales para el desarrollo turístico</t>
  </si>
  <si>
    <t>Revisión y diseño del sistema de gestión para la certificación de sostenibilidad y calidad turística de Cartagena de Indias</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</si>
  <si>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</si>
  <si>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 xml:space="preserve">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 </t>
  </si>
  <si>
    <t>Contratación de mano de obra
Contrato de suministro de materiales
Contratación de transporte
Contratación de Maquinaria y Equipo</t>
  </si>
  <si>
    <t>2.3.3502.0200.202400000004255</t>
  </si>
  <si>
    <t>Implementación del sistema de gestión de sostenibilidad y auditorías de calidad turística</t>
  </si>
  <si>
    <t>Certificado</t>
  </si>
  <si>
    <t>Fomento de la participación y colaboración de actores clave a través de mesas de trabajo y foros</t>
  </si>
  <si>
    <t>Desarrollar, fortalecer y mantener los instrumentos de información para el ecosistema de innovación y emprendimiento en el distrito de Cartagena de Indias.</t>
  </si>
  <si>
    <t>Servicios de información turística a nivel nacional</t>
  </si>
  <si>
    <t>Diseñar una herramienta tecnológica de destino turistico</t>
  </si>
  <si>
    <t>Herramienta</t>
  </si>
  <si>
    <t>Actualizar una herramienta tecnológica de destino turistico</t>
  </si>
  <si>
    <t>Mejorar la ejecución de actividades para la generación de información y herramientas tecnológicas en el uso de datos del sector turismo en el distrito de Cartagena de Indias.</t>
  </si>
  <si>
    <t>Recolectar y diseñar información turistica</t>
  </si>
  <si>
    <t>Actualización y visualización de la información en el portal unico de información turistica sobre la oferta en el sector</t>
  </si>
  <si>
    <t>Avanc proyecto Desarrollo de un Modelo de Gestión para posicionar a la ciudad como un destino turístico, sostenible e innovador en el Distrito Turístico y Cultural de Cartagena de Indias</t>
  </si>
  <si>
    <t>Implementar un (1) eventos de ciudad</t>
  </si>
  <si>
    <t>APOYO PARA LA REALIZACIÓN DE FESTIVALES Y EVENTOS TURÍSTICOS - CULTURALES EN EL DISTRITO DE CARTAGENA DE INDIAS</t>
  </si>
  <si>
    <t>2024130010005</t>
  </si>
  <si>
    <t xml:space="preserve">Recuperar los valores y fortalecer la preservación y dignificación de las prácticas tradiciones que impulsen el turismo y la cultura en el Distrito de Cartagena de indias. </t>
  </si>
  <si>
    <t>Aumentar los espacios que impulsen el turismo y fomenten las expresiones culturales en el Distrito de Cartagena de Indias.</t>
  </si>
  <si>
    <t>REALIZAR APOYO A LA EJECUCIÓN DE FESTIVALES, FIESTAS Y ESTEJOS PRIORIZADOS EN EL DISTRITO DE CARTAGENA DE INDIAS.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</si>
  <si>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</si>
  <si>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</si>
  <si>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Realización de convenios con los principales organizadores de eventos en la ciudad, así como la realización de campañas promocionales en los distintos canales disponibles por la alcaldía mayor del distrito</t>
  </si>
  <si>
    <t>2.3.3502.0200.2024130010005</t>
  </si>
  <si>
    <t>DESAROLLO DE EVENTOS TURISTICOS- CULTURALES EN EL ISTRITO DE CARTAGENA.</t>
  </si>
  <si>
    <t>AVANCE PROYECTO APOYO PARA LA REALIZACIÓN DE FESTIVALES Y EVENTOS TURÍSTICOS - CULTURALES EN EL DISTRITO DE CARTAGENA DE INDIAS</t>
  </si>
  <si>
    <t>Dotar, adecuar, mejorar, mantener y/o construir tres (3) infraestructura turísticas</t>
  </si>
  <si>
    <t>Consolidación de la infraestructura turística para el desarrollo de un territorio competitivo y sostenible en el Distrito de Cartagena de Indias</t>
  </si>
  <si>
    <t>2024130010125</t>
  </si>
  <si>
    <t>Generar espacios adecuados para la prestación de servicios turísticos y el disfrute de experiencia de calidad de la comunidad local, nacional e internacional</t>
  </si>
  <si>
    <t>Mejorar la Infraestructura Turística en zona urbana, rural e insular en el Distrito de Cartagena de Indias</t>
  </si>
  <si>
    <t>Realizar Diagnostico de la infraestructura turistica existente en el Distrito de Cartagena de Indias.</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</si>
  <si>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</si>
  <si>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</si>
  <si>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 xml:space="preserve">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
</t>
  </si>
  <si>
    <t>2.3.3502.0200.2024130010125</t>
  </si>
  <si>
    <t>Construir, mejorar, adecuar y dotar Infraestructura turística en el Distrito de Cartagena de Indias.</t>
  </si>
  <si>
    <t>Realizar diagnostico sobre los equipamientos existentes y requeridos en
infraestructuras turísticas</t>
  </si>
  <si>
    <t>Realizar dotación en infraestructura turística</t>
  </si>
  <si>
    <t xml:space="preserve"> Elaborar un (1)  estudios de preinversión para proyectos turísticos</t>
  </si>
  <si>
    <t>Desarrollar analisis y estudios de pre inversion en Infraestructura turistica en el Distrito de Cartagena de Indias</t>
  </si>
  <si>
    <t>Estudios de preinversión</t>
  </si>
  <si>
    <t>Realizar diagnostico de area de influencia en el sector turismo.</t>
  </si>
  <si>
    <t>Formulacion y diseno de proyectos de infraestructura turistica.</t>
  </si>
  <si>
    <t>Instalar veintiseis (26) señalizaciones turísticas en 2 playas y/o espacios turísticos</t>
  </si>
  <si>
    <t>Mejorar la señalización turística en los destinos y atractivos de Cartagena de Indias</t>
  </si>
  <si>
    <t>Número de señalizaciones</t>
  </si>
  <si>
    <t>Realizar inventario de la señalizacion existente en espacios turisticos y playas.</t>
  </si>
  <si>
    <t>Señalizaciones</t>
  </si>
  <si>
    <t>Instalacion de señalizacion preventiva e informativa.</t>
  </si>
  <si>
    <t xml:space="preserve">Implementar acciones de mantenimiento en cuatro (4) infraestructuras turísticas para prestar servicios de vigilancia, control y seguridad a los turistas </t>
  </si>
  <si>
    <t>Realizar periodicamente el mantenimiento de la infraestructura turistica existente de vigilancia y control</t>
  </si>
  <si>
    <t>Realizar diagnostico de requerimiento de mantenimiento de la infraestructura turistica.</t>
  </si>
  <si>
    <t>Realizar mantenimiento a la infraestructura turistica existente.</t>
  </si>
  <si>
    <t>Obra Civil</t>
  </si>
  <si>
    <t>Avance pryecto Consolidación de la infraestructura turística para el desarrollo de un territorio competitivo y sostenible en el Distrito de Cartagena de Indias</t>
  </si>
  <si>
    <t>Fortalecimiento y Gobernanza Institucional Turística para una ciudad de Derechos, Responsable y Competitiva en Cartagena de Indias</t>
  </si>
  <si>
    <t>2024130010120</t>
  </si>
  <si>
    <t>Fortalecimiento institucional en la regulación, gobernanza y potencialización del sector turismo en el Distrito de Cartagena de Indias</t>
  </si>
  <si>
    <t>Realizar recorridos y acciones de inspección, vigilancia y control para la regulación del sector turismo</t>
  </si>
  <si>
    <t>Entidad Fortalecida</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</si>
  <si>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</si>
  <si>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</si>
  <si>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 xml:space="preserve">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 </t>
  </si>
  <si>
    <t>2.3.3502.0200.2024130010120</t>
  </si>
  <si>
    <t>Realizar mejoramiento y dotación de la secretaria de turismo distrital</t>
  </si>
  <si>
    <t>Suministrar equipamiento a la secretaria de turismo distrital</t>
  </si>
  <si>
    <t>Realizar capacitaciones a cliente interno</t>
  </si>
  <si>
    <t>Desarrollar campañas e iniciativas de socialización, sensibilización y promoción y divulgación del sector turismo</t>
  </si>
  <si>
    <t>Implementar estrategias para la consolidación de la actividad turística en zona rural, urbana e insular</t>
  </si>
  <si>
    <t>Fortalecer la planeacion estrategica y analisis de datos del sector turismo en el Distrito de Cartagena de Indias</t>
  </si>
  <si>
    <t>Realizar análisis del sector turismo</t>
  </si>
  <si>
    <t>Desarrollo de seguimiento estadísticas turísticas</t>
  </si>
  <si>
    <t>Generación de reportes del sector turismo</t>
  </si>
  <si>
    <t>Avance proyecto Fortalecimiento y Gobernanza Institucional Turística para una ciudad de Derechos, Responsable y Competitiva en Cartagena de Indias</t>
  </si>
  <si>
    <t>Elaborar un (1) documento de  Planificación de Ordenamiento de Playas</t>
  </si>
  <si>
    <t>Ordenamiento y gestion integral de playas en el Distrito de Cartagena de Indias</t>
  </si>
  <si>
    <t>202500000001465</t>
  </si>
  <si>
    <t>Fortalecer la gobernanza, ordenamiento y sostenibilidad socioambiental en las playas urbanas, rurales e insulares del distrito de Cartagena de Indias.</t>
  </si>
  <si>
    <t>Actualizar la normatividad en ordenamiento y regulación de playas en el distrito de Cartagena de Indias</t>
  </si>
  <si>
    <t>Estudio y diagnóstico de las playas.</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</si>
  <si>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</si>
  <si>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</si>
  <si>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</si>
  <si>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 xml:space="preserve"> Estudio y elaboración de documentación de lineamientos.</t>
  </si>
  <si>
    <t>Diseño de estrategias de ordenamiento de playas.</t>
  </si>
  <si>
    <t>Implementar estrategias para la organización de las playas en el Distrito de Cartagena de Indias.</t>
  </si>
  <si>
    <t xml:space="preserve">Implementación de estrategias de ordenamiento de playas. </t>
  </si>
  <si>
    <t xml:space="preserve"> Implementación de estrategias de ordenamiento de playas.</t>
  </si>
  <si>
    <t>Estrategia</t>
  </si>
  <si>
    <t>Avance proyecto Ordenamiento y gestion integral de playas en el Distrito de Cartagena de Indias</t>
  </si>
  <si>
    <t>Desarrollar una (1) campaña de divulgación para la promoción y conectividad</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</si>
  <si>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</si>
  <si>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</si>
  <si>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</si>
  <si>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 xml:space="preserve">Implementar estrategias integradas de promoción en medios tradicionales y no tradicionales, adaptadas a las nuevas dinámicas del mercado y el perfil del turista deseado.
</t>
  </si>
  <si>
    <t>Diseñar y producir material promocional.</t>
  </si>
  <si>
    <t>Campañas de promoción</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</si>
  <si>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</si>
  <si>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</si>
  <si>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</si>
  <si>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2.3.3502.0200.202400000003916</t>
  </si>
  <si>
    <t>Realizar campañas de promoción turística en medios digitales y tradicionales.</t>
  </si>
  <si>
    <t>Participar en 15 eventos especializados</t>
  </si>
  <si>
    <t>Participar en eventos especializados de promoción turística</t>
  </si>
  <si>
    <t>Productos turísticos</t>
  </si>
  <si>
    <t>Promocionar productos turisticos.
Implementar procesos de innovación para la potencialización de productos turísticos.</t>
  </si>
  <si>
    <t>Participar en eventos de conectividad</t>
  </si>
  <si>
    <t>Analizar datos prospectivos para la priorización de mercados y la eficiencia de los recursos</t>
  </si>
  <si>
    <t>Desarrollar un (1) producto turístico</t>
  </si>
  <si>
    <t>Fortalecer la gestión de desarrollo y promoción de productos turísticos.</t>
  </si>
  <si>
    <t>Servicio de apoyo para la transferencia y/o implementación de metodologías de aumento de la productividad</t>
  </si>
  <si>
    <t>Implementar procesos de innovación para la efectiva promoción y potencialización de productos turísticos</t>
  </si>
  <si>
    <t>Eventos realizados</t>
  </si>
  <si>
    <t>Promocionar productos turísticos.</t>
  </si>
  <si>
    <t>Avance proyecto de Fortalecimiento de la promoción turística de Cartagena de Indias</t>
  </si>
  <si>
    <t>AVANCE PROYECTOS SECRETARÍA DE TURISMO A JUNIO 30 DEL 2025</t>
  </si>
  <si>
    <t>EJECUCIÓN PRESUPUESTAL SECREATRIA DE TURISMO A JUNIO 30 2025</t>
  </si>
  <si>
    <t>AVANCE FINANCIERO  PROYECTOS SECRETARÍA DE TURISMO A JUNIO 30 DEL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</si>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</sst>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240A]\ * #,##0.00_-;\-[$$-240A]\ * #,##0.00_-;_-[$$-240A]\ * &quot;-&quot;??_-;_-@_-"/>
  </numFmts>
  <fonts count="6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4"/>
      <color theme="1"/>
      <name val="Arial"/>
      <family val="2"/>
    </font>
    <font>
      <b/>
      <sz val="12"/>
      <color rgb="FFFF0000"/>
      <name val="Aptos Narrow"/>
      <family val="2"/>
      <scheme val="minor"/>
    </font>
    <font>
      <b/>
      <sz val="9"/>
      <color rgb="FF000000"/>
      <name val="Tahoma"/>
      <family val="2"/>
    </font>
    <font>
      <sz val="14"/>
      <color theme="1"/>
      <name val="Arial"/>
      <family val="2"/>
    </font>
    <font>
      <sz val="20"/>
      <color rgb="FFFF0000"/>
      <name val="Aptos Narrow"/>
      <family val="2"/>
      <scheme val="minor"/>
    </font>
    <font>
      <b/>
      <sz val="18"/>
      <color theme="1"/>
      <name val="Aptos Narrow"/>
      <scheme val="minor"/>
    </font>
    <font>
      <sz val="16"/>
      <color rgb="FFFF0000"/>
      <name val="Aptos Narrow"/>
      <family val="2"/>
      <scheme val="minor"/>
    </font>
    <font>
      <b/>
      <sz val="20"/>
      <color theme="1"/>
      <name val="Tahoma"/>
      <family val="2"/>
    </font>
    <font>
      <b/>
      <sz val="16"/>
      <color theme="1"/>
      <name val="Aptos Narrow"/>
      <scheme val="minor"/>
    </font>
    <font>
      <b/>
      <sz val="20"/>
      <color theme="1"/>
      <name val="Aptos Narrow"/>
      <scheme val="minor"/>
    </font>
    <font>
      <sz val="11"/>
      <color theme="1"/>
      <name val="Aptos Narrow"/>
      <scheme val="minor"/>
    </font>
    <font>
      <sz val="14"/>
      <color theme="1"/>
      <name val="Aptos Narrow"/>
      <scheme val="minor"/>
    </font>
    <font>
      <sz val="20"/>
      <color rgb="FFFF0000"/>
      <name val="Aptos Narrow"/>
      <scheme val="minor"/>
    </font>
    <font>
      <sz val="12"/>
      <color theme="1"/>
      <name val="Aptos Narrow"/>
      <scheme val="minor"/>
    </font>
    <font>
      <b/>
      <sz val="15"/>
      <color theme="1"/>
      <name val="Tahoma"/>
      <family val="2"/>
    </font>
    <font>
      <b/>
      <sz val="14"/>
      <color theme="1"/>
      <name val="Aptos Narrow"/>
      <family val="2"/>
      <scheme val="minor"/>
    </font>
    <font>
      <b/>
      <sz val="10"/>
      <color theme="1"/>
      <name val="Arial"/>
      <family val="2"/>
    </font>
    <font>
      <b/>
      <sz val="11"/>
      <color theme="1"/>
      <name val="Aptos Narrow"/>
      <scheme val="minor"/>
    </font>
    <font>
      <b/>
      <sz val="22"/>
      <color theme="1"/>
      <name val="Tahoma"/>
      <family val="2"/>
    </font>
    <font>
      <b/>
      <sz val="24"/>
      <color theme="1"/>
      <name val="Tahoma"/>
      <family val="2"/>
    </font>
    <font>
      <b/>
      <sz val="20"/>
      <color rgb="FFFF0000"/>
      <name val="Tahoma"/>
      <family val="2"/>
    </font>
  </fonts>
  <fills count="4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9" tint="0.79998168889431442"/>
        <bgColor indexed="64"/>
      </patternFill>
    </fill>
    <fill>
      <patternFill patternType="solid">
        <fgColor rgb="FFFFFF00"/>
        <bgColor indexed="64"/>
      </patternFill>
    </fill>
    <fill>
      <patternFill patternType="solid">
        <fgColor rgb="FFEE000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19" applyNumberFormat="0" applyAlignment="0" applyProtection="0"/>
    <xf numFmtId="0" fontId="32" fillId="11" borderId="20" applyNumberFormat="0" applyAlignment="0" applyProtection="0"/>
    <xf numFmtId="0" fontId="33" fillId="11" borderId="19" applyNumberFormat="0" applyAlignment="0" applyProtection="0"/>
    <xf numFmtId="0" fontId="34" fillId="0" borderId="21" applyNumberFormat="0" applyFill="0" applyAlignment="0" applyProtection="0"/>
    <xf numFmtId="0" fontId="35" fillId="12" borderId="22" applyNumberFormat="0" applyAlignment="0" applyProtection="0"/>
    <xf numFmtId="0" fontId="36" fillId="0" borderId="0" applyNumberFormat="0" applyFill="0" applyBorder="0" applyAlignment="0" applyProtection="0"/>
    <xf numFmtId="0" fontId="1" fillId="13" borderId="23" applyNumberFormat="0" applyFont="0" applyAlignment="0" applyProtection="0"/>
    <xf numFmtId="0" fontId="37" fillId="0" borderId="0" applyNumberFormat="0" applyFill="0" applyBorder="0" applyAlignment="0" applyProtection="0"/>
    <xf numFmtId="0" fontId="15" fillId="0" borderId="24"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15">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9" fontId="0" fillId="2" borderId="1" xfId="0" applyNumberFormat="1" applyFill="1" applyBorder="1" applyAlignment="1">
      <alignment horizontal="center" vertical="center" wrapText="1"/>
    </xf>
    <xf numFmtId="0" fontId="7" fillId="39" borderId="1" xfId="0" applyFont="1" applyFill="1" applyBorder="1" applyAlignment="1">
      <alignment horizontal="center" vertical="center" wrapText="1"/>
    </xf>
    <xf numFmtId="0" fontId="0" fillId="0" borderId="0" xfId="0" applyAlignment="1">
      <alignment horizontal="center" vertical="center"/>
    </xf>
    <xf numFmtId="10" fontId="0" fillId="2" borderId="1" xfId="303"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wrapText="1"/>
    </xf>
    <xf numFmtId="0" fontId="0" fillId="43" borderId="1" xfId="0" applyFill="1" applyBorder="1" applyAlignment="1">
      <alignment horizontal="center" vertical="center" wrapText="1"/>
    </xf>
    <xf numFmtId="0" fontId="0" fillId="43" borderId="1" xfId="0" applyFill="1" applyBorder="1" applyAlignment="1">
      <alignment horizontal="center" vertical="center"/>
    </xf>
    <xf numFmtId="9" fontId="0" fillId="43" borderId="1" xfId="0" applyNumberFormat="1" applyFill="1" applyBorder="1" applyAlignment="1">
      <alignment horizontal="center" vertical="center" wrapText="1"/>
    </xf>
    <xf numFmtId="9" fontId="0" fillId="43" borderId="1" xfId="0" applyNumberFormat="1" applyFill="1" applyBorder="1" applyAlignment="1">
      <alignment horizontal="center" vertical="center"/>
    </xf>
    <xf numFmtId="0" fontId="0" fillId="43" borderId="1" xfId="0" applyFill="1" applyBorder="1"/>
    <xf numFmtId="0" fontId="0" fillId="43" borderId="1" xfId="0" applyFill="1" applyBorder="1" applyAlignment="1">
      <alignment horizontal="center" wrapText="1"/>
    </xf>
    <xf numFmtId="0" fontId="0" fillId="43" borderId="1" xfId="0" applyFill="1" applyBorder="1" applyAlignment="1">
      <alignment vertical="center" wrapText="1"/>
    </xf>
    <xf numFmtId="0" fontId="0" fillId="39" borderId="1" xfId="0" applyFill="1" applyBorder="1" applyAlignment="1">
      <alignment horizontal="center" vertical="center" wrapText="1"/>
    </xf>
    <xf numFmtId="0" fontId="0" fillId="39" borderId="1" xfId="0" applyFill="1" applyBorder="1" applyAlignment="1">
      <alignment horizontal="center" vertical="center"/>
    </xf>
    <xf numFmtId="9" fontId="0" fillId="39" borderId="1" xfId="0" applyNumberFormat="1" applyFill="1" applyBorder="1" applyAlignment="1">
      <alignment horizontal="center" vertical="center"/>
    </xf>
    <xf numFmtId="0" fontId="0" fillId="39" borderId="1" xfId="0" applyFill="1" applyBorder="1"/>
    <xf numFmtId="0" fontId="0" fillId="39" borderId="1" xfId="0" applyFill="1" applyBorder="1" applyAlignment="1">
      <alignment vertical="center" wrapText="1"/>
    </xf>
    <xf numFmtId="0" fontId="0" fillId="39" borderId="27" xfId="0" applyFill="1" applyBorder="1" applyAlignment="1">
      <alignment horizontal="center" vertical="center" wrapText="1"/>
    </xf>
    <xf numFmtId="0" fontId="0" fillId="44" borderId="1" xfId="0" applyFill="1" applyBorder="1" applyAlignment="1">
      <alignment horizontal="center" vertical="center" wrapText="1"/>
    </xf>
    <xf numFmtId="0" fontId="7" fillId="43" borderId="1"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0" fillId="0" borderId="0" xfId="0" applyAlignment="1">
      <alignment horizontal="center" vertical="center" wrapText="1"/>
    </xf>
    <xf numFmtId="10" fontId="9" fillId="2" borderId="1" xfId="303" applyNumberFormat="1" applyFont="1" applyFill="1" applyBorder="1" applyAlignment="1">
      <alignment horizontal="center" vertical="center" wrapText="1"/>
    </xf>
    <xf numFmtId="0" fontId="47" fillId="2" borderId="0" xfId="0" applyFont="1" applyFill="1"/>
    <xf numFmtId="8" fontId="47" fillId="2" borderId="0" xfId="0" applyNumberFormat="1" applyFont="1" applyFill="1" applyAlignment="1">
      <alignment horizontal="center"/>
    </xf>
    <xf numFmtId="10" fontId="47" fillId="2" borderId="0" xfId="303" applyNumberFormat="1" applyFont="1" applyFill="1" applyAlignment="1">
      <alignment horizontal="center"/>
    </xf>
    <xf numFmtId="2" fontId="0" fillId="2" borderId="1" xfId="0" applyNumberFormat="1" applyFill="1" applyBorder="1" applyAlignment="1">
      <alignment horizontal="center" vertical="center" wrapText="1"/>
    </xf>
    <xf numFmtId="1" fontId="0" fillId="2" borderId="1" xfId="0" applyNumberFormat="1" applyFill="1" applyBorder="1" applyAlignment="1">
      <alignment horizontal="center" vertical="center" wrapText="1"/>
    </xf>
    <xf numFmtId="0" fontId="21" fillId="0" borderId="1" xfId="1" applyFont="1" applyBorder="1" applyAlignment="1">
      <alignment horizontal="center" vertical="center"/>
    </xf>
    <xf numFmtId="0" fontId="8" fillId="2" borderId="1" xfId="0" applyFont="1" applyFill="1" applyBorder="1" applyAlignment="1">
      <alignment horizontal="center" vertical="center"/>
    </xf>
    <xf numFmtId="0" fontId="48" fillId="2" borderId="0" xfId="0" applyFont="1" applyFill="1"/>
    <xf numFmtId="0" fontId="5" fillId="2" borderId="0" xfId="0" applyFont="1" applyFill="1" applyAlignment="1">
      <alignment vertical="center"/>
    </xf>
    <xf numFmtId="10" fontId="50" fillId="2" borderId="1" xfId="303" applyNumberFormat="1" applyFont="1" applyFill="1" applyBorder="1" applyAlignment="1">
      <alignment horizontal="center" vertical="center" wrapText="1"/>
    </xf>
    <xf numFmtId="0" fontId="53" fillId="0" borderId="1" xfId="0" applyFont="1" applyBorder="1" applyAlignment="1">
      <alignment horizontal="center" vertical="center" wrapText="1"/>
    </xf>
    <xf numFmtId="49" fontId="53" fillId="0" borderId="1" xfId="0" applyNumberFormat="1" applyFont="1" applyBorder="1" applyAlignment="1">
      <alignment horizontal="center" vertical="center" wrapText="1"/>
    </xf>
    <xf numFmtId="9" fontId="53" fillId="0" borderId="1" xfId="0" applyNumberFormat="1" applyFont="1" applyBorder="1" applyAlignment="1">
      <alignment horizontal="center" vertical="center" wrapText="1"/>
    </xf>
    <xf numFmtId="0" fontId="53" fillId="0" borderId="1" xfId="304" applyNumberFormat="1" applyFont="1" applyFill="1" applyBorder="1" applyAlignment="1">
      <alignment horizontal="center" vertical="center" wrapText="1"/>
    </xf>
    <xf numFmtId="8" fontId="53" fillId="0" borderId="1" xfId="304" applyNumberFormat="1" applyFont="1" applyFill="1" applyBorder="1" applyAlignment="1">
      <alignment horizontal="center" vertical="center" wrapText="1"/>
    </xf>
    <xf numFmtId="9" fontId="53" fillId="0" borderId="1" xfId="303" applyFont="1" applyFill="1" applyBorder="1" applyAlignment="1">
      <alignment horizontal="center" vertical="center" wrapText="1"/>
    </xf>
    <xf numFmtId="14" fontId="53" fillId="0" borderId="1" xfId="0" applyNumberFormat="1" applyFont="1" applyBorder="1" applyAlignment="1">
      <alignment horizontal="center" vertical="center" wrapText="1"/>
    </xf>
    <xf numFmtId="3" fontId="53" fillId="0" borderId="1" xfId="0" applyNumberFormat="1" applyFont="1" applyBorder="1" applyAlignment="1">
      <alignment horizontal="center" vertical="center" wrapText="1"/>
    </xf>
    <xf numFmtId="0" fontId="53" fillId="3" borderId="1" xfId="0" applyFont="1" applyFill="1" applyBorder="1" applyAlignment="1">
      <alignment horizontal="center" vertical="center" wrapText="1"/>
    </xf>
    <xf numFmtId="8" fontId="53" fillId="0" borderId="1" xfId="304" applyNumberFormat="1" applyFont="1" applyFill="1" applyBorder="1" applyAlignment="1">
      <alignment horizontal="right" vertical="center" wrapText="1"/>
    </xf>
    <xf numFmtId="8" fontId="53" fillId="3" borderId="1" xfId="0" applyNumberFormat="1" applyFont="1" applyFill="1" applyBorder="1" applyAlignment="1">
      <alignment horizontal="right" vertical="center" wrapText="1"/>
    </xf>
    <xf numFmtId="14" fontId="53" fillId="3" borderId="1" xfId="0" applyNumberFormat="1" applyFont="1" applyFill="1" applyBorder="1" applyAlignment="1">
      <alignment horizontal="center" vertical="center" wrapText="1"/>
    </xf>
    <xf numFmtId="8" fontId="54" fillId="0" borderId="1" xfId="304" applyNumberFormat="1" applyFont="1" applyFill="1" applyBorder="1" applyAlignment="1">
      <alignment horizontal="right" vertical="center" wrapText="1"/>
    </xf>
    <xf numFmtId="0" fontId="53" fillId="39" borderId="1" xfId="0" applyFont="1" applyFill="1" applyBorder="1" applyAlignment="1">
      <alignment horizontal="center" vertical="center" wrapText="1"/>
    </xf>
    <xf numFmtId="8" fontId="53" fillId="0" borderId="1" xfId="0" applyNumberFormat="1" applyFont="1" applyBorder="1" applyAlignment="1">
      <alignment horizontal="center" vertical="center" wrapText="1"/>
    </xf>
    <xf numFmtId="0" fontId="53" fillId="41" borderId="1" xfId="0" applyFont="1" applyFill="1" applyBorder="1" applyAlignment="1">
      <alignment horizontal="center" vertical="center" wrapText="1"/>
    </xf>
    <xf numFmtId="14" fontId="53" fillId="41" borderId="1" xfId="0" applyNumberFormat="1" applyFont="1" applyFill="1" applyBorder="1" applyAlignment="1">
      <alignment horizontal="center" vertical="center" wrapText="1"/>
    </xf>
    <xf numFmtId="3" fontId="53" fillId="41" borderId="1" xfId="0" applyNumberFormat="1" applyFont="1" applyFill="1" applyBorder="1" applyAlignment="1">
      <alignment horizontal="center" vertical="center" wrapText="1"/>
    </xf>
    <xf numFmtId="44" fontId="53" fillId="41" borderId="1" xfId="304" applyFont="1" applyFill="1" applyBorder="1" applyAlignment="1">
      <alignment horizontal="center" vertical="center" wrapText="1"/>
    </xf>
    <xf numFmtId="44" fontId="54" fillId="41" borderId="1" xfId="304" applyFont="1" applyFill="1" applyBorder="1" applyAlignment="1">
      <alignment horizontal="center" vertical="center" wrapText="1"/>
    </xf>
    <xf numFmtId="8" fontId="53" fillId="3" borderId="1" xfId="0" applyNumberFormat="1" applyFont="1" applyFill="1" applyBorder="1" applyAlignment="1">
      <alignment horizontal="center" vertical="center" wrapText="1"/>
    </xf>
    <xf numFmtId="8" fontId="53" fillId="0" borderId="1" xfId="0" applyNumberFormat="1" applyFont="1" applyBorder="1" applyAlignment="1">
      <alignment horizontal="right" vertical="center" wrapText="1"/>
    </xf>
    <xf numFmtId="8" fontId="54" fillId="0" borderId="1" xfId="0" applyNumberFormat="1" applyFont="1" applyBorder="1" applyAlignment="1">
      <alignment horizontal="right" vertical="center" wrapText="1"/>
    </xf>
    <xf numFmtId="8" fontId="53" fillId="0" borderId="1" xfId="0" applyNumberFormat="1" applyFont="1" applyBorder="1" applyAlignment="1">
      <alignment horizontal="right" vertical="center"/>
    </xf>
    <xf numFmtId="8" fontId="54" fillId="0" borderId="1" xfId="0" applyNumberFormat="1" applyFont="1" applyBorder="1" applyAlignment="1">
      <alignment horizontal="right" vertical="center"/>
    </xf>
    <xf numFmtId="44" fontId="54" fillId="0" borderId="1" xfId="304" applyFont="1" applyFill="1" applyBorder="1" applyAlignment="1">
      <alignment horizontal="right" vertical="center" wrapText="1"/>
    </xf>
    <xf numFmtId="8" fontId="53" fillId="0" borderId="1" xfId="0" applyNumberFormat="1" applyFont="1" applyBorder="1" applyAlignment="1">
      <alignment vertical="center"/>
    </xf>
    <xf numFmtId="8" fontId="54" fillId="0" borderId="1" xfId="0" applyNumberFormat="1" applyFont="1" applyBorder="1" applyAlignment="1">
      <alignment vertical="center"/>
    </xf>
    <xf numFmtId="8" fontId="53" fillId="41" borderId="1" xfId="0" applyNumberFormat="1" applyFont="1" applyFill="1" applyBorder="1" applyAlignment="1">
      <alignment horizontal="center" vertical="center" wrapText="1"/>
    </xf>
    <xf numFmtId="8" fontId="53" fillId="0" borderId="25" xfId="0" applyNumberFormat="1" applyFont="1" applyBorder="1" applyAlignment="1">
      <alignment horizontal="right" vertical="center"/>
    </xf>
    <xf numFmtId="8" fontId="54" fillId="0" borderId="25" xfId="0" applyNumberFormat="1" applyFont="1" applyBorder="1" applyAlignment="1">
      <alignment horizontal="right" vertical="center"/>
    </xf>
    <xf numFmtId="8" fontId="54" fillId="0" borderId="25" xfId="0" applyNumberFormat="1" applyFont="1" applyBorder="1" applyAlignment="1">
      <alignment vertical="center"/>
    </xf>
    <xf numFmtId="6" fontId="53" fillId="0" borderId="1" xfId="0" applyNumberFormat="1" applyFont="1" applyBorder="1" applyAlignment="1">
      <alignment horizontal="center" vertical="center" wrapText="1"/>
    </xf>
    <xf numFmtId="0" fontId="53" fillId="45" borderId="1" xfId="0" applyFont="1" applyFill="1" applyBorder="1" applyAlignment="1">
      <alignment horizontal="center" vertical="center" wrapText="1"/>
    </xf>
    <xf numFmtId="0" fontId="53" fillId="41" borderId="25" xfId="0" applyFont="1" applyFill="1" applyBorder="1" applyAlignment="1">
      <alignment horizontal="center" vertical="center" wrapText="1"/>
    </xf>
    <xf numFmtId="44" fontId="53" fillId="41" borderId="25" xfId="304" applyFont="1" applyFill="1" applyBorder="1" applyAlignment="1">
      <alignment horizontal="center" vertical="center" wrapText="1"/>
    </xf>
    <xf numFmtId="14" fontId="53" fillId="41" borderId="25" xfId="0" applyNumberFormat="1" applyFont="1" applyFill="1" applyBorder="1" applyAlignment="1">
      <alignment horizontal="center" vertical="center" wrapText="1"/>
    </xf>
    <xf numFmtId="8" fontId="54" fillId="0" borderId="1" xfId="304" applyNumberFormat="1" applyFont="1" applyFill="1" applyBorder="1" applyAlignment="1">
      <alignment horizontal="center" vertical="center" wrapText="1"/>
    </xf>
    <xf numFmtId="0" fontId="53" fillId="0" borderId="26" xfId="0" applyFont="1" applyBorder="1" applyAlignment="1">
      <alignment horizontal="center" vertical="center" wrapText="1"/>
    </xf>
    <xf numFmtId="49" fontId="53" fillId="0" borderId="26" xfId="0" applyNumberFormat="1" applyFont="1" applyBorder="1" applyAlignment="1">
      <alignment horizontal="center" vertical="center" wrapText="1"/>
    </xf>
    <xf numFmtId="9" fontId="53" fillId="0" borderId="26" xfId="0" applyNumberFormat="1" applyFont="1" applyBorder="1" applyAlignment="1">
      <alignment horizontal="center" vertical="center" wrapText="1"/>
    </xf>
    <xf numFmtId="0" fontId="53" fillId="41" borderId="2" xfId="0" applyFont="1" applyFill="1" applyBorder="1" applyAlignment="1">
      <alignment horizontal="center" vertical="center" wrapText="1"/>
    </xf>
    <xf numFmtId="0" fontId="53" fillId="0" borderId="25" xfId="0" applyFont="1" applyBorder="1" applyAlignment="1">
      <alignment horizontal="center" vertical="center" wrapText="1"/>
    </xf>
    <xf numFmtId="49" fontId="53" fillId="0" borderId="25" xfId="0" applyNumberFormat="1" applyFont="1" applyBorder="1" applyAlignment="1">
      <alignment horizontal="center" vertical="center" wrapText="1"/>
    </xf>
    <xf numFmtId="9" fontId="53" fillId="0" borderId="25" xfId="0" applyNumberFormat="1" applyFont="1" applyBorder="1" applyAlignment="1">
      <alignment horizontal="center" vertical="center" wrapText="1"/>
    </xf>
    <xf numFmtId="8" fontId="56" fillId="0" borderId="1" xfId="304" applyNumberFormat="1" applyFont="1" applyFill="1" applyBorder="1" applyAlignment="1">
      <alignment horizontal="right" vertical="center" wrapText="1"/>
    </xf>
    <xf numFmtId="8" fontId="56" fillId="0" borderId="1" xfId="0" applyNumberFormat="1" applyFont="1" applyBorder="1" applyAlignment="1">
      <alignment horizontal="right" vertical="center" wrapText="1"/>
    </xf>
    <xf numFmtId="44" fontId="53" fillId="0" borderId="26" xfId="304" applyFont="1" applyBorder="1" applyAlignment="1">
      <alignment vertical="center" wrapText="1"/>
    </xf>
    <xf numFmtId="44" fontId="53" fillId="0" borderId="27" xfId="304" applyFont="1" applyBorder="1" applyAlignment="1">
      <alignment vertical="center" wrapText="1"/>
    </xf>
    <xf numFmtId="44" fontId="53" fillId="0" borderId="25" xfId="304" applyFont="1" applyBorder="1" applyAlignment="1">
      <alignment vertical="center" wrapText="1"/>
    </xf>
    <xf numFmtId="10" fontId="53" fillId="0" borderId="26" xfId="303" applyNumberFormat="1" applyFont="1" applyBorder="1" applyAlignment="1">
      <alignment vertical="center" wrapText="1"/>
    </xf>
    <xf numFmtId="10" fontId="53" fillId="0" borderId="27" xfId="303" applyNumberFormat="1" applyFont="1" applyBorder="1" applyAlignment="1">
      <alignment vertical="center" wrapText="1"/>
    </xf>
    <xf numFmtId="10" fontId="53" fillId="0" borderId="25" xfId="303" applyNumberFormat="1" applyFont="1" applyBorder="1" applyAlignment="1">
      <alignment vertical="center" wrapText="1"/>
    </xf>
    <xf numFmtId="9" fontId="53" fillId="0" borderId="27" xfId="303" applyFont="1" applyBorder="1" applyAlignment="1">
      <alignment vertical="center" wrapText="1"/>
    </xf>
    <xf numFmtId="8" fontId="53" fillId="0" borderId="26" xfId="304" applyNumberFormat="1" applyFont="1" applyFill="1" applyBorder="1" applyAlignment="1">
      <alignment vertical="center" wrapText="1"/>
    </xf>
    <xf numFmtId="8" fontId="53" fillId="0" borderId="27" xfId="304" applyNumberFormat="1" applyFont="1" applyFill="1" applyBorder="1" applyAlignment="1">
      <alignment vertical="center" wrapText="1"/>
    </xf>
    <xf numFmtId="10" fontId="53" fillId="0" borderId="26" xfId="303" applyNumberFormat="1" applyFont="1" applyFill="1" applyBorder="1" applyAlignment="1">
      <alignment vertical="center" wrapText="1"/>
    </xf>
    <xf numFmtId="10" fontId="53" fillId="0" borderId="27" xfId="303" applyNumberFormat="1" applyFont="1" applyFill="1" applyBorder="1" applyAlignment="1">
      <alignment vertical="center" wrapText="1"/>
    </xf>
    <xf numFmtId="10" fontId="50" fillId="0" borderId="1" xfId="303" applyNumberFormat="1" applyFont="1" applyFill="1" applyBorder="1" applyAlignment="1">
      <alignment horizontal="center" vertical="center" wrapText="1"/>
    </xf>
    <xf numFmtId="9" fontId="50" fillId="0" borderId="1" xfId="303"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166" fontId="58" fillId="40" borderId="0" xfId="0" applyNumberFormat="1" applyFont="1" applyFill="1" applyAlignment="1">
      <alignment horizontal="left" vertical="center" wrapText="1"/>
    </xf>
    <xf numFmtId="0" fontId="53" fillId="0" borderId="27" xfId="0" applyFont="1" applyBorder="1" applyAlignment="1">
      <alignment horizontal="center" vertical="center" wrapText="1"/>
    </xf>
    <xf numFmtId="0" fontId="15" fillId="0" borderId="0" xfId="0" applyFont="1" applyAlignment="1">
      <alignment horizontal="center"/>
    </xf>
    <xf numFmtId="9" fontId="53" fillId="41" borderId="1" xfId="303" applyFont="1" applyFill="1" applyBorder="1" applyAlignment="1">
      <alignment horizontal="center" vertical="center" wrapText="1"/>
    </xf>
    <xf numFmtId="44" fontId="15" fillId="0" borderId="0" xfId="304" applyFont="1" applyAlignment="1">
      <alignment horizontal="center" wrapText="1"/>
    </xf>
    <xf numFmtId="9" fontId="0" fillId="2" borderId="1" xfId="303" applyFont="1" applyFill="1" applyBorder="1" applyAlignment="1">
      <alignment horizontal="center" vertical="center" wrapText="1"/>
    </xf>
    <xf numFmtId="0" fontId="44" fillId="2" borderId="1" xfId="0" applyFont="1" applyFill="1" applyBorder="1" applyAlignment="1">
      <alignment horizontal="center" vertical="center" wrapText="1"/>
    </xf>
    <xf numFmtId="0" fontId="52" fillId="2" borderId="0" xfId="0" applyFont="1" applyFill="1" applyAlignment="1">
      <alignment vertical="center"/>
    </xf>
    <xf numFmtId="0" fontId="55" fillId="2" borderId="0" xfId="0" applyFont="1" applyFill="1" applyAlignment="1">
      <alignment horizontal="center" vertical="center" wrapText="1"/>
    </xf>
    <xf numFmtId="0" fontId="6" fillId="39" borderId="25" xfId="0" applyFont="1" applyFill="1" applyBorder="1" applyAlignment="1">
      <alignment horizontal="center" vertical="center" wrapText="1"/>
    </xf>
    <xf numFmtId="0" fontId="5" fillId="39" borderId="25" xfId="0" applyFont="1" applyFill="1" applyBorder="1" applyAlignment="1">
      <alignment horizontal="center" vertical="center" wrapText="1"/>
    </xf>
    <xf numFmtId="49" fontId="6" fillId="39" borderId="25" xfId="0" applyNumberFormat="1"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5" fillId="42" borderId="29" xfId="0" applyFont="1" applyFill="1" applyBorder="1" applyAlignment="1">
      <alignment horizontal="center" vertical="center" wrapText="1"/>
    </xf>
    <xf numFmtId="9" fontId="5" fillId="42" borderId="29" xfId="303" applyFont="1" applyFill="1" applyBorder="1" applyAlignment="1">
      <alignment horizontal="center" vertical="center" wrapText="1"/>
    </xf>
    <xf numFmtId="0" fontId="5" fillId="3" borderId="25" xfId="0" applyFont="1" applyFill="1" applyBorder="1" applyAlignment="1">
      <alignment horizontal="center" vertical="center" wrapText="1"/>
    </xf>
    <xf numFmtId="0" fontId="6" fillId="0" borderId="25" xfId="0" applyFont="1" applyBorder="1" applyAlignment="1">
      <alignment horizontal="center" vertical="center" wrapText="1"/>
    </xf>
    <xf numFmtId="0" fontId="15" fillId="2" borderId="25" xfId="0" applyFont="1" applyFill="1" applyBorder="1" applyAlignment="1">
      <alignment horizontal="center" vertical="center" wrapText="1"/>
    </xf>
    <xf numFmtId="0" fontId="0" fillId="0" borderId="1" xfId="0" applyBorder="1"/>
    <xf numFmtId="0" fontId="43" fillId="2" borderId="1" xfId="1" applyFont="1" applyFill="1" applyBorder="1" applyAlignment="1">
      <alignment horizontal="left" vertical="center"/>
    </xf>
    <xf numFmtId="44" fontId="54" fillId="41" borderId="2" xfId="304" applyFont="1" applyFill="1" applyBorder="1" applyAlignment="1">
      <alignment horizontal="center" vertical="center" wrapText="1"/>
    </xf>
    <xf numFmtId="8" fontId="60" fillId="0" borderId="30" xfId="0" applyNumberFormat="1" applyFont="1" applyBorder="1" applyAlignment="1">
      <alignment horizontal="center" vertical="center" wrapText="1"/>
    </xf>
    <xf numFmtId="0" fontId="0" fillId="0" borderId="30" xfId="0" applyBorder="1" applyAlignment="1">
      <alignment horizontal="center" vertical="center" wrapText="1"/>
    </xf>
    <xf numFmtId="0" fontId="53" fillId="41" borderId="4" xfId="0" applyFont="1" applyFill="1" applyBorder="1" applyAlignment="1">
      <alignment horizontal="center" vertical="center" wrapText="1"/>
    </xf>
    <xf numFmtId="8" fontId="54" fillId="0" borderId="26" xfId="304" applyNumberFormat="1" applyFont="1" applyFill="1" applyBorder="1" applyAlignment="1">
      <alignment horizontal="right" vertical="center" wrapText="1"/>
    </xf>
    <xf numFmtId="0" fontId="53" fillId="39" borderId="26" xfId="0" applyFont="1" applyFill="1" applyBorder="1" applyAlignment="1">
      <alignment horizontal="center" vertical="center" wrapText="1"/>
    </xf>
    <xf numFmtId="8" fontId="54" fillId="0" borderId="25" xfId="304" applyNumberFormat="1" applyFont="1" applyFill="1" applyBorder="1" applyAlignment="1">
      <alignment horizontal="right" vertical="center" wrapText="1"/>
    </xf>
    <xf numFmtId="0" fontId="53" fillId="39" borderId="25" xfId="0" applyFont="1" applyFill="1" applyBorder="1" applyAlignment="1">
      <alignment horizontal="center" vertical="center" wrapText="1"/>
    </xf>
    <xf numFmtId="8" fontId="54" fillId="41" borderId="31" xfId="304" applyNumberFormat="1" applyFont="1" applyFill="1" applyBorder="1" applyAlignment="1">
      <alignment horizontal="center" vertical="center" wrapText="1"/>
    </xf>
    <xf numFmtId="0" fontId="53" fillId="41" borderId="32" xfId="0" applyFont="1" applyFill="1" applyBorder="1" applyAlignment="1">
      <alignment horizontal="center" vertical="center" wrapText="1"/>
    </xf>
    <xf numFmtId="0" fontId="53" fillId="41" borderId="28" xfId="0" applyFont="1" applyFill="1" applyBorder="1" applyAlignment="1">
      <alignment horizontal="center" vertical="center" wrapText="1"/>
    </xf>
    <xf numFmtId="44" fontId="0" fillId="0" borderId="31" xfId="304" applyFont="1" applyBorder="1" applyAlignment="1">
      <alignment horizontal="center" wrapText="1"/>
    </xf>
    <xf numFmtId="9" fontId="53" fillId="41" borderId="28" xfId="303" applyFont="1" applyFill="1"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1" xfId="0" applyBorder="1" applyAlignment="1">
      <alignment horizontal="center" vertical="center" wrapText="1"/>
    </xf>
    <xf numFmtId="166" fontId="58" fillId="0" borderId="34" xfId="0" applyNumberFormat="1" applyFont="1" applyBorder="1" applyAlignment="1">
      <alignment horizontal="left" vertical="center" wrapText="1"/>
    </xf>
    <xf numFmtId="0" fontId="0" fillId="0" borderId="31" xfId="0" applyBorder="1"/>
    <xf numFmtId="44" fontId="15" fillId="0" borderId="31" xfId="304" applyFont="1" applyBorder="1" applyAlignment="1">
      <alignment horizontal="center" wrapText="1"/>
    </xf>
    <xf numFmtId="0" fontId="0" fillId="0" borderId="33" xfId="0" applyBorder="1"/>
    <xf numFmtId="8" fontId="54" fillId="0" borderId="26" xfId="0" applyNumberFormat="1" applyFont="1" applyBorder="1" applyAlignment="1">
      <alignment vertical="center"/>
    </xf>
    <xf numFmtId="8" fontId="53" fillId="0" borderId="27" xfId="0" applyNumberFormat="1" applyFont="1" applyBorder="1" applyAlignment="1">
      <alignment vertical="center" wrapText="1"/>
    </xf>
    <xf numFmtId="166" fontId="58" fillId="40" borderId="34" xfId="0" applyNumberFormat="1" applyFont="1" applyFill="1" applyBorder="1" applyAlignment="1">
      <alignment horizontal="left" vertical="center" wrapText="1"/>
    </xf>
    <xf numFmtId="166" fontId="15" fillId="0" borderId="31" xfId="0" applyNumberFormat="1" applyFont="1" applyBorder="1" applyAlignment="1">
      <alignment horizontal="left" vertical="center" wrapText="1"/>
    </xf>
    <xf numFmtId="10" fontId="53" fillId="41" borderId="28" xfId="303" applyNumberFormat="1" applyFont="1" applyFill="1" applyBorder="1" applyAlignment="1">
      <alignment horizontal="center" vertical="center" wrapText="1"/>
    </xf>
    <xf numFmtId="8" fontId="53" fillId="41" borderId="28" xfId="0" applyNumberFormat="1" applyFont="1" applyFill="1" applyBorder="1" applyAlignment="1">
      <alignment horizontal="center" vertical="center" wrapText="1"/>
    </xf>
    <xf numFmtId="44" fontId="54" fillId="41" borderId="13" xfId="304" applyFont="1" applyFill="1" applyBorder="1" applyAlignment="1">
      <alignment horizontal="center" vertical="center" wrapText="1"/>
    </xf>
    <xf numFmtId="8" fontId="54" fillId="0" borderId="25" xfId="304" applyNumberFormat="1" applyFont="1" applyFill="1" applyBorder="1" applyAlignment="1">
      <alignment horizontal="center" vertical="center" wrapText="1"/>
    </xf>
    <xf numFmtId="166" fontId="15" fillId="0" borderId="31" xfId="0" applyNumberFormat="1" applyFont="1" applyBorder="1" applyAlignment="1">
      <alignment horizontal="center" vertical="center" wrapText="1"/>
    </xf>
    <xf numFmtId="0" fontId="0" fillId="46" borderId="1" xfId="0" applyFill="1" applyBorder="1"/>
    <xf numFmtId="10" fontId="50" fillId="0" borderId="1" xfId="303" applyNumberFormat="1" applyFont="1" applyBorder="1" applyAlignment="1">
      <alignment horizontal="center" vertical="center"/>
    </xf>
    <xf numFmtId="0" fontId="53" fillId="0" borderId="26" xfId="304" applyNumberFormat="1" applyFont="1" applyFill="1" applyBorder="1" applyAlignment="1">
      <alignment horizontal="center" vertical="center" wrapText="1"/>
    </xf>
    <xf numFmtId="0" fontId="53" fillId="0" borderId="25" xfId="304" applyNumberFormat="1" applyFont="1" applyFill="1" applyBorder="1" applyAlignment="1">
      <alignment horizontal="center" vertical="center" wrapText="1"/>
    </xf>
    <xf numFmtId="10" fontId="50" fillId="0" borderId="0" xfId="303" applyNumberFormat="1" applyFont="1" applyBorder="1" applyAlignment="1">
      <alignment horizontal="center" vertical="center"/>
    </xf>
    <xf numFmtId="8" fontId="0" fillId="0" borderId="0" xfId="0" applyNumberFormat="1" applyAlignment="1">
      <alignment vertical="center"/>
    </xf>
    <xf numFmtId="166" fontId="15" fillId="0" borderId="0" xfId="0" applyNumberFormat="1" applyFont="1" applyAlignment="1">
      <alignment horizontal="left" wrapText="1"/>
    </xf>
    <xf numFmtId="9" fontId="57" fillId="0" borderId="0" xfId="303" applyFont="1" applyBorder="1" applyAlignment="1">
      <alignment horizontal="center"/>
    </xf>
    <xf numFmtId="44" fontId="15" fillId="0" borderId="0" xfId="304" applyFont="1" applyBorder="1" applyAlignment="1">
      <alignment horizontal="center" wrapText="1"/>
    </xf>
    <xf numFmtId="166" fontId="58" fillId="2" borderId="0" xfId="0" applyNumberFormat="1" applyFont="1" applyFill="1" applyAlignment="1">
      <alignment horizontal="left" vertical="center" wrapText="1"/>
    </xf>
    <xf numFmtId="10" fontId="62" fillId="2" borderId="30" xfId="303" applyNumberFormat="1" applyFont="1" applyFill="1" applyBorder="1" applyAlignment="1">
      <alignment horizontal="center" vertical="center" wrapText="1"/>
    </xf>
    <xf numFmtId="0" fontId="53" fillId="41" borderId="35" xfId="0" applyFont="1" applyFill="1" applyBorder="1" applyAlignment="1">
      <alignment horizontal="center" vertical="center" wrapText="1"/>
    </xf>
    <xf numFmtId="0" fontId="0" fillId="0" borderId="26" xfId="0" applyBorder="1"/>
    <xf numFmtId="0" fontId="0" fillId="0" borderId="34" xfId="0" applyBorder="1"/>
    <xf numFmtId="0" fontId="0" fillId="0" borderId="26" xfId="0" applyBorder="1" applyAlignment="1">
      <alignment horizontal="center" vertical="center" wrapText="1"/>
    </xf>
    <xf numFmtId="0" fontId="0" fillId="0" borderId="25" xfId="0" applyBorder="1"/>
    <xf numFmtId="0" fontId="0" fillId="0" borderId="34" xfId="0" applyBorder="1" applyAlignment="1">
      <alignment horizontal="center" vertical="center" wrapText="1"/>
    </xf>
    <xf numFmtId="8" fontId="53" fillId="41" borderId="35" xfId="0" applyNumberFormat="1" applyFont="1" applyFill="1" applyBorder="1" applyAlignment="1">
      <alignment horizontal="center" vertical="center" wrapText="1"/>
    </xf>
    <xf numFmtId="0" fontId="60" fillId="0" borderId="31" xfId="0" applyFont="1" applyBorder="1"/>
    <xf numFmtId="0" fontId="60" fillId="0" borderId="33" xfId="0" applyFont="1" applyBorder="1"/>
    <xf numFmtId="0" fontId="0" fillId="0" borderId="27" xfId="0" applyBorder="1"/>
    <xf numFmtId="0" fontId="0" fillId="0" borderId="27" xfId="0" applyBorder="1" applyAlignment="1">
      <alignment horizontal="center" vertical="center"/>
    </xf>
    <xf numFmtId="8" fontId="54" fillId="41" borderId="35" xfId="304" applyNumberFormat="1" applyFont="1" applyFill="1" applyBorder="1" applyAlignment="1">
      <alignment horizontal="center" vertical="center" wrapText="1"/>
    </xf>
    <xf numFmtId="0" fontId="0" fillId="0" borderId="33" xfId="0" applyBorder="1" applyAlignment="1">
      <alignment horizontal="center" vertical="center"/>
    </xf>
    <xf numFmtId="8" fontId="54" fillId="41" borderId="2" xfId="304" applyNumberFormat="1" applyFont="1" applyFill="1" applyBorder="1" applyAlignment="1">
      <alignment horizontal="center" vertical="center" wrapText="1"/>
    </xf>
    <xf numFmtId="0" fontId="0" fillId="46" borderId="2" xfId="0" applyFill="1" applyBorder="1"/>
    <xf numFmtId="6" fontId="50" fillId="0" borderId="33" xfId="0" applyNumberFormat="1" applyFont="1" applyBorder="1" applyAlignment="1">
      <alignment horizontal="center" vertical="center"/>
    </xf>
    <xf numFmtId="0" fontId="57" fillId="0" borderId="30" xfId="0" applyFont="1" applyBorder="1"/>
    <xf numFmtId="166" fontId="15" fillId="0" borderId="1" xfId="0" applyNumberFormat="1" applyFont="1" applyBorder="1" applyAlignment="1">
      <alignment horizontal="left" wrapText="1"/>
    </xf>
    <xf numFmtId="9" fontId="57" fillId="0" borderId="1" xfId="303" applyFont="1" applyBorder="1" applyAlignment="1">
      <alignment horizontal="center"/>
    </xf>
    <xf numFmtId="44" fontId="15" fillId="0" borderId="1" xfId="304" applyFont="1" applyBorder="1" applyAlignment="1">
      <alignment horizontal="center" wrapText="1"/>
    </xf>
    <xf numFmtId="6" fontId="50" fillId="0" borderId="36" xfId="0" applyNumberFormat="1" applyFont="1" applyBorder="1" applyAlignment="1">
      <alignment vertical="center"/>
    </xf>
    <xf numFmtId="6" fontId="50" fillId="0" borderId="28" xfId="0" applyNumberFormat="1" applyFont="1" applyBorder="1" applyAlignment="1">
      <alignment vertical="center"/>
    </xf>
    <xf numFmtId="10" fontId="63" fillId="0" borderId="37" xfId="303" applyNumberFormat="1" applyFont="1" applyBorder="1" applyAlignment="1">
      <alignment horizontal="center" vertical="center"/>
    </xf>
    <xf numFmtId="10" fontId="63" fillId="0" borderId="28" xfId="303" applyNumberFormat="1" applyFont="1" applyBorder="1" applyAlignment="1">
      <alignment horizontal="center" vertical="center"/>
    </xf>
    <xf numFmtId="0" fontId="48" fillId="2" borderId="1" xfId="0" applyFont="1" applyFill="1" applyBorder="1"/>
    <xf numFmtId="10" fontId="50" fillId="2" borderId="1" xfId="0" applyNumberFormat="1" applyFont="1" applyFill="1" applyBorder="1" applyAlignment="1">
      <alignment horizontal="center" vertical="center"/>
    </xf>
    <xf numFmtId="10" fontId="50" fillId="2" borderId="1" xfId="303" applyNumberFormat="1" applyFont="1" applyFill="1" applyBorder="1" applyAlignment="1">
      <alignment horizontal="center" vertical="center"/>
    </xf>
    <xf numFmtId="0" fontId="61" fillId="0" borderId="31" xfId="0" applyFont="1" applyBorder="1" applyAlignment="1">
      <alignment vertical="center"/>
    </xf>
    <xf numFmtId="0" fontId="61" fillId="0" borderId="30" xfId="0" applyFont="1" applyBorder="1" applyAlignment="1">
      <alignment vertical="center"/>
    </xf>
    <xf numFmtId="166" fontId="58" fillId="40" borderId="1" xfId="0" applyNumberFormat="1" applyFont="1" applyFill="1" applyBorder="1" applyAlignment="1">
      <alignment horizontal="left" vertical="center" wrapText="1"/>
    </xf>
    <xf numFmtId="8" fontId="0" fillId="0" borderId="1" xfId="0" applyNumberFormat="1" applyBorder="1" applyAlignment="1">
      <alignment vertical="center"/>
    </xf>
    <xf numFmtId="0" fontId="0" fillId="0" borderId="1" xfId="0" applyBorder="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48" fillId="2" borderId="1" xfId="0" applyFont="1" applyFill="1" applyBorder="1" applyAlignment="1">
      <alignment horizontal="center"/>
    </xf>
    <xf numFmtId="0" fontId="5" fillId="2" borderId="1" xfId="0" applyFont="1" applyFill="1" applyBorder="1" applyAlignment="1">
      <alignment horizontal="center" vertical="center"/>
    </xf>
    <xf numFmtId="0" fontId="46" fillId="2" borderId="1" xfId="0" applyFont="1" applyFill="1" applyBorder="1" applyAlignment="1">
      <alignment horizontal="center"/>
    </xf>
    <xf numFmtId="0" fontId="2" fillId="2" borderId="1"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2" fillId="2" borderId="1" xfId="0" applyFont="1" applyFill="1" applyBorder="1" applyAlignment="1">
      <alignment horizontal="center" vertical="center"/>
    </xf>
    <xf numFmtId="0" fontId="51" fillId="2" borderId="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7" fillId="2" borderId="0" xfId="0" applyFont="1" applyFill="1" applyAlignment="1">
      <alignment horizontal="center"/>
    </xf>
    <xf numFmtId="0" fontId="55" fillId="2" borderId="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61" fillId="2" borderId="34" xfId="0" applyFont="1" applyFill="1" applyBorder="1" applyAlignment="1">
      <alignment horizontal="center" vertical="center"/>
    </xf>
    <xf numFmtId="0" fontId="61" fillId="2" borderId="31" xfId="0" applyFont="1" applyFill="1" applyBorder="1" applyAlignment="1">
      <alignment horizontal="center" vertical="center"/>
    </xf>
    <xf numFmtId="0" fontId="61" fillId="2" borderId="33" xfId="0" applyFont="1" applyFill="1" applyBorder="1" applyAlignment="1">
      <alignment horizontal="center" vertic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5" xfId="0" applyBorder="1" applyAlignment="1">
      <alignment horizontal="center"/>
    </xf>
    <xf numFmtId="0" fontId="0" fillId="0" borderId="1" xfId="0" applyBorder="1" applyAlignment="1">
      <alignment horizontal="center"/>
    </xf>
    <xf numFmtId="0" fontId="61" fillId="0" borderId="34" xfId="0" applyFont="1" applyBorder="1" applyAlignment="1">
      <alignment horizontal="center" vertical="center"/>
    </xf>
    <xf numFmtId="0" fontId="61" fillId="0" borderId="31" xfId="0" applyFont="1" applyBorder="1" applyAlignment="1">
      <alignment horizontal="center" vertical="center"/>
    </xf>
    <xf numFmtId="0" fontId="61" fillId="0" borderId="33" xfId="0" applyFont="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5" name="Imagen 4">
          <a:extLst>
            <a:ext uri="{FF2B5EF4-FFF2-40B4-BE49-F238E27FC236}">
              <a16:creationId xmlns:a16="http://schemas.microsoft.com/office/drawing/2014/main" id="{402FD982-B38B-48EA-8EDF-C574E7993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0</xdr:rowOff>
    </xdr:from>
    <xdr:ext cx="1339010" cy="1209675"/>
    <xdr:pic>
      <xdr:nvPicPr>
        <xdr:cNvPr id="2" name="Imagen 1">
          <a:extLst>
            <a:ext uri="{FF2B5EF4-FFF2-40B4-BE49-F238E27FC236}">
              <a16:creationId xmlns:a16="http://schemas.microsoft.com/office/drawing/2014/main" id="{CC342D54-BA69-468E-A5D3-EF738DFD32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sqref="A1:H1"/>
    </sheetView>
  </sheetViews>
  <sheetFormatPr baseColWidth="10" defaultColWidth="10.875" defaultRowHeight="15"/>
  <cols>
    <col min="1" max="1" width="34.125" style="15" customWidth="1"/>
    <col min="2" max="2" width="10.875" style="7"/>
    <col min="3" max="3" width="28.375" style="7" customWidth="1"/>
    <col min="4" max="4" width="21.375" style="7" customWidth="1"/>
    <col min="5" max="5" width="19.375" style="7" customWidth="1"/>
    <col min="6" max="6" width="27.375" style="7" customWidth="1"/>
    <col min="7" max="7" width="17.125" style="7" customWidth="1"/>
    <col min="8" max="8" width="27.375" style="7" customWidth="1"/>
    <col min="9" max="9" width="15.375" style="7" customWidth="1"/>
    <col min="10" max="10" width="17.875" style="7" customWidth="1"/>
    <col min="11" max="11" width="19.375" style="7" customWidth="1"/>
    <col min="12" max="12" width="25.375" style="7" customWidth="1"/>
    <col min="13" max="13" width="20.625" style="7" customWidth="1"/>
    <col min="14" max="15" width="10.875" style="7"/>
    <col min="16" max="16" width="16.625" style="7" customWidth="1"/>
    <col min="17" max="17" width="20.375" style="7" customWidth="1"/>
    <col min="18" max="18" width="18.625" style="7" customWidth="1"/>
    <col min="19" max="19" width="22.875" style="7" customWidth="1"/>
    <col min="20" max="20" width="22.125" style="7" customWidth="1"/>
    <col min="21" max="21" width="25.375" style="7" customWidth="1"/>
    <col min="22" max="22" width="21.125" style="7" customWidth="1"/>
    <col min="23" max="23" width="19.125" style="7" customWidth="1"/>
    <col min="24" max="24" width="17.375" style="7" customWidth="1"/>
    <col min="25" max="25" width="16.375" style="7" customWidth="1"/>
    <col min="26" max="26" width="16.125" style="7" customWidth="1"/>
    <col min="27" max="27" width="28.625" style="7" customWidth="1"/>
    <col min="28" max="28" width="19.375" style="7" customWidth="1"/>
    <col min="29" max="29" width="21.125" style="7" customWidth="1"/>
    <col min="30" max="30" width="21.875" style="7" customWidth="1"/>
    <col min="31" max="31" width="25.375" style="7" customWidth="1"/>
    <col min="32" max="32" width="22.125" style="7" customWidth="1"/>
    <col min="33" max="33" width="29.625" style="7" customWidth="1"/>
    <col min="34" max="34" width="18.625" style="7" customWidth="1"/>
    <col min="35" max="35" width="18.125" style="7" customWidth="1"/>
    <col min="36" max="36" width="22.125" style="7" customWidth="1"/>
    <col min="37" max="16384" width="10.875" style="7"/>
  </cols>
  <sheetData>
    <row r="1" spans="1:50" ht="54.75" customHeight="1">
      <c r="A1" s="224" t="s">
        <v>0</v>
      </c>
      <c r="B1" s="224"/>
      <c r="C1" s="224"/>
      <c r="D1" s="224"/>
      <c r="E1" s="224"/>
      <c r="F1" s="224"/>
      <c r="G1" s="224"/>
      <c r="H1" s="224"/>
    </row>
    <row r="2" spans="1:50" ht="33" customHeight="1">
      <c r="A2" s="228" t="s">
        <v>1</v>
      </c>
      <c r="B2" s="228"/>
      <c r="C2" s="228"/>
      <c r="D2" s="228"/>
      <c r="E2" s="228"/>
      <c r="F2" s="228"/>
      <c r="G2" s="228"/>
      <c r="H2" s="228"/>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223" t="s">
        <v>3</v>
      </c>
      <c r="C3" s="223"/>
      <c r="D3" s="223"/>
      <c r="E3" s="223"/>
      <c r="F3" s="223"/>
      <c r="G3" s="223"/>
      <c r="H3" s="223"/>
    </row>
    <row r="4" spans="1:50" ht="48" customHeight="1">
      <c r="A4" s="11" t="s">
        <v>4</v>
      </c>
      <c r="B4" s="225" t="s">
        <v>5</v>
      </c>
      <c r="C4" s="226"/>
      <c r="D4" s="226"/>
      <c r="E4" s="226"/>
      <c r="F4" s="226"/>
      <c r="G4" s="226"/>
      <c r="H4" s="227"/>
    </row>
    <row r="5" spans="1:50" ht="31.5" customHeight="1">
      <c r="A5" s="11" t="s">
        <v>6</v>
      </c>
      <c r="B5" s="223" t="s">
        <v>7</v>
      </c>
      <c r="C5" s="223"/>
      <c r="D5" s="223"/>
      <c r="E5" s="223"/>
      <c r="F5" s="223"/>
      <c r="G5" s="223"/>
      <c r="H5" s="223"/>
    </row>
    <row r="6" spans="1:50" ht="40.5" customHeight="1">
      <c r="A6" s="11" t="s">
        <v>8</v>
      </c>
      <c r="B6" s="225" t="s">
        <v>9</v>
      </c>
      <c r="C6" s="226"/>
      <c r="D6" s="226"/>
      <c r="E6" s="226"/>
      <c r="F6" s="226"/>
      <c r="G6" s="226"/>
      <c r="H6" s="227"/>
    </row>
    <row r="7" spans="1:50" ht="41.1" customHeight="1">
      <c r="A7" s="11" t="s">
        <v>10</v>
      </c>
      <c r="B7" s="223" t="s">
        <v>11</v>
      </c>
      <c r="C7" s="223"/>
      <c r="D7" s="223"/>
      <c r="E7" s="223"/>
      <c r="F7" s="223"/>
      <c r="G7" s="223"/>
      <c r="H7" s="223"/>
    </row>
    <row r="8" spans="1:50" ht="48.95" customHeight="1">
      <c r="A8" s="11" t="s">
        <v>12</v>
      </c>
      <c r="B8" s="223" t="s">
        <v>13</v>
      </c>
      <c r="C8" s="223"/>
      <c r="D8" s="223"/>
      <c r="E8" s="223"/>
      <c r="F8" s="223"/>
      <c r="G8" s="223"/>
      <c r="H8" s="223"/>
    </row>
    <row r="9" spans="1:50" ht="48.95" customHeight="1">
      <c r="A9" s="11" t="s">
        <v>14</v>
      </c>
      <c r="B9" s="225" t="s">
        <v>15</v>
      </c>
      <c r="C9" s="226"/>
      <c r="D9" s="226"/>
      <c r="E9" s="226"/>
      <c r="F9" s="226"/>
      <c r="G9" s="226"/>
      <c r="H9" s="227"/>
    </row>
    <row r="10" spans="1:50" ht="30">
      <c r="A10" s="11" t="s">
        <v>16</v>
      </c>
      <c r="B10" s="223" t="s">
        <v>17</v>
      </c>
      <c r="C10" s="223"/>
      <c r="D10" s="223"/>
      <c r="E10" s="223"/>
      <c r="F10" s="223"/>
      <c r="G10" s="223"/>
      <c r="H10" s="223"/>
    </row>
    <row r="11" spans="1:50" ht="30">
      <c r="A11" s="11" t="s">
        <v>18</v>
      </c>
      <c r="B11" s="223" t="s">
        <v>19</v>
      </c>
      <c r="C11" s="223"/>
      <c r="D11" s="223"/>
      <c r="E11" s="223"/>
      <c r="F11" s="223"/>
      <c r="G11" s="223"/>
      <c r="H11" s="223"/>
    </row>
    <row r="12" spans="1:50" ht="33.950000000000003" customHeight="1">
      <c r="A12" s="11" t="s">
        <v>20</v>
      </c>
      <c r="B12" s="223" t="s">
        <v>21</v>
      </c>
      <c r="C12" s="223"/>
      <c r="D12" s="223"/>
      <c r="E12" s="223"/>
      <c r="F12" s="223"/>
      <c r="G12" s="223"/>
      <c r="H12" s="223"/>
    </row>
    <row r="13" spans="1:50" ht="30">
      <c r="A13" s="11" t="s">
        <v>22</v>
      </c>
      <c r="B13" s="223" t="s">
        <v>23</v>
      </c>
      <c r="C13" s="223"/>
      <c r="D13" s="223"/>
      <c r="E13" s="223"/>
      <c r="F13" s="223"/>
      <c r="G13" s="223"/>
      <c r="H13" s="223"/>
    </row>
    <row r="14" spans="1:50" ht="30">
      <c r="A14" s="11" t="s">
        <v>24</v>
      </c>
      <c r="B14" s="223" t="s">
        <v>25</v>
      </c>
      <c r="C14" s="223"/>
      <c r="D14" s="223"/>
      <c r="E14" s="223"/>
      <c r="F14" s="223"/>
      <c r="G14" s="223"/>
      <c r="H14" s="223"/>
    </row>
    <row r="15" spans="1:50" ht="44.1" customHeight="1">
      <c r="A15" s="11" t="s">
        <v>26</v>
      </c>
      <c r="B15" s="223" t="s">
        <v>27</v>
      </c>
      <c r="C15" s="223"/>
      <c r="D15" s="223"/>
      <c r="E15" s="223"/>
      <c r="F15" s="223"/>
      <c r="G15" s="223"/>
      <c r="H15" s="223"/>
    </row>
    <row r="16" spans="1:50" ht="60">
      <c r="A16" s="11" t="s">
        <v>28</v>
      </c>
      <c r="B16" s="223" t="s">
        <v>29</v>
      </c>
      <c r="C16" s="223"/>
      <c r="D16" s="223"/>
      <c r="E16" s="223"/>
      <c r="F16" s="223"/>
      <c r="G16" s="223"/>
      <c r="H16" s="223"/>
    </row>
    <row r="17" spans="1:8" ht="58.5" customHeight="1">
      <c r="A17" s="11" t="s">
        <v>30</v>
      </c>
      <c r="B17" s="223" t="s">
        <v>31</v>
      </c>
      <c r="C17" s="223"/>
      <c r="D17" s="223"/>
      <c r="E17" s="223"/>
      <c r="F17" s="223"/>
      <c r="G17" s="223"/>
      <c r="H17" s="223"/>
    </row>
    <row r="18" spans="1:8" ht="30">
      <c r="A18" s="11" t="s">
        <v>32</v>
      </c>
      <c r="B18" s="223" t="s">
        <v>33</v>
      </c>
      <c r="C18" s="223"/>
      <c r="D18" s="223"/>
      <c r="E18" s="223"/>
      <c r="F18" s="223"/>
      <c r="G18" s="223"/>
      <c r="H18" s="223"/>
    </row>
    <row r="19" spans="1:8" ht="30" customHeight="1">
      <c r="A19" s="230"/>
      <c r="B19" s="231"/>
      <c r="C19" s="231"/>
      <c r="D19" s="231"/>
      <c r="E19" s="231"/>
      <c r="F19" s="231"/>
      <c r="G19" s="231"/>
      <c r="H19" s="232"/>
    </row>
    <row r="20" spans="1:8" ht="37.5" customHeight="1">
      <c r="A20" s="228" t="s">
        <v>34</v>
      </c>
      <c r="B20" s="228"/>
      <c r="C20" s="228"/>
      <c r="D20" s="228"/>
      <c r="E20" s="228"/>
      <c r="F20" s="228"/>
      <c r="G20" s="228"/>
      <c r="H20" s="228"/>
    </row>
    <row r="21" spans="1:8" ht="117" customHeight="1">
      <c r="A21" s="233" t="s">
        <v>35</v>
      </c>
      <c r="B21" s="233"/>
      <c r="C21" s="233"/>
      <c r="D21" s="233"/>
      <c r="E21" s="233"/>
      <c r="F21" s="233"/>
      <c r="G21" s="233"/>
      <c r="H21" s="233"/>
    </row>
    <row r="22" spans="1:8" ht="117" customHeight="1">
      <c r="A22" s="11" t="s">
        <v>10</v>
      </c>
      <c r="B22" s="223" t="s">
        <v>11</v>
      </c>
      <c r="C22" s="223"/>
      <c r="D22" s="223"/>
      <c r="E22" s="223"/>
      <c r="F22" s="223"/>
      <c r="G22" s="223"/>
      <c r="H22" s="223"/>
    </row>
    <row r="23" spans="1:8" ht="167.1" customHeight="1">
      <c r="A23" s="11" t="s">
        <v>36</v>
      </c>
      <c r="B23" s="233" t="s">
        <v>37</v>
      </c>
      <c r="C23" s="233"/>
      <c r="D23" s="233"/>
      <c r="E23" s="233"/>
      <c r="F23" s="233"/>
      <c r="G23" s="233"/>
      <c r="H23" s="233"/>
    </row>
    <row r="24" spans="1:8" ht="69.75" customHeight="1">
      <c r="A24" s="11" t="s">
        <v>38</v>
      </c>
      <c r="B24" s="233" t="s">
        <v>39</v>
      </c>
      <c r="C24" s="233"/>
      <c r="D24" s="233"/>
      <c r="E24" s="233"/>
      <c r="F24" s="233"/>
      <c r="G24" s="233"/>
      <c r="H24" s="233"/>
    </row>
    <row r="25" spans="1:8" ht="60" customHeight="1">
      <c r="A25" s="11" t="s">
        <v>40</v>
      </c>
      <c r="B25" s="233" t="s">
        <v>41</v>
      </c>
      <c r="C25" s="233"/>
      <c r="D25" s="233"/>
      <c r="E25" s="233"/>
      <c r="F25" s="233"/>
      <c r="G25" s="233"/>
      <c r="H25" s="233"/>
    </row>
    <row r="26" spans="1:8" ht="24.75" customHeight="1">
      <c r="A26" s="12" t="s">
        <v>42</v>
      </c>
      <c r="B26" s="229" t="s">
        <v>43</v>
      </c>
      <c r="C26" s="229"/>
      <c r="D26" s="229"/>
      <c r="E26" s="229"/>
      <c r="F26" s="229"/>
      <c r="G26" s="229"/>
      <c r="H26" s="229"/>
    </row>
    <row r="27" spans="1:8" ht="26.25" customHeight="1">
      <c r="A27" s="12" t="s">
        <v>44</v>
      </c>
      <c r="B27" s="229" t="s">
        <v>45</v>
      </c>
      <c r="C27" s="229"/>
      <c r="D27" s="229"/>
      <c r="E27" s="229"/>
      <c r="F27" s="229"/>
      <c r="G27" s="229"/>
      <c r="H27" s="229"/>
    </row>
    <row r="28" spans="1:8" ht="53.25" customHeight="1">
      <c r="A28" s="11" t="s">
        <v>46</v>
      </c>
      <c r="B28" s="233" t="s">
        <v>47</v>
      </c>
      <c r="C28" s="233"/>
      <c r="D28" s="233"/>
      <c r="E28" s="233"/>
      <c r="F28" s="233"/>
      <c r="G28" s="233"/>
      <c r="H28" s="233"/>
    </row>
    <row r="29" spans="1:8" ht="45" customHeight="1">
      <c r="A29" s="11" t="s">
        <v>48</v>
      </c>
      <c r="B29" s="249" t="s">
        <v>49</v>
      </c>
      <c r="C29" s="250"/>
      <c r="D29" s="250"/>
      <c r="E29" s="250"/>
      <c r="F29" s="250"/>
      <c r="G29" s="250"/>
      <c r="H29" s="251"/>
    </row>
    <row r="30" spans="1:8" ht="45" customHeight="1">
      <c r="A30" s="11" t="s">
        <v>50</v>
      </c>
      <c r="B30" s="249" t="s">
        <v>51</v>
      </c>
      <c r="C30" s="250"/>
      <c r="D30" s="250"/>
      <c r="E30" s="250"/>
      <c r="F30" s="250"/>
      <c r="G30" s="250"/>
      <c r="H30" s="251"/>
    </row>
    <row r="31" spans="1:8" ht="45" customHeight="1">
      <c r="A31" s="11" t="s">
        <v>52</v>
      </c>
      <c r="B31" s="249" t="s">
        <v>53</v>
      </c>
      <c r="C31" s="250"/>
      <c r="D31" s="250"/>
      <c r="E31" s="250"/>
      <c r="F31" s="250"/>
      <c r="G31" s="250"/>
      <c r="H31" s="251"/>
    </row>
    <row r="32" spans="1:8" ht="33" customHeight="1">
      <c r="A32" s="12" t="s">
        <v>54</v>
      </c>
      <c r="B32" s="233" t="s">
        <v>55</v>
      </c>
      <c r="C32" s="233"/>
      <c r="D32" s="233"/>
      <c r="E32" s="233"/>
      <c r="F32" s="233"/>
      <c r="G32" s="233"/>
      <c r="H32" s="233"/>
    </row>
    <row r="33" spans="1:8" ht="39" customHeight="1">
      <c r="A33" s="11" t="s">
        <v>56</v>
      </c>
      <c r="B33" s="229" t="s">
        <v>57</v>
      </c>
      <c r="C33" s="229"/>
      <c r="D33" s="229"/>
      <c r="E33" s="229"/>
      <c r="F33" s="229"/>
      <c r="G33" s="229"/>
      <c r="H33" s="229"/>
    </row>
    <row r="34" spans="1:8" ht="39" customHeight="1">
      <c r="A34" s="228" t="s">
        <v>58</v>
      </c>
      <c r="B34" s="228"/>
      <c r="C34" s="228"/>
      <c r="D34" s="228"/>
      <c r="E34" s="228"/>
      <c r="F34" s="228"/>
      <c r="G34" s="228"/>
      <c r="H34" s="228"/>
    </row>
    <row r="35" spans="1:8" ht="79.5" customHeight="1">
      <c r="A35" s="225" t="s">
        <v>59</v>
      </c>
      <c r="B35" s="226"/>
      <c r="C35" s="226"/>
      <c r="D35" s="226"/>
      <c r="E35" s="226"/>
      <c r="F35" s="226"/>
      <c r="G35" s="226"/>
      <c r="H35" s="227"/>
    </row>
    <row r="36" spans="1:8" ht="33" customHeight="1">
      <c r="A36" s="11" t="s">
        <v>60</v>
      </c>
      <c r="B36" s="233" t="s">
        <v>61</v>
      </c>
      <c r="C36" s="233"/>
      <c r="D36" s="233"/>
      <c r="E36" s="233"/>
      <c r="F36" s="233"/>
      <c r="G36" s="233"/>
      <c r="H36" s="233"/>
    </row>
    <row r="37" spans="1:8" ht="33" customHeight="1">
      <c r="A37" s="11" t="s">
        <v>62</v>
      </c>
      <c r="B37" s="233" t="s">
        <v>63</v>
      </c>
      <c r="C37" s="233"/>
      <c r="D37" s="233"/>
      <c r="E37" s="233"/>
      <c r="F37" s="233"/>
      <c r="G37" s="233"/>
      <c r="H37" s="233"/>
    </row>
    <row r="38" spans="1:8" ht="33" customHeight="1">
      <c r="A38" s="18"/>
      <c r="B38" s="19"/>
      <c r="C38" s="19"/>
      <c r="D38" s="19"/>
      <c r="E38" s="19"/>
      <c r="F38" s="19"/>
      <c r="G38" s="19"/>
      <c r="H38" s="20"/>
    </row>
    <row r="39" spans="1:8" ht="34.5" customHeight="1">
      <c r="A39" s="228" t="s">
        <v>64</v>
      </c>
      <c r="B39" s="228"/>
      <c r="C39" s="228"/>
      <c r="D39" s="228"/>
      <c r="E39" s="228"/>
      <c r="F39" s="228"/>
      <c r="G39" s="228"/>
      <c r="H39" s="228"/>
    </row>
    <row r="40" spans="1:8" ht="34.5" customHeight="1">
      <c r="A40" s="11" t="s">
        <v>65</v>
      </c>
      <c r="B40" s="233" t="s">
        <v>66</v>
      </c>
      <c r="C40" s="233"/>
      <c r="D40" s="233"/>
      <c r="E40" s="233"/>
      <c r="F40" s="233"/>
      <c r="G40" s="233"/>
      <c r="H40" s="233"/>
    </row>
    <row r="41" spans="1:8" ht="29.25" customHeight="1">
      <c r="A41" s="11" t="s">
        <v>67</v>
      </c>
      <c r="B41" s="233" t="s">
        <v>68</v>
      </c>
      <c r="C41" s="233"/>
      <c r="D41" s="233"/>
      <c r="E41" s="233"/>
      <c r="F41" s="233"/>
      <c r="G41" s="233"/>
      <c r="H41" s="233"/>
    </row>
    <row r="42" spans="1:8" ht="42" customHeight="1">
      <c r="A42" s="11" t="s">
        <v>69</v>
      </c>
      <c r="B42" s="233" t="s">
        <v>70</v>
      </c>
      <c r="C42" s="233"/>
      <c r="D42" s="233"/>
      <c r="E42" s="233"/>
      <c r="F42" s="233"/>
      <c r="G42" s="233"/>
      <c r="H42" s="233"/>
    </row>
    <row r="43" spans="1:8" ht="42" customHeight="1">
      <c r="A43" s="11" t="s">
        <v>71</v>
      </c>
      <c r="B43" s="249" t="s">
        <v>72</v>
      </c>
      <c r="C43" s="250"/>
      <c r="D43" s="250"/>
      <c r="E43" s="250"/>
      <c r="F43" s="250"/>
      <c r="G43" s="250"/>
      <c r="H43" s="251"/>
    </row>
    <row r="44" spans="1:8" ht="42" customHeight="1">
      <c r="A44" s="11" t="s">
        <v>73</v>
      </c>
      <c r="B44" s="249" t="s">
        <v>74</v>
      </c>
      <c r="C44" s="250"/>
      <c r="D44" s="250"/>
      <c r="E44" s="250"/>
      <c r="F44" s="250"/>
      <c r="G44" s="250"/>
      <c r="H44" s="251"/>
    </row>
    <row r="45" spans="1:8" ht="42" customHeight="1">
      <c r="A45" s="11" t="s">
        <v>75</v>
      </c>
      <c r="B45" s="249" t="s">
        <v>76</v>
      </c>
      <c r="C45" s="250"/>
      <c r="D45" s="250"/>
      <c r="E45" s="250"/>
      <c r="F45" s="250"/>
      <c r="G45" s="250"/>
      <c r="H45" s="251"/>
    </row>
    <row r="46" spans="1:8" ht="86.1" customHeight="1">
      <c r="A46" s="13" t="s">
        <v>77</v>
      </c>
      <c r="B46" s="234" t="s">
        <v>78</v>
      </c>
      <c r="C46" s="234"/>
      <c r="D46" s="234"/>
      <c r="E46" s="234"/>
      <c r="F46" s="234"/>
      <c r="G46" s="234"/>
      <c r="H46" s="234"/>
    </row>
    <row r="47" spans="1:8" ht="39.75" customHeight="1">
      <c r="A47" s="13" t="s">
        <v>79</v>
      </c>
      <c r="B47" s="236" t="s">
        <v>80</v>
      </c>
      <c r="C47" s="237"/>
      <c r="D47" s="237"/>
      <c r="E47" s="237"/>
      <c r="F47" s="237"/>
      <c r="G47" s="237"/>
      <c r="H47" s="238"/>
    </row>
    <row r="48" spans="1:8" ht="31.5" customHeight="1">
      <c r="A48" s="13" t="s">
        <v>81</v>
      </c>
      <c r="B48" s="234" t="s">
        <v>82</v>
      </c>
      <c r="C48" s="234"/>
      <c r="D48" s="234"/>
      <c r="E48" s="234"/>
      <c r="F48" s="234"/>
      <c r="G48" s="234"/>
      <c r="H48" s="234"/>
    </row>
    <row r="49" spans="1:8" ht="30">
      <c r="A49" s="13" t="s">
        <v>83</v>
      </c>
      <c r="B49" s="234" t="s">
        <v>84</v>
      </c>
      <c r="C49" s="234"/>
      <c r="D49" s="234"/>
      <c r="E49" s="234"/>
      <c r="F49" s="234"/>
      <c r="G49" s="234"/>
      <c r="H49" s="234"/>
    </row>
    <row r="50" spans="1:8" ht="43.5" customHeight="1">
      <c r="A50" s="13" t="s">
        <v>85</v>
      </c>
      <c r="B50" s="234" t="s">
        <v>86</v>
      </c>
      <c r="C50" s="234"/>
      <c r="D50" s="234"/>
      <c r="E50" s="234"/>
      <c r="F50" s="234"/>
      <c r="G50" s="234"/>
      <c r="H50" s="234"/>
    </row>
    <row r="51" spans="1:8" ht="40.5" customHeight="1">
      <c r="A51" s="13" t="s">
        <v>87</v>
      </c>
      <c r="B51" s="234" t="s">
        <v>88</v>
      </c>
      <c r="C51" s="234"/>
      <c r="D51" s="234"/>
      <c r="E51" s="234"/>
      <c r="F51" s="234"/>
      <c r="G51" s="234"/>
      <c r="H51" s="234"/>
    </row>
    <row r="52" spans="1:8" ht="75.75" customHeight="1">
      <c r="A52" s="14" t="s">
        <v>89</v>
      </c>
      <c r="B52" s="235" t="s">
        <v>90</v>
      </c>
      <c r="C52" s="235"/>
      <c r="D52" s="235"/>
      <c r="E52" s="235"/>
      <c r="F52" s="235"/>
      <c r="G52" s="235"/>
      <c r="H52" s="235"/>
    </row>
    <row r="53" spans="1:8" ht="41.25" customHeight="1">
      <c r="A53" s="14" t="s">
        <v>91</v>
      </c>
      <c r="B53" s="235" t="s">
        <v>92</v>
      </c>
      <c r="C53" s="235"/>
      <c r="D53" s="235"/>
      <c r="E53" s="235"/>
      <c r="F53" s="235"/>
      <c r="G53" s="235"/>
      <c r="H53" s="235"/>
    </row>
    <row r="54" spans="1:8" ht="47.45" customHeight="1">
      <c r="A54" s="14" t="s">
        <v>93</v>
      </c>
      <c r="B54" s="235" t="s">
        <v>94</v>
      </c>
      <c r="C54" s="235"/>
      <c r="D54" s="235"/>
      <c r="E54" s="235"/>
      <c r="F54" s="235"/>
      <c r="G54" s="235"/>
      <c r="H54" s="235"/>
    </row>
    <row r="55" spans="1:8" ht="57.6" customHeight="1">
      <c r="A55" s="14" t="s">
        <v>95</v>
      </c>
      <c r="B55" s="235" t="s">
        <v>96</v>
      </c>
      <c r="C55" s="235"/>
      <c r="D55" s="235"/>
      <c r="E55" s="235"/>
      <c r="F55" s="235"/>
      <c r="G55" s="235"/>
      <c r="H55" s="235"/>
    </row>
    <row r="56" spans="1:8" ht="31.5" customHeight="1">
      <c r="A56" s="14" t="s">
        <v>97</v>
      </c>
      <c r="B56" s="235" t="s">
        <v>98</v>
      </c>
      <c r="C56" s="235"/>
      <c r="D56" s="235"/>
      <c r="E56" s="235"/>
      <c r="F56" s="235"/>
      <c r="G56" s="235"/>
      <c r="H56" s="235"/>
    </row>
    <row r="57" spans="1:8" ht="70.5" customHeight="1">
      <c r="A57" s="14" t="s">
        <v>99</v>
      </c>
      <c r="B57" s="235" t="s">
        <v>100</v>
      </c>
      <c r="C57" s="235"/>
      <c r="D57" s="235"/>
      <c r="E57" s="235"/>
      <c r="F57" s="235"/>
      <c r="G57" s="235"/>
      <c r="H57" s="235"/>
    </row>
    <row r="58" spans="1:8" ht="33.75" customHeight="1">
      <c r="A58" s="241"/>
      <c r="B58" s="241"/>
      <c r="C58" s="241"/>
      <c r="D58" s="241"/>
      <c r="E58" s="241"/>
      <c r="F58" s="241"/>
      <c r="G58" s="241"/>
      <c r="H58" s="242"/>
    </row>
    <row r="59" spans="1:8" ht="32.25" customHeight="1">
      <c r="A59" s="244" t="s">
        <v>101</v>
      </c>
      <c r="B59" s="244"/>
      <c r="C59" s="244"/>
      <c r="D59" s="244"/>
      <c r="E59" s="244"/>
      <c r="F59" s="244"/>
      <c r="G59" s="244"/>
      <c r="H59" s="244"/>
    </row>
    <row r="60" spans="1:8" ht="34.5" customHeight="1">
      <c r="A60" s="11" t="s">
        <v>102</v>
      </c>
      <c r="B60" s="239" t="s">
        <v>103</v>
      </c>
      <c r="C60" s="239"/>
      <c r="D60" s="239"/>
      <c r="E60" s="239"/>
      <c r="F60" s="239"/>
      <c r="G60" s="239"/>
      <c r="H60" s="239"/>
    </row>
    <row r="61" spans="1:8" ht="60" customHeight="1">
      <c r="A61" s="11" t="s">
        <v>104</v>
      </c>
      <c r="B61" s="248" t="s">
        <v>105</v>
      </c>
      <c r="C61" s="248"/>
      <c r="D61" s="248"/>
      <c r="E61" s="248"/>
      <c r="F61" s="248"/>
      <c r="G61" s="248"/>
      <c r="H61" s="248"/>
    </row>
    <row r="62" spans="1:8" ht="41.25" customHeight="1">
      <c r="A62" s="11" t="s">
        <v>106</v>
      </c>
      <c r="B62" s="245" t="s">
        <v>107</v>
      </c>
      <c r="C62" s="246"/>
      <c r="D62" s="246"/>
      <c r="E62" s="246"/>
      <c r="F62" s="246"/>
      <c r="G62" s="246"/>
      <c r="H62" s="247"/>
    </row>
    <row r="63" spans="1:8" ht="42" customHeight="1">
      <c r="A63" s="11" t="s">
        <v>108</v>
      </c>
      <c r="B63" s="233" t="s">
        <v>109</v>
      </c>
      <c r="C63" s="233"/>
      <c r="D63" s="233"/>
      <c r="E63" s="233"/>
      <c r="F63" s="233"/>
      <c r="G63" s="233"/>
      <c r="H63" s="233"/>
    </row>
    <row r="64" spans="1:8" ht="31.5" customHeight="1">
      <c r="A64" s="11" t="s">
        <v>110</v>
      </c>
      <c r="B64" s="239" t="s">
        <v>111</v>
      </c>
      <c r="C64" s="239"/>
      <c r="D64" s="239"/>
      <c r="E64" s="239"/>
      <c r="F64" s="239"/>
      <c r="G64" s="239"/>
      <c r="H64" s="239"/>
    </row>
    <row r="65" spans="1:8" ht="45.75" customHeight="1">
      <c r="A65" s="11" t="s">
        <v>112</v>
      </c>
      <c r="B65" s="239" t="s">
        <v>113</v>
      </c>
      <c r="C65" s="239"/>
      <c r="D65" s="239"/>
      <c r="E65" s="239"/>
      <c r="F65" s="239"/>
      <c r="G65" s="239"/>
      <c r="H65" s="239"/>
    </row>
    <row r="66" spans="1:8" ht="30.75" customHeight="1">
      <c r="A66" s="243"/>
      <c r="B66" s="243"/>
      <c r="C66" s="243"/>
      <c r="D66" s="243"/>
      <c r="E66" s="243"/>
      <c r="F66" s="243"/>
      <c r="G66" s="243"/>
      <c r="H66" s="243"/>
    </row>
    <row r="67" spans="1:8" ht="34.5" customHeight="1">
      <c r="A67" s="244" t="s">
        <v>114</v>
      </c>
      <c r="B67" s="244"/>
      <c r="C67" s="244"/>
      <c r="D67" s="244"/>
      <c r="E67" s="244"/>
      <c r="F67" s="244"/>
      <c r="G67" s="244"/>
      <c r="H67" s="244"/>
    </row>
    <row r="68" spans="1:8" ht="39.75" customHeight="1">
      <c r="A68" s="14" t="s">
        <v>115</v>
      </c>
      <c r="B68" s="239" t="s">
        <v>116</v>
      </c>
      <c r="C68" s="239"/>
      <c r="D68" s="239"/>
      <c r="E68" s="239"/>
      <c r="F68" s="239"/>
      <c r="G68" s="239"/>
      <c r="H68" s="239"/>
    </row>
    <row r="69" spans="1:8" ht="39.75" customHeight="1">
      <c r="A69" s="14" t="s">
        <v>117</v>
      </c>
      <c r="B69" s="239" t="s">
        <v>118</v>
      </c>
      <c r="C69" s="239"/>
      <c r="D69" s="239"/>
      <c r="E69" s="239"/>
      <c r="F69" s="239"/>
      <c r="G69" s="239"/>
      <c r="H69" s="239"/>
    </row>
    <row r="70" spans="1:8" ht="42" customHeight="1">
      <c r="A70" s="14" t="s">
        <v>119</v>
      </c>
      <c r="B70" s="235" t="s">
        <v>120</v>
      </c>
      <c r="C70" s="235"/>
      <c r="D70" s="235"/>
      <c r="E70" s="235"/>
      <c r="F70" s="235"/>
      <c r="G70" s="235"/>
      <c r="H70" s="235"/>
    </row>
    <row r="71" spans="1:8" ht="33.75" customHeight="1">
      <c r="A71" s="14" t="s">
        <v>121</v>
      </c>
      <c r="B71" s="239" t="s">
        <v>122</v>
      </c>
      <c r="C71" s="239"/>
      <c r="D71" s="239"/>
      <c r="E71" s="239"/>
      <c r="F71" s="239"/>
      <c r="G71" s="239"/>
      <c r="H71" s="239"/>
    </row>
    <row r="72" spans="1:8" ht="33" customHeight="1">
      <c r="A72" s="14" t="s">
        <v>123</v>
      </c>
      <c r="B72" s="239" t="s">
        <v>124</v>
      </c>
      <c r="C72" s="239"/>
      <c r="D72" s="239"/>
      <c r="E72" s="239"/>
      <c r="F72" s="239"/>
      <c r="G72" s="239"/>
      <c r="H72" s="239"/>
    </row>
    <row r="73" spans="1:8" ht="33.75" customHeight="1">
      <c r="A73" s="240"/>
      <c r="B73" s="240"/>
      <c r="C73" s="240"/>
      <c r="D73" s="240"/>
      <c r="E73" s="240"/>
      <c r="F73" s="240"/>
      <c r="G73" s="240"/>
      <c r="H73" s="24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showGridLines="0" tabSelected="1" topLeftCell="AC8" zoomScale="71" zoomScaleNormal="71" workbookViewId="0">
      <pane ySplit="1" topLeftCell="A38" activePane="bottomLeft" state="frozen"/>
      <selection activeCell="A8" sqref="A8"/>
      <selection pane="bottomLeft" activeCell="AF42" sqref="AF42"/>
    </sheetView>
  </sheetViews>
  <sheetFormatPr baseColWidth="10" defaultColWidth="11.375" defaultRowHeight="14.25" outlineLevelRow="1"/>
  <cols>
    <col min="1" max="1" width="30.375" style="1" customWidth="1"/>
    <col min="2" max="2" width="37.125" style="1" customWidth="1"/>
    <col min="3" max="3" width="18.625" style="1" customWidth="1"/>
    <col min="4" max="4" width="18.375" style="1" customWidth="1"/>
    <col min="5" max="5" width="30.125" style="1" customWidth="1"/>
    <col min="6" max="6" width="21.25" style="1" customWidth="1"/>
    <col min="7" max="7" width="18" style="1" customWidth="1"/>
    <col min="8" max="9" width="25" style="1" customWidth="1"/>
    <col min="10" max="10" width="16" style="1" customWidth="1"/>
    <col min="11" max="11" width="28.375" style="1" customWidth="1"/>
    <col min="12" max="12" width="20.625" style="1" customWidth="1"/>
    <col min="13" max="13" width="23.875" style="1" customWidth="1"/>
    <col min="14" max="14" width="50.375" style="1" customWidth="1"/>
    <col min="15" max="15" width="22.375" style="1" customWidth="1"/>
    <col min="16" max="16" width="27.625" style="1" customWidth="1"/>
    <col min="17" max="24" width="27.375" style="1" customWidth="1"/>
    <col min="25" max="25" width="41.875" style="1" customWidth="1"/>
    <col min="26" max="26" width="40" style="1" customWidth="1"/>
    <col min="27" max="27" width="47" style="1" customWidth="1"/>
    <col min="28" max="32" width="44.625" style="1" customWidth="1"/>
    <col min="33" max="33" width="18.625" style="1" customWidth="1"/>
    <col min="34" max="34" width="16.375" style="1" bestFit="1" customWidth="1"/>
    <col min="35" max="35" width="25.375" style="1" bestFit="1" customWidth="1"/>
    <col min="36" max="36" width="23.75" style="1" customWidth="1"/>
    <col min="37" max="37" width="25.75" style="1" bestFit="1" customWidth="1"/>
    <col min="38" max="16384" width="11.375" style="1"/>
  </cols>
  <sheetData>
    <row r="1" spans="1:33" ht="21" hidden="1" customHeight="1">
      <c r="A1" s="258"/>
      <c r="B1" s="258"/>
      <c r="C1" s="255" t="s">
        <v>125</v>
      </c>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150" t="s">
        <v>126</v>
      </c>
    </row>
    <row r="2" spans="1:33" ht="21" hidden="1" customHeight="1">
      <c r="A2" s="258"/>
      <c r="B2" s="258"/>
      <c r="C2" s="255" t="s">
        <v>127</v>
      </c>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150" t="s">
        <v>128</v>
      </c>
    </row>
    <row r="3" spans="1:33" ht="21" hidden="1" customHeight="1">
      <c r="A3" s="258"/>
      <c r="B3" s="258"/>
      <c r="C3" s="255" t="s">
        <v>129</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150" t="s">
        <v>130</v>
      </c>
    </row>
    <row r="4" spans="1:33" ht="21" hidden="1" customHeight="1">
      <c r="A4" s="258"/>
      <c r="B4" s="258"/>
      <c r="C4" s="255" t="s">
        <v>131</v>
      </c>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150" t="s">
        <v>132</v>
      </c>
    </row>
    <row r="5" spans="1:33" ht="26.25" hidden="1">
      <c r="A5" s="259" t="s">
        <v>133</v>
      </c>
      <c r="B5" s="259"/>
      <c r="C5" s="256" t="s">
        <v>134</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15"/>
      <c r="AG5" s="67"/>
    </row>
    <row r="6" spans="1:33" ht="15" hidden="1">
      <c r="A6" s="257" t="s">
        <v>135</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68"/>
    </row>
    <row r="7" spans="1:33" ht="18" hidden="1" customHeight="1">
      <c r="A7" s="257" t="s">
        <v>136</v>
      </c>
      <c r="B7" s="257"/>
      <c r="C7" s="257"/>
      <c r="D7" s="257"/>
      <c r="E7" s="257"/>
      <c r="F7" s="257"/>
      <c r="G7" s="257"/>
      <c r="H7" s="257"/>
      <c r="I7" s="257"/>
      <c r="J7" s="257"/>
      <c r="K7" s="257"/>
      <c r="L7" s="257"/>
      <c r="M7" s="257"/>
      <c r="N7" s="257"/>
      <c r="O7" s="257"/>
      <c r="P7" s="257" t="s">
        <v>137</v>
      </c>
      <c r="Q7" s="257"/>
      <c r="R7" s="257"/>
      <c r="S7" s="257"/>
      <c r="T7" s="257" t="s">
        <v>138</v>
      </c>
      <c r="U7" s="257"/>
      <c r="V7" s="257"/>
      <c r="W7" s="257"/>
      <c r="X7" s="257"/>
      <c r="Y7" s="257" t="s">
        <v>139</v>
      </c>
      <c r="Z7" s="257"/>
      <c r="AA7" s="257"/>
      <c r="AB7" s="257"/>
      <c r="AC7" s="257" t="s">
        <v>140</v>
      </c>
      <c r="AD7" s="257"/>
      <c r="AE7" s="257"/>
      <c r="AF7" s="257"/>
      <c r="AG7" s="68"/>
    </row>
    <row r="8" spans="1:33" ht="67.5" customHeight="1">
      <c r="A8" s="2" t="s">
        <v>2</v>
      </c>
      <c r="B8" s="2" t="s">
        <v>4</v>
      </c>
      <c r="C8" s="2" t="s">
        <v>141</v>
      </c>
      <c r="D8" s="2" t="s">
        <v>142</v>
      </c>
      <c r="E8" s="2" t="s">
        <v>143</v>
      </c>
      <c r="F8" s="2" t="s">
        <v>144</v>
      </c>
      <c r="G8" s="2" t="s">
        <v>14</v>
      </c>
      <c r="H8" s="2" t="s">
        <v>16</v>
      </c>
      <c r="I8" s="2" t="s">
        <v>18</v>
      </c>
      <c r="J8" s="16" t="s">
        <v>145</v>
      </c>
      <c r="K8" s="2" t="s">
        <v>146</v>
      </c>
      <c r="L8" s="2" t="s">
        <v>147</v>
      </c>
      <c r="M8" s="2" t="s">
        <v>148</v>
      </c>
      <c r="N8" s="2" t="s">
        <v>28</v>
      </c>
      <c r="O8" s="2" t="s">
        <v>30</v>
      </c>
      <c r="P8" s="2" t="s">
        <v>149</v>
      </c>
      <c r="Q8" s="2" t="s">
        <v>150</v>
      </c>
      <c r="R8" s="2" t="s">
        <v>151</v>
      </c>
      <c r="S8" s="2" t="s">
        <v>152</v>
      </c>
      <c r="T8" s="2" t="s">
        <v>153</v>
      </c>
      <c r="U8" s="2" t="s">
        <v>154</v>
      </c>
      <c r="V8" s="2" t="s">
        <v>155</v>
      </c>
      <c r="W8" s="2" t="s">
        <v>156</v>
      </c>
      <c r="X8" s="2" t="s">
        <v>157</v>
      </c>
      <c r="Y8" s="2" t="s">
        <v>158</v>
      </c>
      <c r="Z8" s="2" t="s">
        <v>159</v>
      </c>
      <c r="AA8" s="2" t="s">
        <v>160</v>
      </c>
      <c r="AB8" s="2" t="s">
        <v>161</v>
      </c>
      <c r="AC8" s="2" t="s">
        <v>162</v>
      </c>
      <c r="AD8" s="2" t="s">
        <v>163</v>
      </c>
      <c r="AE8" s="2" t="s">
        <v>164</v>
      </c>
      <c r="AF8" s="2" t="s">
        <v>165</v>
      </c>
    </row>
    <row r="9" spans="1:33" ht="54.95" customHeight="1" outlineLevel="1">
      <c r="A9" s="33" t="s">
        <v>166</v>
      </c>
      <c r="B9" s="33" t="s">
        <v>167</v>
      </c>
      <c r="C9" s="33" t="s">
        <v>168</v>
      </c>
      <c r="D9" s="33" t="s">
        <v>169</v>
      </c>
      <c r="E9" s="33" t="s">
        <v>170</v>
      </c>
      <c r="F9" s="33" t="s">
        <v>171</v>
      </c>
      <c r="G9" s="33" t="s">
        <v>172</v>
      </c>
      <c r="H9" s="33" t="s">
        <v>173</v>
      </c>
      <c r="I9" s="33" t="s">
        <v>174</v>
      </c>
      <c r="J9" s="33">
        <v>0</v>
      </c>
      <c r="K9" s="33" t="s">
        <v>175</v>
      </c>
      <c r="L9" s="35">
        <v>0.5</v>
      </c>
      <c r="M9" s="33" t="s">
        <v>176</v>
      </c>
      <c r="N9" s="33" t="s">
        <v>177</v>
      </c>
      <c r="O9" s="34">
        <v>4</v>
      </c>
      <c r="P9" s="39" t="s">
        <v>178</v>
      </c>
      <c r="Q9" s="33">
        <v>2</v>
      </c>
      <c r="R9" s="33">
        <v>1</v>
      </c>
      <c r="S9" s="33">
        <v>1</v>
      </c>
      <c r="T9" s="33">
        <v>0</v>
      </c>
      <c r="U9" s="63">
        <f>Y9+Z9</f>
        <v>0.52</v>
      </c>
      <c r="V9" s="33"/>
      <c r="W9" s="33"/>
      <c r="X9" s="66">
        <f>+T9+U9+V9+W9</f>
        <v>0.52</v>
      </c>
      <c r="Y9" s="39">
        <v>0</v>
      </c>
      <c r="Z9" s="41">
        <v>0.52</v>
      </c>
      <c r="AA9" s="39">
        <v>0</v>
      </c>
      <c r="AB9" s="39">
        <v>0</v>
      </c>
      <c r="AC9" s="59">
        <f>(Y9+Z9)/Q9*L9</f>
        <v>0.13</v>
      </c>
      <c r="AD9" s="59">
        <f>(Y9+Z9)/O9*L9</f>
        <v>6.5000000000000002E-2</v>
      </c>
      <c r="AE9" s="59">
        <f>(Y9+Z9)/Q9</f>
        <v>0.26</v>
      </c>
      <c r="AF9" s="59">
        <f>(Y9+Z9)/O9</f>
        <v>0.13</v>
      </c>
      <c r="AG9" s="32"/>
    </row>
    <row r="10" spans="1:33" ht="54.95" customHeight="1" outlineLevel="1">
      <c r="A10" s="33" t="s">
        <v>166</v>
      </c>
      <c r="B10" s="33" t="s">
        <v>167</v>
      </c>
      <c r="C10" s="33" t="s">
        <v>168</v>
      </c>
      <c r="D10" s="33" t="s">
        <v>169</v>
      </c>
      <c r="E10" s="33" t="s">
        <v>170</v>
      </c>
      <c r="F10" s="33" t="s">
        <v>171</v>
      </c>
      <c r="G10" s="33" t="s">
        <v>172</v>
      </c>
      <c r="H10" s="33" t="s">
        <v>179</v>
      </c>
      <c r="I10" s="33" t="s">
        <v>174</v>
      </c>
      <c r="J10" s="33">
        <v>4</v>
      </c>
      <c r="K10" s="33" t="s">
        <v>180</v>
      </c>
      <c r="L10" s="35">
        <v>0.15</v>
      </c>
      <c r="M10" s="33" t="s">
        <v>176</v>
      </c>
      <c r="N10" s="33" t="s">
        <v>181</v>
      </c>
      <c r="O10" s="34">
        <v>6</v>
      </c>
      <c r="P10" s="39" t="s">
        <v>178</v>
      </c>
      <c r="Q10" s="33">
        <v>2</v>
      </c>
      <c r="R10" s="33">
        <v>2</v>
      </c>
      <c r="S10" s="33">
        <v>2</v>
      </c>
      <c r="T10" s="33">
        <v>0</v>
      </c>
      <c r="U10" s="63">
        <f t="shared" ref="U10:U39" si="0">Y10+Z10</f>
        <v>0</v>
      </c>
      <c r="V10" s="33"/>
      <c r="W10" s="33"/>
      <c r="X10" s="66">
        <f t="shared" ref="X10:X39" si="1">+T10+U10+V10+W10</f>
        <v>0</v>
      </c>
      <c r="Y10" s="39">
        <v>0</v>
      </c>
      <c r="Z10" s="39">
        <v>0</v>
      </c>
      <c r="AA10" s="39">
        <v>0</v>
      </c>
      <c r="AB10" s="39">
        <v>0</v>
      </c>
      <c r="AC10" s="59">
        <f t="shared" ref="AC10:AC39" si="2">(Y10+Z10)/Q10*L10</f>
        <v>0</v>
      </c>
      <c r="AD10" s="59">
        <f t="shared" ref="AD10:AD39" si="3">(Y10+Z10)/O10*L10</f>
        <v>0</v>
      </c>
      <c r="AE10" s="59">
        <f t="shared" ref="AE10:AE39" si="4">(Y10+Z10)/Q10</f>
        <v>0</v>
      </c>
      <c r="AF10" s="59">
        <f t="shared" ref="AF10:AF34" si="5">(Y10+Z10)/O10</f>
        <v>0</v>
      </c>
      <c r="AG10" s="32"/>
    </row>
    <row r="11" spans="1:33" ht="54.95" customHeight="1" outlineLevel="1">
      <c r="A11" s="33" t="s">
        <v>166</v>
      </c>
      <c r="B11" s="33" t="s">
        <v>167</v>
      </c>
      <c r="C11" s="33" t="s">
        <v>168</v>
      </c>
      <c r="D11" s="33" t="s">
        <v>169</v>
      </c>
      <c r="E11" s="33" t="s">
        <v>170</v>
      </c>
      <c r="F11" s="33" t="s">
        <v>171</v>
      </c>
      <c r="G11" s="33" t="s">
        <v>172</v>
      </c>
      <c r="H11" s="33" t="s">
        <v>182</v>
      </c>
      <c r="I11" s="33" t="s">
        <v>174</v>
      </c>
      <c r="J11" s="33">
        <v>61</v>
      </c>
      <c r="K11" s="33" t="s">
        <v>183</v>
      </c>
      <c r="L11" s="35">
        <v>0.1</v>
      </c>
      <c r="M11" s="33" t="s">
        <v>176</v>
      </c>
      <c r="N11" s="33" t="s">
        <v>184</v>
      </c>
      <c r="O11" s="34">
        <v>360</v>
      </c>
      <c r="P11" s="39" t="s">
        <v>178</v>
      </c>
      <c r="Q11" s="33">
        <v>130</v>
      </c>
      <c r="R11" s="33">
        <v>130</v>
      </c>
      <c r="S11" s="33">
        <v>100</v>
      </c>
      <c r="T11" s="33">
        <v>0</v>
      </c>
      <c r="U11" s="63">
        <f t="shared" si="0"/>
        <v>0</v>
      </c>
      <c r="V11" s="33"/>
      <c r="W11" s="33"/>
      <c r="X11" s="66">
        <f t="shared" si="1"/>
        <v>0</v>
      </c>
      <c r="Y11" s="39">
        <v>0</v>
      </c>
      <c r="Z11" s="39">
        <v>0</v>
      </c>
      <c r="AA11" s="39">
        <v>0</v>
      </c>
      <c r="AB11" s="39">
        <v>0</v>
      </c>
      <c r="AC11" s="59">
        <f t="shared" si="2"/>
        <v>0</v>
      </c>
      <c r="AD11" s="59">
        <f t="shared" si="3"/>
        <v>0</v>
      </c>
      <c r="AE11" s="59">
        <f t="shared" si="4"/>
        <v>0</v>
      </c>
      <c r="AF11" s="59">
        <f t="shared" si="5"/>
        <v>0</v>
      </c>
      <c r="AG11" s="32"/>
    </row>
    <row r="12" spans="1:33" ht="54.95" customHeight="1" outlineLevel="1">
      <c r="A12" s="33" t="s">
        <v>185</v>
      </c>
      <c r="B12" s="33" t="s">
        <v>167</v>
      </c>
      <c r="C12" s="33" t="s">
        <v>168</v>
      </c>
      <c r="D12" s="33" t="s">
        <v>169</v>
      </c>
      <c r="E12" s="33" t="s">
        <v>170</v>
      </c>
      <c r="F12" s="33" t="s">
        <v>171</v>
      </c>
      <c r="G12" s="33" t="s">
        <v>172</v>
      </c>
      <c r="H12" s="33" t="s">
        <v>186</v>
      </c>
      <c r="I12" s="33" t="s">
        <v>174</v>
      </c>
      <c r="J12" s="33">
        <v>160</v>
      </c>
      <c r="K12" s="33" t="s">
        <v>187</v>
      </c>
      <c r="L12" s="35">
        <v>0.25</v>
      </c>
      <c r="M12" s="33" t="s">
        <v>176</v>
      </c>
      <c r="N12" s="33" t="s">
        <v>188</v>
      </c>
      <c r="O12" s="34">
        <v>320</v>
      </c>
      <c r="P12" s="39" t="s">
        <v>178</v>
      </c>
      <c r="Q12" s="33">
        <v>110</v>
      </c>
      <c r="R12" s="33">
        <v>110</v>
      </c>
      <c r="S12" s="33">
        <v>100</v>
      </c>
      <c r="T12" s="33">
        <v>0</v>
      </c>
      <c r="U12" s="33">
        <f t="shared" si="0"/>
        <v>81</v>
      </c>
      <c r="V12" s="33"/>
      <c r="W12" s="33"/>
      <c r="X12" s="66">
        <f t="shared" si="1"/>
        <v>81</v>
      </c>
      <c r="Y12" s="39">
        <v>0</v>
      </c>
      <c r="Z12" s="39">
        <v>81</v>
      </c>
      <c r="AA12" s="39">
        <v>0</v>
      </c>
      <c r="AB12" s="39">
        <v>0</v>
      </c>
      <c r="AC12" s="59">
        <f t="shared" si="2"/>
        <v>0.18409090909090908</v>
      </c>
      <c r="AD12" s="59">
        <f t="shared" si="3"/>
        <v>6.3281249999999997E-2</v>
      </c>
      <c r="AE12" s="59">
        <f t="shared" si="4"/>
        <v>0.73636363636363633</v>
      </c>
      <c r="AF12" s="59">
        <f t="shared" si="5"/>
        <v>0.25312499999999999</v>
      </c>
      <c r="AG12" s="32"/>
    </row>
    <row r="13" spans="1:33" ht="54.95" customHeight="1">
      <c r="A13" s="33"/>
      <c r="B13" s="33"/>
      <c r="C13" s="33"/>
      <c r="D13" s="33"/>
      <c r="E13" s="33"/>
      <c r="F13" s="252" t="s">
        <v>189</v>
      </c>
      <c r="G13" s="253"/>
      <c r="H13" s="253"/>
      <c r="I13" s="253"/>
      <c r="J13" s="253"/>
      <c r="K13" s="253"/>
      <c r="L13" s="253"/>
      <c r="M13" s="253"/>
      <c r="N13" s="253"/>
      <c r="O13" s="253"/>
      <c r="P13" s="253"/>
      <c r="Q13" s="253"/>
      <c r="R13" s="253"/>
      <c r="S13" s="253"/>
      <c r="T13" s="253"/>
      <c r="U13" s="253"/>
      <c r="V13" s="253"/>
      <c r="W13" s="253"/>
      <c r="X13" s="253"/>
      <c r="Y13" s="253"/>
      <c r="Z13" s="253"/>
      <c r="AA13" s="253"/>
      <c r="AB13" s="254"/>
      <c r="AC13" s="69">
        <f>SUM(AC9:AC12)</f>
        <v>0.31409090909090909</v>
      </c>
      <c r="AD13" s="69">
        <f t="shared" ref="AD13" si="6">SUM(AD9:AD12)</f>
        <v>0.12828125000000001</v>
      </c>
      <c r="AE13" s="69">
        <f>SUM(AE9:AE12)/4</f>
        <v>0.24909090909090909</v>
      </c>
      <c r="AF13" s="69">
        <f>SUM(AF9:AF12)/4</f>
        <v>9.5781249999999998E-2</v>
      </c>
      <c r="AG13" s="32"/>
    </row>
    <row r="14" spans="1:33" ht="54.95" customHeight="1">
      <c r="A14" s="33" t="s">
        <v>185</v>
      </c>
      <c r="B14" s="33" t="s">
        <v>167</v>
      </c>
      <c r="C14" s="33" t="s">
        <v>168</v>
      </c>
      <c r="D14" s="33" t="s">
        <v>169</v>
      </c>
      <c r="E14" s="33" t="s">
        <v>170</v>
      </c>
      <c r="F14" s="33" t="s">
        <v>190</v>
      </c>
      <c r="G14" s="33" t="s">
        <v>191</v>
      </c>
      <c r="H14" s="33" t="s">
        <v>192</v>
      </c>
      <c r="I14" s="33" t="s">
        <v>174</v>
      </c>
      <c r="J14" s="33">
        <v>4116</v>
      </c>
      <c r="K14" s="33" t="s">
        <v>193</v>
      </c>
      <c r="L14" s="38">
        <v>0.2</v>
      </c>
      <c r="M14" s="33" t="s">
        <v>176</v>
      </c>
      <c r="N14" s="33" t="s">
        <v>188</v>
      </c>
      <c r="O14" s="34">
        <v>4827</v>
      </c>
      <c r="P14" s="39" t="s">
        <v>178</v>
      </c>
      <c r="Q14" s="33">
        <v>1609</v>
      </c>
      <c r="R14" s="33">
        <v>1609</v>
      </c>
      <c r="S14" s="33">
        <v>1609</v>
      </c>
      <c r="T14" s="33">
        <v>0</v>
      </c>
      <c r="U14" s="64">
        <f t="shared" si="0"/>
        <v>1131</v>
      </c>
      <c r="V14" s="33"/>
      <c r="W14" s="33"/>
      <c r="X14" s="66">
        <f t="shared" si="1"/>
        <v>1131</v>
      </c>
      <c r="Y14" s="39">
        <v>0</v>
      </c>
      <c r="Z14" s="39">
        <v>1131</v>
      </c>
      <c r="AA14" s="39">
        <v>0</v>
      </c>
      <c r="AB14" s="39">
        <v>0</v>
      </c>
      <c r="AC14" s="59">
        <f t="shared" si="2"/>
        <v>0.1405842137973897</v>
      </c>
      <c r="AD14" s="59">
        <f t="shared" si="3"/>
        <v>4.6861404599129901E-2</v>
      </c>
      <c r="AE14" s="59">
        <f t="shared" si="4"/>
        <v>0.70292106898694839</v>
      </c>
      <c r="AF14" s="59">
        <f t="shared" si="5"/>
        <v>0.23430702299564948</v>
      </c>
      <c r="AG14" s="32"/>
    </row>
    <row r="15" spans="1:33" ht="54.95" customHeight="1">
      <c r="A15" s="33" t="s">
        <v>166</v>
      </c>
      <c r="B15" s="33" t="s">
        <v>167</v>
      </c>
      <c r="C15" s="33" t="s">
        <v>168</v>
      </c>
      <c r="D15" s="33" t="s">
        <v>169</v>
      </c>
      <c r="E15" s="33" t="s">
        <v>170</v>
      </c>
      <c r="F15" s="33" t="s">
        <v>190</v>
      </c>
      <c r="G15" s="33" t="s">
        <v>191</v>
      </c>
      <c r="H15" s="33" t="s">
        <v>194</v>
      </c>
      <c r="I15" s="33" t="s">
        <v>174</v>
      </c>
      <c r="J15" s="33">
        <v>90</v>
      </c>
      <c r="K15" s="33" t="s">
        <v>195</v>
      </c>
      <c r="L15" s="38">
        <v>0.1</v>
      </c>
      <c r="M15" s="33" t="s">
        <v>176</v>
      </c>
      <c r="N15" s="33" t="s">
        <v>196</v>
      </c>
      <c r="O15" s="34">
        <v>400</v>
      </c>
      <c r="P15" s="39" t="s">
        <v>178</v>
      </c>
      <c r="Q15" s="33">
        <v>200</v>
      </c>
      <c r="R15" s="33">
        <v>200</v>
      </c>
      <c r="S15" s="33">
        <v>0</v>
      </c>
      <c r="T15" s="33">
        <v>0</v>
      </c>
      <c r="U15" s="64">
        <f t="shared" si="0"/>
        <v>6</v>
      </c>
      <c r="V15" s="33"/>
      <c r="W15" s="33"/>
      <c r="X15" s="66">
        <f t="shared" si="1"/>
        <v>6</v>
      </c>
      <c r="Y15" s="39">
        <v>0</v>
      </c>
      <c r="Z15" s="39">
        <v>6</v>
      </c>
      <c r="AA15" s="39">
        <v>0</v>
      </c>
      <c r="AB15" s="39">
        <v>0</v>
      </c>
      <c r="AC15" s="59">
        <f t="shared" si="2"/>
        <v>3.0000000000000001E-3</v>
      </c>
      <c r="AD15" s="59">
        <f t="shared" si="3"/>
        <v>1.5E-3</v>
      </c>
      <c r="AE15" s="59">
        <f t="shared" si="4"/>
        <v>0.03</v>
      </c>
      <c r="AF15" s="59">
        <f t="shared" si="5"/>
        <v>1.4999999999999999E-2</v>
      </c>
      <c r="AG15" s="32"/>
    </row>
    <row r="16" spans="1:33" ht="54.95" customHeight="1">
      <c r="A16" s="33" t="s">
        <v>166</v>
      </c>
      <c r="B16" s="33" t="s">
        <v>167</v>
      </c>
      <c r="C16" s="33" t="s">
        <v>168</v>
      </c>
      <c r="D16" s="33" t="s">
        <v>169</v>
      </c>
      <c r="E16" s="33" t="s">
        <v>170</v>
      </c>
      <c r="F16" s="33" t="s">
        <v>190</v>
      </c>
      <c r="G16" s="33" t="s">
        <v>191</v>
      </c>
      <c r="H16" s="33" t="s">
        <v>197</v>
      </c>
      <c r="I16" s="33" t="s">
        <v>174</v>
      </c>
      <c r="J16" s="33">
        <v>0</v>
      </c>
      <c r="K16" s="33" t="s">
        <v>198</v>
      </c>
      <c r="L16" s="38">
        <v>0.15</v>
      </c>
      <c r="M16" s="33" t="s">
        <v>176</v>
      </c>
      <c r="N16" s="33" t="s">
        <v>199</v>
      </c>
      <c r="O16" s="34">
        <v>8</v>
      </c>
      <c r="P16" s="39" t="s">
        <v>178</v>
      </c>
      <c r="Q16" s="33">
        <v>3</v>
      </c>
      <c r="R16" s="33">
        <v>3</v>
      </c>
      <c r="S16" s="33">
        <v>2</v>
      </c>
      <c r="T16" s="33">
        <v>0</v>
      </c>
      <c r="U16" s="64">
        <f t="shared" si="0"/>
        <v>0.85</v>
      </c>
      <c r="V16" s="33"/>
      <c r="W16" s="33"/>
      <c r="X16" s="66">
        <f t="shared" si="1"/>
        <v>0.85</v>
      </c>
      <c r="Y16" s="41">
        <v>0</v>
      </c>
      <c r="Z16" s="41">
        <v>0.85</v>
      </c>
      <c r="AA16" s="39">
        <v>0</v>
      </c>
      <c r="AB16" s="39">
        <v>0</v>
      </c>
      <c r="AC16" s="59">
        <f t="shared" si="2"/>
        <v>4.2499999999999996E-2</v>
      </c>
      <c r="AD16" s="59">
        <f t="shared" si="3"/>
        <v>1.59375E-2</v>
      </c>
      <c r="AE16" s="59">
        <f t="shared" si="4"/>
        <v>0.28333333333333333</v>
      </c>
      <c r="AF16" s="59">
        <f t="shared" si="5"/>
        <v>0.10625</v>
      </c>
      <c r="AG16" s="32"/>
    </row>
    <row r="17" spans="1:33" ht="54.95" customHeight="1">
      <c r="A17" s="33" t="s">
        <v>166</v>
      </c>
      <c r="B17" s="33" t="s">
        <v>167</v>
      </c>
      <c r="C17" s="33" t="s">
        <v>168</v>
      </c>
      <c r="D17" s="33" t="s">
        <v>169</v>
      </c>
      <c r="E17" s="33" t="s">
        <v>170</v>
      </c>
      <c r="F17" s="33" t="s">
        <v>190</v>
      </c>
      <c r="G17" s="33" t="s">
        <v>191</v>
      </c>
      <c r="H17" s="33" t="s">
        <v>200</v>
      </c>
      <c r="I17" s="33" t="s">
        <v>174</v>
      </c>
      <c r="J17" s="33">
        <v>0</v>
      </c>
      <c r="K17" s="33" t="s">
        <v>201</v>
      </c>
      <c r="L17" s="38">
        <v>0.1</v>
      </c>
      <c r="M17" s="33" t="s">
        <v>176</v>
      </c>
      <c r="N17" s="33" t="s">
        <v>202</v>
      </c>
      <c r="O17" s="34">
        <v>80</v>
      </c>
      <c r="P17" s="39" t="s">
        <v>178</v>
      </c>
      <c r="Q17" s="33">
        <v>30</v>
      </c>
      <c r="R17" s="33">
        <v>30</v>
      </c>
      <c r="S17" s="33">
        <v>20</v>
      </c>
      <c r="T17" s="33">
        <v>0</v>
      </c>
      <c r="U17" s="64">
        <f t="shared" si="0"/>
        <v>0</v>
      </c>
      <c r="V17" s="33"/>
      <c r="W17" s="33"/>
      <c r="X17" s="66">
        <f t="shared" si="1"/>
        <v>0</v>
      </c>
      <c r="Y17" s="39">
        <v>0</v>
      </c>
      <c r="Z17" s="39">
        <v>0</v>
      </c>
      <c r="AA17" s="39">
        <v>0</v>
      </c>
      <c r="AB17" s="39">
        <v>0</v>
      </c>
      <c r="AC17" s="59">
        <f t="shared" si="2"/>
        <v>0</v>
      </c>
      <c r="AD17" s="59">
        <f t="shared" si="3"/>
        <v>0</v>
      </c>
      <c r="AE17" s="59">
        <f t="shared" si="4"/>
        <v>0</v>
      </c>
      <c r="AF17" s="59">
        <f t="shared" si="5"/>
        <v>0</v>
      </c>
      <c r="AG17" s="32"/>
    </row>
    <row r="18" spans="1:33" ht="54.95" customHeight="1">
      <c r="A18" s="33" t="s">
        <v>203</v>
      </c>
      <c r="B18" s="33" t="s">
        <v>167</v>
      </c>
      <c r="C18" s="33" t="s">
        <v>168</v>
      </c>
      <c r="D18" s="33" t="s">
        <v>169</v>
      </c>
      <c r="E18" s="33" t="s">
        <v>170</v>
      </c>
      <c r="F18" s="33" t="s">
        <v>190</v>
      </c>
      <c r="G18" s="33" t="s">
        <v>191</v>
      </c>
      <c r="H18" s="33" t="s">
        <v>204</v>
      </c>
      <c r="I18" s="33" t="s">
        <v>174</v>
      </c>
      <c r="J18" s="33">
        <v>0</v>
      </c>
      <c r="K18" s="33" t="s">
        <v>205</v>
      </c>
      <c r="L18" s="38">
        <v>0.15</v>
      </c>
      <c r="M18" s="33" t="s">
        <v>176</v>
      </c>
      <c r="N18" s="33" t="s">
        <v>206</v>
      </c>
      <c r="O18" s="34">
        <v>500</v>
      </c>
      <c r="P18" s="39" t="s">
        <v>178</v>
      </c>
      <c r="Q18" s="33">
        <v>200</v>
      </c>
      <c r="R18" s="33">
        <v>200</v>
      </c>
      <c r="S18" s="33">
        <v>100</v>
      </c>
      <c r="T18" s="33">
        <v>0</v>
      </c>
      <c r="U18" s="64">
        <f t="shared" si="0"/>
        <v>0</v>
      </c>
      <c r="V18" s="33"/>
      <c r="W18" s="33"/>
      <c r="X18" s="66">
        <f t="shared" si="1"/>
        <v>0</v>
      </c>
      <c r="Y18" s="39">
        <v>0</v>
      </c>
      <c r="Z18" s="39">
        <v>0</v>
      </c>
      <c r="AA18" s="39">
        <v>0</v>
      </c>
      <c r="AB18" s="39">
        <v>0</v>
      </c>
      <c r="AC18" s="59">
        <f t="shared" si="2"/>
        <v>0</v>
      </c>
      <c r="AD18" s="59">
        <f t="shared" si="3"/>
        <v>0</v>
      </c>
      <c r="AE18" s="59">
        <f t="shared" si="4"/>
        <v>0</v>
      </c>
      <c r="AF18" s="59">
        <f t="shared" si="5"/>
        <v>0</v>
      </c>
      <c r="AG18" s="32"/>
    </row>
    <row r="19" spans="1:33" ht="54.95" customHeight="1">
      <c r="A19" s="33" t="s">
        <v>207</v>
      </c>
      <c r="B19" s="33" t="s">
        <v>167</v>
      </c>
      <c r="C19" s="33" t="s">
        <v>168</v>
      </c>
      <c r="D19" s="33" t="s">
        <v>169</v>
      </c>
      <c r="E19" s="33" t="s">
        <v>170</v>
      </c>
      <c r="F19" s="33" t="s">
        <v>190</v>
      </c>
      <c r="G19" s="33" t="s">
        <v>191</v>
      </c>
      <c r="H19" s="33" t="s">
        <v>208</v>
      </c>
      <c r="I19" s="33" t="s">
        <v>174</v>
      </c>
      <c r="J19" s="33">
        <v>1</v>
      </c>
      <c r="K19" s="33" t="s">
        <v>209</v>
      </c>
      <c r="L19" s="38">
        <v>0.04</v>
      </c>
      <c r="M19" s="33" t="s">
        <v>176</v>
      </c>
      <c r="N19" s="33" t="s">
        <v>210</v>
      </c>
      <c r="O19" s="34">
        <v>2</v>
      </c>
      <c r="P19" s="39" t="s">
        <v>178</v>
      </c>
      <c r="Q19" s="33">
        <v>1</v>
      </c>
      <c r="R19" s="33">
        <v>1</v>
      </c>
      <c r="S19" s="33" t="s">
        <v>178</v>
      </c>
      <c r="T19" s="33">
        <v>0</v>
      </c>
      <c r="U19" s="64">
        <f t="shared" si="0"/>
        <v>0</v>
      </c>
      <c r="V19" s="33"/>
      <c r="W19" s="33"/>
      <c r="X19" s="66">
        <f t="shared" si="1"/>
        <v>0</v>
      </c>
      <c r="Y19" s="39">
        <v>0</v>
      </c>
      <c r="Z19" s="39">
        <v>0</v>
      </c>
      <c r="AA19" s="39">
        <v>0</v>
      </c>
      <c r="AB19" s="39">
        <v>0</v>
      </c>
      <c r="AC19" s="59">
        <f t="shared" si="2"/>
        <v>0</v>
      </c>
      <c r="AD19" s="59">
        <f t="shared" si="3"/>
        <v>0</v>
      </c>
      <c r="AE19" s="59">
        <f t="shared" si="4"/>
        <v>0</v>
      </c>
      <c r="AF19" s="59">
        <f t="shared" si="5"/>
        <v>0</v>
      </c>
      <c r="AG19" s="32"/>
    </row>
    <row r="20" spans="1:33" ht="54.95" customHeight="1">
      <c r="A20" s="33" t="s">
        <v>203</v>
      </c>
      <c r="B20" s="33" t="s">
        <v>167</v>
      </c>
      <c r="C20" s="33" t="s">
        <v>168</v>
      </c>
      <c r="D20" s="33" t="s">
        <v>169</v>
      </c>
      <c r="E20" s="33" t="s">
        <v>170</v>
      </c>
      <c r="F20" s="33" t="s">
        <v>190</v>
      </c>
      <c r="G20" s="33" t="s">
        <v>191</v>
      </c>
      <c r="H20" s="33" t="s">
        <v>211</v>
      </c>
      <c r="I20" s="33" t="s">
        <v>174</v>
      </c>
      <c r="J20" s="33">
        <v>3</v>
      </c>
      <c r="K20" s="33" t="s">
        <v>212</v>
      </c>
      <c r="L20" s="38">
        <v>0.05</v>
      </c>
      <c r="M20" s="33" t="s">
        <v>176</v>
      </c>
      <c r="N20" s="33" t="s">
        <v>213</v>
      </c>
      <c r="O20" s="34">
        <v>4</v>
      </c>
      <c r="P20" s="39" t="s">
        <v>178</v>
      </c>
      <c r="Q20" s="33">
        <v>2</v>
      </c>
      <c r="R20" s="33">
        <v>2</v>
      </c>
      <c r="S20" s="33" t="s">
        <v>178</v>
      </c>
      <c r="T20" s="33">
        <v>0</v>
      </c>
      <c r="U20" s="64">
        <f t="shared" si="0"/>
        <v>0</v>
      </c>
      <c r="V20" s="33"/>
      <c r="W20" s="33"/>
      <c r="X20" s="66">
        <f t="shared" si="1"/>
        <v>0</v>
      </c>
      <c r="Y20" s="39">
        <v>0</v>
      </c>
      <c r="Z20" s="39">
        <v>0</v>
      </c>
      <c r="AA20" s="39">
        <v>0</v>
      </c>
      <c r="AB20" s="39">
        <v>0</v>
      </c>
      <c r="AC20" s="59">
        <f t="shared" si="2"/>
        <v>0</v>
      </c>
      <c r="AD20" s="59">
        <f t="shared" si="3"/>
        <v>0</v>
      </c>
      <c r="AE20" s="59">
        <f t="shared" si="4"/>
        <v>0</v>
      </c>
      <c r="AF20" s="59">
        <f t="shared" si="5"/>
        <v>0</v>
      </c>
      <c r="AG20" s="32"/>
    </row>
    <row r="21" spans="1:33" ht="54.95" customHeight="1">
      <c r="A21" s="33" t="s">
        <v>214</v>
      </c>
      <c r="B21" s="33" t="s">
        <v>167</v>
      </c>
      <c r="C21" s="33" t="s">
        <v>168</v>
      </c>
      <c r="D21" s="33" t="s">
        <v>169</v>
      </c>
      <c r="E21" s="33" t="s">
        <v>170</v>
      </c>
      <c r="F21" s="33" t="s">
        <v>190</v>
      </c>
      <c r="G21" s="33" t="s">
        <v>191</v>
      </c>
      <c r="H21" s="33" t="s">
        <v>215</v>
      </c>
      <c r="I21" s="33" t="s">
        <v>174</v>
      </c>
      <c r="J21" s="33">
        <v>0</v>
      </c>
      <c r="K21" s="33" t="s">
        <v>216</v>
      </c>
      <c r="L21" s="38">
        <v>0.04</v>
      </c>
      <c r="M21" s="33" t="s">
        <v>176</v>
      </c>
      <c r="N21" s="33" t="s">
        <v>217</v>
      </c>
      <c r="O21" s="34">
        <v>2</v>
      </c>
      <c r="P21" s="39" t="s">
        <v>178</v>
      </c>
      <c r="Q21" s="33">
        <v>1</v>
      </c>
      <c r="R21" s="33">
        <v>1</v>
      </c>
      <c r="S21" s="33" t="s">
        <v>178</v>
      </c>
      <c r="T21" s="33">
        <v>0</v>
      </c>
      <c r="U21" s="64">
        <f t="shared" si="0"/>
        <v>0</v>
      </c>
      <c r="V21" s="33"/>
      <c r="W21" s="33"/>
      <c r="X21" s="66">
        <f t="shared" si="1"/>
        <v>0</v>
      </c>
      <c r="Y21" s="39">
        <v>0</v>
      </c>
      <c r="Z21" s="39">
        <v>0</v>
      </c>
      <c r="AA21" s="39">
        <v>0</v>
      </c>
      <c r="AB21" s="39">
        <v>0</v>
      </c>
      <c r="AC21" s="59">
        <f t="shared" si="2"/>
        <v>0</v>
      </c>
      <c r="AD21" s="59">
        <f t="shared" si="3"/>
        <v>0</v>
      </c>
      <c r="AE21" s="59">
        <f t="shared" si="4"/>
        <v>0</v>
      </c>
      <c r="AF21" s="59">
        <f t="shared" si="5"/>
        <v>0</v>
      </c>
      <c r="AG21" s="32"/>
    </row>
    <row r="22" spans="1:33" ht="54.95" customHeight="1">
      <c r="A22" s="33" t="s">
        <v>218</v>
      </c>
      <c r="B22" s="33" t="s">
        <v>167</v>
      </c>
      <c r="C22" s="33" t="s">
        <v>168</v>
      </c>
      <c r="D22" s="33" t="s">
        <v>169</v>
      </c>
      <c r="E22" s="33" t="s">
        <v>170</v>
      </c>
      <c r="F22" s="33" t="s">
        <v>190</v>
      </c>
      <c r="G22" s="33" t="s">
        <v>191</v>
      </c>
      <c r="H22" s="33" t="s">
        <v>219</v>
      </c>
      <c r="I22" s="33" t="s">
        <v>174</v>
      </c>
      <c r="J22" s="33">
        <v>0</v>
      </c>
      <c r="K22" s="33" t="s">
        <v>220</v>
      </c>
      <c r="L22" s="38">
        <v>0.05</v>
      </c>
      <c r="M22" s="33" t="s">
        <v>176</v>
      </c>
      <c r="N22" s="33" t="s">
        <v>221</v>
      </c>
      <c r="O22" s="34">
        <v>1</v>
      </c>
      <c r="P22" s="39" t="s">
        <v>178</v>
      </c>
      <c r="Q22" s="33">
        <v>1</v>
      </c>
      <c r="R22" s="33" t="s">
        <v>222</v>
      </c>
      <c r="S22" s="33" t="s">
        <v>178</v>
      </c>
      <c r="T22" s="33">
        <v>0</v>
      </c>
      <c r="U22" s="64">
        <f t="shared" si="0"/>
        <v>0</v>
      </c>
      <c r="V22" s="33"/>
      <c r="W22" s="33"/>
      <c r="X22" s="66">
        <f t="shared" si="1"/>
        <v>0</v>
      </c>
      <c r="Y22" s="39">
        <v>0</v>
      </c>
      <c r="Z22" s="39">
        <v>0</v>
      </c>
      <c r="AA22" s="39">
        <v>0</v>
      </c>
      <c r="AB22" s="39">
        <v>0</v>
      </c>
      <c r="AC22" s="59">
        <f t="shared" si="2"/>
        <v>0</v>
      </c>
      <c r="AD22" s="59">
        <f t="shared" si="3"/>
        <v>0</v>
      </c>
      <c r="AE22" s="59">
        <f t="shared" si="4"/>
        <v>0</v>
      </c>
      <c r="AF22" s="59">
        <f t="shared" si="5"/>
        <v>0</v>
      </c>
      <c r="AG22" s="32"/>
    </row>
    <row r="23" spans="1:33" ht="54.95" customHeight="1">
      <c r="A23" s="33" t="s">
        <v>203</v>
      </c>
      <c r="B23" s="33" t="s">
        <v>167</v>
      </c>
      <c r="C23" s="33" t="s">
        <v>168</v>
      </c>
      <c r="D23" s="33" t="s">
        <v>169</v>
      </c>
      <c r="E23" s="33" t="s">
        <v>170</v>
      </c>
      <c r="F23" s="33" t="s">
        <v>190</v>
      </c>
      <c r="G23" s="33" t="s">
        <v>191</v>
      </c>
      <c r="H23" s="33" t="s">
        <v>223</v>
      </c>
      <c r="I23" s="33" t="s">
        <v>174</v>
      </c>
      <c r="J23" s="33">
        <v>0</v>
      </c>
      <c r="K23" s="33" t="s">
        <v>224</v>
      </c>
      <c r="L23" s="38">
        <v>0.04</v>
      </c>
      <c r="M23" s="33" t="s">
        <v>176</v>
      </c>
      <c r="N23" s="33" t="s">
        <v>213</v>
      </c>
      <c r="O23" s="34">
        <v>1</v>
      </c>
      <c r="P23" s="39" t="s">
        <v>178</v>
      </c>
      <c r="Q23" s="33">
        <v>1</v>
      </c>
      <c r="R23" s="33" t="s">
        <v>222</v>
      </c>
      <c r="S23" s="33" t="s">
        <v>178</v>
      </c>
      <c r="T23" s="33">
        <v>0</v>
      </c>
      <c r="U23" s="64">
        <f t="shared" si="0"/>
        <v>0</v>
      </c>
      <c r="V23" s="33"/>
      <c r="W23" s="33"/>
      <c r="X23" s="66">
        <f t="shared" si="1"/>
        <v>0</v>
      </c>
      <c r="Y23" s="39">
        <v>0</v>
      </c>
      <c r="Z23" s="39">
        <v>0</v>
      </c>
      <c r="AA23" s="39">
        <v>0</v>
      </c>
      <c r="AB23" s="39">
        <v>0</v>
      </c>
      <c r="AC23" s="59">
        <f t="shared" si="2"/>
        <v>0</v>
      </c>
      <c r="AD23" s="59">
        <f t="shared" si="3"/>
        <v>0</v>
      </c>
      <c r="AE23" s="59">
        <f t="shared" si="4"/>
        <v>0</v>
      </c>
      <c r="AF23" s="59">
        <f t="shared" si="5"/>
        <v>0</v>
      </c>
      <c r="AG23" s="32"/>
    </row>
    <row r="24" spans="1:33" ht="54.95" customHeight="1">
      <c r="A24" s="33" t="s">
        <v>203</v>
      </c>
      <c r="B24" s="33" t="s">
        <v>167</v>
      </c>
      <c r="C24" s="33" t="s">
        <v>168</v>
      </c>
      <c r="D24" s="33" t="s">
        <v>169</v>
      </c>
      <c r="E24" s="33" t="s">
        <v>170</v>
      </c>
      <c r="F24" s="33" t="s">
        <v>190</v>
      </c>
      <c r="G24" s="33" t="s">
        <v>191</v>
      </c>
      <c r="H24" s="33" t="s">
        <v>225</v>
      </c>
      <c r="I24" s="33" t="s">
        <v>174</v>
      </c>
      <c r="J24" s="33">
        <v>0</v>
      </c>
      <c r="K24" s="33" t="s">
        <v>226</v>
      </c>
      <c r="L24" s="38">
        <v>0.05</v>
      </c>
      <c r="M24" s="33" t="s">
        <v>176</v>
      </c>
      <c r="N24" s="33" t="s">
        <v>227</v>
      </c>
      <c r="O24" s="34">
        <v>5</v>
      </c>
      <c r="P24" s="39" t="s">
        <v>178</v>
      </c>
      <c r="Q24" s="33">
        <v>2</v>
      </c>
      <c r="R24" s="33">
        <v>2</v>
      </c>
      <c r="S24" s="33">
        <v>1</v>
      </c>
      <c r="T24" s="33">
        <v>0</v>
      </c>
      <c r="U24" s="64">
        <f t="shared" si="0"/>
        <v>1</v>
      </c>
      <c r="V24" s="33"/>
      <c r="W24" s="33"/>
      <c r="X24" s="66">
        <f t="shared" si="1"/>
        <v>1</v>
      </c>
      <c r="Y24" s="39">
        <v>0</v>
      </c>
      <c r="Z24" s="39">
        <v>1</v>
      </c>
      <c r="AA24" s="39">
        <v>0</v>
      </c>
      <c r="AB24" s="39">
        <v>0</v>
      </c>
      <c r="AC24" s="59">
        <f t="shared" si="2"/>
        <v>2.5000000000000001E-2</v>
      </c>
      <c r="AD24" s="59">
        <f t="shared" si="3"/>
        <v>1.0000000000000002E-2</v>
      </c>
      <c r="AE24" s="59">
        <f t="shared" si="4"/>
        <v>0.5</v>
      </c>
      <c r="AF24" s="59">
        <f t="shared" si="5"/>
        <v>0.2</v>
      </c>
      <c r="AG24" s="32"/>
    </row>
    <row r="25" spans="1:33" ht="54.95" customHeight="1">
      <c r="A25" s="33" t="s">
        <v>166</v>
      </c>
      <c r="B25" s="33" t="s">
        <v>167</v>
      </c>
      <c r="C25" s="33" t="s">
        <v>168</v>
      </c>
      <c r="D25" s="33" t="s">
        <v>169</v>
      </c>
      <c r="E25" s="33" t="s">
        <v>170</v>
      </c>
      <c r="F25" s="33" t="s">
        <v>190</v>
      </c>
      <c r="G25" s="33" t="s">
        <v>191</v>
      </c>
      <c r="H25" s="33" t="s">
        <v>228</v>
      </c>
      <c r="I25" s="33" t="s">
        <v>174</v>
      </c>
      <c r="J25" s="33">
        <v>0</v>
      </c>
      <c r="K25" s="33" t="s">
        <v>229</v>
      </c>
      <c r="L25" s="38">
        <v>0.03</v>
      </c>
      <c r="M25" s="33" t="s">
        <v>176</v>
      </c>
      <c r="N25" s="33" t="s">
        <v>230</v>
      </c>
      <c r="O25" s="34">
        <v>8</v>
      </c>
      <c r="P25" s="39" t="s">
        <v>178</v>
      </c>
      <c r="Q25" s="33">
        <v>4</v>
      </c>
      <c r="R25" s="33">
        <v>4</v>
      </c>
      <c r="S25" s="33">
        <v>1</v>
      </c>
      <c r="T25" s="33">
        <v>0</v>
      </c>
      <c r="U25" s="64">
        <f t="shared" si="0"/>
        <v>0</v>
      </c>
      <c r="V25" s="33"/>
      <c r="W25" s="33"/>
      <c r="X25" s="66">
        <f t="shared" si="1"/>
        <v>0</v>
      </c>
      <c r="Y25" s="39">
        <v>0</v>
      </c>
      <c r="Z25" s="39">
        <v>0</v>
      </c>
      <c r="AA25" s="39">
        <v>0</v>
      </c>
      <c r="AB25" s="39">
        <v>0</v>
      </c>
      <c r="AC25" s="59">
        <f t="shared" si="2"/>
        <v>0</v>
      </c>
      <c r="AD25" s="59">
        <f t="shared" si="3"/>
        <v>0</v>
      </c>
      <c r="AE25" s="59">
        <f t="shared" si="4"/>
        <v>0</v>
      </c>
      <c r="AF25" s="59">
        <f t="shared" si="5"/>
        <v>0</v>
      </c>
      <c r="AG25" s="32"/>
    </row>
    <row r="26" spans="1:33" ht="54.95" customHeight="1">
      <c r="A26" s="33"/>
      <c r="B26" s="33"/>
      <c r="C26" s="33"/>
      <c r="D26" s="33"/>
      <c r="E26" s="33"/>
      <c r="F26" s="252" t="s">
        <v>231</v>
      </c>
      <c r="G26" s="253"/>
      <c r="H26" s="253"/>
      <c r="I26" s="253"/>
      <c r="J26" s="253"/>
      <c r="K26" s="253"/>
      <c r="L26" s="253"/>
      <c r="M26" s="253"/>
      <c r="N26" s="253"/>
      <c r="O26" s="253"/>
      <c r="P26" s="253"/>
      <c r="Q26" s="253"/>
      <c r="R26" s="253"/>
      <c r="S26" s="253"/>
      <c r="T26" s="253"/>
      <c r="U26" s="253"/>
      <c r="V26" s="253"/>
      <c r="W26" s="253"/>
      <c r="X26" s="253"/>
      <c r="Y26" s="253"/>
      <c r="Z26" s="253"/>
      <c r="AA26" s="253"/>
      <c r="AB26" s="254"/>
      <c r="AC26" s="69">
        <f>SUM(AC14:AC25)</f>
        <v>0.2110842137973897</v>
      </c>
      <c r="AD26" s="69">
        <f t="shared" ref="AD26" si="7">SUM(AD14:AD25)</f>
        <v>7.4298904599129911E-2</v>
      </c>
      <c r="AE26" s="69">
        <f>SUM(AE14:AE25)/12</f>
        <v>0.12635453352669015</v>
      </c>
      <c r="AF26" s="69">
        <f>SUM(AF14:AF25)/12</f>
        <v>4.6296418582970789E-2</v>
      </c>
      <c r="AG26" s="32"/>
    </row>
    <row r="27" spans="1:33" ht="54.95" customHeight="1" outlineLevel="1">
      <c r="A27" s="33" t="s">
        <v>166</v>
      </c>
      <c r="B27" s="33" t="s">
        <v>167</v>
      </c>
      <c r="C27" s="33" t="s">
        <v>168</v>
      </c>
      <c r="D27" s="33" t="s">
        <v>169</v>
      </c>
      <c r="E27" s="33" t="s">
        <v>170</v>
      </c>
      <c r="F27" s="33" t="s">
        <v>232</v>
      </c>
      <c r="G27" s="33" t="s">
        <v>233</v>
      </c>
      <c r="H27" s="33" t="s">
        <v>234</v>
      </c>
      <c r="I27" s="33" t="s">
        <v>174</v>
      </c>
      <c r="J27" s="33">
        <v>0</v>
      </c>
      <c r="K27" s="33" t="s">
        <v>235</v>
      </c>
      <c r="L27" s="35">
        <v>0.5</v>
      </c>
      <c r="M27" s="33" t="s">
        <v>236</v>
      </c>
      <c r="N27" s="33" t="s">
        <v>181</v>
      </c>
      <c r="O27" s="34">
        <v>9</v>
      </c>
      <c r="P27" s="39" t="s">
        <v>178</v>
      </c>
      <c r="Q27" s="33">
        <v>3</v>
      </c>
      <c r="R27" s="33">
        <v>3</v>
      </c>
      <c r="S27" s="33">
        <v>3</v>
      </c>
      <c r="T27" s="33">
        <v>0</v>
      </c>
      <c r="U27" s="64">
        <f>Y27+Z27</f>
        <v>0.35</v>
      </c>
      <c r="V27" s="33"/>
      <c r="W27" s="33"/>
      <c r="X27" s="66">
        <f t="shared" si="1"/>
        <v>0.35</v>
      </c>
      <c r="Y27" s="39">
        <v>0</v>
      </c>
      <c r="Z27" s="39">
        <v>0.35</v>
      </c>
      <c r="AA27" s="39">
        <v>0</v>
      </c>
      <c r="AB27" s="39">
        <v>0</v>
      </c>
      <c r="AC27" s="59">
        <f>(Y27+Z27)/Q27*L27</f>
        <v>5.8333333333333327E-2</v>
      </c>
      <c r="AD27" s="59">
        <f t="shared" si="3"/>
        <v>1.9444444444444445E-2</v>
      </c>
      <c r="AE27" s="59">
        <f t="shared" si="4"/>
        <v>0.11666666666666665</v>
      </c>
      <c r="AF27" s="59">
        <f t="shared" si="5"/>
        <v>3.888888888888889E-2</v>
      </c>
      <c r="AG27" s="32"/>
    </row>
    <row r="28" spans="1:33" ht="54.95" customHeight="1" outlineLevel="1">
      <c r="A28" s="33" t="s">
        <v>166</v>
      </c>
      <c r="B28" s="33" t="s">
        <v>167</v>
      </c>
      <c r="C28" s="33" t="s">
        <v>168</v>
      </c>
      <c r="D28" s="33" t="s">
        <v>169</v>
      </c>
      <c r="E28" s="33" t="s">
        <v>170</v>
      </c>
      <c r="F28" s="33" t="s">
        <v>232</v>
      </c>
      <c r="G28" s="33" t="s">
        <v>233</v>
      </c>
      <c r="H28" s="33" t="s">
        <v>237</v>
      </c>
      <c r="I28" s="33" t="s">
        <v>174</v>
      </c>
      <c r="J28" s="33">
        <v>0</v>
      </c>
      <c r="K28" s="33" t="s">
        <v>238</v>
      </c>
      <c r="L28" s="35">
        <v>0.1</v>
      </c>
      <c r="M28" s="33" t="s">
        <v>176</v>
      </c>
      <c r="N28" s="33" t="s">
        <v>239</v>
      </c>
      <c r="O28" s="34">
        <v>2</v>
      </c>
      <c r="P28" s="39" t="s">
        <v>178</v>
      </c>
      <c r="Q28" s="33">
        <v>1</v>
      </c>
      <c r="R28" s="33">
        <v>1</v>
      </c>
      <c r="S28" s="33" t="s">
        <v>178</v>
      </c>
      <c r="T28" s="33">
        <v>0</v>
      </c>
      <c r="U28" s="64">
        <f t="shared" si="0"/>
        <v>0.27</v>
      </c>
      <c r="V28" s="33"/>
      <c r="W28" s="33"/>
      <c r="X28" s="66">
        <f t="shared" si="1"/>
        <v>0.27</v>
      </c>
      <c r="Y28" s="39">
        <v>0</v>
      </c>
      <c r="Z28" s="39">
        <v>0.27</v>
      </c>
      <c r="AA28" s="39">
        <v>0</v>
      </c>
      <c r="AB28" s="39">
        <v>0</v>
      </c>
      <c r="AC28" s="59">
        <f t="shared" si="2"/>
        <v>2.7000000000000003E-2</v>
      </c>
      <c r="AD28" s="59">
        <f t="shared" si="3"/>
        <v>1.3500000000000002E-2</v>
      </c>
      <c r="AE28" s="59">
        <f t="shared" si="4"/>
        <v>0.27</v>
      </c>
      <c r="AF28" s="59">
        <f t="shared" si="5"/>
        <v>0.13500000000000001</v>
      </c>
      <c r="AG28" s="32"/>
    </row>
    <row r="29" spans="1:33" ht="54.95" customHeight="1" outlineLevel="1">
      <c r="A29" s="33" t="s">
        <v>166</v>
      </c>
      <c r="B29" s="33" t="s">
        <v>167</v>
      </c>
      <c r="C29" s="33" t="s">
        <v>168</v>
      </c>
      <c r="D29" s="33" t="s">
        <v>169</v>
      </c>
      <c r="E29" s="33" t="s">
        <v>170</v>
      </c>
      <c r="F29" s="33" t="s">
        <v>232</v>
      </c>
      <c r="G29" s="33" t="s">
        <v>233</v>
      </c>
      <c r="H29" s="33" t="s">
        <v>240</v>
      </c>
      <c r="I29" s="33" t="s">
        <v>174</v>
      </c>
      <c r="J29" s="33">
        <v>40</v>
      </c>
      <c r="K29" s="33" t="s">
        <v>241</v>
      </c>
      <c r="L29" s="35">
        <v>0.3</v>
      </c>
      <c r="M29" s="33" t="s">
        <v>236</v>
      </c>
      <c r="N29" s="33" t="s">
        <v>242</v>
      </c>
      <c r="O29" s="34">
        <v>80</v>
      </c>
      <c r="P29" s="39" t="s">
        <v>178</v>
      </c>
      <c r="Q29" s="33">
        <v>26</v>
      </c>
      <c r="R29" s="33">
        <v>26</v>
      </c>
      <c r="S29" s="33">
        <v>28</v>
      </c>
      <c r="T29" s="33">
        <v>0</v>
      </c>
      <c r="U29" s="64">
        <f t="shared" si="0"/>
        <v>0</v>
      </c>
      <c r="V29" s="33"/>
      <c r="W29" s="33"/>
      <c r="X29" s="66">
        <f t="shared" si="1"/>
        <v>0</v>
      </c>
      <c r="Y29" s="39">
        <v>0</v>
      </c>
      <c r="Z29" s="39">
        <v>0</v>
      </c>
      <c r="AA29" s="39">
        <v>0</v>
      </c>
      <c r="AB29" s="39">
        <v>0</v>
      </c>
      <c r="AC29" s="59">
        <f t="shared" si="2"/>
        <v>0</v>
      </c>
      <c r="AD29" s="59">
        <f t="shared" si="3"/>
        <v>0</v>
      </c>
      <c r="AE29" s="59">
        <f t="shared" si="4"/>
        <v>0</v>
      </c>
      <c r="AF29" s="59">
        <f t="shared" si="5"/>
        <v>0</v>
      </c>
      <c r="AG29" s="32"/>
    </row>
    <row r="30" spans="1:33" ht="54.95" customHeight="1" outlineLevel="1">
      <c r="A30" s="33" t="s">
        <v>166</v>
      </c>
      <c r="B30" s="33" t="s">
        <v>167</v>
      </c>
      <c r="C30" s="33" t="s">
        <v>168</v>
      </c>
      <c r="D30" s="33" t="s">
        <v>169</v>
      </c>
      <c r="E30" s="33" t="s">
        <v>170</v>
      </c>
      <c r="F30" s="33" t="s">
        <v>232</v>
      </c>
      <c r="G30" s="33" t="s">
        <v>233</v>
      </c>
      <c r="H30" s="33" t="s">
        <v>243</v>
      </c>
      <c r="I30" s="33" t="s">
        <v>174</v>
      </c>
      <c r="J30" s="33" t="s">
        <v>244</v>
      </c>
      <c r="K30" s="33" t="s">
        <v>245</v>
      </c>
      <c r="L30" s="35">
        <v>0.1</v>
      </c>
      <c r="M30" s="33" t="s">
        <v>236</v>
      </c>
      <c r="N30" s="33" t="s">
        <v>246</v>
      </c>
      <c r="O30" s="34">
        <v>25</v>
      </c>
      <c r="P30" s="39" t="s">
        <v>178</v>
      </c>
      <c r="Q30" s="33">
        <v>8</v>
      </c>
      <c r="R30" s="33">
        <v>8</v>
      </c>
      <c r="S30" s="33">
        <v>9</v>
      </c>
      <c r="T30" s="33">
        <v>0</v>
      </c>
      <c r="U30" s="64">
        <f t="shared" si="0"/>
        <v>0</v>
      </c>
      <c r="V30" s="33"/>
      <c r="W30" s="33"/>
      <c r="X30" s="66">
        <f t="shared" si="1"/>
        <v>0</v>
      </c>
      <c r="Y30" s="39">
        <v>0</v>
      </c>
      <c r="Z30" s="39">
        <v>0</v>
      </c>
      <c r="AA30" s="39">
        <v>0</v>
      </c>
      <c r="AB30" s="39">
        <v>0</v>
      </c>
      <c r="AC30" s="59">
        <f t="shared" si="2"/>
        <v>0</v>
      </c>
      <c r="AD30" s="59">
        <f t="shared" si="3"/>
        <v>0</v>
      </c>
      <c r="AE30" s="59">
        <f t="shared" si="4"/>
        <v>0</v>
      </c>
      <c r="AF30" s="59">
        <f t="shared" si="5"/>
        <v>0</v>
      </c>
      <c r="AG30" s="32"/>
    </row>
    <row r="31" spans="1:33" ht="54.95" customHeight="1">
      <c r="A31" s="33"/>
      <c r="B31" s="33"/>
      <c r="C31" s="33"/>
      <c r="D31" s="33"/>
      <c r="E31" s="33"/>
      <c r="F31" s="263" t="s">
        <v>247</v>
      </c>
      <c r="G31" s="264"/>
      <c r="H31" s="264"/>
      <c r="I31" s="264"/>
      <c r="J31" s="264"/>
      <c r="K31" s="264"/>
      <c r="L31" s="264"/>
      <c r="M31" s="264"/>
      <c r="N31" s="264"/>
      <c r="O31" s="264"/>
      <c r="P31" s="264"/>
      <c r="Q31" s="264"/>
      <c r="R31" s="264"/>
      <c r="S31" s="264"/>
      <c r="T31" s="264"/>
      <c r="U31" s="264"/>
      <c r="V31" s="264"/>
      <c r="W31" s="264"/>
      <c r="X31" s="264"/>
      <c r="Y31" s="264"/>
      <c r="Z31" s="264"/>
      <c r="AA31" s="264"/>
      <c r="AB31" s="265"/>
      <c r="AC31" s="69">
        <f>SUM(AC27:AC30)</f>
        <v>8.533333333333333E-2</v>
      </c>
      <c r="AD31" s="69">
        <f t="shared" ref="AD31" si="8">SUM(AD27:AD30)</f>
        <v>3.2944444444444443E-2</v>
      </c>
      <c r="AE31" s="69">
        <f>SUM(AE27:AE30)/4</f>
        <v>9.6666666666666665E-2</v>
      </c>
      <c r="AF31" s="69">
        <f>SUM(AF27:AF30)/4</f>
        <v>4.3472222222222225E-2</v>
      </c>
      <c r="AG31" s="32"/>
    </row>
    <row r="32" spans="1:33" ht="54.95" customHeight="1" outlineLevel="1">
      <c r="A32" s="33" t="s">
        <v>214</v>
      </c>
      <c r="B32" s="33" t="s">
        <v>167</v>
      </c>
      <c r="C32" s="33" t="s">
        <v>168</v>
      </c>
      <c r="D32" s="33" t="s">
        <v>169</v>
      </c>
      <c r="E32" s="33" t="s">
        <v>170</v>
      </c>
      <c r="F32" s="33" t="s">
        <v>248</v>
      </c>
      <c r="G32" s="33" t="s">
        <v>249</v>
      </c>
      <c r="H32" s="33" t="s">
        <v>250</v>
      </c>
      <c r="I32" s="33" t="s">
        <v>174</v>
      </c>
      <c r="J32" s="33">
        <v>0</v>
      </c>
      <c r="K32" s="33" t="s">
        <v>251</v>
      </c>
      <c r="L32" s="35">
        <v>0.6</v>
      </c>
      <c r="M32" s="33" t="s">
        <v>176</v>
      </c>
      <c r="N32" s="33" t="s">
        <v>217</v>
      </c>
      <c r="O32" s="34">
        <v>1</v>
      </c>
      <c r="P32" s="39">
        <v>1</v>
      </c>
      <c r="Q32" s="33">
        <v>1</v>
      </c>
      <c r="R32" s="33">
        <v>1</v>
      </c>
      <c r="S32" s="33">
        <v>1</v>
      </c>
      <c r="T32" s="33">
        <v>0</v>
      </c>
      <c r="U32" s="64">
        <f t="shared" si="0"/>
        <v>0.47</v>
      </c>
      <c r="V32" s="33"/>
      <c r="W32" s="33"/>
      <c r="X32" s="66">
        <f t="shared" si="1"/>
        <v>0.47</v>
      </c>
      <c r="Y32" s="39">
        <v>0</v>
      </c>
      <c r="Z32" s="39">
        <v>0.47</v>
      </c>
      <c r="AA32" s="39">
        <v>0</v>
      </c>
      <c r="AB32" s="39">
        <v>0</v>
      </c>
      <c r="AC32" s="59">
        <f t="shared" si="2"/>
        <v>0.28199999999999997</v>
      </c>
      <c r="AD32" s="59">
        <f t="shared" si="3"/>
        <v>0.28199999999999997</v>
      </c>
      <c r="AE32" s="59">
        <f t="shared" si="4"/>
        <v>0.47</v>
      </c>
      <c r="AF32" s="59">
        <f t="shared" si="5"/>
        <v>0.47</v>
      </c>
      <c r="AG32" s="32"/>
    </row>
    <row r="33" spans="1:34" ht="54.95" customHeight="1" outlineLevel="1">
      <c r="A33" s="33" t="s">
        <v>218</v>
      </c>
      <c r="B33" s="33" t="s">
        <v>167</v>
      </c>
      <c r="C33" s="33" t="s">
        <v>168</v>
      </c>
      <c r="D33" s="33" t="s">
        <v>169</v>
      </c>
      <c r="E33" s="33" t="s">
        <v>170</v>
      </c>
      <c r="F33" s="33" t="s">
        <v>248</v>
      </c>
      <c r="G33" s="33" t="s">
        <v>249</v>
      </c>
      <c r="H33" s="33" t="s">
        <v>252</v>
      </c>
      <c r="I33" s="33" t="s">
        <v>174</v>
      </c>
      <c r="J33" s="33">
        <v>0</v>
      </c>
      <c r="K33" s="33" t="s">
        <v>253</v>
      </c>
      <c r="L33" s="35">
        <v>0.2</v>
      </c>
      <c r="M33" s="33" t="s">
        <v>176</v>
      </c>
      <c r="N33" s="33" t="s">
        <v>221</v>
      </c>
      <c r="O33" s="34">
        <v>1</v>
      </c>
      <c r="P33" s="39" t="s">
        <v>178</v>
      </c>
      <c r="Q33" s="33">
        <v>1</v>
      </c>
      <c r="R33" s="33" t="s">
        <v>178</v>
      </c>
      <c r="S33" s="33" t="s">
        <v>178</v>
      </c>
      <c r="T33" s="33">
        <v>0</v>
      </c>
      <c r="U33" s="64">
        <f t="shared" si="0"/>
        <v>0</v>
      </c>
      <c r="V33" s="33"/>
      <c r="W33" s="33"/>
      <c r="X33" s="66">
        <f t="shared" si="1"/>
        <v>0</v>
      </c>
      <c r="Y33" s="39">
        <v>0</v>
      </c>
      <c r="Z33" s="39">
        <v>0</v>
      </c>
      <c r="AA33" s="39">
        <v>0</v>
      </c>
      <c r="AB33" s="39">
        <v>0</v>
      </c>
      <c r="AC33" s="59">
        <f t="shared" si="2"/>
        <v>0</v>
      </c>
      <c r="AD33" s="59">
        <f t="shared" si="3"/>
        <v>0</v>
      </c>
      <c r="AE33" s="59">
        <f t="shared" si="4"/>
        <v>0</v>
      </c>
      <c r="AF33" s="59">
        <f t="shared" si="5"/>
        <v>0</v>
      </c>
      <c r="AG33" s="32"/>
    </row>
    <row r="34" spans="1:34" ht="54.95" customHeight="1" outlineLevel="1">
      <c r="A34" s="33" t="s">
        <v>166</v>
      </c>
      <c r="B34" s="33" t="s">
        <v>167</v>
      </c>
      <c r="C34" s="33" t="s">
        <v>168</v>
      </c>
      <c r="D34" s="33" t="s">
        <v>169</v>
      </c>
      <c r="E34" s="33" t="s">
        <v>170</v>
      </c>
      <c r="F34" s="33" t="s">
        <v>248</v>
      </c>
      <c r="G34" s="33" t="s">
        <v>249</v>
      </c>
      <c r="H34" s="33" t="s">
        <v>254</v>
      </c>
      <c r="I34" s="33" t="s">
        <v>174</v>
      </c>
      <c r="J34" s="33">
        <v>0</v>
      </c>
      <c r="K34" s="33" t="s">
        <v>255</v>
      </c>
      <c r="L34" s="35">
        <v>0.2</v>
      </c>
      <c r="M34" s="33" t="s">
        <v>176</v>
      </c>
      <c r="N34" s="33" t="s">
        <v>256</v>
      </c>
      <c r="O34" s="34">
        <v>1</v>
      </c>
      <c r="P34" s="39" t="s">
        <v>178</v>
      </c>
      <c r="Q34" s="33">
        <v>1</v>
      </c>
      <c r="R34" s="33" t="s">
        <v>178</v>
      </c>
      <c r="S34" s="33" t="s">
        <v>178</v>
      </c>
      <c r="T34" s="33">
        <v>0</v>
      </c>
      <c r="U34" s="64">
        <f t="shared" si="0"/>
        <v>0.4</v>
      </c>
      <c r="V34" s="33"/>
      <c r="W34" s="33"/>
      <c r="X34" s="66">
        <f t="shared" si="1"/>
        <v>0.4</v>
      </c>
      <c r="Y34" s="39">
        <v>0</v>
      </c>
      <c r="Z34" s="39">
        <v>0.4</v>
      </c>
      <c r="AA34" s="39">
        <v>0</v>
      </c>
      <c r="AB34" s="39">
        <v>0</v>
      </c>
      <c r="AC34" s="59">
        <f t="shared" si="2"/>
        <v>8.0000000000000016E-2</v>
      </c>
      <c r="AD34" s="59">
        <f t="shared" si="3"/>
        <v>8.0000000000000016E-2</v>
      </c>
      <c r="AE34" s="59">
        <f t="shared" si="4"/>
        <v>0.4</v>
      </c>
      <c r="AF34" s="59">
        <f t="shared" si="5"/>
        <v>0.4</v>
      </c>
      <c r="AG34" s="32"/>
    </row>
    <row r="35" spans="1:34" ht="54.95" customHeight="1">
      <c r="A35" s="33"/>
      <c r="B35" s="33"/>
      <c r="C35" s="33"/>
      <c r="D35" s="33"/>
      <c r="E35" s="33"/>
      <c r="F35" s="263" t="s">
        <v>257</v>
      </c>
      <c r="G35" s="264"/>
      <c r="H35" s="264"/>
      <c r="I35" s="264"/>
      <c r="J35" s="264"/>
      <c r="K35" s="264"/>
      <c r="L35" s="264"/>
      <c r="M35" s="264"/>
      <c r="N35" s="264"/>
      <c r="O35" s="264"/>
      <c r="P35" s="264"/>
      <c r="Q35" s="264"/>
      <c r="R35" s="264"/>
      <c r="S35" s="264"/>
      <c r="T35" s="264"/>
      <c r="U35" s="264"/>
      <c r="V35" s="264"/>
      <c r="W35" s="264"/>
      <c r="X35" s="264"/>
      <c r="Y35" s="264"/>
      <c r="Z35" s="264"/>
      <c r="AA35" s="264"/>
      <c r="AB35" s="265"/>
      <c r="AC35" s="69">
        <f>SUM(AC32:AC34)</f>
        <v>0.36199999999999999</v>
      </c>
      <c r="AD35" s="69">
        <f t="shared" ref="AD35" si="9">SUM(AD32:AD34)</f>
        <v>0.36199999999999999</v>
      </c>
      <c r="AE35" s="69">
        <f>SUM(AE32:AE34)/3</f>
        <v>0.28999999999999998</v>
      </c>
      <c r="AF35" s="69">
        <f>SUM(AF32:AF34)/3</f>
        <v>0.28999999999999998</v>
      </c>
      <c r="AG35" s="32"/>
    </row>
    <row r="36" spans="1:34" ht="54.95" customHeight="1" outlineLevel="1">
      <c r="A36" s="33" t="s">
        <v>258</v>
      </c>
      <c r="B36" s="33" t="s">
        <v>167</v>
      </c>
      <c r="C36" s="33" t="s">
        <v>259</v>
      </c>
      <c r="D36" s="33" t="s">
        <v>169</v>
      </c>
      <c r="E36" s="33" t="s">
        <v>260</v>
      </c>
      <c r="F36" s="33" t="s">
        <v>261</v>
      </c>
      <c r="G36" s="33" t="s">
        <v>262</v>
      </c>
      <c r="H36" s="33" t="s">
        <v>263</v>
      </c>
      <c r="I36" s="33" t="s">
        <v>174</v>
      </c>
      <c r="J36" s="33">
        <v>4</v>
      </c>
      <c r="K36" s="33" t="s">
        <v>264</v>
      </c>
      <c r="L36" s="35">
        <v>0.15</v>
      </c>
      <c r="M36" s="33" t="s">
        <v>176</v>
      </c>
      <c r="N36" s="33" t="s">
        <v>265</v>
      </c>
      <c r="O36" s="34">
        <v>4</v>
      </c>
      <c r="P36" s="39">
        <v>1</v>
      </c>
      <c r="Q36" s="33">
        <v>1</v>
      </c>
      <c r="R36" s="33">
        <v>1</v>
      </c>
      <c r="S36" s="33">
        <v>1</v>
      </c>
      <c r="T36" s="33">
        <v>1</v>
      </c>
      <c r="U36" s="64">
        <f t="shared" si="0"/>
        <v>0</v>
      </c>
      <c r="V36" s="33"/>
      <c r="W36" s="33"/>
      <c r="X36" s="66">
        <f t="shared" si="1"/>
        <v>1</v>
      </c>
      <c r="Y36" s="39">
        <v>0</v>
      </c>
      <c r="Z36" s="39">
        <v>0</v>
      </c>
      <c r="AA36" s="39">
        <v>0</v>
      </c>
      <c r="AB36" s="39">
        <v>0</v>
      </c>
      <c r="AC36" s="59">
        <f t="shared" si="2"/>
        <v>0</v>
      </c>
      <c r="AD36" s="59">
        <f t="shared" si="3"/>
        <v>0</v>
      </c>
      <c r="AE36" s="59">
        <f t="shared" si="4"/>
        <v>0</v>
      </c>
      <c r="AF36" s="59">
        <f>(Y36+Z36+T36)/O36</f>
        <v>0.25</v>
      </c>
      <c r="AG36" s="32"/>
    </row>
    <row r="37" spans="1:34" ht="54.95" customHeight="1" outlineLevel="1">
      <c r="A37" s="33" t="s">
        <v>258</v>
      </c>
      <c r="B37" s="33" t="s">
        <v>167</v>
      </c>
      <c r="C37" s="33" t="s">
        <v>259</v>
      </c>
      <c r="D37" s="33" t="s">
        <v>169</v>
      </c>
      <c r="E37" s="33" t="s">
        <v>260</v>
      </c>
      <c r="F37" s="33" t="s">
        <v>261</v>
      </c>
      <c r="G37" s="33" t="s">
        <v>262</v>
      </c>
      <c r="H37" s="33" t="s">
        <v>266</v>
      </c>
      <c r="I37" s="33" t="s">
        <v>174</v>
      </c>
      <c r="J37" s="33">
        <v>56</v>
      </c>
      <c r="K37" s="33" t="s">
        <v>267</v>
      </c>
      <c r="L37" s="35">
        <v>0.3</v>
      </c>
      <c r="M37" s="33" t="s">
        <v>176</v>
      </c>
      <c r="N37" s="33" t="s">
        <v>265</v>
      </c>
      <c r="O37" s="34">
        <v>60</v>
      </c>
      <c r="P37" s="39">
        <v>15</v>
      </c>
      <c r="Q37" s="33">
        <v>15</v>
      </c>
      <c r="R37" s="33">
        <v>15</v>
      </c>
      <c r="S37" s="33">
        <v>15</v>
      </c>
      <c r="T37" s="33">
        <v>15</v>
      </c>
      <c r="U37" s="64">
        <f t="shared" si="0"/>
        <v>15</v>
      </c>
      <c r="V37" s="33"/>
      <c r="W37" s="33"/>
      <c r="X37" s="66">
        <f t="shared" si="1"/>
        <v>30</v>
      </c>
      <c r="Y37" s="39">
        <v>0</v>
      </c>
      <c r="Z37" s="39">
        <v>15</v>
      </c>
      <c r="AA37" s="39">
        <v>0</v>
      </c>
      <c r="AB37" s="39">
        <v>0</v>
      </c>
      <c r="AC37" s="59">
        <f t="shared" si="2"/>
        <v>0.3</v>
      </c>
      <c r="AD37" s="59">
        <f t="shared" si="3"/>
        <v>7.4999999999999997E-2</v>
      </c>
      <c r="AE37" s="59">
        <f t="shared" si="4"/>
        <v>1</v>
      </c>
      <c r="AF37" s="59">
        <f t="shared" ref="AF37:AF39" si="10">(Y37+Z37+T37)/O37</f>
        <v>0.5</v>
      </c>
      <c r="AG37" s="32"/>
    </row>
    <row r="38" spans="1:34" ht="54.95" customHeight="1" outlineLevel="1">
      <c r="A38" s="33" t="s">
        <v>258</v>
      </c>
      <c r="B38" s="33" t="s">
        <v>167</v>
      </c>
      <c r="C38" s="33" t="s">
        <v>259</v>
      </c>
      <c r="D38" s="33" t="s">
        <v>169</v>
      </c>
      <c r="E38" s="33" t="s">
        <v>260</v>
      </c>
      <c r="F38" s="33" t="s">
        <v>261</v>
      </c>
      <c r="G38" s="33" t="s">
        <v>262</v>
      </c>
      <c r="H38" s="33" t="s">
        <v>268</v>
      </c>
      <c r="I38" s="33" t="s">
        <v>174</v>
      </c>
      <c r="J38" s="33">
        <v>0</v>
      </c>
      <c r="K38" s="33" t="s">
        <v>269</v>
      </c>
      <c r="L38" s="35">
        <v>0.15</v>
      </c>
      <c r="M38" s="33" t="s">
        <v>176</v>
      </c>
      <c r="N38" s="33" t="s">
        <v>270</v>
      </c>
      <c r="O38" s="34">
        <v>4</v>
      </c>
      <c r="P38" s="39">
        <v>1</v>
      </c>
      <c r="Q38" s="33">
        <v>1</v>
      </c>
      <c r="R38" s="33">
        <v>1</v>
      </c>
      <c r="S38" s="33">
        <v>1</v>
      </c>
      <c r="T38" s="33">
        <v>3</v>
      </c>
      <c r="U38" s="64">
        <f t="shared" si="0"/>
        <v>1</v>
      </c>
      <c r="V38" s="33"/>
      <c r="W38" s="33"/>
      <c r="X38" s="66">
        <f t="shared" si="1"/>
        <v>4</v>
      </c>
      <c r="Y38" s="39">
        <v>0</v>
      </c>
      <c r="Z38" s="33">
        <v>1</v>
      </c>
      <c r="AA38" s="39">
        <v>0</v>
      </c>
      <c r="AB38" s="39">
        <v>0</v>
      </c>
      <c r="AC38" s="59">
        <f t="shared" si="2"/>
        <v>0.15</v>
      </c>
      <c r="AD38" s="59">
        <f t="shared" si="3"/>
        <v>3.7499999999999999E-2</v>
      </c>
      <c r="AE38" s="59">
        <f t="shared" si="4"/>
        <v>1</v>
      </c>
      <c r="AF38" s="59">
        <f t="shared" si="10"/>
        <v>1</v>
      </c>
      <c r="AG38" s="32"/>
    </row>
    <row r="39" spans="1:34" ht="54.95" customHeight="1" outlineLevel="1">
      <c r="A39" s="33" t="s">
        <v>258</v>
      </c>
      <c r="B39" s="33" t="s">
        <v>167</v>
      </c>
      <c r="C39" s="33" t="s">
        <v>259</v>
      </c>
      <c r="D39" s="33" t="s">
        <v>169</v>
      </c>
      <c r="E39" s="33" t="s">
        <v>260</v>
      </c>
      <c r="F39" s="33" t="s">
        <v>261</v>
      </c>
      <c r="G39" s="33" t="s">
        <v>262</v>
      </c>
      <c r="H39" s="33" t="s">
        <v>271</v>
      </c>
      <c r="I39" s="33" t="s">
        <v>174</v>
      </c>
      <c r="J39" s="33">
        <v>0</v>
      </c>
      <c r="K39" s="33" t="s">
        <v>272</v>
      </c>
      <c r="L39" s="35">
        <v>0.4</v>
      </c>
      <c r="M39" s="33" t="s">
        <v>176</v>
      </c>
      <c r="N39" s="33" t="s">
        <v>270</v>
      </c>
      <c r="O39" s="34">
        <v>5</v>
      </c>
      <c r="P39" s="137">
        <v>2</v>
      </c>
      <c r="Q39" s="33">
        <v>1</v>
      </c>
      <c r="R39" s="33">
        <v>1</v>
      </c>
      <c r="S39" s="33">
        <v>1</v>
      </c>
      <c r="T39" s="33">
        <v>2</v>
      </c>
      <c r="U39" s="64">
        <f t="shared" si="0"/>
        <v>1</v>
      </c>
      <c r="V39" s="33"/>
      <c r="W39" s="33"/>
      <c r="X39" s="66">
        <f t="shared" si="1"/>
        <v>3</v>
      </c>
      <c r="Y39" s="39">
        <v>0</v>
      </c>
      <c r="Z39" s="40">
        <v>1</v>
      </c>
      <c r="AA39" s="39">
        <v>0</v>
      </c>
      <c r="AB39" s="39">
        <v>0</v>
      </c>
      <c r="AC39" s="59">
        <f t="shared" si="2"/>
        <v>0.4</v>
      </c>
      <c r="AD39" s="59">
        <f t="shared" si="3"/>
        <v>8.0000000000000016E-2</v>
      </c>
      <c r="AE39" s="59">
        <f t="shared" si="4"/>
        <v>1</v>
      </c>
      <c r="AF39" s="59">
        <f t="shared" si="10"/>
        <v>0.6</v>
      </c>
      <c r="AG39" s="32"/>
    </row>
    <row r="40" spans="1:34" ht="54.95" customHeight="1">
      <c r="A40" s="260"/>
      <c r="B40" s="261"/>
      <c r="C40" s="261"/>
      <c r="D40" s="261"/>
      <c r="E40" s="262"/>
      <c r="F40" s="267" t="s">
        <v>273</v>
      </c>
      <c r="G40" s="267"/>
      <c r="H40" s="267"/>
      <c r="I40" s="267"/>
      <c r="J40" s="267"/>
      <c r="K40" s="267"/>
      <c r="L40" s="267"/>
      <c r="M40" s="267"/>
      <c r="N40" s="267"/>
      <c r="O40" s="267"/>
      <c r="P40" s="267"/>
      <c r="Q40" s="267"/>
      <c r="R40" s="267"/>
      <c r="S40" s="267"/>
      <c r="T40" s="267"/>
      <c r="U40" s="267"/>
      <c r="V40" s="267"/>
      <c r="W40" s="267"/>
      <c r="X40" s="267"/>
      <c r="Y40" s="267"/>
      <c r="Z40" s="267"/>
      <c r="AA40" s="267"/>
      <c r="AB40" s="267"/>
      <c r="AC40" s="216">
        <f>SUM(AC36:AC39)</f>
        <v>0.85</v>
      </c>
      <c r="AD40" s="216">
        <f>SUM(AD36:AD39)</f>
        <v>0.1925</v>
      </c>
      <c r="AE40" s="216">
        <f>SUM(AE36:AE39)/4</f>
        <v>0.75</v>
      </c>
      <c r="AF40" s="216">
        <f>SUM(AF36:AF39)/4</f>
        <v>0.58750000000000002</v>
      </c>
    </row>
    <row r="42" spans="1:34" ht="45.75" customHeight="1">
      <c r="G42" s="138"/>
      <c r="H42" s="138"/>
      <c r="I42" s="138"/>
      <c r="J42" s="138"/>
      <c r="K42" s="138"/>
      <c r="L42" s="138"/>
      <c r="M42" s="138"/>
      <c r="N42" s="138"/>
      <c r="O42" s="138"/>
      <c r="P42" s="138"/>
      <c r="Q42" s="138"/>
      <c r="R42" s="138"/>
      <c r="S42" s="138"/>
      <c r="T42" s="138"/>
      <c r="U42" s="138"/>
      <c r="V42" s="138"/>
      <c r="W42" s="138"/>
      <c r="X42" s="266" t="s">
        <v>274</v>
      </c>
      <c r="Y42" s="266"/>
      <c r="Z42" s="266"/>
      <c r="AA42" s="266"/>
      <c r="AB42" s="266"/>
      <c r="AC42" s="217">
        <f>(AC13+AC26+AC31+AC35+AC40)/5</f>
        <v>0.36450169124432641</v>
      </c>
      <c r="AD42" s="217">
        <f t="shared" ref="AD42:AF42" si="11">(AD13+AD26+AD31+AD35+AD40)/5</f>
        <v>0.15800491980871487</v>
      </c>
      <c r="AE42" s="217">
        <f t="shared" si="11"/>
        <v>0.3024224218568532</v>
      </c>
      <c r="AF42" s="217">
        <f t="shared" si="11"/>
        <v>0.2126099781610386</v>
      </c>
      <c r="AG42" s="60"/>
      <c r="AH42" s="60"/>
    </row>
  </sheetData>
  <autoFilter ref="A8:AF41" xr:uid="{00000000-0001-0000-0100-000000000000}"/>
  <mergeCells count="20">
    <mergeCell ref="A40:E40"/>
    <mergeCell ref="F26:AB26"/>
    <mergeCell ref="F31:AB31"/>
    <mergeCell ref="F35:AB35"/>
    <mergeCell ref="X42:AB42"/>
    <mergeCell ref="F40:AB40"/>
    <mergeCell ref="F13:AB13"/>
    <mergeCell ref="C4:AE4"/>
    <mergeCell ref="C5:AE5"/>
    <mergeCell ref="A6:AF6"/>
    <mergeCell ref="T7:X7"/>
    <mergeCell ref="Y7:AB7"/>
    <mergeCell ref="AC7:AF7"/>
    <mergeCell ref="A7:O7"/>
    <mergeCell ref="P7:S7"/>
    <mergeCell ref="A1:B4"/>
    <mergeCell ref="A5:B5"/>
    <mergeCell ref="C1:AE1"/>
    <mergeCell ref="C2:AE2"/>
    <mergeCell ref="C3:AE3"/>
  </mergeCells>
  <dataValidations count="1">
    <dataValidation type="list" allowBlank="1" showInputMessage="1" showErrorMessage="1" sqref="M9:M12 M14:M25 M27:M30 M32:M34 M36:M39" xr:uid="{00000000-0002-0000-0100-000000000000}">
      <formula1>$AG$10:$AG$11</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B34D-9578-4C66-A828-5282DD0A28C9}">
  <dimension ref="A1:BE24"/>
  <sheetViews>
    <sheetView topLeftCell="C1" zoomScale="65" zoomScaleNormal="80" workbookViewId="0">
      <selection activeCell="A6" sqref="A6:AB7"/>
    </sheetView>
  </sheetViews>
  <sheetFormatPr baseColWidth="10" defaultColWidth="10.75" defaultRowHeight="14.25"/>
  <cols>
    <col min="1" max="1" width="32.125" customWidth="1"/>
    <col min="2" max="2" width="17.375" customWidth="1"/>
    <col min="3" max="3" width="24.75" customWidth="1"/>
    <col min="4" max="4" width="37.625" customWidth="1"/>
    <col min="5" max="5" width="35.75" customWidth="1"/>
    <col min="6" max="6" width="61.375" customWidth="1"/>
    <col min="7" max="7" width="33.25" bestFit="1" customWidth="1"/>
    <col min="8" max="8" width="52.625" customWidth="1"/>
    <col min="9" max="9" width="34" bestFit="1" customWidth="1"/>
    <col min="10" max="10" width="30.25" customWidth="1"/>
    <col min="11" max="11" width="23.75" customWidth="1"/>
    <col min="12" max="12" width="14.25" customWidth="1"/>
    <col min="13" max="13" width="30.125" customWidth="1"/>
    <col min="14" max="14" width="36.75" customWidth="1"/>
    <col min="15" max="15" width="23.875" customWidth="1"/>
    <col min="16" max="16" width="12.25" customWidth="1"/>
    <col min="17" max="17" width="12.875" customWidth="1"/>
    <col min="18" max="18" width="13.75" customWidth="1"/>
    <col min="19" max="19" width="13.25" customWidth="1"/>
    <col min="20" max="22" width="12.25" customWidth="1"/>
    <col min="23" max="23" width="11.25" customWidth="1"/>
    <col min="24" max="24" width="27.25" customWidth="1"/>
    <col min="25" max="25" width="39.25" bestFit="1" customWidth="1"/>
    <col min="26" max="26" width="54.75" bestFit="1" customWidth="1"/>
    <col min="29" max="29" width="10.75" customWidth="1"/>
  </cols>
  <sheetData>
    <row r="1" spans="1:57" s="1" customFormat="1" ht="22.5" customHeight="1">
      <c r="A1" s="277" t="s">
        <v>275</v>
      </c>
      <c r="B1" s="277"/>
      <c r="C1" s="277" t="s">
        <v>125</v>
      </c>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65" t="s">
        <v>126</v>
      </c>
    </row>
    <row r="2" spans="1:57" s="1" customFormat="1" ht="22.5" customHeight="1">
      <c r="A2" s="277"/>
      <c r="B2" s="277"/>
      <c r="C2" s="277" t="s">
        <v>127</v>
      </c>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65" t="s">
        <v>128</v>
      </c>
    </row>
    <row r="3" spans="1:57" s="1" customFormat="1" ht="22.5" customHeight="1">
      <c r="A3" s="277"/>
      <c r="B3" s="277"/>
      <c r="C3" s="277" t="s">
        <v>129</v>
      </c>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65" t="s">
        <v>130</v>
      </c>
    </row>
    <row r="4" spans="1:57" s="1" customFormat="1" ht="22.5" customHeight="1">
      <c r="A4" s="277"/>
      <c r="B4" s="277"/>
      <c r="C4" s="277" t="s">
        <v>131</v>
      </c>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65" t="s">
        <v>276</v>
      </c>
    </row>
    <row r="5" spans="1:57" s="1" customFormat="1" ht="26.25" customHeight="1">
      <c r="A5" s="278" t="s">
        <v>277</v>
      </c>
      <c r="B5" s="278"/>
      <c r="C5" s="278" t="s">
        <v>134</v>
      </c>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row>
    <row r="6" spans="1:57" s="1" customFormat="1" ht="15" customHeight="1">
      <c r="A6" s="268" t="s">
        <v>278</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9"/>
      <c r="AC6" s="272" t="s">
        <v>279</v>
      </c>
      <c r="AD6" s="273"/>
      <c r="AE6" s="273"/>
      <c r="AF6" s="273"/>
      <c r="AG6" s="273"/>
      <c r="AH6" s="273"/>
      <c r="AI6" s="276" t="s">
        <v>280</v>
      </c>
      <c r="AJ6" s="276"/>
      <c r="AK6" s="276"/>
      <c r="AL6" s="276"/>
      <c r="AM6" s="276"/>
      <c r="AN6" s="276"/>
      <c r="AO6" s="276"/>
      <c r="AP6" s="276"/>
      <c r="AQ6" s="276"/>
      <c r="AR6" s="276"/>
      <c r="AS6" s="276"/>
      <c r="AT6" s="276"/>
      <c r="AU6" s="276"/>
      <c r="AV6" s="276"/>
      <c r="AW6" s="276"/>
      <c r="AX6" s="276"/>
      <c r="AY6" s="276"/>
      <c r="AZ6" s="276"/>
      <c r="BA6" s="276"/>
      <c r="BB6" s="276"/>
      <c r="BC6" s="276"/>
      <c r="BD6" s="276"/>
      <c r="BE6" s="276"/>
    </row>
    <row r="7" spans="1:57" s="1" customFormat="1" ht="15" customHeight="1">
      <c r="A7" s="270"/>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1"/>
      <c r="AC7" s="274"/>
      <c r="AD7" s="275"/>
      <c r="AE7" s="275"/>
      <c r="AF7" s="275"/>
      <c r="AG7" s="275"/>
      <c r="AH7" s="275"/>
      <c r="AI7" s="276"/>
      <c r="AJ7" s="276"/>
      <c r="AK7" s="276"/>
      <c r="AL7" s="276"/>
      <c r="AM7" s="276"/>
      <c r="AN7" s="276"/>
      <c r="AO7" s="276"/>
      <c r="AP7" s="276"/>
      <c r="AQ7" s="276"/>
      <c r="AR7" s="276"/>
      <c r="AS7" s="276"/>
      <c r="AT7" s="276"/>
      <c r="AU7" s="276"/>
      <c r="AV7" s="276"/>
      <c r="AW7" s="276"/>
      <c r="AX7" s="276"/>
      <c r="AY7" s="276"/>
      <c r="AZ7" s="276"/>
      <c r="BA7" s="276"/>
      <c r="BB7" s="276"/>
      <c r="BC7" s="276"/>
      <c r="BD7" s="276"/>
      <c r="BE7" s="276"/>
    </row>
    <row r="8" spans="1:57" s="17" customFormat="1" ht="66.75" customHeight="1">
      <c r="A8" s="2" t="s">
        <v>10</v>
      </c>
      <c r="B8" s="2" t="s">
        <v>281</v>
      </c>
      <c r="C8" s="2" t="s">
        <v>282</v>
      </c>
      <c r="D8" s="2" t="s">
        <v>283</v>
      </c>
      <c r="E8" s="2" t="s">
        <v>42</v>
      </c>
      <c r="F8" s="2" t="s">
        <v>44</v>
      </c>
      <c r="G8" s="2" t="s">
        <v>46</v>
      </c>
      <c r="H8" s="2" t="s">
        <v>48</v>
      </c>
      <c r="I8" s="2" t="s">
        <v>50</v>
      </c>
      <c r="J8" s="2" t="s">
        <v>52</v>
      </c>
      <c r="K8" s="57" t="s">
        <v>284</v>
      </c>
      <c r="L8" s="57" t="s">
        <v>285</v>
      </c>
      <c r="M8" s="57" t="s">
        <v>286</v>
      </c>
      <c r="N8" s="57" t="s">
        <v>287</v>
      </c>
      <c r="O8" s="57" t="s">
        <v>288</v>
      </c>
      <c r="P8" s="57" t="s">
        <v>289</v>
      </c>
      <c r="Q8" s="57" t="s">
        <v>290</v>
      </c>
      <c r="R8" s="57" t="s">
        <v>291</v>
      </c>
      <c r="S8" s="57" t="s">
        <v>292</v>
      </c>
      <c r="T8" s="57" t="s">
        <v>293</v>
      </c>
      <c r="U8" s="57" t="s">
        <v>294</v>
      </c>
      <c r="V8" s="57" t="s">
        <v>295</v>
      </c>
      <c r="W8" s="57" t="s">
        <v>296</v>
      </c>
      <c r="X8" s="2" t="s">
        <v>56</v>
      </c>
      <c r="Y8" s="2" t="s">
        <v>60</v>
      </c>
      <c r="Z8" s="2" t="s">
        <v>62</v>
      </c>
    </row>
    <row r="9" spans="1:57" ht="99.75">
      <c r="A9" s="42" t="s">
        <v>297</v>
      </c>
      <c r="B9" s="42" t="s">
        <v>298</v>
      </c>
      <c r="C9" s="42" t="s">
        <v>299</v>
      </c>
      <c r="D9" s="42" t="s">
        <v>300</v>
      </c>
      <c r="E9" s="42" t="s">
        <v>301</v>
      </c>
      <c r="F9" s="42" t="s">
        <v>302</v>
      </c>
      <c r="G9" s="42" t="s">
        <v>303</v>
      </c>
      <c r="H9" s="42" t="s">
        <v>304</v>
      </c>
      <c r="I9" s="43" t="s">
        <v>305</v>
      </c>
      <c r="J9" s="43" t="s">
        <v>306</v>
      </c>
      <c r="K9" s="44">
        <v>0.1</v>
      </c>
      <c r="L9" s="43"/>
      <c r="M9" s="43"/>
      <c r="N9" s="45">
        <v>0.3</v>
      </c>
      <c r="O9" s="44">
        <v>0.3</v>
      </c>
      <c r="P9" s="45">
        <v>0.3</v>
      </c>
      <c r="Q9" s="43"/>
      <c r="R9" s="43"/>
      <c r="S9" s="46"/>
      <c r="T9" s="46"/>
      <c r="U9" s="46"/>
      <c r="V9" s="46"/>
      <c r="W9" s="45">
        <v>1</v>
      </c>
      <c r="X9" s="43" t="s">
        <v>307</v>
      </c>
      <c r="Y9" s="42" t="s">
        <v>308</v>
      </c>
      <c r="Z9" s="43" t="s">
        <v>309</v>
      </c>
    </row>
    <row r="10" spans="1:57" ht="99.75">
      <c r="A10" s="42" t="s">
        <v>297</v>
      </c>
      <c r="B10" s="42" t="s">
        <v>310</v>
      </c>
      <c r="C10" s="42" t="s">
        <v>311</v>
      </c>
      <c r="D10" s="42" t="s">
        <v>300</v>
      </c>
      <c r="E10" s="42" t="s">
        <v>301</v>
      </c>
      <c r="F10" s="42" t="s">
        <v>302</v>
      </c>
      <c r="G10" s="42" t="s">
        <v>312</v>
      </c>
      <c r="H10" s="42" t="s">
        <v>313</v>
      </c>
      <c r="I10" s="43" t="s">
        <v>305</v>
      </c>
      <c r="J10" s="43" t="s">
        <v>306</v>
      </c>
      <c r="K10" s="42"/>
      <c r="L10" s="43"/>
      <c r="M10" s="43"/>
      <c r="N10" s="43"/>
      <c r="O10" s="43"/>
      <c r="P10" s="45">
        <v>0.5</v>
      </c>
      <c r="Q10" s="43"/>
      <c r="R10" s="43"/>
      <c r="S10" s="46"/>
      <c r="T10" s="46"/>
      <c r="U10" s="46"/>
      <c r="V10" s="46"/>
      <c r="W10" s="45">
        <v>0.5</v>
      </c>
      <c r="X10" s="43" t="s">
        <v>307</v>
      </c>
      <c r="Y10" s="42" t="s">
        <v>308</v>
      </c>
      <c r="Z10" s="43" t="s">
        <v>309</v>
      </c>
    </row>
    <row r="11" spans="1:57" ht="99.75">
      <c r="A11" s="42" t="s">
        <v>297</v>
      </c>
      <c r="B11" s="42" t="s">
        <v>310</v>
      </c>
      <c r="C11" s="42" t="s">
        <v>314</v>
      </c>
      <c r="D11" s="42" t="s">
        <v>300</v>
      </c>
      <c r="E11" s="42" t="s">
        <v>301</v>
      </c>
      <c r="F11" s="47" t="s">
        <v>315</v>
      </c>
      <c r="G11" s="42" t="s">
        <v>316</v>
      </c>
      <c r="H11" s="42" t="s">
        <v>317</v>
      </c>
      <c r="I11" s="43" t="s">
        <v>318</v>
      </c>
      <c r="J11" s="43" t="s">
        <v>306</v>
      </c>
      <c r="K11" s="42" t="s">
        <v>319</v>
      </c>
      <c r="L11" s="43">
        <v>0</v>
      </c>
      <c r="M11" s="43">
        <v>0</v>
      </c>
      <c r="N11" s="43">
        <v>0</v>
      </c>
      <c r="O11" s="43"/>
      <c r="P11" s="45">
        <v>1</v>
      </c>
      <c r="Q11" s="43"/>
      <c r="R11" s="43"/>
      <c r="S11" s="46"/>
      <c r="T11" s="46"/>
      <c r="U11" s="46"/>
      <c r="V11" s="46"/>
      <c r="W11" s="45">
        <v>1</v>
      </c>
      <c r="X11" s="43" t="s">
        <v>320</v>
      </c>
      <c r="Y11" s="42" t="s">
        <v>308</v>
      </c>
      <c r="Z11" s="43" t="s">
        <v>309</v>
      </c>
    </row>
    <row r="12" spans="1:57" ht="99.75">
      <c r="A12" s="42" t="s">
        <v>297</v>
      </c>
      <c r="B12" s="42" t="s">
        <v>310</v>
      </c>
      <c r="C12" s="42" t="s">
        <v>321</v>
      </c>
      <c r="D12" s="42" t="s">
        <v>300</v>
      </c>
      <c r="E12" s="42" t="s">
        <v>301</v>
      </c>
      <c r="F12" s="42" t="s">
        <v>302</v>
      </c>
      <c r="G12" s="42" t="s">
        <v>322</v>
      </c>
      <c r="H12" s="48" t="s">
        <v>323</v>
      </c>
      <c r="I12" s="43" t="s">
        <v>305</v>
      </c>
      <c r="J12" s="43" t="s">
        <v>306</v>
      </c>
      <c r="K12" s="43">
        <v>0</v>
      </c>
      <c r="L12" s="43">
        <v>0</v>
      </c>
      <c r="M12" s="43">
        <v>0</v>
      </c>
      <c r="N12" s="42" t="s">
        <v>324</v>
      </c>
      <c r="O12" s="43"/>
      <c r="P12" s="45">
        <v>0.3</v>
      </c>
      <c r="Q12" s="43"/>
      <c r="R12" s="43"/>
      <c r="S12" s="46"/>
      <c r="T12" s="46"/>
      <c r="U12" s="46"/>
      <c r="V12" s="46"/>
      <c r="W12" s="45">
        <v>0.3</v>
      </c>
      <c r="X12" s="43" t="s">
        <v>307</v>
      </c>
      <c r="Y12" s="42" t="s">
        <v>308</v>
      </c>
      <c r="Z12" s="43" t="s">
        <v>309</v>
      </c>
    </row>
    <row r="13" spans="1:57" ht="85.5">
      <c r="A13" s="49" t="s">
        <v>325</v>
      </c>
      <c r="B13" s="49" t="s">
        <v>326</v>
      </c>
      <c r="C13" s="49" t="s">
        <v>327</v>
      </c>
      <c r="D13" s="49" t="s">
        <v>300</v>
      </c>
      <c r="E13" s="49" t="s">
        <v>301</v>
      </c>
      <c r="F13" s="49" t="s">
        <v>328</v>
      </c>
      <c r="G13" s="49" t="s">
        <v>329</v>
      </c>
      <c r="H13" s="49" t="s">
        <v>330</v>
      </c>
      <c r="I13" s="50" t="s">
        <v>331</v>
      </c>
      <c r="J13" s="50" t="s">
        <v>306</v>
      </c>
      <c r="K13" s="50"/>
      <c r="L13" s="50"/>
      <c r="M13" s="51">
        <v>0.25</v>
      </c>
      <c r="N13" s="50"/>
      <c r="O13" s="50"/>
      <c r="P13" s="50"/>
      <c r="Q13" s="50"/>
      <c r="R13" s="50"/>
      <c r="S13" s="52"/>
      <c r="T13" s="52"/>
      <c r="U13" s="52"/>
      <c r="V13" s="52"/>
      <c r="W13" s="52"/>
      <c r="X13" s="50" t="s">
        <v>332</v>
      </c>
      <c r="Y13" s="49" t="s">
        <v>333</v>
      </c>
      <c r="Z13" s="49" t="s">
        <v>334</v>
      </c>
    </row>
    <row r="14" spans="1:57" ht="85.5">
      <c r="A14" s="49" t="s">
        <v>335</v>
      </c>
      <c r="B14" s="49" t="s">
        <v>326</v>
      </c>
      <c r="C14" s="49" t="s">
        <v>327</v>
      </c>
      <c r="D14" s="49" t="s">
        <v>300</v>
      </c>
      <c r="E14" s="49" t="s">
        <v>301</v>
      </c>
      <c r="F14" s="49" t="s">
        <v>328</v>
      </c>
      <c r="G14" s="49" t="s">
        <v>336</v>
      </c>
      <c r="H14" s="49" t="s">
        <v>337</v>
      </c>
      <c r="I14" s="50" t="s">
        <v>305</v>
      </c>
      <c r="J14" s="50" t="s">
        <v>306</v>
      </c>
      <c r="K14" s="50">
        <v>1</v>
      </c>
      <c r="L14" s="50">
        <v>1</v>
      </c>
      <c r="M14" s="50">
        <v>1</v>
      </c>
      <c r="N14" s="50"/>
      <c r="O14" s="50"/>
      <c r="P14" s="50"/>
      <c r="Q14" s="50"/>
      <c r="R14" s="50"/>
      <c r="S14" s="52"/>
      <c r="T14" s="52"/>
      <c r="U14" s="52"/>
      <c r="V14" s="52"/>
      <c r="W14" s="52"/>
      <c r="X14" s="50" t="s">
        <v>332</v>
      </c>
      <c r="Y14" s="49" t="s">
        <v>338</v>
      </c>
      <c r="Z14" s="49" t="s">
        <v>339</v>
      </c>
    </row>
    <row r="15" spans="1:57" ht="57">
      <c r="A15" s="49" t="s">
        <v>340</v>
      </c>
      <c r="B15" s="49" t="s">
        <v>341</v>
      </c>
      <c r="C15" s="49" t="s">
        <v>342</v>
      </c>
      <c r="D15" s="49" t="s">
        <v>300</v>
      </c>
      <c r="E15" s="49" t="s">
        <v>301</v>
      </c>
      <c r="F15" s="49" t="s">
        <v>328</v>
      </c>
      <c r="G15" s="49" t="s">
        <v>343</v>
      </c>
      <c r="H15" s="49" t="s">
        <v>344</v>
      </c>
      <c r="I15" s="50" t="s">
        <v>305</v>
      </c>
      <c r="J15" s="50" t="s">
        <v>306</v>
      </c>
      <c r="K15" s="52">
        <v>0</v>
      </c>
      <c r="L15" s="50">
        <v>2</v>
      </c>
      <c r="M15" s="50">
        <v>2</v>
      </c>
      <c r="N15" s="50">
        <v>2</v>
      </c>
      <c r="O15" s="52"/>
      <c r="P15" s="52"/>
      <c r="Q15" s="52"/>
      <c r="R15" s="52"/>
      <c r="S15" s="52"/>
      <c r="T15" s="52"/>
      <c r="U15" s="52"/>
      <c r="V15" s="52"/>
      <c r="W15" s="52"/>
      <c r="X15" s="50" t="s">
        <v>332</v>
      </c>
      <c r="Y15" s="49" t="s">
        <v>345</v>
      </c>
      <c r="Z15" s="49" t="s">
        <v>346</v>
      </c>
    </row>
    <row r="16" spans="1:57" ht="228">
      <c r="A16" s="42" t="s">
        <v>347</v>
      </c>
      <c r="B16" s="42" t="s">
        <v>326</v>
      </c>
      <c r="C16" s="42" t="s">
        <v>327</v>
      </c>
      <c r="D16" s="42" t="s">
        <v>300</v>
      </c>
      <c r="E16" s="42" t="s">
        <v>348</v>
      </c>
      <c r="F16" s="42" t="s">
        <v>349</v>
      </c>
      <c r="G16" s="42" t="s">
        <v>350</v>
      </c>
      <c r="H16" s="42" t="s">
        <v>351</v>
      </c>
      <c r="I16" s="43" t="s">
        <v>305</v>
      </c>
      <c r="J16" s="43" t="s">
        <v>306</v>
      </c>
      <c r="K16" s="43">
        <v>0</v>
      </c>
      <c r="L16" s="43">
        <v>0</v>
      </c>
      <c r="M16" s="43">
        <v>0</v>
      </c>
      <c r="N16" s="43"/>
      <c r="O16" s="43"/>
      <c r="P16" s="43"/>
      <c r="Q16" s="43"/>
      <c r="R16" s="43"/>
      <c r="S16" s="46"/>
      <c r="T16" s="46"/>
      <c r="U16" s="46"/>
      <c r="V16" s="46"/>
      <c r="W16" s="46"/>
      <c r="X16" s="43" t="s">
        <v>332</v>
      </c>
      <c r="Y16" s="42" t="s">
        <v>352</v>
      </c>
      <c r="Z16" s="42" t="s">
        <v>353</v>
      </c>
    </row>
    <row r="17" spans="1:29" ht="270.75">
      <c r="A17" s="49" t="s">
        <v>354</v>
      </c>
      <c r="B17" s="49" t="s">
        <v>326</v>
      </c>
      <c r="C17" s="49" t="s">
        <v>327</v>
      </c>
      <c r="D17" s="49" t="s">
        <v>355</v>
      </c>
      <c r="E17" s="49" t="s">
        <v>356</v>
      </c>
      <c r="F17" s="53" t="s">
        <v>357</v>
      </c>
      <c r="G17" s="49" t="s">
        <v>358</v>
      </c>
      <c r="H17" s="49" t="s">
        <v>359</v>
      </c>
      <c r="I17" s="50" t="s">
        <v>305</v>
      </c>
      <c r="J17" s="50" t="s">
        <v>306</v>
      </c>
      <c r="K17" s="52"/>
      <c r="L17" s="49" t="s">
        <v>360</v>
      </c>
      <c r="M17" s="52"/>
      <c r="N17" s="52"/>
      <c r="O17" s="52"/>
      <c r="P17" s="52"/>
      <c r="Q17" s="52"/>
      <c r="R17" s="52"/>
      <c r="S17" s="52"/>
      <c r="T17" s="52"/>
      <c r="U17" s="52"/>
      <c r="V17" s="52"/>
      <c r="W17" s="52"/>
      <c r="X17" s="50" t="s">
        <v>332</v>
      </c>
      <c r="Y17" s="36" t="s">
        <v>361</v>
      </c>
      <c r="Z17" s="36" t="s">
        <v>362</v>
      </c>
    </row>
    <row r="18" spans="1:29" ht="228.75">
      <c r="A18" s="49" t="s">
        <v>363</v>
      </c>
      <c r="B18" s="49" t="s">
        <v>326</v>
      </c>
      <c r="C18" s="49" t="s">
        <v>364</v>
      </c>
      <c r="D18" s="49" t="s">
        <v>355</v>
      </c>
      <c r="E18" s="49" t="s">
        <v>356</v>
      </c>
      <c r="F18" s="53" t="s">
        <v>357</v>
      </c>
      <c r="G18" s="49" t="s">
        <v>365</v>
      </c>
      <c r="H18" s="49" t="s">
        <v>366</v>
      </c>
      <c r="I18" s="50" t="s">
        <v>305</v>
      </c>
      <c r="J18" s="50" t="s">
        <v>306</v>
      </c>
      <c r="K18" s="49" t="s">
        <v>367</v>
      </c>
      <c r="L18" s="54" t="s">
        <v>368</v>
      </c>
      <c r="M18" s="49" t="s">
        <v>369</v>
      </c>
      <c r="N18" s="49" t="s">
        <v>370</v>
      </c>
      <c r="O18" s="52"/>
      <c r="P18" s="52"/>
      <c r="Q18" s="52"/>
      <c r="R18" s="52"/>
      <c r="S18" s="52"/>
      <c r="T18" s="52"/>
      <c r="U18" s="52"/>
      <c r="V18" s="52"/>
      <c r="W18" s="52"/>
      <c r="X18" s="50" t="s">
        <v>332</v>
      </c>
      <c r="Y18" s="36" t="s">
        <v>371</v>
      </c>
      <c r="Z18" s="36" t="s">
        <v>372</v>
      </c>
    </row>
    <row r="19" spans="1:29" ht="85.5">
      <c r="A19" s="49" t="s">
        <v>373</v>
      </c>
      <c r="B19" s="49" t="s">
        <v>310</v>
      </c>
      <c r="C19" s="49" t="s">
        <v>311</v>
      </c>
      <c r="D19" s="49" t="s">
        <v>355</v>
      </c>
      <c r="E19" s="49" t="s">
        <v>356</v>
      </c>
      <c r="F19" s="53" t="s">
        <v>357</v>
      </c>
      <c r="G19" s="49" t="s">
        <v>374</v>
      </c>
      <c r="H19" s="49" t="s">
        <v>375</v>
      </c>
      <c r="I19" s="50" t="s">
        <v>305</v>
      </c>
      <c r="J19" s="50" t="s">
        <v>306</v>
      </c>
      <c r="K19" s="52"/>
      <c r="L19" s="52"/>
      <c r="M19" s="52"/>
      <c r="N19" s="52"/>
      <c r="O19" s="49" t="s">
        <v>376</v>
      </c>
      <c r="P19" s="52"/>
      <c r="Q19" s="52"/>
      <c r="R19" s="52"/>
      <c r="S19" s="52"/>
      <c r="T19" s="52"/>
      <c r="U19" s="52"/>
      <c r="V19" s="52"/>
      <c r="W19" s="52"/>
      <c r="X19" s="50" t="s">
        <v>332</v>
      </c>
      <c r="Y19" s="49" t="s">
        <v>308</v>
      </c>
      <c r="Z19" s="50" t="s">
        <v>309</v>
      </c>
    </row>
    <row r="20" spans="1:29" ht="185.25">
      <c r="A20" s="42" t="s">
        <v>377</v>
      </c>
      <c r="B20" s="42" t="s">
        <v>326</v>
      </c>
      <c r="C20" s="42" t="s">
        <v>364</v>
      </c>
      <c r="D20" s="55" t="s">
        <v>355</v>
      </c>
      <c r="E20" s="42" t="s">
        <v>378</v>
      </c>
      <c r="F20" s="42" t="s">
        <v>379</v>
      </c>
      <c r="G20" s="42" t="s">
        <v>380</v>
      </c>
      <c r="H20" s="42" t="s">
        <v>381</v>
      </c>
      <c r="I20" s="43" t="s">
        <v>305</v>
      </c>
      <c r="J20" s="43" t="s">
        <v>306</v>
      </c>
      <c r="K20" s="46"/>
      <c r="L20" s="42" t="s">
        <v>382</v>
      </c>
      <c r="M20" s="42" t="s">
        <v>383</v>
      </c>
      <c r="N20" s="46"/>
      <c r="O20" s="46"/>
      <c r="P20" s="46"/>
      <c r="Q20" s="46"/>
      <c r="R20" s="46"/>
      <c r="S20" s="46"/>
      <c r="T20" s="46"/>
      <c r="U20" s="46"/>
      <c r="V20" s="46"/>
      <c r="W20" s="46"/>
      <c r="X20" s="43" t="s">
        <v>332</v>
      </c>
      <c r="Y20" s="56" t="s">
        <v>371</v>
      </c>
      <c r="Z20" s="56" t="s">
        <v>372</v>
      </c>
    </row>
    <row r="21" spans="1:29" ht="185.25">
      <c r="A21" s="49" t="s">
        <v>384</v>
      </c>
      <c r="B21" s="49" t="s">
        <v>310</v>
      </c>
      <c r="C21" s="49" t="s">
        <v>311</v>
      </c>
      <c r="D21" s="49" t="s">
        <v>385</v>
      </c>
      <c r="E21" s="49" t="s">
        <v>386</v>
      </c>
      <c r="F21" s="49" t="s">
        <v>387</v>
      </c>
      <c r="G21" s="49" t="s">
        <v>388</v>
      </c>
      <c r="H21" s="49" t="s">
        <v>389</v>
      </c>
      <c r="I21" s="50" t="s">
        <v>305</v>
      </c>
      <c r="J21" s="50" t="s">
        <v>306</v>
      </c>
      <c r="K21" s="52">
        <v>0</v>
      </c>
      <c r="L21" s="52">
        <v>0</v>
      </c>
      <c r="M21" s="52">
        <v>0</v>
      </c>
      <c r="N21" s="52"/>
      <c r="O21" s="52"/>
      <c r="P21" s="52"/>
      <c r="Q21" s="52"/>
      <c r="R21" s="52"/>
      <c r="S21" s="52"/>
      <c r="T21" s="52"/>
      <c r="U21" s="52"/>
      <c r="V21" s="52"/>
      <c r="W21" s="52"/>
      <c r="X21" s="50" t="s">
        <v>332</v>
      </c>
      <c r="Y21" s="36" t="s">
        <v>371</v>
      </c>
      <c r="Z21" s="36" t="s">
        <v>372</v>
      </c>
    </row>
    <row r="22" spans="1:29" ht="185.25">
      <c r="A22" s="42" t="s">
        <v>180</v>
      </c>
      <c r="B22" s="42" t="s">
        <v>310</v>
      </c>
      <c r="C22" s="42" t="s">
        <v>311</v>
      </c>
      <c r="D22" s="42" t="s">
        <v>385</v>
      </c>
      <c r="E22" s="42" t="s">
        <v>390</v>
      </c>
      <c r="F22" s="42" t="s">
        <v>391</v>
      </c>
      <c r="G22" s="42" t="s">
        <v>392</v>
      </c>
      <c r="H22" s="42" t="s">
        <v>393</v>
      </c>
      <c r="I22" s="43" t="s">
        <v>305</v>
      </c>
      <c r="J22" s="43" t="s">
        <v>306</v>
      </c>
      <c r="K22" s="46">
        <v>0</v>
      </c>
      <c r="L22" s="46">
        <v>0</v>
      </c>
      <c r="M22" s="46">
        <v>0</v>
      </c>
      <c r="N22" s="46"/>
      <c r="O22" s="46"/>
      <c r="P22" s="46"/>
      <c r="Q22" s="46"/>
      <c r="R22" s="46"/>
      <c r="S22" s="46"/>
      <c r="T22" s="46"/>
      <c r="U22" s="46"/>
      <c r="V22" s="46"/>
      <c r="W22" s="46"/>
      <c r="X22" s="43" t="s">
        <v>332</v>
      </c>
      <c r="Y22" s="56" t="s">
        <v>371</v>
      </c>
      <c r="Z22" s="56" t="s">
        <v>372</v>
      </c>
    </row>
    <row r="23" spans="1:29" ht="85.5">
      <c r="A23" s="49" t="s">
        <v>170</v>
      </c>
      <c r="B23" s="49" t="s">
        <v>326</v>
      </c>
      <c r="C23" s="49" t="s">
        <v>394</v>
      </c>
      <c r="D23" s="49" t="s">
        <v>385</v>
      </c>
      <c r="E23" s="49" t="s">
        <v>395</v>
      </c>
      <c r="F23" s="49" t="s">
        <v>396</v>
      </c>
      <c r="G23" s="49" t="s">
        <v>397</v>
      </c>
      <c r="H23" s="49" t="s">
        <v>398</v>
      </c>
      <c r="I23" s="50" t="s">
        <v>305</v>
      </c>
      <c r="J23" s="50" t="s">
        <v>399</v>
      </c>
      <c r="K23" s="52"/>
      <c r="L23" s="52"/>
      <c r="M23" s="52"/>
      <c r="N23" s="52"/>
      <c r="O23" s="52"/>
      <c r="P23" s="52"/>
      <c r="Q23" s="52"/>
      <c r="R23" s="52"/>
      <c r="S23" s="52"/>
      <c r="T23" s="52"/>
      <c r="U23" s="52"/>
      <c r="V23" s="52"/>
      <c r="W23" s="52"/>
      <c r="X23" s="50" t="s">
        <v>307</v>
      </c>
      <c r="Y23" s="49" t="s">
        <v>308</v>
      </c>
      <c r="Z23" s="50" t="s">
        <v>309</v>
      </c>
    </row>
    <row r="24" spans="1:29">
      <c r="AC24" t="s">
        <v>400</v>
      </c>
    </row>
  </sheetData>
  <mergeCells count="10">
    <mergeCell ref="A6:AB7"/>
    <mergeCell ref="AC6:AH7"/>
    <mergeCell ref="AI6:BE7"/>
    <mergeCell ref="C1:BD1"/>
    <mergeCell ref="C2:BD2"/>
    <mergeCell ref="C3:BD3"/>
    <mergeCell ref="C4:BD4"/>
    <mergeCell ref="C5:BE5"/>
    <mergeCell ref="A1:B4"/>
    <mergeCell ref="A5:B5"/>
  </mergeCells>
  <dataValidations count="1">
    <dataValidation type="list" allowBlank="1" showInputMessage="1" showErrorMessage="1" sqref="W25:W113 W13:W23" xr:uid="{798F0B63-4613-4BBD-9819-325B34705201}">
      <formula1>$AC$17:$AC$24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91"/>
  <sheetViews>
    <sheetView showGridLines="0" topLeftCell="A8" zoomScale="50" zoomScaleNormal="50" workbookViewId="0">
      <pane ySplit="1" topLeftCell="A9" activePane="bottomLeft" state="frozen"/>
      <selection activeCell="A8" sqref="A8"/>
      <selection pane="bottomLeft" activeCell="C8" sqref="C8"/>
    </sheetView>
  </sheetViews>
  <sheetFormatPr baseColWidth="10" defaultColWidth="10.75" defaultRowHeight="100.15" customHeight="1" outlineLevelRow="1" outlineLevelCol="1"/>
  <cols>
    <col min="1" max="1" width="25.75" customWidth="1"/>
    <col min="2" max="2" width="23.375" customWidth="1"/>
    <col min="3" max="3" width="23.25" customWidth="1"/>
    <col min="4" max="4" width="40.75" customWidth="1"/>
    <col min="5" max="5" width="30.125" customWidth="1"/>
    <col min="6" max="6" width="23.375" customWidth="1"/>
    <col min="7" max="7" width="37.25" customWidth="1"/>
    <col min="8" max="9" width="36.25" customWidth="1"/>
    <col min="10" max="10" width="24.75" customWidth="1" outlineLevel="1"/>
    <col min="11" max="11" width="45.25" customWidth="1" outlineLevel="1"/>
    <col min="12" max="12" width="27" customWidth="1" outlineLevel="1"/>
    <col min="13" max="13" width="23" customWidth="1" outlineLevel="1"/>
    <col min="14" max="14" width="27.75" customWidth="1"/>
    <col min="15" max="15" width="26.125" customWidth="1" outlineLevel="1"/>
    <col min="16" max="16" width="25.25" customWidth="1" outlineLevel="1"/>
    <col min="17" max="17" width="27.375" customWidth="1" outlineLevel="1"/>
    <col min="18" max="18" width="28.125" customWidth="1" outlineLevel="1"/>
    <col min="19" max="19" width="25.125" customWidth="1" outlineLevel="1"/>
    <col min="20" max="20" width="25.875" customWidth="1" outlineLevel="1"/>
    <col min="21" max="21" width="25.375" customWidth="1" outlineLevel="1"/>
    <col min="22" max="22" width="26.875" customWidth="1" outlineLevel="1"/>
    <col min="23" max="23" width="24" customWidth="1" outlineLevel="1"/>
    <col min="24" max="24" width="25.375" customWidth="1" outlineLevel="1"/>
    <col min="25" max="25" width="26.25" customWidth="1" outlineLevel="1"/>
    <col min="26" max="28" width="30.75" customWidth="1"/>
    <col min="29" max="29" width="21.25" customWidth="1"/>
    <col min="30" max="30" width="30.75" customWidth="1"/>
    <col min="31" max="31" width="28.375" customWidth="1"/>
    <col min="32" max="32" width="25.25" customWidth="1"/>
    <col min="33" max="33" width="24.75" customWidth="1"/>
    <col min="34" max="34" width="23" customWidth="1"/>
    <col min="35" max="35" width="30.375" customWidth="1"/>
    <col min="36" max="36" width="30.75" customWidth="1"/>
    <col min="37" max="37" width="34.375" customWidth="1"/>
    <col min="38" max="38" width="30.75" customWidth="1"/>
    <col min="39" max="39" width="30.75" style="37" customWidth="1"/>
    <col min="40" max="40" width="30.75" customWidth="1"/>
    <col min="41" max="41" width="36.125" customWidth="1"/>
    <col min="42" max="42" width="32.125" customWidth="1"/>
    <col min="43" max="43" width="31.625" customWidth="1"/>
    <col min="44" max="44" width="29.625" customWidth="1"/>
    <col min="45" max="45" width="31.625" customWidth="1"/>
    <col min="46" max="46" width="32.125" customWidth="1"/>
    <col min="47" max="47" width="23.375" customWidth="1"/>
    <col min="48" max="48" width="27.375" customWidth="1"/>
    <col min="49" max="49" width="19.375" customWidth="1"/>
    <col min="50" max="50" width="32.25" bestFit="1" customWidth="1"/>
    <col min="51" max="51" width="24.25" bestFit="1" customWidth="1"/>
    <col min="52" max="53" width="22.625" bestFit="1" customWidth="1"/>
    <col min="54" max="55" width="24.25" bestFit="1" customWidth="1"/>
    <col min="56" max="57" width="22.625" bestFit="1" customWidth="1"/>
    <col min="58" max="58" width="33.875" customWidth="1"/>
  </cols>
  <sheetData>
    <row r="1" spans="1:58" ht="25.15" hidden="1" customHeight="1">
      <c r="A1" s="277" t="s">
        <v>275</v>
      </c>
      <c r="B1" s="277"/>
      <c r="C1" s="285" t="s">
        <v>125</v>
      </c>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7"/>
      <c r="BF1" s="150" t="s">
        <v>126</v>
      </c>
    </row>
    <row r="2" spans="1:58" ht="25.15" hidden="1" customHeight="1">
      <c r="A2" s="277"/>
      <c r="B2" s="277"/>
      <c r="C2" s="285" t="s">
        <v>127</v>
      </c>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7"/>
      <c r="BF2" s="150" t="s">
        <v>128</v>
      </c>
    </row>
    <row r="3" spans="1:58" ht="25.15" hidden="1" customHeight="1">
      <c r="A3" s="277"/>
      <c r="B3" s="277"/>
      <c r="C3" s="285" t="s">
        <v>129</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7"/>
      <c r="BF3" s="150" t="s">
        <v>130</v>
      </c>
    </row>
    <row r="4" spans="1:58" ht="25.15" hidden="1" customHeight="1">
      <c r="A4" s="277"/>
      <c r="B4" s="277"/>
      <c r="C4" s="285" t="s">
        <v>131</v>
      </c>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7"/>
      <c r="BF4" s="150" t="s">
        <v>276</v>
      </c>
    </row>
    <row r="5" spans="1:58" ht="25.15" hidden="1" customHeight="1">
      <c r="A5" s="278" t="s">
        <v>277</v>
      </c>
      <c r="B5" s="278"/>
      <c r="C5" s="288" t="s">
        <v>134</v>
      </c>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90"/>
    </row>
    <row r="6" spans="1:58" ht="19.5" hidden="1" customHeight="1">
      <c r="A6" s="276" t="s">
        <v>278</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9" t="s">
        <v>279</v>
      </c>
      <c r="AD6" s="279"/>
      <c r="AE6" s="279"/>
      <c r="AF6" s="279"/>
      <c r="AG6" s="279"/>
      <c r="AH6" s="279"/>
      <c r="AI6" s="276" t="s">
        <v>280</v>
      </c>
      <c r="AJ6" s="276"/>
      <c r="AK6" s="276"/>
      <c r="AL6" s="276"/>
      <c r="AM6" s="276"/>
      <c r="AN6" s="276"/>
      <c r="AO6" s="276"/>
      <c r="AP6" s="276"/>
      <c r="AQ6" s="276"/>
      <c r="AR6" s="276"/>
      <c r="AS6" s="276"/>
      <c r="AT6" s="276"/>
      <c r="AU6" s="276"/>
      <c r="AV6" s="276"/>
      <c r="AW6" s="276"/>
      <c r="AX6" s="276"/>
      <c r="AY6" s="276"/>
      <c r="AZ6" s="276"/>
      <c r="BA6" s="276"/>
      <c r="BB6" s="276"/>
      <c r="BC6" s="276"/>
      <c r="BD6" s="276"/>
      <c r="BE6" s="276"/>
      <c r="BF6" s="276"/>
    </row>
    <row r="7" spans="1:58" ht="19.5" hidden="1" customHeight="1">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9"/>
      <c r="AD7" s="279"/>
      <c r="AE7" s="279"/>
      <c r="AF7" s="279"/>
      <c r="AG7" s="279"/>
      <c r="AH7" s="279"/>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row>
    <row r="8" spans="1:58" s="133" customFormat="1" ht="74.25" customHeight="1" thickBot="1">
      <c r="A8" s="140" t="s">
        <v>10</v>
      </c>
      <c r="B8" s="140" t="s">
        <v>144</v>
      </c>
      <c r="C8" s="140" t="s">
        <v>14</v>
      </c>
      <c r="D8" s="141" t="s">
        <v>401</v>
      </c>
      <c r="E8" s="141" t="s">
        <v>65</v>
      </c>
      <c r="F8" s="142" t="s">
        <v>67</v>
      </c>
      <c r="G8" s="141" t="s">
        <v>69</v>
      </c>
      <c r="H8" s="141" t="s">
        <v>402</v>
      </c>
      <c r="I8" s="141" t="s">
        <v>73</v>
      </c>
      <c r="J8" s="141" t="s">
        <v>403</v>
      </c>
      <c r="K8" s="143" t="s">
        <v>404</v>
      </c>
      <c r="L8" s="143" t="s">
        <v>79</v>
      </c>
      <c r="M8" s="143" t="s">
        <v>81</v>
      </c>
      <c r="N8" s="140" t="s">
        <v>405</v>
      </c>
      <c r="O8" s="144" t="s">
        <v>406</v>
      </c>
      <c r="P8" s="144" t="s">
        <v>407</v>
      </c>
      <c r="Q8" s="144" t="s">
        <v>408</v>
      </c>
      <c r="R8" s="144" t="s">
        <v>409</v>
      </c>
      <c r="S8" s="144" t="s">
        <v>410</v>
      </c>
      <c r="T8" s="145" t="s">
        <v>411</v>
      </c>
      <c r="U8" s="143" t="s">
        <v>412</v>
      </c>
      <c r="V8" s="143" t="s">
        <v>413</v>
      </c>
      <c r="W8" s="140" t="s">
        <v>89</v>
      </c>
      <c r="X8" s="140" t="s">
        <v>91</v>
      </c>
      <c r="Y8" s="140" t="s">
        <v>93</v>
      </c>
      <c r="Z8" s="140" t="s">
        <v>95</v>
      </c>
      <c r="AA8" s="140" t="s">
        <v>97</v>
      </c>
      <c r="AB8" s="140" t="s">
        <v>99</v>
      </c>
      <c r="AC8" s="146" t="s">
        <v>102</v>
      </c>
      <c r="AD8" s="146" t="s">
        <v>414</v>
      </c>
      <c r="AE8" s="146" t="s">
        <v>106</v>
      </c>
      <c r="AF8" s="146" t="s">
        <v>108</v>
      </c>
      <c r="AG8" s="146" t="s">
        <v>110</v>
      </c>
      <c r="AH8" s="146" t="s">
        <v>112</v>
      </c>
      <c r="AI8" s="140" t="s">
        <v>115</v>
      </c>
      <c r="AJ8" s="147" t="s">
        <v>415</v>
      </c>
      <c r="AK8" s="147" t="s">
        <v>416</v>
      </c>
      <c r="AL8" s="147" t="s">
        <v>417</v>
      </c>
      <c r="AM8" s="147" t="s">
        <v>418</v>
      </c>
      <c r="AN8" s="140" t="s">
        <v>119</v>
      </c>
      <c r="AO8" s="140" t="s">
        <v>121</v>
      </c>
      <c r="AP8" s="148" t="s">
        <v>419</v>
      </c>
      <c r="AQ8" s="148" t="s">
        <v>420</v>
      </c>
      <c r="AR8" s="148" t="s">
        <v>421</v>
      </c>
      <c r="AS8" s="148" t="s">
        <v>422</v>
      </c>
      <c r="AT8" s="148" t="s">
        <v>423</v>
      </c>
      <c r="AU8" s="148" t="s">
        <v>424</v>
      </c>
      <c r="AV8" s="148" t="s">
        <v>425</v>
      </c>
      <c r="AW8" s="148" t="s">
        <v>426</v>
      </c>
      <c r="AX8" s="148" t="s">
        <v>427</v>
      </c>
      <c r="AY8" s="148" t="s">
        <v>428</v>
      </c>
      <c r="AZ8" s="148" t="s">
        <v>429</v>
      </c>
      <c r="BA8" s="148" t="s">
        <v>430</v>
      </c>
      <c r="BB8" s="148" t="s">
        <v>431</v>
      </c>
      <c r="BC8" s="148" t="s">
        <v>432</v>
      </c>
      <c r="BD8" s="148" t="s">
        <v>433</v>
      </c>
      <c r="BE8" s="148" t="s">
        <v>434</v>
      </c>
      <c r="BF8" s="147" t="s">
        <v>435</v>
      </c>
    </row>
    <row r="9" spans="1:58" s="58" customFormat="1" ht="54.95" customHeight="1" outlineLevel="1">
      <c r="A9" s="70" t="s">
        <v>170</v>
      </c>
      <c r="B9" s="70" t="s">
        <v>171</v>
      </c>
      <c r="C9" s="70" t="s">
        <v>172</v>
      </c>
      <c r="D9" s="70" t="s">
        <v>436</v>
      </c>
      <c r="E9" s="70" t="s">
        <v>437</v>
      </c>
      <c r="F9" s="71" t="s">
        <v>438</v>
      </c>
      <c r="G9" s="70" t="s">
        <v>439</v>
      </c>
      <c r="H9" s="70" t="s">
        <v>440</v>
      </c>
      <c r="I9" s="70" t="s">
        <v>441</v>
      </c>
      <c r="J9" s="72">
        <v>0.2</v>
      </c>
      <c r="K9" s="70" t="s">
        <v>442</v>
      </c>
      <c r="L9" s="70" t="s">
        <v>443</v>
      </c>
      <c r="M9" s="70" t="s">
        <v>444</v>
      </c>
      <c r="N9" s="70">
        <v>2</v>
      </c>
      <c r="O9" s="73">
        <v>0</v>
      </c>
      <c r="P9" s="73">
        <v>1</v>
      </c>
      <c r="Q9" s="74"/>
      <c r="R9" s="74"/>
      <c r="S9" s="73">
        <f>O9+P9</f>
        <v>1</v>
      </c>
      <c r="T9" s="136">
        <f>+IF((S9/N9)&gt;100%,100%,(S9/N9))</f>
        <v>0.5</v>
      </c>
      <c r="U9" s="76">
        <v>45672</v>
      </c>
      <c r="V9" s="76">
        <v>46022</v>
      </c>
      <c r="W9" s="70">
        <v>350</v>
      </c>
      <c r="X9" s="77">
        <v>1059626</v>
      </c>
      <c r="Y9" s="70" t="s">
        <v>445</v>
      </c>
      <c r="Z9" s="70" t="s">
        <v>446</v>
      </c>
      <c r="AA9" s="70" t="s">
        <v>447</v>
      </c>
      <c r="AB9" s="70" t="s">
        <v>448</v>
      </c>
      <c r="AC9" s="78" t="s">
        <v>449</v>
      </c>
      <c r="AD9" s="78" t="s">
        <v>450</v>
      </c>
      <c r="AE9" s="79">
        <v>0</v>
      </c>
      <c r="AF9" s="80" t="s">
        <v>451</v>
      </c>
      <c r="AG9" s="80" t="s">
        <v>452</v>
      </c>
      <c r="AH9" s="81">
        <v>45672</v>
      </c>
      <c r="AI9" s="82">
        <v>0</v>
      </c>
      <c r="AJ9" s="130">
        <v>191500000</v>
      </c>
      <c r="AK9" s="82">
        <v>0</v>
      </c>
      <c r="AL9" s="291"/>
      <c r="AN9" s="83" t="s">
        <v>453</v>
      </c>
      <c r="AO9" s="70" t="s">
        <v>454</v>
      </c>
      <c r="AP9" s="108"/>
      <c r="AQ9" s="108"/>
      <c r="AR9" s="108"/>
      <c r="AS9" s="108"/>
      <c r="AT9" s="124">
        <v>301382500</v>
      </c>
      <c r="AU9" s="126">
        <f>AT9/AK18</f>
        <v>0.46366538461538459</v>
      </c>
      <c r="AV9" s="124">
        <v>25417500</v>
      </c>
      <c r="AW9" s="126">
        <f>AV9/AK18</f>
        <v>3.9103846153846156E-2</v>
      </c>
      <c r="AX9" s="296"/>
      <c r="AY9" s="166"/>
      <c r="AZ9" s="166"/>
      <c r="BA9" s="166"/>
      <c r="BB9" s="166"/>
      <c r="BC9" s="166"/>
      <c r="BD9" s="166"/>
      <c r="BE9" s="166"/>
      <c r="BF9" s="291"/>
    </row>
    <row r="10" spans="1:58" s="58" customFormat="1" ht="54.95" customHeight="1" outlineLevel="1">
      <c r="A10" s="70" t="s">
        <v>170</v>
      </c>
      <c r="B10" s="70" t="s">
        <v>171</v>
      </c>
      <c r="C10" s="70" t="s">
        <v>172</v>
      </c>
      <c r="D10" s="70" t="s">
        <v>436</v>
      </c>
      <c r="E10" s="70" t="s">
        <v>437</v>
      </c>
      <c r="F10" s="71" t="s">
        <v>438</v>
      </c>
      <c r="G10" s="70" t="s">
        <v>439</v>
      </c>
      <c r="H10" s="70" t="s">
        <v>440</v>
      </c>
      <c r="I10" s="70" t="s">
        <v>441</v>
      </c>
      <c r="J10" s="72">
        <v>0.2</v>
      </c>
      <c r="K10" s="70" t="s">
        <v>455</v>
      </c>
      <c r="L10" s="70" t="s">
        <v>443</v>
      </c>
      <c r="M10" s="70" t="s">
        <v>444</v>
      </c>
      <c r="N10" s="70">
        <v>2</v>
      </c>
      <c r="O10" s="70">
        <v>0</v>
      </c>
      <c r="P10" s="70">
        <v>1</v>
      </c>
      <c r="Q10" s="84"/>
      <c r="R10" s="84"/>
      <c r="S10" s="73">
        <f t="shared" ref="S10:S72" si="0">O10+P10</f>
        <v>1</v>
      </c>
      <c r="T10" s="136">
        <f t="shared" ref="T10:T62" si="1">+IF((S10/N10)&gt;100%,100%,(S10/N10))</f>
        <v>0.5</v>
      </c>
      <c r="U10" s="76">
        <v>45672</v>
      </c>
      <c r="V10" s="76">
        <v>46022</v>
      </c>
      <c r="W10" s="70">
        <v>350</v>
      </c>
      <c r="X10" s="77">
        <v>1059626</v>
      </c>
      <c r="Y10" s="70" t="s">
        <v>445</v>
      </c>
      <c r="Z10" s="70" t="s">
        <v>446</v>
      </c>
      <c r="AA10" s="70" t="s">
        <v>447</v>
      </c>
      <c r="AB10" s="70" t="s">
        <v>448</v>
      </c>
      <c r="AC10" s="78" t="s">
        <v>449</v>
      </c>
      <c r="AD10" s="78" t="s">
        <v>450</v>
      </c>
      <c r="AE10" s="79">
        <v>191500000</v>
      </c>
      <c r="AF10" s="80" t="s">
        <v>451</v>
      </c>
      <c r="AG10" s="80" t="s">
        <v>452</v>
      </c>
      <c r="AH10" s="81">
        <v>45672</v>
      </c>
      <c r="AI10" s="82">
        <v>191500000</v>
      </c>
      <c r="AJ10" s="130">
        <v>16700000</v>
      </c>
      <c r="AK10" s="82">
        <v>112500000</v>
      </c>
      <c r="AL10" s="292"/>
      <c r="AN10" s="83" t="s">
        <v>453</v>
      </c>
      <c r="AO10" s="70" t="s">
        <v>454</v>
      </c>
      <c r="AP10" s="132"/>
      <c r="AQ10" s="132"/>
      <c r="AR10" s="132"/>
      <c r="AS10" s="132"/>
      <c r="AT10" s="125"/>
      <c r="AU10" s="127"/>
      <c r="AV10" s="125"/>
      <c r="AW10" s="127"/>
      <c r="AX10" s="296"/>
      <c r="AY10" s="166"/>
      <c r="AZ10" s="166"/>
      <c r="BA10" s="166"/>
      <c r="BB10" s="166"/>
      <c r="BC10" s="166"/>
      <c r="BD10" s="166"/>
      <c r="BE10" s="166"/>
      <c r="BF10" s="292"/>
    </row>
    <row r="11" spans="1:58" s="58" customFormat="1" ht="54.95" customHeight="1" outlineLevel="1">
      <c r="A11" s="70" t="s">
        <v>170</v>
      </c>
      <c r="B11" s="70" t="s">
        <v>171</v>
      </c>
      <c r="C11" s="70" t="s">
        <v>172</v>
      </c>
      <c r="D11" s="70" t="s">
        <v>436</v>
      </c>
      <c r="E11" s="70" t="s">
        <v>437</v>
      </c>
      <c r="F11" s="71" t="s">
        <v>438</v>
      </c>
      <c r="G11" s="70" t="s">
        <v>439</v>
      </c>
      <c r="H11" s="70" t="s">
        <v>440</v>
      </c>
      <c r="I11" s="70" t="s">
        <v>441</v>
      </c>
      <c r="J11" s="72">
        <v>0.6</v>
      </c>
      <c r="K11" s="70" t="s">
        <v>456</v>
      </c>
      <c r="L11" s="70" t="s">
        <v>443</v>
      </c>
      <c r="M11" s="70" t="s">
        <v>444</v>
      </c>
      <c r="N11" s="70">
        <v>288</v>
      </c>
      <c r="O11" s="70">
        <v>98</v>
      </c>
      <c r="P11" s="70">
        <v>155</v>
      </c>
      <c r="Q11" s="84"/>
      <c r="R11" s="84"/>
      <c r="S11" s="73">
        <f t="shared" si="0"/>
        <v>253</v>
      </c>
      <c r="T11" s="136">
        <f t="shared" si="1"/>
        <v>0.87847222222222221</v>
      </c>
      <c r="U11" s="76">
        <v>45672</v>
      </c>
      <c r="V11" s="76">
        <v>46022</v>
      </c>
      <c r="W11" s="70">
        <v>350</v>
      </c>
      <c r="X11" s="77">
        <v>1059626</v>
      </c>
      <c r="Y11" s="70" t="s">
        <v>445</v>
      </c>
      <c r="Z11" s="70" t="s">
        <v>446</v>
      </c>
      <c r="AA11" s="70" t="s">
        <v>447</v>
      </c>
      <c r="AB11" s="70" t="s">
        <v>448</v>
      </c>
      <c r="AC11" s="78" t="s">
        <v>449</v>
      </c>
      <c r="AD11" s="78" t="s">
        <v>450</v>
      </c>
      <c r="AE11" s="79">
        <v>0</v>
      </c>
      <c r="AF11" s="80" t="s">
        <v>451</v>
      </c>
      <c r="AG11" s="80" t="s">
        <v>452</v>
      </c>
      <c r="AH11" s="81">
        <v>45672</v>
      </c>
      <c r="AI11" s="82">
        <v>0</v>
      </c>
      <c r="AJ11" s="130">
        <v>411800000</v>
      </c>
      <c r="AK11" s="82">
        <v>276560000</v>
      </c>
      <c r="AL11" s="292"/>
      <c r="AN11" s="83" t="s">
        <v>453</v>
      </c>
      <c r="AO11" s="70" t="s">
        <v>454</v>
      </c>
      <c r="AP11" s="132"/>
      <c r="AQ11" s="132"/>
      <c r="AR11" s="132"/>
      <c r="AS11" s="132"/>
      <c r="AT11" s="125"/>
      <c r="AU11" s="127"/>
      <c r="AV11" s="125"/>
      <c r="AW11" s="127"/>
      <c r="AX11" s="296"/>
      <c r="AY11" s="166"/>
      <c r="AZ11" s="166"/>
      <c r="BA11" s="166"/>
      <c r="BB11" s="166"/>
      <c r="BC11" s="166"/>
      <c r="BD11" s="166"/>
      <c r="BE11" s="166"/>
      <c r="BF11" s="292"/>
    </row>
    <row r="12" spans="1:58" s="58" customFormat="1" ht="54.95" customHeight="1" outlineLevel="1">
      <c r="A12" s="70" t="s">
        <v>170</v>
      </c>
      <c r="B12" s="70" t="s">
        <v>171</v>
      </c>
      <c r="C12" s="70" t="s">
        <v>172</v>
      </c>
      <c r="D12" s="70" t="s">
        <v>457</v>
      </c>
      <c r="E12" s="70" t="s">
        <v>437</v>
      </c>
      <c r="F12" s="71" t="s">
        <v>438</v>
      </c>
      <c r="G12" s="70" t="s">
        <v>439</v>
      </c>
      <c r="H12" s="70" t="s">
        <v>458</v>
      </c>
      <c r="I12" s="70" t="s">
        <v>459</v>
      </c>
      <c r="J12" s="72">
        <v>0.7</v>
      </c>
      <c r="K12" s="70" t="s">
        <v>460</v>
      </c>
      <c r="L12" s="70" t="s">
        <v>443</v>
      </c>
      <c r="M12" s="70" t="s">
        <v>461</v>
      </c>
      <c r="N12" s="70">
        <v>1</v>
      </c>
      <c r="O12" s="70">
        <v>0</v>
      </c>
      <c r="P12" s="70">
        <v>1</v>
      </c>
      <c r="Q12" s="84"/>
      <c r="R12" s="84"/>
      <c r="S12" s="73">
        <f t="shared" si="0"/>
        <v>1</v>
      </c>
      <c r="T12" s="136">
        <f t="shared" si="1"/>
        <v>1</v>
      </c>
      <c r="U12" s="76">
        <v>45672</v>
      </c>
      <c r="V12" s="76">
        <v>46022</v>
      </c>
      <c r="W12" s="70">
        <v>350</v>
      </c>
      <c r="X12" s="77">
        <v>1059626</v>
      </c>
      <c r="Y12" s="70" t="s">
        <v>445</v>
      </c>
      <c r="Z12" s="70" t="s">
        <v>446</v>
      </c>
      <c r="AA12" s="70" t="s">
        <v>447</v>
      </c>
      <c r="AB12" s="70" t="s">
        <v>448</v>
      </c>
      <c r="AC12" s="78" t="s">
        <v>449</v>
      </c>
      <c r="AD12" s="78" t="s">
        <v>450</v>
      </c>
      <c r="AE12" s="79">
        <v>16700000</v>
      </c>
      <c r="AF12" s="80" t="s">
        <v>451</v>
      </c>
      <c r="AG12" s="80" t="s">
        <v>452</v>
      </c>
      <c r="AH12" s="81">
        <v>45672</v>
      </c>
      <c r="AI12" s="82">
        <v>16700000</v>
      </c>
      <c r="AJ12" s="130">
        <v>30000000</v>
      </c>
      <c r="AK12" s="82">
        <v>22000000</v>
      </c>
      <c r="AL12" s="292"/>
      <c r="AN12" s="83" t="s">
        <v>453</v>
      </c>
      <c r="AO12" s="70" t="s">
        <v>454</v>
      </c>
      <c r="AP12" s="132"/>
      <c r="AQ12" s="132"/>
      <c r="AR12" s="132"/>
      <c r="AS12" s="132"/>
      <c r="AT12" s="125"/>
      <c r="AU12" s="127"/>
      <c r="AV12" s="125"/>
      <c r="AW12" s="127"/>
      <c r="AX12" s="296"/>
      <c r="AY12" s="166"/>
      <c r="AZ12" s="166"/>
      <c r="BA12" s="166"/>
      <c r="BB12" s="166"/>
      <c r="BC12" s="166"/>
      <c r="BD12" s="166"/>
      <c r="BE12" s="166"/>
      <c r="BF12" s="292"/>
    </row>
    <row r="13" spans="1:58" s="58" customFormat="1" ht="54.95" customHeight="1" outlineLevel="1">
      <c r="A13" s="70" t="s">
        <v>170</v>
      </c>
      <c r="B13" s="70" t="s">
        <v>171</v>
      </c>
      <c r="C13" s="70" t="s">
        <v>172</v>
      </c>
      <c r="D13" s="70" t="s">
        <v>457</v>
      </c>
      <c r="E13" s="70" t="s">
        <v>437</v>
      </c>
      <c r="F13" s="71" t="s">
        <v>438</v>
      </c>
      <c r="G13" s="70" t="s">
        <v>439</v>
      </c>
      <c r="H13" s="70" t="s">
        <v>458</v>
      </c>
      <c r="I13" s="70" t="s">
        <v>459</v>
      </c>
      <c r="J13" s="72">
        <v>0.3</v>
      </c>
      <c r="K13" s="70" t="s">
        <v>462</v>
      </c>
      <c r="L13" s="70" t="s">
        <v>443</v>
      </c>
      <c r="M13" s="70" t="s">
        <v>461</v>
      </c>
      <c r="N13" s="70">
        <v>1</v>
      </c>
      <c r="O13" s="70">
        <v>0</v>
      </c>
      <c r="P13" s="70">
        <v>0</v>
      </c>
      <c r="Q13" s="84"/>
      <c r="R13" s="84"/>
      <c r="S13" s="73">
        <f t="shared" si="0"/>
        <v>0</v>
      </c>
      <c r="T13" s="136">
        <f t="shared" si="1"/>
        <v>0</v>
      </c>
      <c r="U13" s="76">
        <v>45672</v>
      </c>
      <c r="V13" s="76">
        <v>46022</v>
      </c>
      <c r="W13" s="70">
        <v>350</v>
      </c>
      <c r="X13" s="77">
        <v>1059626</v>
      </c>
      <c r="Y13" s="70" t="s">
        <v>445</v>
      </c>
      <c r="Z13" s="70" t="s">
        <v>446</v>
      </c>
      <c r="AA13" s="70" t="s">
        <v>447</v>
      </c>
      <c r="AB13" s="70" t="s">
        <v>448</v>
      </c>
      <c r="AC13" s="78" t="s">
        <v>449</v>
      </c>
      <c r="AD13" s="78" t="s">
        <v>450</v>
      </c>
      <c r="AE13" s="79">
        <v>0</v>
      </c>
      <c r="AF13" s="80" t="s">
        <v>451</v>
      </c>
      <c r="AG13" s="80" t="s">
        <v>452</v>
      </c>
      <c r="AH13" s="81">
        <v>45672</v>
      </c>
      <c r="AI13" s="82">
        <v>0</v>
      </c>
      <c r="AK13" s="82">
        <v>100240000</v>
      </c>
      <c r="AL13" s="292"/>
      <c r="AN13" s="83" t="s">
        <v>453</v>
      </c>
      <c r="AO13" s="70" t="s">
        <v>454</v>
      </c>
      <c r="AP13" s="132"/>
      <c r="AQ13" s="132"/>
      <c r="AR13" s="132"/>
      <c r="AS13" s="132"/>
      <c r="AT13" s="125"/>
      <c r="AU13" s="127"/>
      <c r="AV13" s="125"/>
      <c r="AW13" s="127"/>
      <c r="AX13" s="296"/>
      <c r="AY13" s="166"/>
      <c r="AZ13" s="166"/>
      <c r="BA13" s="166"/>
      <c r="BB13" s="166"/>
      <c r="BC13" s="166"/>
      <c r="BD13" s="166"/>
      <c r="BE13" s="166"/>
      <c r="BF13" s="292"/>
    </row>
    <row r="14" spans="1:58" s="58" customFormat="1" ht="54.95" customHeight="1" outlineLevel="1">
      <c r="A14" s="70" t="s">
        <v>170</v>
      </c>
      <c r="B14" s="70" t="s">
        <v>171</v>
      </c>
      <c r="C14" s="70" t="s">
        <v>172</v>
      </c>
      <c r="D14" s="70" t="s">
        <v>463</v>
      </c>
      <c r="E14" s="70" t="s">
        <v>437</v>
      </c>
      <c r="F14" s="71" t="s">
        <v>438</v>
      </c>
      <c r="G14" s="70" t="s">
        <v>439</v>
      </c>
      <c r="H14" s="70" t="s">
        <v>464</v>
      </c>
      <c r="I14" s="70" t="s">
        <v>465</v>
      </c>
      <c r="J14" s="72">
        <v>0.7</v>
      </c>
      <c r="K14" s="70" t="s">
        <v>466</v>
      </c>
      <c r="L14" s="70" t="s">
        <v>443</v>
      </c>
      <c r="M14" s="70" t="s">
        <v>461</v>
      </c>
      <c r="N14" s="70">
        <v>1</v>
      </c>
      <c r="O14" s="70">
        <v>0</v>
      </c>
      <c r="P14" s="70">
        <v>1</v>
      </c>
      <c r="Q14" s="84"/>
      <c r="R14" s="84"/>
      <c r="S14" s="73">
        <f t="shared" si="0"/>
        <v>1</v>
      </c>
      <c r="T14" s="136">
        <f t="shared" si="1"/>
        <v>1</v>
      </c>
      <c r="U14" s="76">
        <v>45672</v>
      </c>
      <c r="V14" s="76">
        <v>46022</v>
      </c>
      <c r="W14" s="70">
        <v>350</v>
      </c>
      <c r="X14" s="77">
        <v>1059626</v>
      </c>
      <c r="Y14" s="70" t="s">
        <v>445</v>
      </c>
      <c r="Z14" s="70" t="s">
        <v>446</v>
      </c>
      <c r="AA14" s="70" t="s">
        <v>447</v>
      </c>
      <c r="AB14" s="70" t="s">
        <v>448</v>
      </c>
      <c r="AC14" s="78" t="s">
        <v>449</v>
      </c>
      <c r="AD14" s="78" t="s">
        <v>450</v>
      </c>
      <c r="AE14" s="79">
        <v>0</v>
      </c>
      <c r="AF14" s="80" t="s">
        <v>451</v>
      </c>
      <c r="AG14" s="80" t="s">
        <v>451</v>
      </c>
      <c r="AH14" s="81">
        <v>45672</v>
      </c>
      <c r="AI14" s="82">
        <v>0</v>
      </c>
      <c r="AK14" s="82">
        <v>0</v>
      </c>
      <c r="AL14" s="292"/>
      <c r="AN14" s="83" t="s">
        <v>453</v>
      </c>
      <c r="AO14" s="70" t="s">
        <v>454</v>
      </c>
      <c r="AP14" s="132"/>
      <c r="AQ14" s="132"/>
      <c r="AR14" s="132"/>
      <c r="AS14" s="132"/>
      <c r="AT14" s="125"/>
      <c r="AU14" s="127"/>
      <c r="AV14" s="125"/>
      <c r="AW14" s="127"/>
      <c r="AX14" s="296"/>
      <c r="AY14" s="166"/>
      <c r="AZ14" s="166"/>
      <c r="BA14" s="166"/>
      <c r="BB14" s="166"/>
      <c r="BC14" s="166"/>
      <c r="BD14" s="166"/>
      <c r="BE14" s="166"/>
      <c r="BF14" s="292"/>
    </row>
    <row r="15" spans="1:58" s="58" customFormat="1" ht="54.95" customHeight="1" outlineLevel="1">
      <c r="A15" s="70" t="s">
        <v>170</v>
      </c>
      <c r="B15" s="70" t="s">
        <v>171</v>
      </c>
      <c r="C15" s="70" t="s">
        <v>172</v>
      </c>
      <c r="D15" s="70" t="s">
        <v>463</v>
      </c>
      <c r="E15" s="70" t="s">
        <v>437</v>
      </c>
      <c r="F15" s="71" t="s">
        <v>438</v>
      </c>
      <c r="G15" s="70" t="s">
        <v>439</v>
      </c>
      <c r="H15" s="70" t="s">
        <v>464</v>
      </c>
      <c r="I15" s="70" t="s">
        <v>465</v>
      </c>
      <c r="J15" s="72">
        <v>0.3</v>
      </c>
      <c r="K15" s="70" t="s">
        <v>467</v>
      </c>
      <c r="L15" s="70" t="s">
        <v>443</v>
      </c>
      <c r="M15" s="70" t="s">
        <v>461</v>
      </c>
      <c r="N15" s="70">
        <v>1</v>
      </c>
      <c r="O15" s="70">
        <v>0</v>
      </c>
      <c r="P15" s="70">
        <v>0</v>
      </c>
      <c r="Q15" s="84"/>
      <c r="R15" s="84"/>
      <c r="S15" s="73">
        <f t="shared" si="0"/>
        <v>0</v>
      </c>
      <c r="T15" s="136">
        <f t="shared" si="1"/>
        <v>0</v>
      </c>
      <c r="U15" s="76">
        <v>45672</v>
      </c>
      <c r="V15" s="76">
        <v>46022</v>
      </c>
      <c r="W15" s="70">
        <v>350</v>
      </c>
      <c r="X15" s="77">
        <v>1059626</v>
      </c>
      <c r="Y15" s="70" t="s">
        <v>445</v>
      </c>
      <c r="Z15" s="70" t="s">
        <v>446</v>
      </c>
      <c r="AA15" s="70" t="s">
        <v>447</v>
      </c>
      <c r="AB15" s="70" t="s">
        <v>448</v>
      </c>
      <c r="AC15" s="78" t="s">
        <v>449</v>
      </c>
      <c r="AD15" s="78" t="s">
        <v>450</v>
      </c>
      <c r="AE15" s="79">
        <v>411800000</v>
      </c>
      <c r="AF15" s="80" t="s">
        <v>451</v>
      </c>
      <c r="AG15" s="80" t="s">
        <v>451</v>
      </c>
      <c r="AH15" s="81">
        <v>45672</v>
      </c>
      <c r="AI15" s="82">
        <v>411800000</v>
      </c>
      <c r="AK15" s="82">
        <v>50000000</v>
      </c>
      <c r="AL15" s="292"/>
      <c r="AN15" s="83" t="s">
        <v>453</v>
      </c>
      <c r="AO15" s="70" t="s">
        <v>454</v>
      </c>
      <c r="AP15" s="132"/>
      <c r="AQ15" s="132"/>
      <c r="AR15" s="132"/>
      <c r="AS15" s="132"/>
      <c r="AT15" s="125"/>
      <c r="AU15" s="127"/>
      <c r="AV15" s="125"/>
      <c r="AW15" s="127"/>
      <c r="AX15" s="296"/>
      <c r="AY15" s="166"/>
      <c r="AZ15" s="166"/>
      <c r="BA15" s="166"/>
      <c r="BB15" s="166"/>
      <c r="BC15" s="166"/>
      <c r="BD15" s="166"/>
      <c r="BE15" s="166"/>
      <c r="BF15" s="292"/>
    </row>
    <row r="16" spans="1:58" s="58" customFormat="1" ht="54.95" customHeight="1" outlineLevel="1">
      <c r="A16" s="70" t="s">
        <v>170</v>
      </c>
      <c r="B16" s="70" t="s">
        <v>171</v>
      </c>
      <c r="C16" s="70" t="s">
        <v>172</v>
      </c>
      <c r="D16" s="70" t="s">
        <v>468</v>
      </c>
      <c r="E16" s="70" t="s">
        <v>437</v>
      </c>
      <c r="F16" s="71" t="s">
        <v>438</v>
      </c>
      <c r="G16" s="70" t="s">
        <v>439</v>
      </c>
      <c r="H16" s="70" t="s">
        <v>469</v>
      </c>
      <c r="I16" s="70" t="s">
        <v>470</v>
      </c>
      <c r="J16" s="72">
        <v>0.7</v>
      </c>
      <c r="K16" s="70" t="s">
        <v>471</v>
      </c>
      <c r="L16" s="70" t="s">
        <v>443</v>
      </c>
      <c r="M16" s="70" t="s">
        <v>472</v>
      </c>
      <c r="N16" s="70">
        <v>110</v>
      </c>
      <c r="O16" s="70">
        <v>0</v>
      </c>
      <c r="P16" s="70">
        <v>81</v>
      </c>
      <c r="Q16" s="84"/>
      <c r="R16" s="84"/>
      <c r="S16" s="73">
        <f t="shared" si="0"/>
        <v>81</v>
      </c>
      <c r="T16" s="136">
        <f t="shared" si="1"/>
        <v>0.73636363636363633</v>
      </c>
      <c r="U16" s="76">
        <v>45672</v>
      </c>
      <c r="V16" s="76">
        <v>46022</v>
      </c>
      <c r="W16" s="70">
        <v>350</v>
      </c>
      <c r="X16" s="77">
        <v>1059626</v>
      </c>
      <c r="Y16" s="70" t="s">
        <v>445</v>
      </c>
      <c r="Z16" s="70" t="s">
        <v>446</v>
      </c>
      <c r="AA16" s="70" t="s">
        <v>447</v>
      </c>
      <c r="AB16" s="70" t="s">
        <v>448</v>
      </c>
      <c r="AC16" s="78" t="s">
        <v>449</v>
      </c>
      <c r="AD16" s="78" t="s">
        <v>450</v>
      </c>
      <c r="AE16" s="79">
        <v>30000000</v>
      </c>
      <c r="AF16" s="80" t="s">
        <v>451</v>
      </c>
      <c r="AG16" s="80" t="s">
        <v>451</v>
      </c>
      <c r="AH16" s="81">
        <v>45672</v>
      </c>
      <c r="AI16" s="82">
        <v>30000000</v>
      </c>
      <c r="AK16" s="82">
        <v>50000000</v>
      </c>
      <c r="AL16" s="292"/>
      <c r="AN16" s="83" t="s">
        <v>453</v>
      </c>
      <c r="AO16" s="70" t="s">
        <v>454</v>
      </c>
      <c r="AP16" s="132"/>
      <c r="AQ16" s="132"/>
      <c r="AR16" s="132"/>
      <c r="AS16" s="132"/>
      <c r="AT16" s="125"/>
      <c r="AU16" s="127"/>
      <c r="AV16" s="125"/>
      <c r="AW16" s="127"/>
      <c r="AX16" s="296"/>
      <c r="AY16" s="166"/>
      <c r="AZ16" s="166"/>
      <c r="BA16" s="166"/>
      <c r="BB16" s="166"/>
      <c r="BC16" s="166"/>
      <c r="BD16" s="166"/>
      <c r="BE16" s="166"/>
      <c r="BF16" s="292"/>
    </row>
    <row r="17" spans="1:58" s="58" customFormat="1" ht="54.95" customHeight="1" outlineLevel="1" thickBot="1">
      <c r="A17" s="70" t="s">
        <v>170</v>
      </c>
      <c r="B17" s="70" t="s">
        <v>171</v>
      </c>
      <c r="C17" s="70" t="s">
        <v>172</v>
      </c>
      <c r="D17" s="70" t="s">
        <v>468</v>
      </c>
      <c r="E17" s="70" t="s">
        <v>437</v>
      </c>
      <c r="F17" s="71" t="s">
        <v>438</v>
      </c>
      <c r="G17" s="70" t="s">
        <v>439</v>
      </c>
      <c r="H17" s="70" t="s">
        <v>469</v>
      </c>
      <c r="I17" s="70" t="s">
        <v>470</v>
      </c>
      <c r="J17" s="72">
        <v>0.3</v>
      </c>
      <c r="K17" s="70" t="s">
        <v>473</v>
      </c>
      <c r="L17" s="70" t="s">
        <v>443</v>
      </c>
      <c r="M17" s="70" t="s">
        <v>472</v>
      </c>
      <c r="N17" s="70">
        <v>8</v>
      </c>
      <c r="O17" s="70">
        <v>0</v>
      </c>
      <c r="P17" s="70">
        <v>2</v>
      </c>
      <c r="Q17" s="84"/>
      <c r="R17" s="84"/>
      <c r="S17" s="73">
        <f t="shared" si="0"/>
        <v>2</v>
      </c>
      <c r="T17" s="136">
        <f t="shared" si="1"/>
        <v>0.25</v>
      </c>
      <c r="U17" s="76">
        <v>45672</v>
      </c>
      <c r="V17" s="76">
        <v>46022</v>
      </c>
      <c r="W17" s="70">
        <v>350</v>
      </c>
      <c r="X17" s="77">
        <v>1059626</v>
      </c>
      <c r="Y17" s="70" t="s">
        <v>445</v>
      </c>
      <c r="Z17" s="70" t="s">
        <v>446</v>
      </c>
      <c r="AA17" s="70" t="s">
        <v>447</v>
      </c>
      <c r="AB17" s="70" t="s">
        <v>448</v>
      </c>
      <c r="AC17" s="78" t="s">
        <v>449</v>
      </c>
      <c r="AD17" s="78" t="s">
        <v>450</v>
      </c>
      <c r="AE17" s="79">
        <v>0</v>
      </c>
      <c r="AF17" s="80" t="s">
        <v>451</v>
      </c>
      <c r="AG17" s="80" t="s">
        <v>451</v>
      </c>
      <c r="AH17" s="81">
        <v>45672</v>
      </c>
      <c r="AI17" s="82">
        <v>0</v>
      </c>
      <c r="AK17" s="155">
        <v>38700000</v>
      </c>
      <c r="AL17" s="292"/>
      <c r="AN17" s="156" t="s">
        <v>453</v>
      </c>
      <c r="AO17" s="108" t="s">
        <v>454</v>
      </c>
      <c r="AP17" s="132"/>
      <c r="AQ17" s="132"/>
      <c r="AR17" s="132"/>
      <c r="AS17" s="132"/>
      <c r="AT17" s="125"/>
      <c r="AU17" s="127"/>
      <c r="AV17" s="125"/>
      <c r="AW17" s="127"/>
      <c r="AX17" s="291"/>
      <c r="AY17" s="194"/>
      <c r="AZ17" s="194"/>
      <c r="BA17" s="194"/>
      <c r="BB17" s="194"/>
      <c r="BC17" s="194"/>
      <c r="BD17" s="194"/>
      <c r="BE17" s="194"/>
      <c r="BF17" s="297"/>
    </row>
    <row r="18" spans="1:58" s="58" customFormat="1" ht="54.95" customHeight="1" thickBot="1">
      <c r="A18" s="85"/>
      <c r="B18" s="85"/>
      <c r="C18" s="85"/>
      <c r="D18" s="85"/>
      <c r="E18" s="281" t="s">
        <v>474</v>
      </c>
      <c r="F18" s="282"/>
      <c r="G18" s="282"/>
      <c r="H18" s="282"/>
      <c r="I18" s="282"/>
      <c r="J18" s="282"/>
      <c r="K18" s="282"/>
      <c r="L18" s="282"/>
      <c r="M18" s="282"/>
      <c r="N18" s="282"/>
      <c r="O18" s="282"/>
      <c r="P18" s="282"/>
      <c r="Q18" s="282"/>
      <c r="R18" s="282"/>
      <c r="S18" s="283"/>
      <c r="T18" s="128">
        <f>AVERAGE(T9:T17)</f>
        <v>0.54053731762065094</v>
      </c>
      <c r="U18" s="86"/>
      <c r="V18" s="86"/>
      <c r="W18" s="85"/>
      <c r="X18" s="87"/>
      <c r="Y18" s="85"/>
      <c r="Z18" s="85"/>
      <c r="AA18" s="85"/>
      <c r="AB18" s="85"/>
      <c r="AC18" s="85"/>
      <c r="AD18" s="85"/>
      <c r="AE18" s="88"/>
      <c r="AF18" s="85"/>
      <c r="AG18" s="85"/>
      <c r="AH18" s="86"/>
      <c r="AI18" s="151"/>
      <c r="AJ18" s="152">
        <f>SUM(AJ9:AJ17)</f>
        <v>650000000</v>
      </c>
      <c r="AK18" s="159">
        <f>SUM(AK9:AK17)</f>
        <v>650000000</v>
      </c>
      <c r="AL18" s="153"/>
      <c r="AM18" s="153"/>
      <c r="AN18" s="160"/>
      <c r="AO18" s="161"/>
      <c r="AP18" s="162">
        <v>0</v>
      </c>
      <c r="AQ18" s="163">
        <f>AP18/AJ18</f>
        <v>0</v>
      </c>
      <c r="AR18" s="162">
        <v>0</v>
      </c>
      <c r="AS18" s="163">
        <f>AR18/AJ18</f>
        <v>0</v>
      </c>
      <c r="AT18" s="161"/>
      <c r="AU18" s="161"/>
      <c r="AV18" s="161"/>
      <c r="AW18" s="191"/>
      <c r="AX18" s="196"/>
      <c r="AY18" s="164"/>
      <c r="AZ18" s="164"/>
      <c r="BA18" s="164"/>
      <c r="BB18" s="164"/>
      <c r="BC18" s="164"/>
      <c r="BD18" s="164"/>
      <c r="BE18" s="165"/>
    </row>
    <row r="19" spans="1:58" ht="54.95" customHeight="1" outlineLevel="1">
      <c r="A19" s="70" t="s">
        <v>170</v>
      </c>
      <c r="B19" s="70" t="s">
        <v>190</v>
      </c>
      <c r="C19" s="70" t="s">
        <v>191</v>
      </c>
      <c r="D19" s="70" t="s">
        <v>475</v>
      </c>
      <c r="E19" s="70" t="s">
        <v>476</v>
      </c>
      <c r="F19" s="71" t="s">
        <v>477</v>
      </c>
      <c r="G19" s="70" t="s">
        <v>478</v>
      </c>
      <c r="H19" s="70" t="s">
        <v>479</v>
      </c>
      <c r="I19" s="70" t="s">
        <v>470</v>
      </c>
      <c r="J19" s="75">
        <v>0.15</v>
      </c>
      <c r="K19" s="70" t="s">
        <v>480</v>
      </c>
      <c r="L19" s="70" t="s">
        <v>443</v>
      </c>
      <c r="M19" s="70" t="s">
        <v>444</v>
      </c>
      <c r="N19" s="70">
        <v>6</v>
      </c>
      <c r="O19" s="70">
        <v>1</v>
      </c>
      <c r="P19" s="70">
        <v>1</v>
      </c>
      <c r="Q19" s="70"/>
      <c r="R19" s="70"/>
      <c r="S19" s="73">
        <f t="shared" si="0"/>
        <v>2</v>
      </c>
      <c r="T19" s="136">
        <f t="shared" si="1"/>
        <v>0.33333333333333331</v>
      </c>
      <c r="U19" s="76">
        <v>45684</v>
      </c>
      <c r="V19" s="76">
        <v>46022</v>
      </c>
      <c r="W19" s="70">
        <v>338</v>
      </c>
      <c r="X19" s="77">
        <v>1059626</v>
      </c>
      <c r="Y19" s="70" t="s">
        <v>445</v>
      </c>
      <c r="Z19" s="70" t="s">
        <v>446</v>
      </c>
      <c r="AA19" s="70" t="s">
        <v>361</v>
      </c>
      <c r="AB19" s="70" t="s">
        <v>362</v>
      </c>
      <c r="AC19" s="78" t="s">
        <v>449</v>
      </c>
      <c r="AD19" s="90" t="s">
        <v>481</v>
      </c>
      <c r="AE19" s="91">
        <v>182060000</v>
      </c>
      <c r="AF19" s="78" t="s">
        <v>451</v>
      </c>
      <c r="AG19" s="78" t="s">
        <v>452</v>
      </c>
      <c r="AH19" s="81">
        <v>45684</v>
      </c>
      <c r="AI19" s="92">
        <v>182060000</v>
      </c>
      <c r="AK19" s="157">
        <v>101290000</v>
      </c>
      <c r="AL19" s="200"/>
      <c r="AN19" s="158" t="s">
        <v>453</v>
      </c>
      <c r="AO19" s="112" t="s">
        <v>482</v>
      </c>
      <c r="AP19" s="132"/>
      <c r="AQ19" s="132"/>
      <c r="AR19" s="132"/>
      <c r="AS19" s="132"/>
      <c r="AT19" s="118">
        <v>194240000</v>
      </c>
      <c r="AU19" s="121">
        <f>AT19/AK41</f>
        <v>7.7448165869321448E-2</v>
      </c>
      <c r="AV19" s="118">
        <v>12560000</v>
      </c>
      <c r="AW19" s="121">
        <f>AV19/AK41</f>
        <v>5.0079744816653483E-3</v>
      </c>
      <c r="AX19" s="195"/>
      <c r="AY19" s="195"/>
      <c r="AZ19" s="195"/>
      <c r="BA19" s="195"/>
      <c r="BB19" s="195"/>
      <c r="BC19" s="195"/>
      <c r="BD19" s="195"/>
      <c r="BE19" s="195"/>
      <c r="BF19" s="298"/>
    </row>
    <row r="20" spans="1:58" ht="54.95" customHeight="1" outlineLevel="1">
      <c r="A20" s="70" t="s">
        <v>170</v>
      </c>
      <c r="B20" s="70" t="s">
        <v>190</v>
      </c>
      <c r="C20" s="70" t="s">
        <v>191</v>
      </c>
      <c r="D20" s="70" t="s">
        <v>475</v>
      </c>
      <c r="E20" s="70" t="s">
        <v>476</v>
      </c>
      <c r="F20" s="71" t="s">
        <v>477</v>
      </c>
      <c r="G20" s="70" t="s">
        <v>478</v>
      </c>
      <c r="H20" s="70" t="s">
        <v>479</v>
      </c>
      <c r="I20" s="70" t="s">
        <v>470</v>
      </c>
      <c r="J20" s="75">
        <v>0.05</v>
      </c>
      <c r="K20" s="70" t="s">
        <v>483</v>
      </c>
      <c r="L20" s="70" t="s">
        <v>443</v>
      </c>
      <c r="M20" s="70" t="s">
        <v>444</v>
      </c>
      <c r="N20" s="70">
        <v>1</v>
      </c>
      <c r="O20" s="70">
        <v>0</v>
      </c>
      <c r="P20" s="70">
        <v>1</v>
      </c>
      <c r="Q20" s="70"/>
      <c r="R20" s="70"/>
      <c r="S20" s="73">
        <f t="shared" si="0"/>
        <v>1</v>
      </c>
      <c r="T20" s="136">
        <f t="shared" si="1"/>
        <v>1</v>
      </c>
      <c r="U20" s="76">
        <v>45684</v>
      </c>
      <c r="V20" s="76">
        <v>46022</v>
      </c>
      <c r="W20" s="70">
        <v>338</v>
      </c>
      <c r="X20" s="77">
        <v>1059626</v>
      </c>
      <c r="Y20" s="70" t="s">
        <v>445</v>
      </c>
      <c r="Z20" s="70" t="s">
        <v>446</v>
      </c>
      <c r="AA20" s="70" t="s">
        <v>361</v>
      </c>
      <c r="AB20" s="70" t="s">
        <v>362</v>
      </c>
      <c r="AC20" s="78" t="s">
        <v>449</v>
      </c>
      <c r="AD20" s="90" t="s">
        <v>481</v>
      </c>
      <c r="AE20" s="91">
        <v>0</v>
      </c>
      <c r="AF20" s="78" t="s">
        <v>451</v>
      </c>
      <c r="AG20" s="78" t="s">
        <v>452</v>
      </c>
      <c r="AH20" s="81">
        <v>45684</v>
      </c>
      <c r="AI20" s="92">
        <v>0</v>
      </c>
      <c r="AK20" s="82">
        <v>0</v>
      </c>
      <c r="AL20" s="200"/>
      <c r="AN20" s="83" t="s">
        <v>453</v>
      </c>
      <c r="AO20" s="70" t="s">
        <v>482</v>
      </c>
      <c r="AP20" s="132"/>
      <c r="AQ20" s="132"/>
      <c r="AR20" s="132"/>
      <c r="AS20" s="132"/>
      <c r="AT20" s="118"/>
      <c r="AU20" s="121"/>
      <c r="AV20" s="118"/>
      <c r="AW20" s="121"/>
      <c r="AX20" s="149"/>
      <c r="AY20" s="149"/>
      <c r="AZ20" s="149"/>
      <c r="BA20" s="149"/>
      <c r="BB20" s="149"/>
      <c r="BC20" s="149"/>
      <c r="BD20" s="149"/>
      <c r="BE20" s="149"/>
      <c r="BF20" s="299"/>
    </row>
    <row r="21" spans="1:58" ht="54.95" customHeight="1" outlineLevel="1">
      <c r="A21" s="70" t="s">
        <v>170</v>
      </c>
      <c r="B21" s="70" t="s">
        <v>190</v>
      </c>
      <c r="C21" s="70" t="s">
        <v>191</v>
      </c>
      <c r="D21" s="70" t="s">
        <v>475</v>
      </c>
      <c r="E21" s="70" t="s">
        <v>476</v>
      </c>
      <c r="F21" s="71" t="s">
        <v>477</v>
      </c>
      <c r="G21" s="70" t="s">
        <v>478</v>
      </c>
      <c r="H21" s="70" t="s">
        <v>479</v>
      </c>
      <c r="I21" s="70" t="s">
        <v>470</v>
      </c>
      <c r="J21" s="75">
        <v>0.8</v>
      </c>
      <c r="K21" s="70" t="s">
        <v>484</v>
      </c>
      <c r="L21" s="70" t="s">
        <v>443</v>
      </c>
      <c r="M21" s="70" t="s">
        <v>472</v>
      </c>
      <c r="N21" s="70">
        <v>4</v>
      </c>
      <c r="O21" s="70">
        <v>1</v>
      </c>
      <c r="P21" s="70">
        <v>1</v>
      </c>
      <c r="Q21" s="70"/>
      <c r="R21" s="70"/>
      <c r="S21" s="73">
        <f t="shared" si="0"/>
        <v>2</v>
      </c>
      <c r="T21" s="136">
        <f t="shared" si="1"/>
        <v>0.5</v>
      </c>
      <c r="U21" s="76">
        <v>45684</v>
      </c>
      <c r="V21" s="76">
        <v>46022</v>
      </c>
      <c r="W21" s="70">
        <v>338</v>
      </c>
      <c r="X21" s="77">
        <v>1059626</v>
      </c>
      <c r="Y21" s="70" t="s">
        <v>445</v>
      </c>
      <c r="Z21" s="70" t="s">
        <v>446</v>
      </c>
      <c r="AA21" s="70" t="s">
        <v>361</v>
      </c>
      <c r="AB21" s="70" t="s">
        <v>362</v>
      </c>
      <c r="AC21" s="78" t="s">
        <v>449</v>
      </c>
      <c r="AD21" s="90" t="s">
        <v>481</v>
      </c>
      <c r="AE21" s="91">
        <v>171000000</v>
      </c>
      <c r="AF21" s="78" t="s">
        <v>451</v>
      </c>
      <c r="AG21" s="78" t="s">
        <v>452</v>
      </c>
      <c r="AH21" s="81">
        <v>45684</v>
      </c>
      <c r="AI21" s="92">
        <v>171000000</v>
      </c>
      <c r="AK21" s="82">
        <v>393491341.5</v>
      </c>
      <c r="AL21" s="200"/>
      <c r="AN21" s="83" t="s">
        <v>453</v>
      </c>
      <c r="AO21" s="70" t="s">
        <v>482</v>
      </c>
      <c r="AP21" s="132"/>
      <c r="AQ21" s="132"/>
      <c r="AR21" s="132"/>
      <c r="AS21" s="132"/>
      <c r="AT21" s="118"/>
      <c r="AU21" s="121"/>
      <c r="AV21" s="118"/>
      <c r="AW21" s="121"/>
      <c r="AX21" s="149"/>
      <c r="AY21" s="149"/>
      <c r="AZ21" s="149"/>
      <c r="BA21" s="149"/>
      <c r="BB21" s="149"/>
      <c r="BC21" s="149"/>
      <c r="BD21" s="149"/>
      <c r="BE21" s="149"/>
      <c r="BF21" s="299"/>
    </row>
    <row r="22" spans="1:58" ht="54.95" customHeight="1" outlineLevel="1">
      <c r="A22" s="70" t="s">
        <v>170</v>
      </c>
      <c r="B22" s="70" t="s">
        <v>190</v>
      </c>
      <c r="C22" s="70" t="s">
        <v>191</v>
      </c>
      <c r="D22" s="70" t="s">
        <v>485</v>
      </c>
      <c r="E22" s="70" t="s">
        <v>476</v>
      </c>
      <c r="F22" s="71" t="s">
        <v>477</v>
      </c>
      <c r="G22" s="70" t="s">
        <v>478</v>
      </c>
      <c r="H22" s="70" t="s">
        <v>486</v>
      </c>
      <c r="I22" s="70" t="s">
        <v>487</v>
      </c>
      <c r="J22" s="72">
        <v>0.5</v>
      </c>
      <c r="K22" s="70" t="s">
        <v>488</v>
      </c>
      <c r="L22" s="70" t="s">
        <v>443</v>
      </c>
      <c r="M22" s="70" t="s">
        <v>472</v>
      </c>
      <c r="N22" s="70">
        <v>1</v>
      </c>
      <c r="O22" s="70">
        <v>0</v>
      </c>
      <c r="P22" s="70">
        <v>1</v>
      </c>
      <c r="Q22" s="70"/>
      <c r="R22" s="70"/>
      <c r="S22" s="73">
        <f t="shared" si="0"/>
        <v>1</v>
      </c>
      <c r="T22" s="136">
        <f t="shared" si="1"/>
        <v>1</v>
      </c>
      <c r="U22" s="76">
        <v>45684</v>
      </c>
      <c r="V22" s="76">
        <v>46022</v>
      </c>
      <c r="W22" s="70">
        <v>338</v>
      </c>
      <c r="X22" s="77">
        <v>1059626</v>
      </c>
      <c r="Y22" s="70" t="s">
        <v>445</v>
      </c>
      <c r="Z22" s="70" t="s">
        <v>446</v>
      </c>
      <c r="AA22" s="70" t="s">
        <v>361</v>
      </c>
      <c r="AB22" s="70" t="s">
        <v>362</v>
      </c>
      <c r="AC22" s="78" t="s">
        <v>449</v>
      </c>
      <c r="AD22" s="90" t="s">
        <v>481</v>
      </c>
      <c r="AE22" s="91">
        <v>32000000</v>
      </c>
      <c r="AF22" s="78" t="s">
        <v>451</v>
      </c>
      <c r="AG22" s="78" t="s">
        <v>451</v>
      </c>
      <c r="AH22" s="81">
        <v>45684</v>
      </c>
      <c r="AI22" s="92">
        <v>32000000</v>
      </c>
      <c r="AK22" s="82">
        <v>78000000</v>
      </c>
      <c r="AL22" s="200"/>
      <c r="AN22" s="83" t="s">
        <v>453</v>
      </c>
      <c r="AO22" s="70" t="s">
        <v>482</v>
      </c>
      <c r="AP22" s="132"/>
      <c r="AQ22" s="132"/>
      <c r="AR22" s="132"/>
      <c r="AS22" s="132"/>
      <c r="AT22" s="118"/>
      <c r="AU22" s="121"/>
      <c r="AV22" s="118"/>
      <c r="AW22" s="121"/>
      <c r="AX22" s="149"/>
      <c r="AY22" s="149"/>
      <c r="AZ22" s="149"/>
      <c r="BA22" s="149"/>
      <c r="BB22" s="149"/>
      <c r="BC22" s="149"/>
      <c r="BD22" s="149"/>
      <c r="BE22" s="149"/>
      <c r="BF22" s="299"/>
    </row>
    <row r="23" spans="1:58" ht="54.95" customHeight="1" outlineLevel="1">
      <c r="A23" s="70" t="s">
        <v>170</v>
      </c>
      <c r="B23" s="70" t="s">
        <v>190</v>
      </c>
      <c r="C23" s="70" t="s">
        <v>191</v>
      </c>
      <c r="D23" s="70" t="s">
        <v>485</v>
      </c>
      <c r="E23" s="70" t="s">
        <v>476</v>
      </c>
      <c r="F23" s="71" t="s">
        <v>477</v>
      </c>
      <c r="G23" s="70" t="s">
        <v>478</v>
      </c>
      <c r="H23" s="70" t="s">
        <v>486</v>
      </c>
      <c r="I23" s="70" t="s">
        <v>487</v>
      </c>
      <c r="J23" s="72">
        <v>0.5</v>
      </c>
      <c r="K23" s="70" t="s">
        <v>489</v>
      </c>
      <c r="L23" s="70" t="s">
        <v>443</v>
      </c>
      <c r="M23" s="70" t="s">
        <v>490</v>
      </c>
      <c r="N23" s="70">
        <v>6</v>
      </c>
      <c r="O23" s="70">
        <v>1</v>
      </c>
      <c r="P23" s="70">
        <v>1</v>
      </c>
      <c r="Q23" s="70"/>
      <c r="R23" s="70"/>
      <c r="S23" s="73">
        <f t="shared" si="0"/>
        <v>2</v>
      </c>
      <c r="T23" s="136">
        <f t="shared" si="1"/>
        <v>0.33333333333333331</v>
      </c>
      <c r="U23" s="76">
        <v>45684</v>
      </c>
      <c r="V23" s="76">
        <v>46022</v>
      </c>
      <c r="W23" s="70">
        <v>338</v>
      </c>
      <c r="X23" s="77">
        <v>1059626</v>
      </c>
      <c r="Y23" s="70" t="s">
        <v>445</v>
      </c>
      <c r="Z23" s="70" t="s">
        <v>446</v>
      </c>
      <c r="AA23" s="70" t="s">
        <v>361</v>
      </c>
      <c r="AB23" s="70" t="s">
        <v>362</v>
      </c>
      <c r="AC23" s="78" t="s">
        <v>449</v>
      </c>
      <c r="AD23" s="90" t="s">
        <v>481</v>
      </c>
      <c r="AE23" s="91">
        <v>182000000</v>
      </c>
      <c r="AF23" s="78" t="s">
        <v>451</v>
      </c>
      <c r="AG23" s="78" t="s">
        <v>451</v>
      </c>
      <c r="AH23" s="81">
        <v>45684</v>
      </c>
      <c r="AI23" s="92">
        <v>182000000</v>
      </c>
      <c r="AK23" s="82">
        <v>98000000</v>
      </c>
      <c r="AL23" s="200"/>
      <c r="AN23" s="83" t="s">
        <v>453</v>
      </c>
      <c r="AO23" s="70" t="s">
        <v>482</v>
      </c>
      <c r="AP23" s="132"/>
      <c r="AQ23" s="132"/>
      <c r="AR23" s="132"/>
      <c r="AS23" s="132"/>
      <c r="AT23" s="118"/>
      <c r="AU23" s="121"/>
      <c r="AV23" s="118"/>
      <c r="AW23" s="121"/>
      <c r="AX23" s="149"/>
      <c r="AY23" s="149"/>
      <c r="AZ23" s="149"/>
      <c r="BA23" s="149"/>
      <c r="BB23" s="149"/>
      <c r="BC23" s="149"/>
      <c r="BD23" s="149"/>
      <c r="BE23" s="149"/>
      <c r="BF23" s="299"/>
    </row>
    <row r="24" spans="1:58" ht="54.95" customHeight="1" outlineLevel="1">
      <c r="A24" s="70" t="s">
        <v>170</v>
      </c>
      <c r="B24" s="70" t="s">
        <v>190</v>
      </c>
      <c r="C24" s="70" t="s">
        <v>191</v>
      </c>
      <c r="D24" s="70" t="s">
        <v>491</v>
      </c>
      <c r="E24" s="70" t="s">
        <v>476</v>
      </c>
      <c r="F24" s="71" t="s">
        <v>477</v>
      </c>
      <c r="G24" s="70" t="s">
        <v>478</v>
      </c>
      <c r="H24" s="70" t="s">
        <v>486</v>
      </c>
      <c r="I24" s="70" t="s">
        <v>492</v>
      </c>
      <c r="J24" s="72">
        <v>0.85</v>
      </c>
      <c r="K24" s="70" t="s">
        <v>493</v>
      </c>
      <c r="L24" s="70" t="s">
        <v>443</v>
      </c>
      <c r="M24" s="70" t="s">
        <v>494</v>
      </c>
      <c r="N24" s="70">
        <v>3</v>
      </c>
      <c r="O24" s="70">
        <v>1</v>
      </c>
      <c r="P24" s="70">
        <v>2</v>
      </c>
      <c r="Q24" s="70"/>
      <c r="R24" s="70"/>
      <c r="S24" s="73">
        <f t="shared" si="0"/>
        <v>3</v>
      </c>
      <c r="T24" s="136">
        <f t="shared" si="1"/>
        <v>1</v>
      </c>
      <c r="U24" s="76">
        <v>45684</v>
      </c>
      <c r="V24" s="76">
        <v>46022</v>
      </c>
      <c r="W24" s="70">
        <v>338</v>
      </c>
      <c r="X24" s="77">
        <v>1059626</v>
      </c>
      <c r="Y24" s="70" t="s">
        <v>445</v>
      </c>
      <c r="Z24" s="70" t="s">
        <v>446</v>
      </c>
      <c r="AA24" s="70" t="s">
        <v>361</v>
      </c>
      <c r="AB24" s="70" t="s">
        <v>362</v>
      </c>
      <c r="AC24" s="78" t="s">
        <v>449</v>
      </c>
      <c r="AD24" s="90" t="s">
        <v>481</v>
      </c>
      <c r="AE24" s="93">
        <v>68240000</v>
      </c>
      <c r="AF24" s="78" t="s">
        <v>451</v>
      </c>
      <c r="AG24" s="78" t="s">
        <v>452</v>
      </c>
      <c r="AH24" s="81">
        <v>45684</v>
      </c>
      <c r="AI24" s="94">
        <v>68240000</v>
      </c>
      <c r="AK24" s="82">
        <v>61210000</v>
      </c>
      <c r="AL24" s="200"/>
      <c r="AN24" s="83" t="s">
        <v>453</v>
      </c>
      <c r="AO24" s="70" t="s">
        <v>482</v>
      </c>
      <c r="AP24" s="132"/>
      <c r="AQ24" s="132"/>
      <c r="AR24" s="132"/>
      <c r="AS24" s="132"/>
      <c r="AT24" s="118"/>
      <c r="AU24" s="121"/>
      <c r="AV24" s="118"/>
      <c r="AW24" s="121"/>
      <c r="AX24" s="149"/>
      <c r="AY24" s="149"/>
      <c r="AZ24" s="149"/>
      <c r="BA24" s="149"/>
      <c r="BB24" s="149"/>
      <c r="BC24" s="149"/>
      <c r="BD24" s="149"/>
      <c r="BE24" s="149"/>
      <c r="BF24" s="299"/>
    </row>
    <row r="25" spans="1:58" ht="54.95" customHeight="1" outlineLevel="1">
      <c r="A25" s="70" t="s">
        <v>170</v>
      </c>
      <c r="B25" s="70" t="s">
        <v>190</v>
      </c>
      <c r="C25" s="70" t="s">
        <v>191</v>
      </c>
      <c r="D25" s="70" t="s">
        <v>491</v>
      </c>
      <c r="E25" s="70" t="s">
        <v>476</v>
      </c>
      <c r="F25" s="71" t="s">
        <v>477</v>
      </c>
      <c r="G25" s="70" t="s">
        <v>478</v>
      </c>
      <c r="H25" s="70" t="s">
        <v>486</v>
      </c>
      <c r="I25" s="70" t="s">
        <v>492</v>
      </c>
      <c r="J25" s="72">
        <v>0.1</v>
      </c>
      <c r="K25" s="70" t="s">
        <v>495</v>
      </c>
      <c r="L25" s="70" t="s">
        <v>443</v>
      </c>
      <c r="M25" s="70" t="s">
        <v>494</v>
      </c>
      <c r="N25" s="70">
        <v>3</v>
      </c>
      <c r="O25" s="70">
        <v>0</v>
      </c>
      <c r="P25" s="70">
        <v>0</v>
      </c>
      <c r="Q25" s="70"/>
      <c r="R25" s="70"/>
      <c r="S25" s="73">
        <f t="shared" si="0"/>
        <v>0</v>
      </c>
      <c r="T25" s="136">
        <f t="shared" si="1"/>
        <v>0</v>
      </c>
      <c r="U25" s="76">
        <v>45684</v>
      </c>
      <c r="V25" s="76">
        <v>46022</v>
      </c>
      <c r="W25" s="70">
        <v>338</v>
      </c>
      <c r="X25" s="77">
        <v>1059626</v>
      </c>
      <c r="Y25" s="70" t="s">
        <v>445</v>
      </c>
      <c r="Z25" s="70" t="s">
        <v>446</v>
      </c>
      <c r="AA25" s="70" t="s">
        <v>361</v>
      </c>
      <c r="AB25" s="70" t="s">
        <v>362</v>
      </c>
      <c r="AC25" s="78" t="s">
        <v>449</v>
      </c>
      <c r="AD25" s="90" t="s">
        <v>481</v>
      </c>
      <c r="AE25" s="93">
        <v>700000000</v>
      </c>
      <c r="AF25" s="78" t="s">
        <v>451</v>
      </c>
      <c r="AG25" s="78" t="s">
        <v>452</v>
      </c>
      <c r="AH25" s="81">
        <v>45684</v>
      </c>
      <c r="AI25" s="94">
        <v>700000000</v>
      </c>
      <c r="AK25" s="82">
        <v>635000000</v>
      </c>
      <c r="AL25" s="200"/>
      <c r="AN25" s="83" t="s">
        <v>453</v>
      </c>
      <c r="AO25" s="70" t="s">
        <v>482</v>
      </c>
      <c r="AP25" s="132"/>
      <c r="AQ25" s="132"/>
      <c r="AR25" s="132"/>
      <c r="AS25" s="132"/>
      <c r="AT25" s="118"/>
      <c r="AU25" s="121"/>
      <c r="AV25" s="118"/>
      <c r="AW25" s="121"/>
      <c r="AX25" s="149"/>
      <c r="AY25" s="149"/>
      <c r="AZ25" s="149"/>
      <c r="BA25" s="149"/>
      <c r="BB25" s="149"/>
      <c r="BC25" s="149"/>
      <c r="BD25" s="149"/>
      <c r="BE25" s="149"/>
      <c r="BF25" s="299"/>
    </row>
    <row r="26" spans="1:58" ht="54.95" customHeight="1" outlineLevel="1">
      <c r="A26" s="70" t="s">
        <v>170</v>
      </c>
      <c r="B26" s="70" t="s">
        <v>190</v>
      </c>
      <c r="C26" s="70" t="s">
        <v>191</v>
      </c>
      <c r="D26" s="70" t="s">
        <v>491</v>
      </c>
      <c r="E26" s="70" t="s">
        <v>476</v>
      </c>
      <c r="F26" s="71" t="s">
        <v>477</v>
      </c>
      <c r="G26" s="70" t="s">
        <v>478</v>
      </c>
      <c r="H26" s="70" t="s">
        <v>486</v>
      </c>
      <c r="I26" s="70" t="s">
        <v>492</v>
      </c>
      <c r="J26" s="72">
        <v>0.05</v>
      </c>
      <c r="K26" s="70" t="s">
        <v>496</v>
      </c>
      <c r="L26" s="70" t="s">
        <v>443</v>
      </c>
      <c r="M26" s="70" t="s">
        <v>494</v>
      </c>
      <c r="N26" s="70">
        <v>3</v>
      </c>
      <c r="O26" s="70">
        <v>0</v>
      </c>
      <c r="P26" s="70">
        <v>0</v>
      </c>
      <c r="Q26" s="70"/>
      <c r="R26" s="70"/>
      <c r="S26" s="73">
        <f t="shared" si="0"/>
        <v>0</v>
      </c>
      <c r="T26" s="136">
        <f t="shared" si="1"/>
        <v>0</v>
      </c>
      <c r="U26" s="76">
        <v>45684</v>
      </c>
      <c r="V26" s="76">
        <v>46022</v>
      </c>
      <c r="W26" s="70">
        <v>338</v>
      </c>
      <c r="X26" s="77">
        <v>1059626</v>
      </c>
      <c r="Y26" s="70" t="s">
        <v>445</v>
      </c>
      <c r="Z26" s="70" t="s">
        <v>446</v>
      </c>
      <c r="AA26" s="70" t="s">
        <v>361</v>
      </c>
      <c r="AB26" s="70" t="s">
        <v>362</v>
      </c>
      <c r="AC26" s="78" t="s">
        <v>449</v>
      </c>
      <c r="AD26" s="90" t="s">
        <v>481</v>
      </c>
      <c r="AE26" s="93">
        <v>0</v>
      </c>
      <c r="AF26" s="78" t="s">
        <v>451</v>
      </c>
      <c r="AG26" s="78" t="s">
        <v>452</v>
      </c>
      <c r="AH26" s="81">
        <v>45684</v>
      </c>
      <c r="AI26" s="94">
        <v>0</v>
      </c>
      <c r="AK26" s="82">
        <v>0</v>
      </c>
      <c r="AL26" s="200"/>
      <c r="AN26" s="83" t="s">
        <v>453</v>
      </c>
      <c r="AO26" s="70" t="s">
        <v>482</v>
      </c>
      <c r="AP26" s="132"/>
      <c r="AQ26" s="132"/>
      <c r="AR26" s="132"/>
      <c r="AS26" s="132"/>
      <c r="AT26" s="118"/>
      <c r="AU26" s="121"/>
      <c r="AV26" s="118"/>
      <c r="AW26" s="121"/>
      <c r="AX26" s="149"/>
      <c r="AY26" s="149"/>
      <c r="AZ26" s="149"/>
      <c r="BA26" s="149"/>
      <c r="BB26" s="149"/>
      <c r="BC26" s="149"/>
      <c r="BD26" s="149"/>
      <c r="BE26" s="149"/>
      <c r="BF26" s="299"/>
    </row>
    <row r="27" spans="1:58" ht="54.95" customHeight="1" outlineLevel="1">
      <c r="A27" s="70" t="s">
        <v>170</v>
      </c>
      <c r="B27" s="70" t="s">
        <v>190</v>
      </c>
      <c r="C27" s="70" t="s">
        <v>191</v>
      </c>
      <c r="D27" s="70" t="s">
        <v>497</v>
      </c>
      <c r="E27" s="70" t="s">
        <v>476</v>
      </c>
      <c r="F27" s="71" t="s">
        <v>477</v>
      </c>
      <c r="G27" s="70" t="s">
        <v>478</v>
      </c>
      <c r="H27" s="70" t="s">
        <v>479</v>
      </c>
      <c r="I27" s="70" t="s">
        <v>498</v>
      </c>
      <c r="J27" s="72">
        <v>0.7</v>
      </c>
      <c r="K27" s="70" t="s">
        <v>499</v>
      </c>
      <c r="L27" s="70" t="s">
        <v>443</v>
      </c>
      <c r="M27" s="70" t="s">
        <v>500</v>
      </c>
      <c r="N27" s="70">
        <v>1</v>
      </c>
      <c r="O27" s="70">
        <v>0</v>
      </c>
      <c r="P27" s="70">
        <v>1</v>
      </c>
      <c r="Q27" s="70"/>
      <c r="R27" s="70"/>
      <c r="S27" s="73">
        <f t="shared" si="0"/>
        <v>1</v>
      </c>
      <c r="T27" s="136">
        <f t="shared" si="1"/>
        <v>1</v>
      </c>
      <c r="U27" s="76">
        <v>45684</v>
      </c>
      <c r="V27" s="76">
        <v>46022</v>
      </c>
      <c r="W27" s="70">
        <v>338</v>
      </c>
      <c r="X27" s="77">
        <v>1059626</v>
      </c>
      <c r="Y27" s="70" t="s">
        <v>445</v>
      </c>
      <c r="Z27" s="70" t="s">
        <v>446</v>
      </c>
      <c r="AA27" s="70" t="s">
        <v>361</v>
      </c>
      <c r="AB27" s="70" t="s">
        <v>362</v>
      </c>
      <c r="AC27" s="78" t="s">
        <v>449</v>
      </c>
      <c r="AD27" s="90" t="s">
        <v>481</v>
      </c>
      <c r="AE27" s="91">
        <v>59720000</v>
      </c>
      <c r="AF27" s="78" t="s">
        <v>451</v>
      </c>
      <c r="AG27" s="78" t="s">
        <v>452</v>
      </c>
      <c r="AH27" s="81">
        <v>45684</v>
      </c>
      <c r="AI27" s="92">
        <v>59720000</v>
      </c>
      <c r="AK27" s="95">
        <v>16000000</v>
      </c>
      <c r="AL27" s="200"/>
      <c r="AN27" s="83" t="s">
        <v>453</v>
      </c>
      <c r="AO27" s="70" t="s">
        <v>482</v>
      </c>
      <c r="AP27" s="132"/>
      <c r="AQ27" s="132"/>
      <c r="AR27" s="132"/>
      <c r="AS27" s="132"/>
      <c r="AT27" s="118"/>
      <c r="AU27" s="121"/>
      <c r="AV27" s="118"/>
      <c r="AW27" s="121"/>
      <c r="AX27" s="149"/>
      <c r="AY27" s="149"/>
      <c r="AZ27" s="149"/>
      <c r="BA27" s="149"/>
      <c r="BB27" s="149"/>
      <c r="BC27" s="149"/>
      <c r="BD27" s="149"/>
      <c r="BE27" s="149"/>
      <c r="BF27" s="299"/>
    </row>
    <row r="28" spans="1:58" ht="54.95" customHeight="1" outlineLevel="1">
      <c r="A28" s="70" t="s">
        <v>170</v>
      </c>
      <c r="B28" s="70" t="s">
        <v>190</v>
      </c>
      <c r="C28" s="70" t="s">
        <v>191</v>
      </c>
      <c r="D28" s="70" t="s">
        <v>497</v>
      </c>
      <c r="E28" s="70" t="s">
        <v>476</v>
      </c>
      <c r="F28" s="71" t="s">
        <v>477</v>
      </c>
      <c r="G28" s="70" t="s">
        <v>478</v>
      </c>
      <c r="H28" s="70" t="s">
        <v>479</v>
      </c>
      <c r="I28" s="70" t="s">
        <v>498</v>
      </c>
      <c r="J28" s="72">
        <v>0.3</v>
      </c>
      <c r="K28" s="70" t="s">
        <v>501</v>
      </c>
      <c r="L28" s="70" t="s">
        <v>443</v>
      </c>
      <c r="M28" s="70" t="s">
        <v>500</v>
      </c>
      <c r="N28" s="70">
        <v>1</v>
      </c>
      <c r="O28" s="70">
        <v>0</v>
      </c>
      <c r="P28" s="70">
        <v>0</v>
      </c>
      <c r="Q28" s="70"/>
      <c r="R28" s="70"/>
      <c r="S28" s="73">
        <f t="shared" si="0"/>
        <v>0</v>
      </c>
      <c r="T28" s="136">
        <f t="shared" si="1"/>
        <v>0</v>
      </c>
      <c r="U28" s="76">
        <v>45684</v>
      </c>
      <c r="V28" s="76">
        <v>46022</v>
      </c>
      <c r="W28" s="70">
        <v>338</v>
      </c>
      <c r="X28" s="77">
        <v>1059626</v>
      </c>
      <c r="Y28" s="70" t="s">
        <v>445</v>
      </c>
      <c r="Z28" s="70" t="s">
        <v>446</v>
      </c>
      <c r="AA28" s="70" t="s">
        <v>361</v>
      </c>
      <c r="AB28" s="70" t="s">
        <v>362</v>
      </c>
      <c r="AC28" s="78" t="s">
        <v>449</v>
      </c>
      <c r="AD28" s="90" t="s">
        <v>481</v>
      </c>
      <c r="AE28" s="91">
        <v>0</v>
      </c>
      <c r="AF28" s="78" t="s">
        <v>451</v>
      </c>
      <c r="AG28" s="78" t="s">
        <v>452</v>
      </c>
      <c r="AH28" s="81">
        <v>45684</v>
      </c>
      <c r="AI28" s="92">
        <v>0</v>
      </c>
      <c r="AK28" s="95">
        <v>114846666.66666663</v>
      </c>
      <c r="AL28" s="200"/>
      <c r="AN28" s="83" t="s">
        <v>453</v>
      </c>
      <c r="AO28" s="70" t="s">
        <v>482</v>
      </c>
      <c r="AP28" s="132"/>
      <c r="AQ28" s="132"/>
      <c r="AR28" s="132"/>
      <c r="AS28" s="132"/>
      <c r="AT28" s="118"/>
      <c r="AU28" s="121"/>
      <c r="AV28" s="118"/>
      <c r="AW28" s="121"/>
      <c r="AX28" s="149"/>
      <c r="AY28" s="149"/>
      <c r="AZ28" s="149"/>
      <c r="BA28" s="149"/>
      <c r="BB28" s="149"/>
      <c r="BC28" s="149"/>
      <c r="BD28" s="149"/>
      <c r="BE28" s="149"/>
      <c r="BF28" s="299"/>
    </row>
    <row r="29" spans="1:58" ht="54.95" customHeight="1" outlineLevel="1">
      <c r="A29" s="70" t="s">
        <v>170</v>
      </c>
      <c r="B29" s="70" t="s">
        <v>190</v>
      </c>
      <c r="C29" s="70" t="s">
        <v>191</v>
      </c>
      <c r="D29" s="70" t="s">
        <v>502</v>
      </c>
      <c r="E29" s="70" t="s">
        <v>476</v>
      </c>
      <c r="F29" s="71" t="s">
        <v>477</v>
      </c>
      <c r="G29" s="70" t="s">
        <v>478</v>
      </c>
      <c r="H29" s="70" t="s">
        <v>486</v>
      </c>
      <c r="I29" s="70" t="s">
        <v>503</v>
      </c>
      <c r="J29" s="72">
        <v>0.6</v>
      </c>
      <c r="K29" s="70" t="s">
        <v>504</v>
      </c>
      <c r="L29" s="70" t="s">
        <v>443</v>
      </c>
      <c r="M29" s="70" t="s">
        <v>505</v>
      </c>
      <c r="N29" s="70">
        <v>1</v>
      </c>
      <c r="O29" s="70">
        <v>0</v>
      </c>
      <c r="P29" s="70">
        <v>1</v>
      </c>
      <c r="Q29" s="70"/>
      <c r="R29" s="70"/>
      <c r="S29" s="73">
        <f t="shared" si="0"/>
        <v>1</v>
      </c>
      <c r="T29" s="136">
        <f t="shared" si="1"/>
        <v>1</v>
      </c>
      <c r="U29" s="76">
        <v>45684</v>
      </c>
      <c r="V29" s="76">
        <v>46022</v>
      </c>
      <c r="W29" s="70">
        <v>338</v>
      </c>
      <c r="X29" s="77">
        <v>1059626</v>
      </c>
      <c r="Y29" s="70" t="s">
        <v>445</v>
      </c>
      <c r="Z29" s="70" t="s">
        <v>446</v>
      </c>
      <c r="AA29" s="70" t="s">
        <v>361</v>
      </c>
      <c r="AB29" s="70" t="s">
        <v>362</v>
      </c>
      <c r="AC29" s="78" t="s">
        <v>449</v>
      </c>
      <c r="AD29" s="90" t="s">
        <v>481</v>
      </c>
      <c r="AE29" s="93">
        <v>37460000</v>
      </c>
      <c r="AF29" s="78" t="s">
        <v>451</v>
      </c>
      <c r="AG29" s="78" t="s">
        <v>452</v>
      </c>
      <c r="AH29" s="81">
        <v>45684</v>
      </c>
      <c r="AI29" s="94">
        <v>37460000</v>
      </c>
      <c r="AK29" s="92">
        <v>34990000</v>
      </c>
      <c r="AL29" s="200"/>
      <c r="AN29" s="83" t="s">
        <v>453</v>
      </c>
      <c r="AO29" s="70" t="s">
        <v>482</v>
      </c>
      <c r="AP29" s="132"/>
      <c r="AQ29" s="132"/>
      <c r="AR29" s="132"/>
      <c r="AS29" s="132"/>
      <c r="AT29" s="118"/>
      <c r="AU29" s="121"/>
      <c r="AV29" s="118"/>
      <c r="AW29" s="121"/>
      <c r="AX29" s="149"/>
      <c r="AY29" s="149"/>
      <c r="AZ29" s="149"/>
      <c r="BA29" s="149"/>
      <c r="BB29" s="149"/>
      <c r="BC29" s="149"/>
      <c r="BD29" s="149"/>
      <c r="BE29" s="149"/>
      <c r="BF29" s="299"/>
    </row>
    <row r="30" spans="1:58" ht="54.95" customHeight="1" outlineLevel="1">
      <c r="A30" s="70" t="s">
        <v>170</v>
      </c>
      <c r="B30" s="70" t="s">
        <v>190</v>
      </c>
      <c r="C30" s="70" t="s">
        <v>191</v>
      </c>
      <c r="D30" s="70" t="s">
        <v>502</v>
      </c>
      <c r="E30" s="70" t="s">
        <v>476</v>
      </c>
      <c r="F30" s="71" t="s">
        <v>477</v>
      </c>
      <c r="G30" s="70" t="s">
        <v>478</v>
      </c>
      <c r="H30" s="70" t="s">
        <v>486</v>
      </c>
      <c r="I30" s="70" t="s">
        <v>503</v>
      </c>
      <c r="J30" s="72">
        <v>0.4</v>
      </c>
      <c r="K30" s="70" t="s">
        <v>506</v>
      </c>
      <c r="L30" s="70" t="s">
        <v>443</v>
      </c>
      <c r="M30" s="70" t="s">
        <v>505</v>
      </c>
      <c r="N30" s="70">
        <v>1</v>
      </c>
      <c r="O30" s="70">
        <v>0</v>
      </c>
      <c r="P30" s="70">
        <v>0</v>
      </c>
      <c r="Q30" s="70"/>
      <c r="R30" s="70"/>
      <c r="S30" s="73">
        <f t="shared" si="0"/>
        <v>0</v>
      </c>
      <c r="T30" s="136">
        <f t="shared" si="1"/>
        <v>0</v>
      </c>
      <c r="U30" s="76">
        <v>45684</v>
      </c>
      <c r="V30" s="76">
        <v>46022</v>
      </c>
      <c r="W30" s="70">
        <v>338</v>
      </c>
      <c r="X30" s="77">
        <v>1059626</v>
      </c>
      <c r="Y30" s="70" t="s">
        <v>445</v>
      </c>
      <c r="Z30" s="70" t="s">
        <v>446</v>
      </c>
      <c r="AA30" s="70" t="s">
        <v>361</v>
      </c>
      <c r="AB30" s="70" t="s">
        <v>362</v>
      </c>
      <c r="AC30" s="78" t="s">
        <v>449</v>
      </c>
      <c r="AD30" s="90" t="s">
        <v>481</v>
      </c>
      <c r="AE30" s="93">
        <v>80000000</v>
      </c>
      <c r="AF30" s="78" t="s">
        <v>451</v>
      </c>
      <c r="AG30" s="78" t="s">
        <v>452</v>
      </c>
      <c r="AH30" s="81">
        <v>45684</v>
      </c>
      <c r="AI30" s="94">
        <v>80000000</v>
      </c>
      <c r="AK30" s="92">
        <v>836000000</v>
      </c>
      <c r="AL30" s="200"/>
      <c r="AN30" s="83" t="s">
        <v>453</v>
      </c>
      <c r="AO30" s="70" t="s">
        <v>482</v>
      </c>
      <c r="AP30" s="132"/>
      <c r="AQ30" s="132"/>
      <c r="AR30" s="132"/>
      <c r="AS30" s="132"/>
      <c r="AT30" s="118"/>
      <c r="AU30" s="121"/>
      <c r="AV30" s="118"/>
      <c r="AW30" s="121"/>
      <c r="AX30" s="149"/>
      <c r="AY30" s="149"/>
      <c r="AZ30" s="149"/>
      <c r="BA30" s="149"/>
      <c r="BB30" s="149"/>
      <c r="BC30" s="149"/>
      <c r="BD30" s="149"/>
      <c r="BE30" s="149"/>
      <c r="BF30" s="299"/>
    </row>
    <row r="31" spans="1:58" ht="54.95" customHeight="1" outlineLevel="1">
      <c r="A31" s="70" t="s">
        <v>170</v>
      </c>
      <c r="B31" s="70" t="s">
        <v>190</v>
      </c>
      <c r="C31" s="70" t="s">
        <v>191</v>
      </c>
      <c r="D31" s="70" t="s">
        <v>507</v>
      </c>
      <c r="E31" s="70" t="s">
        <v>476</v>
      </c>
      <c r="F31" s="71" t="s">
        <v>477</v>
      </c>
      <c r="G31" s="70" t="s">
        <v>478</v>
      </c>
      <c r="H31" s="70" t="s">
        <v>486</v>
      </c>
      <c r="I31" s="70" t="s">
        <v>508</v>
      </c>
      <c r="J31" s="72">
        <v>0.65</v>
      </c>
      <c r="K31" s="70" t="s">
        <v>509</v>
      </c>
      <c r="L31" s="70" t="s">
        <v>443</v>
      </c>
      <c r="M31" s="70" t="s">
        <v>461</v>
      </c>
      <c r="N31" s="70">
        <v>1</v>
      </c>
      <c r="O31" s="70">
        <v>0</v>
      </c>
      <c r="P31" s="70">
        <v>1</v>
      </c>
      <c r="Q31" s="70"/>
      <c r="R31" s="70"/>
      <c r="S31" s="73">
        <f t="shared" si="0"/>
        <v>1</v>
      </c>
      <c r="T31" s="136">
        <f t="shared" si="1"/>
        <v>1</v>
      </c>
      <c r="U31" s="76">
        <v>45684</v>
      </c>
      <c r="V31" s="76">
        <v>46022</v>
      </c>
      <c r="W31" s="70">
        <v>338</v>
      </c>
      <c r="X31" s="77">
        <v>1059626</v>
      </c>
      <c r="Y31" s="70" t="s">
        <v>445</v>
      </c>
      <c r="Z31" s="70" t="s">
        <v>446</v>
      </c>
      <c r="AA31" s="70" t="s">
        <v>361</v>
      </c>
      <c r="AB31" s="70" t="s">
        <v>362</v>
      </c>
      <c r="AC31" s="78" t="s">
        <v>449</v>
      </c>
      <c r="AD31" s="90" t="s">
        <v>481</v>
      </c>
      <c r="AE31" s="96">
        <v>51760000</v>
      </c>
      <c r="AF31" s="78" t="s">
        <v>451</v>
      </c>
      <c r="AG31" s="78" t="s">
        <v>452</v>
      </c>
      <c r="AH31" s="81">
        <v>45684</v>
      </c>
      <c r="AI31" s="97">
        <v>51760000</v>
      </c>
      <c r="AK31" s="82">
        <v>45290000</v>
      </c>
      <c r="AL31" s="200"/>
      <c r="AN31" s="83" t="s">
        <v>453</v>
      </c>
      <c r="AO31" s="70" t="s">
        <v>482</v>
      </c>
      <c r="AP31" s="132"/>
      <c r="AQ31" s="132"/>
      <c r="AR31" s="132"/>
      <c r="AS31" s="132"/>
      <c r="AT31" s="118"/>
      <c r="AU31" s="121"/>
      <c r="AV31" s="118"/>
      <c r="AW31" s="121"/>
      <c r="AX31" s="149"/>
      <c r="AY31" s="149"/>
      <c r="AZ31" s="149"/>
      <c r="BA31" s="149"/>
      <c r="BB31" s="149"/>
      <c r="BC31" s="149"/>
      <c r="BD31" s="149"/>
      <c r="BE31" s="149"/>
      <c r="BF31" s="299"/>
    </row>
    <row r="32" spans="1:58" ht="54.95" customHeight="1" outlineLevel="1">
      <c r="A32" s="70" t="s">
        <v>170</v>
      </c>
      <c r="B32" s="70" t="s">
        <v>190</v>
      </c>
      <c r="C32" s="70" t="s">
        <v>191</v>
      </c>
      <c r="D32" s="70" t="s">
        <v>507</v>
      </c>
      <c r="E32" s="70" t="s">
        <v>476</v>
      </c>
      <c r="F32" s="71" t="s">
        <v>477</v>
      </c>
      <c r="G32" s="70" t="s">
        <v>478</v>
      </c>
      <c r="H32" s="70" t="s">
        <v>486</v>
      </c>
      <c r="I32" s="70" t="s">
        <v>508</v>
      </c>
      <c r="J32" s="72">
        <v>0.35</v>
      </c>
      <c r="K32" s="70" t="s">
        <v>510</v>
      </c>
      <c r="L32" s="70" t="s">
        <v>443</v>
      </c>
      <c r="M32" s="70" t="s">
        <v>461</v>
      </c>
      <c r="N32" s="70">
        <v>1</v>
      </c>
      <c r="O32" s="70">
        <v>0</v>
      </c>
      <c r="P32" s="70">
        <v>0</v>
      </c>
      <c r="Q32" s="70"/>
      <c r="R32" s="70"/>
      <c r="S32" s="73">
        <f t="shared" si="0"/>
        <v>0</v>
      </c>
      <c r="T32" s="136">
        <f t="shared" si="1"/>
        <v>0</v>
      </c>
      <c r="U32" s="76">
        <v>45684</v>
      </c>
      <c r="V32" s="76">
        <v>46022</v>
      </c>
      <c r="W32" s="70">
        <v>338</v>
      </c>
      <c r="X32" s="77">
        <v>1059626</v>
      </c>
      <c r="Y32" s="70" t="s">
        <v>445</v>
      </c>
      <c r="Z32" s="70" t="s">
        <v>446</v>
      </c>
      <c r="AA32" s="70" t="s">
        <v>361</v>
      </c>
      <c r="AB32" s="70" t="s">
        <v>362</v>
      </c>
      <c r="AC32" s="78" t="s">
        <v>449</v>
      </c>
      <c r="AD32" s="90" t="s">
        <v>481</v>
      </c>
      <c r="AE32" s="96">
        <v>0</v>
      </c>
      <c r="AF32" s="78" t="s">
        <v>451</v>
      </c>
      <c r="AG32" s="78" t="s">
        <v>452</v>
      </c>
      <c r="AH32" s="81">
        <v>45684</v>
      </c>
      <c r="AI32" s="97">
        <v>0</v>
      </c>
      <c r="AK32" s="82">
        <v>22000000</v>
      </c>
      <c r="AL32" s="200"/>
      <c r="AN32" s="83" t="s">
        <v>453</v>
      </c>
      <c r="AO32" s="70" t="s">
        <v>482</v>
      </c>
      <c r="AP32" s="132"/>
      <c r="AQ32" s="132"/>
      <c r="AR32" s="132"/>
      <c r="AS32" s="132"/>
      <c r="AT32" s="118"/>
      <c r="AU32" s="121"/>
      <c r="AV32" s="118"/>
      <c r="AW32" s="121"/>
      <c r="AX32" s="149"/>
      <c r="AY32" s="149"/>
      <c r="AZ32" s="149"/>
      <c r="BA32" s="149"/>
      <c r="BB32" s="149"/>
      <c r="BC32" s="149"/>
      <c r="BD32" s="149"/>
      <c r="BE32" s="149"/>
      <c r="BF32" s="299"/>
    </row>
    <row r="33" spans="1:58" ht="54.95" customHeight="1" outlineLevel="1">
      <c r="A33" s="70" t="s">
        <v>170</v>
      </c>
      <c r="B33" s="70" t="s">
        <v>190</v>
      </c>
      <c r="C33" s="70" t="s">
        <v>191</v>
      </c>
      <c r="D33" s="70" t="s">
        <v>511</v>
      </c>
      <c r="E33" s="70" t="s">
        <v>476</v>
      </c>
      <c r="F33" s="71" t="s">
        <v>477</v>
      </c>
      <c r="G33" s="70" t="s">
        <v>478</v>
      </c>
      <c r="H33" s="70" t="s">
        <v>486</v>
      </c>
      <c r="I33" s="70" t="s">
        <v>512</v>
      </c>
      <c r="J33" s="72">
        <v>0.5</v>
      </c>
      <c r="K33" s="70" t="s">
        <v>513</v>
      </c>
      <c r="L33" s="70" t="s">
        <v>443</v>
      </c>
      <c r="M33" s="70" t="s">
        <v>514</v>
      </c>
      <c r="N33" s="70">
        <v>2</v>
      </c>
      <c r="O33" s="70">
        <v>0</v>
      </c>
      <c r="P33" s="70">
        <v>0</v>
      </c>
      <c r="Q33" s="70"/>
      <c r="R33" s="70"/>
      <c r="S33" s="73">
        <f t="shared" si="0"/>
        <v>0</v>
      </c>
      <c r="T33" s="136">
        <f t="shared" si="1"/>
        <v>0</v>
      </c>
      <c r="U33" s="76">
        <v>45684</v>
      </c>
      <c r="V33" s="76">
        <v>46022</v>
      </c>
      <c r="W33" s="70">
        <v>338</v>
      </c>
      <c r="X33" s="77">
        <v>1059626</v>
      </c>
      <c r="Y33" s="70" t="s">
        <v>445</v>
      </c>
      <c r="Z33" s="70" t="s">
        <v>446</v>
      </c>
      <c r="AA33" s="70" t="s">
        <v>361</v>
      </c>
      <c r="AB33" s="70" t="s">
        <v>362</v>
      </c>
      <c r="AC33" s="78" t="s">
        <v>449</v>
      </c>
      <c r="AD33" s="90" t="s">
        <v>481</v>
      </c>
      <c r="AE33" s="91">
        <v>0</v>
      </c>
      <c r="AF33" s="78" t="s">
        <v>451</v>
      </c>
      <c r="AG33" s="78" t="s">
        <v>452</v>
      </c>
      <c r="AH33" s="81">
        <v>45684</v>
      </c>
      <c r="AI33" s="92">
        <v>0</v>
      </c>
      <c r="AK33" s="82">
        <v>0</v>
      </c>
      <c r="AL33" s="200"/>
      <c r="AN33" s="83" t="s">
        <v>453</v>
      </c>
      <c r="AO33" s="70" t="s">
        <v>482</v>
      </c>
      <c r="AP33" s="132"/>
      <c r="AQ33" s="132"/>
      <c r="AR33" s="132"/>
      <c r="AS33" s="132"/>
      <c r="AT33" s="118"/>
      <c r="AU33" s="121"/>
      <c r="AV33" s="118"/>
      <c r="AW33" s="121"/>
      <c r="AX33" s="149"/>
      <c r="AY33" s="149"/>
      <c r="AZ33" s="149"/>
      <c r="BA33" s="149"/>
      <c r="BB33" s="149"/>
      <c r="BC33" s="149"/>
      <c r="BD33" s="149"/>
      <c r="BE33" s="149"/>
      <c r="BF33" s="299"/>
    </row>
    <row r="34" spans="1:58" ht="54.95" customHeight="1" outlineLevel="1">
      <c r="A34" s="70" t="s">
        <v>170</v>
      </c>
      <c r="B34" s="70" t="s">
        <v>190</v>
      </c>
      <c r="C34" s="70" t="s">
        <v>191</v>
      </c>
      <c r="D34" s="70" t="s">
        <v>511</v>
      </c>
      <c r="E34" s="70" t="s">
        <v>476</v>
      </c>
      <c r="F34" s="71" t="s">
        <v>477</v>
      </c>
      <c r="G34" s="70" t="s">
        <v>478</v>
      </c>
      <c r="H34" s="70" t="s">
        <v>486</v>
      </c>
      <c r="I34" s="70" t="s">
        <v>512</v>
      </c>
      <c r="J34" s="72">
        <v>0.5</v>
      </c>
      <c r="K34" s="70" t="s">
        <v>515</v>
      </c>
      <c r="L34" s="70" t="s">
        <v>443</v>
      </c>
      <c r="M34" s="70" t="s">
        <v>514</v>
      </c>
      <c r="N34" s="70">
        <v>2</v>
      </c>
      <c r="O34" s="70">
        <v>0</v>
      </c>
      <c r="P34" s="70">
        <v>0</v>
      </c>
      <c r="Q34" s="70"/>
      <c r="R34" s="70"/>
      <c r="S34" s="73">
        <f t="shared" si="0"/>
        <v>0</v>
      </c>
      <c r="T34" s="136">
        <f>+IF((S34/N34)&gt;100%,100%,(S34/N34))</f>
        <v>0</v>
      </c>
      <c r="U34" s="76">
        <v>45684</v>
      </c>
      <c r="V34" s="76">
        <v>46022</v>
      </c>
      <c r="W34" s="70">
        <v>338</v>
      </c>
      <c r="X34" s="77">
        <v>1059626</v>
      </c>
      <c r="Y34" s="70" t="s">
        <v>445</v>
      </c>
      <c r="Z34" s="70" t="s">
        <v>446</v>
      </c>
      <c r="AA34" s="70" t="s">
        <v>361</v>
      </c>
      <c r="AB34" s="70" t="s">
        <v>362</v>
      </c>
      <c r="AC34" s="78" t="s">
        <v>449</v>
      </c>
      <c r="AD34" s="90" t="s">
        <v>481</v>
      </c>
      <c r="AE34" s="91">
        <v>0</v>
      </c>
      <c r="AF34" s="78" t="s">
        <v>451</v>
      </c>
      <c r="AG34" s="78" t="s">
        <v>452</v>
      </c>
      <c r="AH34" s="81">
        <v>45684</v>
      </c>
      <c r="AI34" s="92">
        <v>0</v>
      </c>
      <c r="AK34" s="82">
        <v>0</v>
      </c>
      <c r="AL34" s="200"/>
      <c r="AN34" s="83" t="s">
        <v>453</v>
      </c>
      <c r="AO34" s="70" t="s">
        <v>482</v>
      </c>
      <c r="AP34" s="132"/>
      <c r="AQ34" s="132"/>
      <c r="AR34" s="132"/>
      <c r="AS34" s="132"/>
      <c r="AT34" s="118"/>
      <c r="AU34" s="121"/>
      <c r="AV34" s="118"/>
      <c r="AW34" s="121"/>
      <c r="AX34" s="149"/>
      <c r="AY34" s="149"/>
      <c r="AZ34" s="149"/>
      <c r="BA34" s="149"/>
      <c r="BB34" s="149"/>
      <c r="BC34" s="149"/>
      <c r="BD34" s="149"/>
      <c r="BE34" s="149"/>
      <c r="BF34" s="299"/>
    </row>
    <row r="35" spans="1:58" ht="54.95" customHeight="1" outlineLevel="1">
      <c r="A35" s="70" t="s">
        <v>170</v>
      </c>
      <c r="B35" s="70" t="s">
        <v>190</v>
      </c>
      <c r="C35" s="70" t="s">
        <v>191</v>
      </c>
      <c r="D35" s="70" t="s">
        <v>516</v>
      </c>
      <c r="E35" s="70" t="s">
        <v>476</v>
      </c>
      <c r="F35" s="71" t="s">
        <v>477</v>
      </c>
      <c r="G35" s="70" t="s">
        <v>478</v>
      </c>
      <c r="H35" s="70" t="s">
        <v>479</v>
      </c>
      <c r="I35" s="70" t="s">
        <v>517</v>
      </c>
      <c r="J35" s="72">
        <v>0</v>
      </c>
      <c r="K35" s="70" t="s">
        <v>518</v>
      </c>
      <c r="L35" s="70" t="s">
        <v>443</v>
      </c>
      <c r="M35" s="70" t="s">
        <v>500</v>
      </c>
      <c r="N35" s="70">
        <v>0</v>
      </c>
      <c r="O35" s="70">
        <v>0</v>
      </c>
      <c r="P35" s="70">
        <v>0</v>
      </c>
      <c r="Q35" s="70"/>
      <c r="R35" s="70"/>
      <c r="S35" s="73">
        <f t="shared" si="0"/>
        <v>0</v>
      </c>
      <c r="T35" s="136">
        <v>0</v>
      </c>
      <c r="U35" s="76">
        <v>45684</v>
      </c>
      <c r="V35" s="76">
        <v>46022</v>
      </c>
      <c r="W35" s="70">
        <v>338</v>
      </c>
      <c r="X35" s="77">
        <v>1059626</v>
      </c>
      <c r="Y35" s="70" t="s">
        <v>445</v>
      </c>
      <c r="Z35" s="70" t="s">
        <v>446</v>
      </c>
      <c r="AA35" s="70" t="s">
        <v>361</v>
      </c>
      <c r="AB35" s="70" t="s">
        <v>362</v>
      </c>
      <c r="AC35" s="78" t="s">
        <v>449</v>
      </c>
      <c r="AD35" s="90" t="s">
        <v>481</v>
      </c>
      <c r="AE35" s="91">
        <v>0</v>
      </c>
      <c r="AF35" s="78" t="s">
        <v>451</v>
      </c>
      <c r="AG35" s="78" t="s">
        <v>452</v>
      </c>
      <c r="AH35" s="81">
        <v>45684</v>
      </c>
      <c r="AI35" s="92">
        <v>0</v>
      </c>
      <c r="AK35" s="92">
        <v>0</v>
      </c>
      <c r="AL35" s="200"/>
      <c r="AN35" s="83" t="s">
        <v>453</v>
      </c>
      <c r="AO35" s="70" t="s">
        <v>482</v>
      </c>
      <c r="AP35" s="132"/>
      <c r="AQ35" s="132"/>
      <c r="AR35" s="132"/>
      <c r="AS35" s="132"/>
      <c r="AT35" s="118"/>
      <c r="AU35" s="121"/>
      <c r="AV35" s="118"/>
      <c r="AW35" s="121"/>
      <c r="AX35" s="149"/>
      <c r="AY35" s="149"/>
      <c r="AZ35" s="149"/>
      <c r="BA35" s="149"/>
      <c r="BB35" s="149"/>
      <c r="BC35" s="149"/>
      <c r="BD35" s="149"/>
      <c r="BE35" s="149"/>
      <c r="BF35" s="299"/>
    </row>
    <row r="36" spans="1:58" ht="54.95" customHeight="1" outlineLevel="1">
      <c r="A36" s="70" t="s">
        <v>170</v>
      </c>
      <c r="B36" s="70" t="s">
        <v>190</v>
      </c>
      <c r="C36" s="70" t="s">
        <v>191</v>
      </c>
      <c r="D36" s="70" t="s">
        <v>516</v>
      </c>
      <c r="E36" s="70" t="s">
        <v>476</v>
      </c>
      <c r="F36" s="71" t="s">
        <v>477</v>
      </c>
      <c r="G36" s="70" t="s">
        <v>478</v>
      </c>
      <c r="H36" s="70" t="s">
        <v>479</v>
      </c>
      <c r="I36" s="70" t="s">
        <v>517</v>
      </c>
      <c r="J36" s="72">
        <v>0</v>
      </c>
      <c r="K36" s="70" t="s">
        <v>519</v>
      </c>
      <c r="L36" s="70" t="s">
        <v>443</v>
      </c>
      <c r="M36" s="70" t="s">
        <v>500</v>
      </c>
      <c r="N36" s="70">
        <v>0</v>
      </c>
      <c r="O36" s="70">
        <v>0</v>
      </c>
      <c r="P36" s="70">
        <v>0</v>
      </c>
      <c r="Q36" s="70"/>
      <c r="R36" s="70"/>
      <c r="S36" s="73">
        <f t="shared" si="0"/>
        <v>0</v>
      </c>
      <c r="T36" s="136">
        <v>0</v>
      </c>
      <c r="U36" s="76">
        <v>45684</v>
      </c>
      <c r="V36" s="76">
        <v>46022</v>
      </c>
      <c r="W36" s="70">
        <v>338</v>
      </c>
      <c r="X36" s="77">
        <v>1059626</v>
      </c>
      <c r="Y36" s="70" t="s">
        <v>445</v>
      </c>
      <c r="Z36" s="70" t="s">
        <v>446</v>
      </c>
      <c r="AA36" s="70" t="s">
        <v>361</v>
      </c>
      <c r="AB36" s="70" t="s">
        <v>362</v>
      </c>
      <c r="AC36" s="78" t="s">
        <v>449</v>
      </c>
      <c r="AD36" s="90" t="s">
        <v>481</v>
      </c>
      <c r="AE36" s="91">
        <v>0</v>
      </c>
      <c r="AF36" s="78" t="s">
        <v>451</v>
      </c>
      <c r="AG36" s="78" t="s">
        <v>452</v>
      </c>
      <c r="AH36" s="81">
        <v>45684</v>
      </c>
      <c r="AI36" s="92">
        <v>0</v>
      </c>
      <c r="AK36" s="92">
        <v>0</v>
      </c>
      <c r="AL36" s="200"/>
      <c r="AN36" s="83" t="s">
        <v>453</v>
      </c>
      <c r="AO36" s="70" t="s">
        <v>482</v>
      </c>
      <c r="AP36" s="132"/>
      <c r="AQ36" s="132"/>
      <c r="AR36" s="132"/>
      <c r="AS36" s="132"/>
      <c r="AT36" s="118"/>
      <c r="AU36" s="121"/>
      <c r="AV36" s="118"/>
      <c r="AW36" s="121"/>
      <c r="AX36" s="149"/>
      <c r="AY36" s="149"/>
      <c r="AZ36" s="149"/>
      <c r="BA36" s="149"/>
      <c r="BB36" s="149"/>
      <c r="BC36" s="149"/>
      <c r="BD36" s="149"/>
      <c r="BE36" s="149"/>
      <c r="BF36" s="299"/>
    </row>
    <row r="37" spans="1:58" ht="54.95" customHeight="1" outlineLevel="1">
      <c r="A37" s="70" t="s">
        <v>170</v>
      </c>
      <c r="B37" s="70" t="s">
        <v>190</v>
      </c>
      <c r="C37" s="70" t="s">
        <v>191</v>
      </c>
      <c r="D37" s="70" t="s">
        <v>516</v>
      </c>
      <c r="E37" s="70" t="s">
        <v>476</v>
      </c>
      <c r="F37" s="71" t="s">
        <v>477</v>
      </c>
      <c r="G37" s="70" t="s">
        <v>478</v>
      </c>
      <c r="H37" s="70" t="s">
        <v>479</v>
      </c>
      <c r="I37" s="70" t="s">
        <v>517</v>
      </c>
      <c r="J37" s="72">
        <v>0.7</v>
      </c>
      <c r="K37" s="70" t="s">
        <v>520</v>
      </c>
      <c r="L37" s="70" t="s">
        <v>443</v>
      </c>
      <c r="M37" s="70" t="s">
        <v>500</v>
      </c>
      <c r="N37" s="70">
        <v>2</v>
      </c>
      <c r="O37" s="70">
        <v>0</v>
      </c>
      <c r="P37" s="70">
        <v>1</v>
      </c>
      <c r="Q37" s="70"/>
      <c r="R37" s="70"/>
      <c r="S37" s="73">
        <f t="shared" si="0"/>
        <v>1</v>
      </c>
      <c r="T37" s="136">
        <f t="shared" si="1"/>
        <v>0.5</v>
      </c>
      <c r="U37" s="76">
        <v>45684</v>
      </c>
      <c r="V37" s="76">
        <v>46022</v>
      </c>
      <c r="W37" s="70">
        <v>338</v>
      </c>
      <c r="X37" s="77">
        <v>1059626</v>
      </c>
      <c r="Y37" s="70" t="s">
        <v>445</v>
      </c>
      <c r="Z37" s="70" t="s">
        <v>446</v>
      </c>
      <c r="AA37" s="70" t="s">
        <v>361</v>
      </c>
      <c r="AB37" s="70" t="s">
        <v>362</v>
      </c>
      <c r="AC37" s="78" t="s">
        <v>449</v>
      </c>
      <c r="AD37" s="90" t="s">
        <v>481</v>
      </c>
      <c r="AE37" s="91">
        <v>0</v>
      </c>
      <c r="AF37" s="78" t="s">
        <v>451</v>
      </c>
      <c r="AG37" s="78" t="s">
        <v>452</v>
      </c>
      <c r="AH37" s="81">
        <v>45684</v>
      </c>
      <c r="AI37" s="92">
        <v>0</v>
      </c>
      <c r="AK37" s="92">
        <v>0</v>
      </c>
      <c r="AL37" s="200"/>
      <c r="AN37" s="83" t="s">
        <v>453</v>
      </c>
      <c r="AO37" s="70" t="s">
        <v>482</v>
      </c>
      <c r="AP37" s="132"/>
      <c r="AQ37" s="132"/>
      <c r="AR37" s="132"/>
      <c r="AS37" s="132"/>
      <c r="AT37" s="118"/>
      <c r="AU37" s="121"/>
      <c r="AV37" s="118"/>
      <c r="AW37" s="121"/>
      <c r="AX37" s="149"/>
      <c r="AY37" s="149"/>
      <c r="AZ37" s="149"/>
      <c r="BA37" s="149"/>
      <c r="BB37" s="149"/>
      <c r="BC37" s="149"/>
      <c r="BD37" s="149"/>
      <c r="BE37" s="149"/>
      <c r="BF37" s="299"/>
    </row>
    <row r="38" spans="1:58" ht="54.95" customHeight="1" outlineLevel="1">
      <c r="A38" s="70" t="s">
        <v>170</v>
      </c>
      <c r="B38" s="70" t="s">
        <v>190</v>
      </c>
      <c r="C38" s="70" t="s">
        <v>191</v>
      </c>
      <c r="D38" s="70" t="s">
        <v>516</v>
      </c>
      <c r="E38" s="70" t="s">
        <v>476</v>
      </c>
      <c r="F38" s="71" t="s">
        <v>477</v>
      </c>
      <c r="G38" s="70" t="s">
        <v>478</v>
      </c>
      <c r="H38" s="70" t="s">
        <v>479</v>
      </c>
      <c r="I38" s="70" t="s">
        <v>517</v>
      </c>
      <c r="J38" s="72">
        <v>0.3</v>
      </c>
      <c r="K38" s="70" t="s">
        <v>521</v>
      </c>
      <c r="L38" s="70" t="s">
        <v>443</v>
      </c>
      <c r="M38" s="70" t="s">
        <v>500</v>
      </c>
      <c r="N38" s="70">
        <v>2</v>
      </c>
      <c r="O38" s="70">
        <v>0</v>
      </c>
      <c r="P38" s="70">
        <v>1</v>
      </c>
      <c r="Q38" s="70"/>
      <c r="R38" s="70"/>
      <c r="S38" s="73">
        <f t="shared" si="0"/>
        <v>1</v>
      </c>
      <c r="T38" s="136">
        <f t="shared" si="1"/>
        <v>0.5</v>
      </c>
      <c r="U38" s="76">
        <v>45684</v>
      </c>
      <c r="V38" s="76">
        <v>46022</v>
      </c>
      <c r="W38" s="70">
        <v>338</v>
      </c>
      <c r="X38" s="77">
        <v>1059626</v>
      </c>
      <c r="Y38" s="70" t="s">
        <v>445</v>
      </c>
      <c r="Z38" s="70" t="s">
        <v>446</v>
      </c>
      <c r="AA38" s="70" t="s">
        <v>361</v>
      </c>
      <c r="AB38" s="70" t="s">
        <v>362</v>
      </c>
      <c r="AC38" s="78" t="s">
        <v>449</v>
      </c>
      <c r="AD38" s="90" t="s">
        <v>481</v>
      </c>
      <c r="AE38" s="91">
        <v>0</v>
      </c>
      <c r="AF38" s="78" t="s">
        <v>451</v>
      </c>
      <c r="AG38" s="78" t="s">
        <v>452</v>
      </c>
      <c r="AH38" s="81">
        <v>45684</v>
      </c>
      <c r="AI38" s="92">
        <v>0</v>
      </c>
      <c r="AK38" s="92">
        <v>0</v>
      </c>
      <c r="AL38" s="200"/>
      <c r="AN38" s="83" t="s">
        <v>453</v>
      </c>
      <c r="AO38" s="70" t="s">
        <v>482</v>
      </c>
      <c r="AP38" s="132"/>
      <c r="AQ38" s="132"/>
      <c r="AR38" s="132"/>
      <c r="AS38" s="132"/>
      <c r="AT38" s="118"/>
      <c r="AU38" s="121"/>
      <c r="AV38" s="118"/>
      <c r="AW38" s="121"/>
      <c r="AX38" s="149"/>
      <c r="AY38" s="149"/>
      <c r="AZ38" s="149"/>
      <c r="BA38" s="149"/>
      <c r="BB38" s="149"/>
      <c r="BC38" s="149"/>
      <c r="BD38" s="149"/>
      <c r="BE38" s="149"/>
      <c r="BF38" s="299"/>
    </row>
    <row r="39" spans="1:58" ht="54.95" customHeight="1" outlineLevel="1">
      <c r="A39" s="70" t="s">
        <v>170</v>
      </c>
      <c r="B39" s="70" t="s">
        <v>190</v>
      </c>
      <c r="C39" s="70" t="s">
        <v>191</v>
      </c>
      <c r="D39" s="70" t="s">
        <v>522</v>
      </c>
      <c r="E39" s="70" t="s">
        <v>476</v>
      </c>
      <c r="F39" s="71" t="s">
        <v>477</v>
      </c>
      <c r="G39" s="70" t="s">
        <v>478</v>
      </c>
      <c r="H39" s="70" t="s">
        <v>523</v>
      </c>
      <c r="I39" s="70" t="s">
        <v>524</v>
      </c>
      <c r="J39" s="72">
        <v>0.5</v>
      </c>
      <c r="K39" s="70" t="s">
        <v>525</v>
      </c>
      <c r="L39" s="70" t="s">
        <v>443</v>
      </c>
      <c r="M39" s="70" t="s">
        <v>526</v>
      </c>
      <c r="N39" s="70">
        <v>3</v>
      </c>
      <c r="O39" s="70">
        <v>0</v>
      </c>
      <c r="P39" s="70">
        <v>0</v>
      </c>
      <c r="Q39" s="70"/>
      <c r="R39" s="70"/>
      <c r="S39" s="73">
        <f t="shared" si="0"/>
        <v>0</v>
      </c>
      <c r="T39" s="136">
        <f t="shared" si="1"/>
        <v>0</v>
      </c>
      <c r="U39" s="76">
        <v>45684</v>
      </c>
      <c r="V39" s="76">
        <v>46022</v>
      </c>
      <c r="W39" s="70">
        <v>338</v>
      </c>
      <c r="X39" s="77">
        <v>1059626</v>
      </c>
      <c r="Y39" s="70" t="s">
        <v>445</v>
      </c>
      <c r="Z39" s="70" t="s">
        <v>446</v>
      </c>
      <c r="AA39" s="70" t="s">
        <v>361</v>
      </c>
      <c r="AB39" s="70" t="s">
        <v>362</v>
      </c>
      <c r="AC39" s="78" t="s">
        <v>449</v>
      </c>
      <c r="AD39" s="90" t="s">
        <v>481</v>
      </c>
      <c r="AE39" s="93">
        <v>19760000</v>
      </c>
      <c r="AF39" s="78" t="s">
        <v>451</v>
      </c>
      <c r="AG39" s="78" t="s">
        <v>452</v>
      </c>
      <c r="AH39" s="81">
        <v>45684</v>
      </c>
      <c r="AI39" s="94">
        <v>19760000</v>
      </c>
      <c r="AK39" s="82">
        <v>17290000</v>
      </c>
      <c r="AL39" s="200"/>
      <c r="AN39" s="83" t="s">
        <v>453</v>
      </c>
      <c r="AO39" s="70" t="s">
        <v>482</v>
      </c>
      <c r="AP39" s="132"/>
      <c r="AQ39" s="132"/>
      <c r="AR39" s="132"/>
      <c r="AS39" s="132"/>
      <c r="AT39" s="118"/>
      <c r="AU39" s="121"/>
      <c r="AV39" s="118"/>
      <c r="AW39" s="121"/>
      <c r="AX39" s="149"/>
      <c r="AY39" s="149"/>
      <c r="AZ39" s="149"/>
      <c r="BA39" s="149"/>
      <c r="BB39" s="149"/>
      <c r="BC39" s="149"/>
      <c r="BD39" s="149"/>
      <c r="BE39" s="149"/>
      <c r="BF39" s="299"/>
    </row>
    <row r="40" spans="1:58" ht="54.95" customHeight="1" outlineLevel="1" thickBot="1">
      <c r="A40" s="70" t="s">
        <v>170</v>
      </c>
      <c r="B40" s="70" t="s">
        <v>190</v>
      </c>
      <c r="C40" s="70" t="s">
        <v>191</v>
      </c>
      <c r="D40" s="70" t="s">
        <v>522</v>
      </c>
      <c r="E40" s="70" t="s">
        <v>476</v>
      </c>
      <c r="F40" s="71" t="s">
        <v>477</v>
      </c>
      <c r="G40" s="70" t="s">
        <v>478</v>
      </c>
      <c r="H40" s="70" t="s">
        <v>523</v>
      </c>
      <c r="I40" s="70" t="s">
        <v>524</v>
      </c>
      <c r="J40" s="72">
        <v>0.5</v>
      </c>
      <c r="K40" s="70" t="s">
        <v>527</v>
      </c>
      <c r="L40" s="70" t="s">
        <v>443</v>
      </c>
      <c r="M40" s="70" t="s">
        <v>526</v>
      </c>
      <c r="N40" s="70">
        <v>3</v>
      </c>
      <c r="O40" s="70">
        <v>0</v>
      </c>
      <c r="P40" s="70">
        <v>0</v>
      </c>
      <c r="Q40" s="70"/>
      <c r="R40" s="70"/>
      <c r="S40" s="73">
        <f t="shared" si="0"/>
        <v>0</v>
      </c>
      <c r="T40" s="136">
        <f t="shared" si="1"/>
        <v>0</v>
      </c>
      <c r="U40" s="76">
        <v>45684</v>
      </c>
      <c r="V40" s="76">
        <v>46022</v>
      </c>
      <c r="W40" s="70">
        <v>338</v>
      </c>
      <c r="X40" s="77">
        <v>1059626</v>
      </c>
      <c r="Y40" s="70" t="s">
        <v>445</v>
      </c>
      <c r="Z40" s="70" t="s">
        <v>446</v>
      </c>
      <c r="AA40" s="70" t="s">
        <v>361</v>
      </c>
      <c r="AB40" s="70" t="s">
        <v>362</v>
      </c>
      <c r="AC40" s="78" t="s">
        <v>449</v>
      </c>
      <c r="AD40" s="90" t="s">
        <v>481</v>
      </c>
      <c r="AE40" s="93">
        <v>76000000</v>
      </c>
      <c r="AF40" s="78" t="s">
        <v>451</v>
      </c>
      <c r="AG40" s="78" t="s">
        <v>452</v>
      </c>
      <c r="AH40" s="81">
        <v>45684</v>
      </c>
      <c r="AI40" s="94">
        <v>76000000</v>
      </c>
      <c r="AK40" s="155">
        <v>54591991.829999998</v>
      </c>
      <c r="AL40" s="200"/>
      <c r="AN40" s="156" t="s">
        <v>453</v>
      </c>
      <c r="AO40" s="108" t="s">
        <v>482</v>
      </c>
      <c r="AP40" s="132"/>
      <c r="AQ40" s="132"/>
      <c r="AR40" s="132"/>
      <c r="AS40" s="132"/>
      <c r="AT40" s="118"/>
      <c r="AU40" s="121"/>
      <c r="AV40" s="118"/>
      <c r="AW40" s="121"/>
      <c r="AX40" s="192"/>
      <c r="AY40" s="192"/>
      <c r="AZ40" s="192"/>
      <c r="BA40" s="192"/>
      <c r="BB40" s="192"/>
      <c r="BC40" s="192"/>
      <c r="BD40" s="192"/>
      <c r="BE40" s="192"/>
      <c r="BF40" s="300"/>
    </row>
    <row r="41" spans="1:58" ht="54.95" customHeight="1" thickBot="1">
      <c r="A41" s="85"/>
      <c r="B41" s="85"/>
      <c r="C41" s="85"/>
      <c r="D41" s="85"/>
      <c r="E41" s="281" t="s">
        <v>528</v>
      </c>
      <c r="F41" s="282"/>
      <c r="G41" s="282"/>
      <c r="H41" s="282"/>
      <c r="I41" s="282"/>
      <c r="J41" s="282"/>
      <c r="K41" s="282"/>
      <c r="L41" s="282"/>
      <c r="M41" s="282"/>
      <c r="N41" s="282"/>
      <c r="O41" s="282"/>
      <c r="P41" s="282"/>
      <c r="Q41" s="282"/>
      <c r="R41" s="282"/>
      <c r="S41" s="283"/>
      <c r="T41" s="128">
        <f>AVERAGE(T19:T40)</f>
        <v>0.37121212121212116</v>
      </c>
      <c r="U41" s="86"/>
      <c r="V41" s="86"/>
      <c r="W41" s="85"/>
      <c r="X41" s="87"/>
      <c r="Y41" s="85"/>
      <c r="Z41" s="85"/>
      <c r="AA41" s="85"/>
      <c r="AB41" s="85"/>
      <c r="AC41" s="85"/>
      <c r="AD41" s="98"/>
      <c r="AE41" s="98"/>
      <c r="AF41" s="85"/>
      <c r="AG41" s="85"/>
      <c r="AH41" s="86"/>
      <c r="AI41" s="151"/>
      <c r="AJ41" s="167">
        <v>1660000000</v>
      </c>
      <c r="AK41" s="202">
        <f>SUM(AK19:AK40)</f>
        <v>2507999999.9966664</v>
      </c>
      <c r="AL41" s="193"/>
      <c r="AM41" s="203"/>
      <c r="AN41" s="160"/>
      <c r="AO41" s="161"/>
      <c r="AP41" s="169">
        <v>0</v>
      </c>
      <c r="AQ41" s="163">
        <f>AP41/AJ41</f>
        <v>0</v>
      </c>
      <c r="AR41" s="169">
        <v>0</v>
      </c>
      <c r="AS41" s="163">
        <f>AR41/AJ41</f>
        <v>0</v>
      </c>
      <c r="AT41" s="161"/>
      <c r="AU41" s="161"/>
      <c r="AV41" s="161"/>
      <c r="AW41" s="191"/>
      <c r="AX41" s="193"/>
      <c r="AY41" s="168"/>
      <c r="AZ41" s="168"/>
      <c r="BA41" s="168"/>
      <c r="BB41" s="168"/>
      <c r="BC41" s="168"/>
      <c r="BD41" s="168"/>
      <c r="BE41" s="170"/>
    </row>
    <row r="42" spans="1:58" ht="54.95" customHeight="1" outlineLevel="1">
      <c r="A42" s="70" t="s">
        <v>170</v>
      </c>
      <c r="B42" s="70" t="s">
        <v>190</v>
      </c>
      <c r="C42" s="70" t="s">
        <v>191</v>
      </c>
      <c r="D42" s="70" t="s">
        <v>529</v>
      </c>
      <c r="E42" s="70" t="s">
        <v>530</v>
      </c>
      <c r="F42" s="71" t="s">
        <v>531</v>
      </c>
      <c r="G42" s="70" t="s">
        <v>532</v>
      </c>
      <c r="H42" s="70" t="s">
        <v>533</v>
      </c>
      <c r="I42" s="70" t="s">
        <v>534</v>
      </c>
      <c r="J42" s="72">
        <v>0.65</v>
      </c>
      <c r="K42" s="84" t="s">
        <v>535</v>
      </c>
      <c r="L42" s="70" t="s">
        <v>443</v>
      </c>
      <c r="M42" s="70" t="s">
        <v>444</v>
      </c>
      <c r="N42" s="70">
        <v>6</v>
      </c>
      <c r="O42" s="70">
        <v>0</v>
      </c>
      <c r="P42" s="70">
        <v>0</v>
      </c>
      <c r="Q42" s="70"/>
      <c r="R42" s="70"/>
      <c r="S42" s="73">
        <f t="shared" si="0"/>
        <v>0</v>
      </c>
      <c r="T42" s="136">
        <f t="shared" si="1"/>
        <v>0</v>
      </c>
      <c r="U42" s="76">
        <v>45684</v>
      </c>
      <c r="V42" s="76">
        <v>46022</v>
      </c>
      <c r="W42" s="70">
        <v>338</v>
      </c>
      <c r="X42" s="77">
        <v>1059626</v>
      </c>
      <c r="Y42" s="70" t="s">
        <v>445</v>
      </c>
      <c r="Z42" s="70" t="s">
        <v>446</v>
      </c>
      <c r="AA42" s="70" t="s">
        <v>536</v>
      </c>
      <c r="AB42" s="70" t="s">
        <v>537</v>
      </c>
      <c r="AC42" s="78" t="s">
        <v>449</v>
      </c>
      <c r="AD42" s="78" t="s">
        <v>538</v>
      </c>
      <c r="AE42" s="93">
        <v>25000000</v>
      </c>
      <c r="AF42" s="78" t="s">
        <v>451</v>
      </c>
      <c r="AG42" s="78" t="s">
        <v>452</v>
      </c>
      <c r="AH42" s="81">
        <v>45684</v>
      </c>
      <c r="AI42" s="94">
        <v>25000000</v>
      </c>
      <c r="AK42" s="101">
        <v>0</v>
      </c>
      <c r="AL42" s="200"/>
      <c r="AN42" s="158" t="s">
        <v>453</v>
      </c>
      <c r="AO42" s="112" t="s">
        <v>539</v>
      </c>
      <c r="AP42" s="132"/>
      <c r="AQ42" s="132"/>
      <c r="AR42" s="132"/>
      <c r="AS42" s="132"/>
      <c r="AT42" s="118">
        <v>0</v>
      </c>
      <c r="AU42" s="123">
        <f>AT42/AK49</f>
        <v>0</v>
      </c>
      <c r="AV42" s="118">
        <v>0</v>
      </c>
      <c r="AW42" s="123">
        <f>AV42/AK49</f>
        <v>0</v>
      </c>
      <c r="AX42" s="195"/>
      <c r="AY42" s="195"/>
      <c r="AZ42" s="195"/>
      <c r="BA42" s="195"/>
      <c r="BB42" s="195"/>
      <c r="BC42" s="195"/>
      <c r="BD42" s="195"/>
      <c r="BE42" s="195"/>
      <c r="BF42" s="298"/>
    </row>
    <row r="43" spans="1:58" ht="54.95" customHeight="1" outlineLevel="1">
      <c r="A43" s="70" t="s">
        <v>170</v>
      </c>
      <c r="B43" s="70" t="s">
        <v>190</v>
      </c>
      <c r="C43" s="70" t="s">
        <v>191</v>
      </c>
      <c r="D43" s="70" t="s">
        <v>529</v>
      </c>
      <c r="E43" s="70" t="s">
        <v>530</v>
      </c>
      <c r="F43" s="71" t="s">
        <v>531</v>
      </c>
      <c r="G43" s="70" t="s">
        <v>532</v>
      </c>
      <c r="H43" s="70" t="s">
        <v>533</v>
      </c>
      <c r="I43" s="70" t="s">
        <v>534</v>
      </c>
      <c r="J43" s="72">
        <v>0.3</v>
      </c>
      <c r="K43" s="84" t="s">
        <v>540</v>
      </c>
      <c r="L43" s="70" t="s">
        <v>443</v>
      </c>
      <c r="M43" s="70" t="s">
        <v>541</v>
      </c>
      <c r="N43" s="70">
        <v>1</v>
      </c>
      <c r="O43" s="70">
        <v>0</v>
      </c>
      <c r="P43" s="70">
        <v>0</v>
      </c>
      <c r="Q43" s="70"/>
      <c r="R43" s="70"/>
      <c r="S43" s="73">
        <f t="shared" si="0"/>
        <v>0</v>
      </c>
      <c r="T43" s="136">
        <f t="shared" si="1"/>
        <v>0</v>
      </c>
      <c r="U43" s="76">
        <v>45684</v>
      </c>
      <c r="V43" s="76">
        <v>46022</v>
      </c>
      <c r="W43" s="70">
        <v>338</v>
      </c>
      <c r="X43" s="77">
        <v>1059626</v>
      </c>
      <c r="Y43" s="70" t="s">
        <v>445</v>
      </c>
      <c r="Z43" s="70" t="s">
        <v>446</v>
      </c>
      <c r="AA43" s="70" t="s">
        <v>536</v>
      </c>
      <c r="AB43" s="70" t="s">
        <v>537</v>
      </c>
      <c r="AC43" s="78" t="s">
        <v>449</v>
      </c>
      <c r="AD43" s="78" t="s">
        <v>538</v>
      </c>
      <c r="AE43" s="99">
        <v>20000000</v>
      </c>
      <c r="AF43" s="78" t="s">
        <v>451</v>
      </c>
      <c r="AG43" s="78" t="s">
        <v>452</v>
      </c>
      <c r="AH43" s="81">
        <v>45684</v>
      </c>
      <c r="AI43" s="100">
        <v>20000000</v>
      </c>
      <c r="AK43" s="101">
        <v>0</v>
      </c>
      <c r="AL43" s="200"/>
      <c r="AN43" s="83" t="s">
        <v>453</v>
      </c>
      <c r="AO43" s="70" t="s">
        <v>539</v>
      </c>
      <c r="AP43" s="132"/>
      <c r="AQ43" s="132"/>
      <c r="AR43" s="132"/>
      <c r="AS43" s="132"/>
      <c r="AT43" s="118"/>
      <c r="AU43" s="123"/>
      <c r="AV43" s="118"/>
      <c r="AW43" s="123"/>
      <c r="AX43" s="149"/>
      <c r="AY43" s="149"/>
      <c r="AZ43" s="149"/>
      <c r="BA43" s="149"/>
      <c r="BB43" s="149"/>
      <c r="BC43" s="149"/>
      <c r="BD43" s="149"/>
      <c r="BE43" s="149"/>
      <c r="BF43" s="299"/>
    </row>
    <row r="44" spans="1:58" ht="54.95" customHeight="1" outlineLevel="1">
      <c r="A44" s="70" t="s">
        <v>170</v>
      </c>
      <c r="B44" s="70" t="s">
        <v>190</v>
      </c>
      <c r="C44" s="70" t="s">
        <v>191</v>
      </c>
      <c r="D44" s="70" t="s">
        <v>529</v>
      </c>
      <c r="E44" s="70" t="s">
        <v>530</v>
      </c>
      <c r="F44" s="71" t="s">
        <v>531</v>
      </c>
      <c r="G44" s="70" t="s">
        <v>532</v>
      </c>
      <c r="H44" s="70" t="s">
        <v>533</v>
      </c>
      <c r="I44" s="70" t="s">
        <v>534</v>
      </c>
      <c r="J44" s="72">
        <v>0.05</v>
      </c>
      <c r="K44" s="84" t="s">
        <v>542</v>
      </c>
      <c r="L44" s="70" t="s">
        <v>443</v>
      </c>
      <c r="M44" s="70" t="s">
        <v>444</v>
      </c>
      <c r="N44" s="70">
        <v>2</v>
      </c>
      <c r="O44" s="70">
        <v>0</v>
      </c>
      <c r="P44" s="70">
        <v>0</v>
      </c>
      <c r="Q44" s="70"/>
      <c r="R44" s="70"/>
      <c r="S44" s="73">
        <f t="shared" si="0"/>
        <v>0</v>
      </c>
      <c r="T44" s="136">
        <f t="shared" si="1"/>
        <v>0</v>
      </c>
      <c r="U44" s="76">
        <v>45684</v>
      </c>
      <c r="V44" s="76">
        <v>46022</v>
      </c>
      <c r="W44" s="70">
        <v>338</v>
      </c>
      <c r="X44" s="77">
        <v>1059626</v>
      </c>
      <c r="Y44" s="70" t="s">
        <v>445</v>
      </c>
      <c r="Z44" s="70" t="s">
        <v>446</v>
      </c>
      <c r="AA44" s="70" t="s">
        <v>536</v>
      </c>
      <c r="AB44" s="70" t="s">
        <v>537</v>
      </c>
      <c r="AC44" s="78" t="s">
        <v>449</v>
      </c>
      <c r="AD44" s="78" t="s">
        <v>538</v>
      </c>
      <c r="AE44" s="93">
        <v>15000000</v>
      </c>
      <c r="AF44" s="78" t="s">
        <v>451</v>
      </c>
      <c r="AG44" s="78" t="s">
        <v>452</v>
      </c>
      <c r="AH44" s="81">
        <v>45684</v>
      </c>
      <c r="AI44" s="94">
        <v>15000000</v>
      </c>
      <c r="AK44" s="97">
        <v>0</v>
      </c>
      <c r="AL44" s="200"/>
      <c r="AN44" s="83" t="s">
        <v>453</v>
      </c>
      <c r="AO44" s="70" t="s">
        <v>539</v>
      </c>
      <c r="AP44" s="132"/>
      <c r="AQ44" s="132"/>
      <c r="AR44" s="132"/>
      <c r="AS44" s="132"/>
      <c r="AT44" s="118"/>
      <c r="AU44" s="123"/>
      <c r="AV44" s="118"/>
      <c r="AW44" s="123"/>
      <c r="AX44" s="149"/>
      <c r="AY44" s="149"/>
      <c r="AZ44" s="149"/>
      <c r="BA44" s="149"/>
      <c r="BB44" s="149"/>
      <c r="BC44" s="149"/>
      <c r="BD44" s="149"/>
      <c r="BE44" s="149"/>
      <c r="BF44" s="299"/>
    </row>
    <row r="45" spans="1:58" ht="54.95" customHeight="1" outlineLevel="1">
      <c r="A45" s="70" t="s">
        <v>170</v>
      </c>
      <c r="B45" s="70" t="s">
        <v>190</v>
      </c>
      <c r="C45" s="70" t="s">
        <v>191</v>
      </c>
      <c r="D45" s="70" t="s">
        <v>224</v>
      </c>
      <c r="E45" s="70" t="s">
        <v>530</v>
      </c>
      <c r="F45" s="71" t="s">
        <v>531</v>
      </c>
      <c r="G45" s="70" t="s">
        <v>532</v>
      </c>
      <c r="H45" s="70" t="s">
        <v>543</v>
      </c>
      <c r="I45" s="70" t="s">
        <v>544</v>
      </c>
      <c r="J45" s="72">
        <v>0.5</v>
      </c>
      <c r="K45" s="84" t="s">
        <v>545</v>
      </c>
      <c r="L45" s="70" t="s">
        <v>443</v>
      </c>
      <c r="M45" s="70" t="s">
        <v>546</v>
      </c>
      <c r="N45" s="70">
        <v>1</v>
      </c>
      <c r="O45" s="70">
        <v>0</v>
      </c>
      <c r="P45" s="70">
        <v>0</v>
      </c>
      <c r="Q45" s="70"/>
      <c r="R45" s="70"/>
      <c r="S45" s="73">
        <f t="shared" si="0"/>
        <v>0</v>
      </c>
      <c r="T45" s="136">
        <f t="shared" si="1"/>
        <v>0</v>
      </c>
      <c r="U45" s="76">
        <v>45684</v>
      </c>
      <c r="V45" s="76">
        <v>46022</v>
      </c>
      <c r="W45" s="70">
        <v>338</v>
      </c>
      <c r="X45" s="77">
        <v>1059626</v>
      </c>
      <c r="Y45" s="70" t="s">
        <v>445</v>
      </c>
      <c r="Z45" s="70" t="s">
        <v>446</v>
      </c>
      <c r="AA45" s="70" t="s">
        <v>536</v>
      </c>
      <c r="AB45" s="70" t="s">
        <v>537</v>
      </c>
      <c r="AC45" s="78" t="s">
        <v>449</v>
      </c>
      <c r="AD45" s="78" t="s">
        <v>538</v>
      </c>
      <c r="AE45" s="96">
        <v>53000000</v>
      </c>
      <c r="AF45" s="78" t="s">
        <v>451</v>
      </c>
      <c r="AG45" s="78" t="s">
        <v>452</v>
      </c>
      <c r="AH45" s="81">
        <v>45684</v>
      </c>
      <c r="AI45" s="97">
        <v>53000000</v>
      </c>
      <c r="AK45" s="97">
        <v>120000000</v>
      </c>
      <c r="AL45" s="200"/>
      <c r="AN45" s="83" t="s">
        <v>453</v>
      </c>
      <c r="AO45" s="70" t="s">
        <v>539</v>
      </c>
      <c r="AP45" s="132"/>
      <c r="AQ45" s="132"/>
      <c r="AR45" s="132"/>
      <c r="AS45" s="132"/>
      <c r="AT45" s="118"/>
      <c r="AU45" s="123"/>
      <c r="AV45" s="118"/>
      <c r="AW45" s="123"/>
      <c r="AX45" s="149"/>
      <c r="AY45" s="149"/>
      <c r="AZ45" s="149"/>
      <c r="BA45" s="149"/>
      <c r="BB45" s="149"/>
      <c r="BC45" s="149"/>
      <c r="BD45" s="149"/>
      <c r="BE45" s="149"/>
      <c r="BF45" s="299"/>
    </row>
    <row r="46" spans="1:58" ht="54.95" customHeight="1" outlineLevel="1">
      <c r="A46" s="70" t="s">
        <v>170</v>
      </c>
      <c r="B46" s="70" t="s">
        <v>190</v>
      </c>
      <c r="C46" s="70" t="s">
        <v>191</v>
      </c>
      <c r="D46" s="70" t="s">
        <v>224</v>
      </c>
      <c r="E46" s="70" t="s">
        <v>530</v>
      </c>
      <c r="F46" s="71" t="s">
        <v>531</v>
      </c>
      <c r="G46" s="70" t="s">
        <v>532</v>
      </c>
      <c r="H46" s="70" t="s">
        <v>543</v>
      </c>
      <c r="I46" s="70" t="s">
        <v>544</v>
      </c>
      <c r="J46" s="72">
        <v>0.5</v>
      </c>
      <c r="K46" s="84" t="s">
        <v>547</v>
      </c>
      <c r="L46" s="70" t="s">
        <v>443</v>
      </c>
      <c r="M46" s="70" t="s">
        <v>546</v>
      </c>
      <c r="N46" s="70">
        <v>1</v>
      </c>
      <c r="O46" s="70">
        <v>0</v>
      </c>
      <c r="P46" s="70">
        <v>0</v>
      </c>
      <c r="Q46" s="70"/>
      <c r="R46" s="70"/>
      <c r="S46" s="73">
        <f t="shared" si="0"/>
        <v>0</v>
      </c>
      <c r="T46" s="136">
        <f t="shared" si="1"/>
        <v>0</v>
      </c>
      <c r="U46" s="76">
        <v>45684</v>
      </c>
      <c r="V46" s="76">
        <v>46022</v>
      </c>
      <c r="W46" s="70">
        <v>338</v>
      </c>
      <c r="X46" s="77">
        <v>1059626</v>
      </c>
      <c r="Y46" s="70" t="s">
        <v>445</v>
      </c>
      <c r="Z46" s="70" t="s">
        <v>446</v>
      </c>
      <c r="AA46" s="70" t="s">
        <v>536</v>
      </c>
      <c r="AB46" s="70" t="s">
        <v>537</v>
      </c>
      <c r="AC46" s="78" t="s">
        <v>449</v>
      </c>
      <c r="AD46" s="78" t="s">
        <v>538</v>
      </c>
      <c r="AE46" s="96">
        <v>50000000</v>
      </c>
      <c r="AF46" s="78" t="s">
        <v>451</v>
      </c>
      <c r="AG46" s="78" t="s">
        <v>452</v>
      </c>
      <c r="AH46" s="81">
        <v>45684</v>
      </c>
      <c r="AI46" s="97">
        <v>50000000</v>
      </c>
      <c r="AK46" s="97">
        <v>50000000</v>
      </c>
      <c r="AL46" s="200"/>
      <c r="AN46" s="83" t="s">
        <v>453</v>
      </c>
      <c r="AO46" s="70" t="s">
        <v>539</v>
      </c>
      <c r="AP46" s="132"/>
      <c r="AQ46" s="132"/>
      <c r="AR46" s="132"/>
      <c r="AS46" s="132"/>
      <c r="AT46" s="118"/>
      <c r="AU46" s="123"/>
      <c r="AV46" s="118"/>
      <c r="AW46" s="123"/>
      <c r="AX46" s="149"/>
      <c r="AY46" s="149"/>
      <c r="AZ46" s="149"/>
      <c r="BA46" s="149"/>
      <c r="BB46" s="149"/>
      <c r="BC46" s="149"/>
      <c r="BD46" s="149"/>
      <c r="BE46" s="149"/>
      <c r="BF46" s="299"/>
    </row>
    <row r="47" spans="1:58" ht="54.95" customHeight="1" outlineLevel="1">
      <c r="A47" s="70" t="s">
        <v>170</v>
      </c>
      <c r="B47" s="70" t="s">
        <v>190</v>
      </c>
      <c r="C47" s="70" t="s">
        <v>191</v>
      </c>
      <c r="D47" s="70" t="s">
        <v>220</v>
      </c>
      <c r="E47" s="70" t="s">
        <v>530</v>
      </c>
      <c r="F47" s="71" t="s">
        <v>531</v>
      </c>
      <c r="G47" s="70" t="s">
        <v>532</v>
      </c>
      <c r="H47" s="70" t="s">
        <v>548</v>
      </c>
      <c r="I47" s="70" t="s">
        <v>512</v>
      </c>
      <c r="J47" s="72">
        <v>0.5</v>
      </c>
      <c r="K47" s="102" t="s">
        <v>549</v>
      </c>
      <c r="L47" s="70" t="s">
        <v>443</v>
      </c>
      <c r="M47" s="70" t="s">
        <v>444</v>
      </c>
      <c r="N47" s="70">
        <v>1</v>
      </c>
      <c r="O47" s="70">
        <v>0</v>
      </c>
      <c r="P47" s="70">
        <v>0</v>
      </c>
      <c r="Q47" s="70"/>
      <c r="R47" s="70"/>
      <c r="S47" s="73">
        <f t="shared" si="0"/>
        <v>0</v>
      </c>
      <c r="T47" s="136">
        <f t="shared" si="1"/>
        <v>0</v>
      </c>
      <c r="U47" s="76">
        <v>45684</v>
      </c>
      <c r="V47" s="76">
        <v>46022</v>
      </c>
      <c r="W47" s="70">
        <v>338</v>
      </c>
      <c r="X47" s="77">
        <v>1059626</v>
      </c>
      <c r="Y47" s="70" t="s">
        <v>445</v>
      </c>
      <c r="Z47" s="70" t="s">
        <v>446</v>
      </c>
      <c r="AA47" s="70" t="s">
        <v>536</v>
      </c>
      <c r="AB47" s="70" t="s">
        <v>537</v>
      </c>
      <c r="AC47" s="78" t="s">
        <v>449</v>
      </c>
      <c r="AD47" s="78" t="s">
        <v>538</v>
      </c>
      <c r="AE47" s="96">
        <v>81000000</v>
      </c>
      <c r="AF47" s="78" t="s">
        <v>451</v>
      </c>
      <c r="AG47" s="78" t="s">
        <v>452</v>
      </c>
      <c r="AH47" s="81">
        <v>45684</v>
      </c>
      <c r="AI47" s="97">
        <v>81000000</v>
      </c>
      <c r="AK47" s="97">
        <v>20000000</v>
      </c>
      <c r="AL47" s="200"/>
      <c r="AN47" s="83" t="s">
        <v>453</v>
      </c>
      <c r="AO47" s="70" t="s">
        <v>539</v>
      </c>
      <c r="AP47" s="132"/>
      <c r="AQ47" s="132"/>
      <c r="AR47" s="132"/>
      <c r="AS47" s="132"/>
      <c r="AT47" s="118"/>
      <c r="AU47" s="123"/>
      <c r="AV47" s="118"/>
      <c r="AW47" s="123"/>
      <c r="AX47" s="149"/>
      <c r="AY47" s="149"/>
      <c r="AZ47" s="149"/>
      <c r="BA47" s="149"/>
      <c r="BB47" s="149"/>
      <c r="BC47" s="149"/>
      <c r="BD47" s="149"/>
      <c r="BE47" s="149"/>
      <c r="BF47" s="299"/>
    </row>
    <row r="48" spans="1:58" ht="54.95" customHeight="1" outlineLevel="1" thickBot="1">
      <c r="A48" s="70" t="s">
        <v>170</v>
      </c>
      <c r="B48" s="70" t="s">
        <v>190</v>
      </c>
      <c r="C48" s="70" t="s">
        <v>191</v>
      </c>
      <c r="D48" s="70" t="s">
        <v>220</v>
      </c>
      <c r="E48" s="70" t="s">
        <v>530</v>
      </c>
      <c r="F48" s="71" t="s">
        <v>531</v>
      </c>
      <c r="G48" s="70" t="s">
        <v>532</v>
      </c>
      <c r="H48" s="70" t="s">
        <v>548</v>
      </c>
      <c r="I48" s="70" t="s">
        <v>512</v>
      </c>
      <c r="J48" s="72">
        <v>0.5</v>
      </c>
      <c r="K48" s="102" t="s">
        <v>550</v>
      </c>
      <c r="L48" s="70" t="s">
        <v>443</v>
      </c>
      <c r="M48" s="70" t="s">
        <v>546</v>
      </c>
      <c r="N48" s="70">
        <v>1</v>
      </c>
      <c r="O48" s="70">
        <v>0</v>
      </c>
      <c r="P48" s="70">
        <v>0</v>
      </c>
      <c r="Q48" s="70"/>
      <c r="R48" s="70"/>
      <c r="S48" s="73">
        <f t="shared" si="0"/>
        <v>0</v>
      </c>
      <c r="T48" s="136">
        <f t="shared" si="1"/>
        <v>0</v>
      </c>
      <c r="U48" s="76">
        <v>45684</v>
      </c>
      <c r="V48" s="76">
        <v>46022</v>
      </c>
      <c r="W48" s="70">
        <v>338</v>
      </c>
      <c r="X48" s="77">
        <v>1059626</v>
      </c>
      <c r="Y48" s="70" t="s">
        <v>445</v>
      </c>
      <c r="Z48" s="70" t="s">
        <v>446</v>
      </c>
      <c r="AA48" s="70" t="s">
        <v>536</v>
      </c>
      <c r="AB48" s="70" t="s">
        <v>537</v>
      </c>
      <c r="AC48" s="78" t="s">
        <v>449</v>
      </c>
      <c r="AD48" s="78" t="s">
        <v>538</v>
      </c>
      <c r="AE48" s="96">
        <v>26000000</v>
      </c>
      <c r="AF48" s="78" t="s">
        <v>451</v>
      </c>
      <c r="AG48" s="78" t="s">
        <v>452</v>
      </c>
      <c r="AH48" s="81">
        <v>45684</v>
      </c>
      <c r="AI48" s="97">
        <v>26000000</v>
      </c>
      <c r="AK48" s="171">
        <v>80000000</v>
      </c>
      <c r="AL48" s="200"/>
      <c r="AN48" s="156" t="s">
        <v>453</v>
      </c>
      <c r="AO48" s="108" t="s">
        <v>539</v>
      </c>
      <c r="AP48" s="132"/>
      <c r="AQ48" s="132"/>
      <c r="AR48" s="132"/>
      <c r="AS48" s="132"/>
      <c r="AT48" s="118"/>
      <c r="AU48" s="123"/>
      <c r="AV48" s="118"/>
      <c r="AW48" s="123"/>
      <c r="AX48" s="192"/>
      <c r="AY48" s="192"/>
      <c r="AZ48" s="192"/>
      <c r="BA48" s="192"/>
      <c r="BB48" s="192"/>
      <c r="BC48" s="192"/>
      <c r="BD48" s="192"/>
      <c r="BE48" s="192"/>
      <c r="BF48" s="300"/>
    </row>
    <row r="49" spans="1:58" ht="54.95" customHeight="1" thickBot="1">
      <c r="A49" s="85"/>
      <c r="B49" s="85"/>
      <c r="C49" s="85"/>
      <c r="D49" s="85"/>
      <c r="E49" s="281" t="s">
        <v>551</v>
      </c>
      <c r="F49" s="282"/>
      <c r="G49" s="282"/>
      <c r="H49" s="282"/>
      <c r="I49" s="282"/>
      <c r="J49" s="282"/>
      <c r="K49" s="282"/>
      <c r="L49" s="282"/>
      <c r="M49" s="282"/>
      <c r="N49" s="282"/>
      <c r="O49" s="282"/>
      <c r="P49" s="282"/>
      <c r="Q49" s="282"/>
      <c r="R49" s="282"/>
      <c r="S49" s="283"/>
      <c r="T49" s="129">
        <f>AVERAGE(T42:T48)</f>
        <v>0</v>
      </c>
      <c r="U49" s="86"/>
      <c r="V49" s="86"/>
      <c r="W49" s="85"/>
      <c r="X49" s="87"/>
      <c r="Y49" s="85"/>
      <c r="Z49" s="85"/>
      <c r="AA49" s="85"/>
      <c r="AB49" s="85"/>
      <c r="AC49" s="85"/>
      <c r="AD49" s="85"/>
      <c r="AE49" s="88"/>
      <c r="AF49" s="85"/>
      <c r="AG49" s="85"/>
      <c r="AH49" s="86"/>
      <c r="AI49" s="151"/>
      <c r="AJ49" s="167">
        <v>270000000</v>
      </c>
      <c r="AK49" s="202">
        <f>SUM(AK42:AK48)</f>
        <v>270000000</v>
      </c>
      <c r="AL49" s="193"/>
      <c r="AM49" s="203"/>
      <c r="AN49" s="160"/>
      <c r="AO49" s="161"/>
      <c r="AP49" s="169">
        <v>0</v>
      </c>
      <c r="AQ49" s="163">
        <f>AP49/AJ49</f>
        <v>0</v>
      </c>
      <c r="AR49" s="169">
        <v>0</v>
      </c>
      <c r="AS49" s="163">
        <f>AR49/AJ49</f>
        <v>0</v>
      </c>
      <c r="AT49" s="161"/>
      <c r="AU49" s="161"/>
      <c r="AV49" s="161"/>
      <c r="AW49" s="191"/>
      <c r="AX49" s="193"/>
      <c r="AY49" s="168"/>
      <c r="AZ49" s="168"/>
      <c r="BA49" s="168"/>
      <c r="BB49" s="168"/>
      <c r="BC49" s="168"/>
      <c r="BD49" s="168"/>
      <c r="BE49" s="170"/>
    </row>
    <row r="50" spans="1:58" ht="54.95" customHeight="1" outlineLevel="1">
      <c r="A50" s="70" t="s">
        <v>260</v>
      </c>
      <c r="B50" s="103" t="s">
        <v>261</v>
      </c>
      <c r="C50" s="70" t="s">
        <v>262</v>
      </c>
      <c r="D50" s="70" t="s">
        <v>552</v>
      </c>
      <c r="E50" s="70" t="s">
        <v>553</v>
      </c>
      <c r="F50" s="71" t="s">
        <v>554</v>
      </c>
      <c r="G50" s="70" t="s">
        <v>555</v>
      </c>
      <c r="H50" s="70" t="s">
        <v>556</v>
      </c>
      <c r="I50" s="70" t="s">
        <v>524</v>
      </c>
      <c r="J50" s="72">
        <v>0</v>
      </c>
      <c r="K50" s="70" t="s">
        <v>557</v>
      </c>
      <c r="L50" s="70" t="s">
        <v>443</v>
      </c>
      <c r="M50" s="70" t="s">
        <v>526</v>
      </c>
      <c r="N50" s="70">
        <v>0</v>
      </c>
      <c r="O50" s="70">
        <v>0</v>
      </c>
      <c r="P50" s="70">
        <v>0</v>
      </c>
      <c r="Q50" s="70"/>
      <c r="R50" s="84"/>
      <c r="S50" s="73">
        <f t="shared" si="0"/>
        <v>0</v>
      </c>
      <c r="T50" s="136">
        <v>0</v>
      </c>
      <c r="U50" s="76">
        <v>45684</v>
      </c>
      <c r="V50" s="76">
        <v>46022</v>
      </c>
      <c r="W50" s="70">
        <v>338</v>
      </c>
      <c r="X50" s="77">
        <v>1059626</v>
      </c>
      <c r="Y50" s="70" t="s">
        <v>445</v>
      </c>
      <c r="Z50" s="70" t="s">
        <v>446</v>
      </c>
      <c r="AA50" s="70" t="s">
        <v>558</v>
      </c>
      <c r="AB50" s="70" t="s">
        <v>559</v>
      </c>
      <c r="AC50" s="78" t="s">
        <v>449</v>
      </c>
      <c r="AD50" s="78" t="s">
        <v>560</v>
      </c>
      <c r="AE50" s="79">
        <v>0</v>
      </c>
      <c r="AF50" s="78" t="s">
        <v>451</v>
      </c>
      <c r="AG50" s="78" t="s">
        <v>452</v>
      </c>
      <c r="AH50" s="81">
        <v>45672</v>
      </c>
      <c r="AI50" s="82">
        <v>0</v>
      </c>
      <c r="AK50" s="157">
        <v>0</v>
      </c>
      <c r="AL50" s="200"/>
      <c r="AN50" s="158" t="s">
        <v>453</v>
      </c>
      <c r="AO50" s="112" t="s">
        <v>561</v>
      </c>
      <c r="AP50" s="132"/>
      <c r="AQ50" s="132"/>
      <c r="AR50" s="132"/>
      <c r="AS50" s="132"/>
      <c r="AT50" s="172">
        <v>350000000</v>
      </c>
      <c r="AU50" s="121">
        <f>AT50/AK52</f>
        <v>0.875</v>
      </c>
      <c r="AV50" s="172">
        <v>350000000</v>
      </c>
      <c r="AW50" s="121">
        <f>AV50/AK52</f>
        <v>0.875</v>
      </c>
      <c r="AX50" s="195"/>
      <c r="AY50" s="195"/>
      <c r="AZ50" s="195"/>
      <c r="BA50" s="195"/>
      <c r="BB50" s="195"/>
      <c r="BC50" s="195"/>
      <c r="BD50" s="195"/>
      <c r="BE50" s="195"/>
      <c r="BF50" s="298"/>
    </row>
    <row r="51" spans="1:58" ht="54.95" customHeight="1" outlineLevel="1" thickBot="1">
      <c r="A51" s="70" t="s">
        <v>260</v>
      </c>
      <c r="B51" s="103" t="s">
        <v>261</v>
      </c>
      <c r="C51" s="70" t="s">
        <v>262</v>
      </c>
      <c r="D51" s="70" t="s">
        <v>552</v>
      </c>
      <c r="E51" s="70" t="s">
        <v>553</v>
      </c>
      <c r="F51" s="71" t="s">
        <v>554</v>
      </c>
      <c r="G51" s="70" t="s">
        <v>555</v>
      </c>
      <c r="H51" s="70" t="s">
        <v>556</v>
      </c>
      <c r="I51" s="70" t="s">
        <v>524</v>
      </c>
      <c r="J51" s="72">
        <v>1</v>
      </c>
      <c r="K51" s="70" t="s">
        <v>562</v>
      </c>
      <c r="L51" s="70" t="s">
        <v>443</v>
      </c>
      <c r="M51" s="70" t="s">
        <v>526</v>
      </c>
      <c r="N51" s="70">
        <v>1</v>
      </c>
      <c r="O51" s="70">
        <v>1</v>
      </c>
      <c r="P51" s="84">
        <v>0</v>
      </c>
      <c r="Q51" s="70"/>
      <c r="R51" s="84"/>
      <c r="S51" s="73">
        <f t="shared" si="0"/>
        <v>1</v>
      </c>
      <c r="T51" s="136">
        <f t="shared" si="1"/>
        <v>1</v>
      </c>
      <c r="U51" s="76">
        <v>45684</v>
      </c>
      <c r="V51" s="76">
        <v>46022</v>
      </c>
      <c r="W51" s="70">
        <v>338</v>
      </c>
      <c r="X51" s="77">
        <v>1059626</v>
      </c>
      <c r="Y51" s="70" t="s">
        <v>445</v>
      </c>
      <c r="Z51" s="70" t="s">
        <v>446</v>
      </c>
      <c r="AA51" s="70" t="s">
        <v>558</v>
      </c>
      <c r="AB51" s="70" t="s">
        <v>559</v>
      </c>
      <c r="AC51" s="78" t="s">
        <v>449</v>
      </c>
      <c r="AD51" s="78" t="s">
        <v>560</v>
      </c>
      <c r="AE51" s="79">
        <v>400000000</v>
      </c>
      <c r="AF51" s="78" t="s">
        <v>451</v>
      </c>
      <c r="AG51" s="78" t="s">
        <v>452</v>
      </c>
      <c r="AH51" s="81">
        <v>45672</v>
      </c>
      <c r="AI51" s="82">
        <v>400000000</v>
      </c>
      <c r="AK51" s="155">
        <v>400000000</v>
      </c>
      <c r="AL51" s="200"/>
      <c r="AN51" s="156" t="s">
        <v>453</v>
      </c>
      <c r="AO51" s="108" t="s">
        <v>561</v>
      </c>
      <c r="AP51" s="132"/>
      <c r="AQ51" s="132"/>
      <c r="AR51" s="132"/>
      <c r="AS51" s="132"/>
      <c r="AT51" s="172"/>
      <c r="AU51" s="121"/>
      <c r="AV51" s="172"/>
      <c r="AW51" s="121"/>
      <c r="AX51" s="192"/>
      <c r="AY51" s="192"/>
      <c r="AZ51" s="192"/>
      <c r="BA51" s="192"/>
      <c r="BB51" s="192"/>
      <c r="BC51" s="192"/>
      <c r="BD51" s="192"/>
      <c r="BE51" s="192"/>
      <c r="BF51" s="300"/>
    </row>
    <row r="52" spans="1:58" ht="54.95" customHeight="1" thickBot="1">
      <c r="A52" s="85"/>
      <c r="B52" s="85"/>
      <c r="C52" s="85"/>
      <c r="D52" s="85"/>
      <c r="E52" s="281" t="s">
        <v>563</v>
      </c>
      <c r="F52" s="282"/>
      <c r="G52" s="282"/>
      <c r="H52" s="282"/>
      <c r="I52" s="282"/>
      <c r="J52" s="282"/>
      <c r="K52" s="282"/>
      <c r="L52" s="282"/>
      <c r="M52" s="282"/>
      <c r="N52" s="282"/>
      <c r="O52" s="282"/>
      <c r="P52" s="282"/>
      <c r="Q52" s="282"/>
      <c r="R52" s="282"/>
      <c r="S52" s="283"/>
      <c r="T52" s="129">
        <f>AVERAGE(T50:T51)</f>
        <v>0.5</v>
      </c>
      <c r="U52" s="86"/>
      <c r="V52" s="86"/>
      <c r="W52" s="85"/>
      <c r="X52" s="87"/>
      <c r="Y52" s="85"/>
      <c r="Z52" s="85"/>
      <c r="AA52" s="85"/>
      <c r="AB52" s="85"/>
      <c r="AC52" s="85"/>
      <c r="AD52" s="85"/>
      <c r="AE52" s="88"/>
      <c r="AF52" s="85"/>
      <c r="AG52" s="85"/>
      <c r="AH52" s="86"/>
      <c r="AI52" s="151"/>
      <c r="AJ52" s="173">
        <v>400000000</v>
      </c>
      <c r="AK52" s="202">
        <f>SUM(AK50:AK51)</f>
        <v>400000000</v>
      </c>
      <c r="AL52" s="193"/>
      <c r="AM52" s="203"/>
      <c r="AN52" s="160"/>
      <c r="AO52" s="161"/>
      <c r="AP52" s="174">
        <v>350000000</v>
      </c>
      <c r="AQ52" s="175">
        <f>AP52/AJ52</f>
        <v>0.875</v>
      </c>
      <c r="AR52" s="169">
        <v>0</v>
      </c>
      <c r="AS52" s="163">
        <f>AR52/AJ52</f>
        <v>0</v>
      </c>
      <c r="AT52" s="176"/>
      <c r="AU52" s="176"/>
      <c r="AV52" s="176"/>
      <c r="AW52" s="197"/>
      <c r="AX52" s="193"/>
      <c r="AY52" s="168"/>
      <c r="AZ52" s="168"/>
      <c r="BA52" s="168"/>
      <c r="BB52" s="168"/>
      <c r="BC52" s="168"/>
      <c r="BD52" s="168"/>
      <c r="BE52" s="170"/>
    </row>
    <row r="53" spans="1:58" ht="54.95" customHeight="1" outlineLevel="1">
      <c r="A53" s="70" t="s">
        <v>170</v>
      </c>
      <c r="B53" s="70" t="s">
        <v>232</v>
      </c>
      <c r="C53" s="70" t="s">
        <v>233</v>
      </c>
      <c r="D53" s="70" t="s">
        <v>564</v>
      </c>
      <c r="E53" s="70" t="s">
        <v>565</v>
      </c>
      <c r="F53" s="71" t="s">
        <v>566</v>
      </c>
      <c r="G53" s="70" t="s">
        <v>567</v>
      </c>
      <c r="H53" s="70" t="s">
        <v>568</v>
      </c>
      <c r="I53" s="70" t="s">
        <v>459</v>
      </c>
      <c r="J53" s="72">
        <v>0.7</v>
      </c>
      <c r="K53" s="70" t="s">
        <v>569</v>
      </c>
      <c r="L53" s="70" t="s">
        <v>443</v>
      </c>
      <c r="M53" s="70" t="s">
        <v>461</v>
      </c>
      <c r="N53" s="70">
        <v>2</v>
      </c>
      <c r="O53" s="70">
        <v>0</v>
      </c>
      <c r="P53" s="70">
        <v>1</v>
      </c>
      <c r="Q53" s="70"/>
      <c r="R53" s="70"/>
      <c r="S53" s="73">
        <f t="shared" si="0"/>
        <v>1</v>
      </c>
      <c r="T53" s="136">
        <f t="shared" si="1"/>
        <v>0.5</v>
      </c>
      <c r="U53" s="76">
        <v>45684</v>
      </c>
      <c r="V53" s="76">
        <v>46022</v>
      </c>
      <c r="W53" s="70">
        <v>338</v>
      </c>
      <c r="X53" s="77">
        <v>1059626</v>
      </c>
      <c r="Y53" s="70" t="s">
        <v>445</v>
      </c>
      <c r="Z53" s="70" t="s">
        <v>446</v>
      </c>
      <c r="AA53" s="70" t="s">
        <v>570</v>
      </c>
      <c r="AB53" s="70" t="s">
        <v>571</v>
      </c>
      <c r="AC53" s="78" t="s">
        <v>449</v>
      </c>
      <c r="AD53" s="78" t="s">
        <v>572</v>
      </c>
      <c r="AE53" s="79">
        <v>210000000</v>
      </c>
      <c r="AF53" s="78" t="s">
        <v>451</v>
      </c>
      <c r="AG53" s="78" t="s">
        <v>452</v>
      </c>
      <c r="AH53" s="81">
        <v>45684</v>
      </c>
      <c r="AI53" s="82">
        <v>210000000</v>
      </c>
      <c r="AK53" s="157">
        <v>66000000</v>
      </c>
      <c r="AL53" s="200"/>
      <c r="AN53" s="158" t="s">
        <v>453</v>
      </c>
      <c r="AO53" s="112" t="s">
        <v>573</v>
      </c>
      <c r="AP53" s="132"/>
      <c r="AQ53" s="132"/>
      <c r="AR53" s="132"/>
      <c r="AS53" s="132"/>
      <c r="AT53" s="118">
        <v>79110000</v>
      </c>
      <c r="AU53" s="121">
        <f>AT53/AK63</f>
        <v>2.5098350253807106E-2</v>
      </c>
      <c r="AV53" s="118">
        <v>20000000</v>
      </c>
      <c r="AW53" s="121">
        <f>AV53/AK63</f>
        <v>6.3451776649746192E-3</v>
      </c>
      <c r="AX53" s="195"/>
      <c r="AY53" s="195"/>
      <c r="AZ53" s="195"/>
      <c r="BA53" s="195"/>
      <c r="BB53" s="195"/>
      <c r="BC53" s="195"/>
      <c r="BD53" s="195"/>
      <c r="BE53" s="195"/>
      <c r="BF53" s="301"/>
    </row>
    <row r="54" spans="1:58" ht="54.95" customHeight="1" outlineLevel="1">
      <c r="A54" s="70" t="s">
        <v>170</v>
      </c>
      <c r="B54" s="70" t="s">
        <v>232</v>
      </c>
      <c r="C54" s="70" t="s">
        <v>233</v>
      </c>
      <c r="D54" s="70" t="s">
        <v>564</v>
      </c>
      <c r="E54" s="70" t="s">
        <v>565</v>
      </c>
      <c r="F54" s="71" t="s">
        <v>566</v>
      </c>
      <c r="G54" s="70" t="s">
        <v>567</v>
      </c>
      <c r="H54" s="70" t="s">
        <v>568</v>
      </c>
      <c r="I54" s="70" t="s">
        <v>459</v>
      </c>
      <c r="J54" s="72">
        <v>0.3</v>
      </c>
      <c r="K54" s="70" t="s">
        <v>574</v>
      </c>
      <c r="L54" s="70" t="s">
        <v>443</v>
      </c>
      <c r="M54" s="70" t="s">
        <v>461</v>
      </c>
      <c r="N54" s="70">
        <v>2</v>
      </c>
      <c r="O54" s="70">
        <v>0</v>
      </c>
      <c r="P54" s="70">
        <v>0</v>
      </c>
      <c r="Q54" s="70"/>
      <c r="R54" s="70"/>
      <c r="S54" s="73">
        <f t="shared" si="0"/>
        <v>0</v>
      </c>
      <c r="T54" s="136">
        <f t="shared" si="1"/>
        <v>0</v>
      </c>
      <c r="U54" s="76">
        <v>45684</v>
      </c>
      <c r="V54" s="76">
        <v>46022</v>
      </c>
      <c r="W54" s="70">
        <v>338</v>
      </c>
      <c r="X54" s="77">
        <v>1059626</v>
      </c>
      <c r="Y54" s="70" t="s">
        <v>445</v>
      </c>
      <c r="Z54" s="70" t="s">
        <v>446</v>
      </c>
      <c r="AA54" s="70" t="s">
        <v>570</v>
      </c>
      <c r="AB54" s="70" t="s">
        <v>571</v>
      </c>
      <c r="AC54" s="78" t="s">
        <v>449</v>
      </c>
      <c r="AD54" s="78" t="s">
        <v>572</v>
      </c>
      <c r="AE54" s="79">
        <v>1030000000</v>
      </c>
      <c r="AF54" s="78" t="s">
        <v>451</v>
      </c>
      <c r="AG54" s="78" t="s">
        <v>452</v>
      </c>
      <c r="AH54" s="81">
        <v>45684</v>
      </c>
      <c r="AI54" s="82">
        <v>1030000000</v>
      </c>
      <c r="AK54" s="82">
        <v>2851000000</v>
      </c>
      <c r="AL54" s="200"/>
      <c r="AN54" s="83" t="s">
        <v>453</v>
      </c>
      <c r="AO54" s="70" t="s">
        <v>573</v>
      </c>
      <c r="AP54" s="132"/>
      <c r="AQ54" s="132"/>
      <c r="AR54" s="132"/>
      <c r="AS54" s="132"/>
      <c r="AT54" s="118"/>
      <c r="AU54" s="121"/>
      <c r="AV54" s="118"/>
      <c r="AW54" s="121"/>
      <c r="AX54" s="149"/>
      <c r="AY54" s="149"/>
      <c r="AZ54" s="149"/>
      <c r="BA54" s="149"/>
      <c r="BB54" s="149"/>
      <c r="BC54" s="149"/>
      <c r="BD54" s="149"/>
      <c r="BE54" s="149"/>
      <c r="BF54" s="301"/>
    </row>
    <row r="55" spans="1:58" ht="54.95" customHeight="1" outlineLevel="1">
      <c r="A55" s="70" t="s">
        <v>170</v>
      </c>
      <c r="B55" s="70" t="s">
        <v>232</v>
      </c>
      <c r="C55" s="70" t="s">
        <v>233</v>
      </c>
      <c r="D55" s="70" t="s">
        <v>564</v>
      </c>
      <c r="E55" s="70" t="s">
        <v>565</v>
      </c>
      <c r="F55" s="71" t="s">
        <v>566</v>
      </c>
      <c r="G55" s="70" t="s">
        <v>567</v>
      </c>
      <c r="H55" s="70" t="s">
        <v>568</v>
      </c>
      <c r="I55" s="70" t="s">
        <v>465</v>
      </c>
      <c r="J55" s="72">
        <v>0.7</v>
      </c>
      <c r="K55" s="70" t="s">
        <v>575</v>
      </c>
      <c r="L55" s="70" t="s">
        <v>443</v>
      </c>
      <c r="M55" s="70" t="s">
        <v>461</v>
      </c>
      <c r="N55" s="70">
        <v>1</v>
      </c>
      <c r="O55" s="70">
        <v>0</v>
      </c>
      <c r="P55" s="70">
        <v>1</v>
      </c>
      <c r="Q55" s="70"/>
      <c r="R55" s="70"/>
      <c r="S55" s="73">
        <f t="shared" si="0"/>
        <v>1</v>
      </c>
      <c r="T55" s="136">
        <f t="shared" si="1"/>
        <v>1</v>
      </c>
      <c r="U55" s="76">
        <v>45684</v>
      </c>
      <c r="V55" s="76">
        <v>46022</v>
      </c>
      <c r="W55" s="70">
        <v>338</v>
      </c>
      <c r="X55" s="77">
        <v>1059626</v>
      </c>
      <c r="Y55" s="70" t="s">
        <v>445</v>
      </c>
      <c r="Z55" s="70" t="s">
        <v>446</v>
      </c>
      <c r="AA55" s="70" t="s">
        <v>570</v>
      </c>
      <c r="AB55" s="70" t="s">
        <v>571</v>
      </c>
      <c r="AC55" s="78" t="s">
        <v>449</v>
      </c>
      <c r="AD55" s="78" t="s">
        <v>572</v>
      </c>
      <c r="AE55" s="93">
        <v>120000000</v>
      </c>
      <c r="AF55" s="78" t="s">
        <v>451</v>
      </c>
      <c r="AG55" s="78" t="s">
        <v>452</v>
      </c>
      <c r="AH55" s="81">
        <v>45684</v>
      </c>
      <c r="AI55" s="94">
        <v>120000000</v>
      </c>
      <c r="AK55" s="82">
        <v>0</v>
      </c>
      <c r="AL55" s="200"/>
      <c r="AN55" s="83" t="s">
        <v>453</v>
      </c>
      <c r="AO55" s="70" t="s">
        <v>573</v>
      </c>
      <c r="AP55" s="132"/>
      <c r="AQ55" s="132"/>
      <c r="AR55" s="132"/>
      <c r="AS55" s="132"/>
      <c r="AT55" s="118"/>
      <c r="AU55" s="121"/>
      <c r="AV55" s="118"/>
      <c r="AW55" s="121"/>
      <c r="AX55" s="149"/>
      <c r="AY55" s="149"/>
      <c r="AZ55" s="149"/>
      <c r="BA55" s="149"/>
      <c r="BB55" s="149"/>
      <c r="BC55" s="149"/>
      <c r="BD55" s="149"/>
      <c r="BE55" s="149"/>
      <c r="BF55" s="301"/>
    </row>
    <row r="56" spans="1:58" ht="54.95" customHeight="1" outlineLevel="1">
      <c r="A56" s="70" t="s">
        <v>170</v>
      </c>
      <c r="B56" s="70" t="s">
        <v>232</v>
      </c>
      <c r="C56" s="70" t="s">
        <v>233</v>
      </c>
      <c r="D56" s="70" t="s">
        <v>564</v>
      </c>
      <c r="E56" s="70" t="s">
        <v>565</v>
      </c>
      <c r="F56" s="71" t="s">
        <v>566</v>
      </c>
      <c r="G56" s="70" t="s">
        <v>567</v>
      </c>
      <c r="H56" s="70" t="s">
        <v>568</v>
      </c>
      <c r="I56" s="70" t="s">
        <v>465</v>
      </c>
      <c r="J56" s="72">
        <v>0.3</v>
      </c>
      <c r="K56" s="70" t="s">
        <v>576</v>
      </c>
      <c r="L56" s="70" t="s">
        <v>443</v>
      </c>
      <c r="M56" s="70" t="s">
        <v>461</v>
      </c>
      <c r="N56" s="70">
        <v>1</v>
      </c>
      <c r="O56" s="70">
        <v>0</v>
      </c>
      <c r="P56" s="70">
        <v>0</v>
      </c>
      <c r="Q56" s="70"/>
      <c r="R56" s="70"/>
      <c r="S56" s="73">
        <f t="shared" si="0"/>
        <v>0</v>
      </c>
      <c r="T56" s="136">
        <f t="shared" si="1"/>
        <v>0</v>
      </c>
      <c r="U56" s="76">
        <v>45684</v>
      </c>
      <c r="V56" s="76">
        <v>46022</v>
      </c>
      <c r="W56" s="70">
        <v>338</v>
      </c>
      <c r="X56" s="77">
        <v>1059626</v>
      </c>
      <c r="Y56" s="70" t="s">
        <v>445</v>
      </c>
      <c r="Z56" s="70" t="s">
        <v>446</v>
      </c>
      <c r="AA56" s="70" t="s">
        <v>570</v>
      </c>
      <c r="AB56" s="70" t="s">
        <v>571</v>
      </c>
      <c r="AC56" s="78" t="s">
        <v>449</v>
      </c>
      <c r="AD56" s="78" t="s">
        <v>572</v>
      </c>
      <c r="AE56" s="93">
        <v>470000000</v>
      </c>
      <c r="AF56" s="78" t="s">
        <v>451</v>
      </c>
      <c r="AG56" s="78" t="s">
        <v>452</v>
      </c>
      <c r="AH56" s="81">
        <v>45684</v>
      </c>
      <c r="AI56" s="94">
        <v>470000000</v>
      </c>
      <c r="AK56" s="82">
        <v>0</v>
      </c>
      <c r="AL56" s="200"/>
      <c r="AN56" s="83" t="s">
        <v>453</v>
      </c>
      <c r="AO56" s="70" t="s">
        <v>573</v>
      </c>
      <c r="AP56" s="132"/>
      <c r="AQ56" s="132"/>
      <c r="AR56" s="132"/>
      <c r="AS56" s="132"/>
      <c r="AT56" s="118"/>
      <c r="AU56" s="121"/>
      <c r="AV56" s="118"/>
      <c r="AW56" s="121"/>
      <c r="AX56" s="149"/>
      <c r="AY56" s="149"/>
      <c r="AZ56" s="149"/>
      <c r="BA56" s="149"/>
      <c r="BB56" s="149"/>
      <c r="BC56" s="149"/>
      <c r="BD56" s="149"/>
      <c r="BE56" s="149"/>
      <c r="BF56" s="301"/>
    </row>
    <row r="57" spans="1:58" ht="54.95" customHeight="1" outlineLevel="1">
      <c r="A57" s="70" t="s">
        <v>170</v>
      </c>
      <c r="B57" s="70" t="s">
        <v>232</v>
      </c>
      <c r="C57" s="70" t="s">
        <v>233</v>
      </c>
      <c r="D57" s="70" t="s">
        <v>577</v>
      </c>
      <c r="E57" s="70" t="s">
        <v>565</v>
      </c>
      <c r="F57" s="71" t="s">
        <v>566</v>
      </c>
      <c r="G57" s="70" t="s">
        <v>567</v>
      </c>
      <c r="H57" s="70" t="s">
        <v>578</v>
      </c>
      <c r="I57" s="70" t="s">
        <v>579</v>
      </c>
      <c r="J57" s="72">
        <v>0.8</v>
      </c>
      <c r="K57" s="70" t="s">
        <v>580</v>
      </c>
      <c r="L57" s="70" t="s">
        <v>443</v>
      </c>
      <c r="M57" s="70" t="s">
        <v>444</v>
      </c>
      <c r="N57" s="70">
        <v>6</v>
      </c>
      <c r="O57" s="70">
        <v>0</v>
      </c>
      <c r="P57" s="70">
        <v>2</v>
      </c>
      <c r="Q57" s="70"/>
      <c r="R57" s="70"/>
      <c r="S57" s="73">
        <f t="shared" si="0"/>
        <v>2</v>
      </c>
      <c r="T57" s="136">
        <f t="shared" si="1"/>
        <v>0.33333333333333331</v>
      </c>
      <c r="U57" s="76">
        <v>45684</v>
      </c>
      <c r="V57" s="76">
        <v>46022</v>
      </c>
      <c r="W57" s="70">
        <v>338</v>
      </c>
      <c r="X57" s="77">
        <v>1059626</v>
      </c>
      <c r="Y57" s="70" t="s">
        <v>445</v>
      </c>
      <c r="Z57" s="70" t="s">
        <v>446</v>
      </c>
      <c r="AA57" s="70" t="s">
        <v>570</v>
      </c>
      <c r="AB57" s="70" t="s">
        <v>571</v>
      </c>
      <c r="AC57" s="78" t="s">
        <v>449</v>
      </c>
      <c r="AD57" s="78" t="s">
        <v>572</v>
      </c>
      <c r="AE57" s="93">
        <v>230000000</v>
      </c>
      <c r="AF57" s="78" t="s">
        <v>451</v>
      </c>
      <c r="AG57" s="78" t="s">
        <v>452</v>
      </c>
      <c r="AH57" s="81">
        <v>45684</v>
      </c>
      <c r="AI57" s="94">
        <v>230000000</v>
      </c>
      <c r="AK57" s="82">
        <v>0</v>
      </c>
      <c r="AL57" s="200"/>
      <c r="AN57" s="83" t="s">
        <v>453</v>
      </c>
      <c r="AO57" s="70" t="s">
        <v>573</v>
      </c>
      <c r="AP57" s="132"/>
      <c r="AQ57" s="132"/>
      <c r="AR57" s="132"/>
      <c r="AS57" s="132"/>
      <c r="AT57" s="118"/>
      <c r="AU57" s="121"/>
      <c r="AV57" s="118"/>
      <c r="AW57" s="121"/>
      <c r="AX57" s="149"/>
      <c r="AY57" s="149"/>
      <c r="AZ57" s="149"/>
      <c r="BA57" s="149"/>
      <c r="BB57" s="149"/>
      <c r="BC57" s="149"/>
      <c r="BD57" s="149"/>
      <c r="BE57" s="149"/>
      <c r="BF57" s="301"/>
    </row>
    <row r="58" spans="1:58" ht="54.95" customHeight="1" outlineLevel="1">
      <c r="A58" s="70" t="s">
        <v>170</v>
      </c>
      <c r="B58" s="70" t="s">
        <v>232</v>
      </c>
      <c r="C58" s="70" t="s">
        <v>233</v>
      </c>
      <c r="D58" s="70" t="s">
        <v>577</v>
      </c>
      <c r="E58" s="70" t="s">
        <v>565</v>
      </c>
      <c r="F58" s="71" t="s">
        <v>566</v>
      </c>
      <c r="G58" s="70" t="s">
        <v>567</v>
      </c>
      <c r="H58" s="70" t="s">
        <v>578</v>
      </c>
      <c r="I58" s="70" t="s">
        <v>579</v>
      </c>
      <c r="J58" s="72">
        <v>0.2</v>
      </c>
      <c r="K58" s="70" t="s">
        <v>581</v>
      </c>
      <c r="L58" s="70" t="s">
        <v>443</v>
      </c>
      <c r="M58" s="70" t="s">
        <v>444</v>
      </c>
      <c r="N58" s="70">
        <v>1</v>
      </c>
      <c r="O58" s="70">
        <v>0</v>
      </c>
      <c r="P58" s="70">
        <v>0</v>
      </c>
      <c r="Q58" s="70"/>
      <c r="R58" s="70"/>
      <c r="S58" s="73">
        <f t="shared" si="0"/>
        <v>0</v>
      </c>
      <c r="T58" s="136">
        <f t="shared" si="1"/>
        <v>0</v>
      </c>
      <c r="U58" s="76">
        <v>45684</v>
      </c>
      <c r="V58" s="76">
        <v>46022</v>
      </c>
      <c r="W58" s="70">
        <v>338</v>
      </c>
      <c r="X58" s="77">
        <v>1059626</v>
      </c>
      <c r="Y58" s="70" t="s">
        <v>445</v>
      </c>
      <c r="Z58" s="70" t="s">
        <v>446</v>
      </c>
      <c r="AA58" s="70" t="s">
        <v>570</v>
      </c>
      <c r="AB58" s="70" t="s">
        <v>571</v>
      </c>
      <c r="AC58" s="78" t="s">
        <v>449</v>
      </c>
      <c r="AD58" s="78" t="s">
        <v>572</v>
      </c>
      <c r="AE58" s="93">
        <v>470000000</v>
      </c>
      <c r="AF58" s="78" t="s">
        <v>451</v>
      </c>
      <c r="AG58" s="78" t="s">
        <v>452</v>
      </c>
      <c r="AH58" s="81">
        <v>45684</v>
      </c>
      <c r="AI58" s="94">
        <v>470000000</v>
      </c>
      <c r="AK58" s="82">
        <v>86000000</v>
      </c>
      <c r="AL58" s="200"/>
      <c r="AN58" s="83" t="s">
        <v>453</v>
      </c>
      <c r="AO58" s="70" t="s">
        <v>573</v>
      </c>
      <c r="AP58" s="132"/>
      <c r="AQ58" s="132"/>
      <c r="AR58" s="132"/>
      <c r="AS58" s="132"/>
      <c r="AT58" s="118"/>
      <c r="AU58" s="121"/>
      <c r="AV58" s="118"/>
      <c r="AW58" s="121"/>
      <c r="AX58" s="149"/>
      <c r="AY58" s="149"/>
      <c r="AZ58" s="149"/>
      <c r="BA58" s="149"/>
      <c r="BB58" s="149"/>
      <c r="BC58" s="149"/>
      <c r="BD58" s="149"/>
      <c r="BE58" s="149"/>
      <c r="BF58" s="301"/>
    </row>
    <row r="59" spans="1:58" ht="54.95" customHeight="1" outlineLevel="1">
      <c r="A59" s="70" t="s">
        <v>170</v>
      </c>
      <c r="B59" s="70" t="s">
        <v>232</v>
      </c>
      <c r="C59" s="70" t="s">
        <v>233</v>
      </c>
      <c r="D59" s="70" t="s">
        <v>582</v>
      </c>
      <c r="E59" s="70" t="s">
        <v>565</v>
      </c>
      <c r="F59" s="71" t="s">
        <v>566</v>
      </c>
      <c r="G59" s="70" t="s">
        <v>567</v>
      </c>
      <c r="H59" s="70" t="s">
        <v>583</v>
      </c>
      <c r="I59" s="70" t="s">
        <v>584</v>
      </c>
      <c r="J59" s="72">
        <v>0.7</v>
      </c>
      <c r="K59" s="70" t="s">
        <v>585</v>
      </c>
      <c r="L59" s="70" t="s">
        <v>443</v>
      </c>
      <c r="M59" s="70" t="s">
        <v>586</v>
      </c>
      <c r="N59" s="70">
        <v>1</v>
      </c>
      <c r="O59" s="70">
        <v>0</v>
      </c>
      <c r="P59" s="70">
        <v>0</v>
      </c>
      <c r="Q59" s="70"/>
      <c r="R59" s="70"/>
      <c r="S59" s="73">
        <f t="shared" si="0"/>
        <v>0</v>
      </c>
      <c r="T59" s="136">
        <f t="shared" si="1"/>
        <v>0</v>
      </c>
      <c r="U59" s="76">
        <v>45684</v>
      </c>
      <c r="V59" s="76">
        <v>46022</v>
      </c>
      <c r="W59" s="70">
        <v>338</v>
      </c>
      <c r="X59" s="77">
        <v>1059626</v>
      </c>
      <c r="Y59" s="70" t="s">
        <v>445</v>
      </c>
      <c r="Z59" s="70" t="s">
        <v>446</v>
      </c>
      <c r="AA59" s="70" t="s">
        <v>570</v>
      </c>
      <c r="AB59" s="70" t="s">
        <v>571</v>
      </c>
      <c r="AC59" s="78" t="s">
        <v>449</v>
      </c>
      <c r="AD59" s="78" t="s">
        <v>572</v>
      </c>
      <c r="AE59" s="93">
        <v>270000000</v>
      </c>
      <c r="AF59" s="78" t="s">
        <v>451</v>
      </c>
      <c r="AG59" s="78" t="s">
        <v>452</v>
      </c>
      <c r="AH59" s="81">
        <v>45684</v>
      </c>
      <c r="AI59" s="94">
        <v>270000000</v>
      </c>
      <c r="AK59" s="82">
        <v>0</v>
      </c>
      <c r="AL59" s="200"/>
      <c r="AN59" s="83" t="s">
        <v>453</v>
      </c>
      <c r="AO59" s="70" t="s">
        <v>573</v>
      </c>
      <c r="AP59" s="132"/>
      <c r="AQ59" s="132"/>
      <c r="AR59" s="132"/>
      <c r="AS59" s="132"/>
      <c r="AT59" s="118"/>
      <c r="AU59" s="121"/>
      <c r="AV59" s="118"/>
      <c r="AW59" s="121"/>
      <c r="AX59" s="149"/>
      <c r="AY59" s="149"/>
      <c r="AZ59" s="149"/>
      <c r="BA59" s="149"/>
      <c r="BB59" s="149"/>
      <c r="BC59" s="149"/>
      <c r="BD59" s="149"/>
      <c r="BE59" s="149"/>
      <c r="BF59" s="301"/>
    </row>
    <row r="60" spans="1:58" ht="54.95" customHeight="1" outlineLevel="1">
      <c r="A60" s="70" t="s">
        <v>170</v>
      </c>
      <c r="B60" s="70" t="s">
        <v>232</v>
      </c>
      <c r="C60" s="70" t="s">
        <v>233</v>
      </c>
      <c r="D60" s="70" t="s">
        <v>582</v>
      </c>
      <c r="E60" s="70" t="s">
        <v>565</v>
      </c>
      <c r="F60" s="71" t="s">
        <v>566</v>
      </c>
      <c r="G60" s="70" t="s">
        <v>567</v>
      </c>
      <c r="H60" s="70" t="s">
        <v>583</v>
      </c>
      <c r="I60" s="70" t="s">
        <v>584</v>
      </c>
      <c r="J60" s="72">
        <v>0.3</v>
      </c>
      <c r="K60" s="70" t="s">
        <v>587</v>
      </c>
      <c r="L60" s="70" t="s">
        <v>443</v>
      </c>
      <c r="M60" s="70" t="s">
        <v>586</v>
      </c>
      <c r="N60" s="70">
        <v>26</v>
      </c>
      <c r="O60" s="70">
        <v>0</v>
      </c>
      <c r="P60" s="70">
        <v>0</v>
      </c>
      <c r="Q60" s="70"/>
      <c r="R60" s="70"/>
      <c r="S60" s="73">
        <f t="shared" si="0"/>
        <v>0</v>
      </c>
      <c r="T60" s="136">
        <f t="shared" si="1"/>
        <v>0</v>
      </c>
      <c r="U60" s="76">
        <v>45684</v>
      </c>
      <c r="V60" s="76">
        <v>46022</v>
      </c>
      <c r="W60" s="70">
        <v>338</v>
      </c>
      <c r="X60" s="77">
        <v>1059626</v>
      </c>
      <c r="Y60" s="70" t="s">
        <v>445</v>
      </c>
      <c r="Z60" s="70" t="s">
        <v>446</v>
      </c>
      <c r="AA60" s="70" t="s">
        <v>570</v>
      </c>
      <c r="AB60" s="70" t="s">
        <v>571</v>
      </c>
      <c r="AC60" s="78" t="s">
        <v>449</v>
      </c>
      <c r="AD60" s="78" t="s">
        <v>572</v>
      </c>
      <c r="AE60" s="93">
        <v>470000000</v>
      </c>
      <c r="AF60" s="78" t="s">
        <v>451</v>
      </c>
      <c r="AG60" s="78" t="s">
        <v>452</v>
      </c>
      <c r="AH60" s="81">
        <v>45684</v>
      </c>
      <c r="AI60" s="94">
        <v>470000000</v>
      </c>
      <c r="AK60" s="82">
        <v>75000000</v>
      </c>
      <c r="AL60" s="200"/>
      <c r="AN60" s="83" t="s">
        <v>453</v>
      </c>
      <c r="AO60" s="70" t="s">
        <v>573</v>
      </c>
      <c r="AP60" s="132"/>
      <c r="AQ60" s="132"/>
      <c r="AR60" s="132"/>
      <c r="AS60" s="132"/>
      <c r="AT60" s="118"/>
      <c r="AU60" s="121"/>
      <c r="AV60" s="118"/>
      <c r="AW60" s="121"/>
      <c r="AX60" s="149"/>
      <c r="AY60" s="149"/>
      <c r="AZ60" s="149"/>
      <c r="BA60" s="149"/>
      <c r="BB60" s="149"/>
      <c r="BC60" s="149"/>
      <c r="BD60" s="149"/>
      <c r="BE60" s="149"/>
      <c r="BF60" s="301"/>
    </row>
    <row r="61" spans="1:58" ht="54.95" customHeight="1" outlineLevel="1">
      <c r="A61" s="70" t="s">
        <v>170</v>
      </c>
      <c r="B61" s="70" t="s">
        <v>232</v>
      </c>
      <c r="C61" s="70" t="s">
        <v>233</v>
      </c>
      <c r="D61" s="70" t="s">
        <v>588</v>
      </c>
      <c r="E61" s="70" t="s">
        <v>565</v>
      </c>
      <c r="F61" s="71" t="s">
        <v>566</v>
      </c>
      <c r="G61" s="70" t="s">
        <v>567</v>
      </c>
      <c r="H61" s="70" t="s">
        <v>589</v>
      </c>
      <c r="I61" s="70" t="s">
        <v>246</v>
      </c>
      <c r="J61" s="72">
        <v>0.8</v>
      </c>
      <c r="K61" s="70" t="s">
        <v>590</v>
      </c>
      <c r="L61" s="70" t="s">
        <v>443</v>
      </c>
      <c r="M61" s="70" t="s">
        <v>444</v>
      </c>
      <c r="N61" s="70">
        <v>4</v>
      </c>
      <c r="O61" s="70">
        <v>0</v>
      </c>
      <c r="P61" s="70">
        <v>0</v>
      </c>
      <c r="Q61" s="70"/>
      <c r="R61" s="70"/>
      <c r="S61" s="73">
        <f t="shared" si="0"/>
        <v>0</v>
      </c>
      <c r="T61" s="136">
        <f t="shared" si="1"/>
        <v>0</v>
      </c>
      <c r="U61" s="76">
        <v>45684</v>
      </c>
      <c r="V61" s="76">
        <v>46022</v>
      </c>
      <c r="W61" s="70">
        <v>338</v>
      </c>
      <c r="X61" s="77">
        <v>1059626</v>
      </c>
      <c r="Y61" s="70" t="s">
        <v>445</v>
      </c>
      <c r="Z61" s="70" t="s">
        <v>446</v>
      </c>
      <c r="AA61" s="70" t="s">
        <v>570</v>
      </c>
      <c r="AB61" s="70" t="s">
        <v>571</v>
      </c>
      <c r="AC61" s="78" t="s">
        <v>449</v>
      </c>
      <c r="AD61" s="78" t="s">
        <v>572</v>
      </c>
      <c r="AE61" s="96">
        <v>240000000</v>
      </c>
      <c r="AF61" s="78" t="s">
        <v>451</v>
      </c>
      <c r="AG61" s="78" t="s">
        <v>452</v>
      </c>
      <c r="AH61" s="81">
        <v>45684</v>
      </c>
      <c r="AI61" s="97">
        <v>240000000</v>
      </c>
      <c r="AK61" s="82">
        <v>0</v>
      </c>
      <c r="AL61" s="200"/>
      <c r="AN61" s="83" t="s">
        <v>453</v>
      </c>
      <c r="AO61" s="70" t="s">
        <v>573</v>
      </c>
      <c r="AP61" s="132"/>
      <c r="AQ61" s="132"/>
      <c r="AR61" s="132"/>
      <c r="AS61" s="132"/>
      <c r="AT61" s="118"/>
      <c r="AU61" s="121"/>
      <c r="AV61" s="118"/>
      <c r="AW61" s="121"/>
      <c r="AX61" s="149"/>
      <c r="AY61" s="149"/>
      <c r="AZ61" s="149"/>
      <c r="BA61" s="149"/>
      <c r="BB61" s="149"/>
      <c r="BC61" s="149"/>
      <c r="BD61" s="149"/>
      <c r="BE61" s="149"/>
      <c r="BF61" s="301"/>
    </row>
    <row r="62" spans="1:58" ht="54.95" customHeight="1" outlineLevel="1" thickBot="1">
      <c r="A62" s="70" t="s">
        <v>170</v>
      </c>
      <c r="B62" s="70" t="s">
        <v>232</v>
      </c>
      <c r="C62" s="70" t="s">
        <v>233</v>
      </c>
      <c r="D62" s="70" t="s">
        <v>588</v>
      </c>
      <c r="E62" s="70" t="s">
        <v>565</v>
      </c>
      <c r="F62" s="71" t="s">
        <v>566</v>
      </c>
      <c r="G62" s="70" t="s">
        <v>567</v>
      </c>
      <c r="H62" s="70" t="s">
        <v>589</v>
      </c>
      <c r="I62" s="70" t="s">
        <v>246</v>
      </c>
      <c r="J62" s="72">
        <v>0.2</v>
      </c>
      <c r="K62" s="70" t="s">
        <v>591</v>
      </c>
      <c r="L62" s="70" t="s">
        <v>443</v>
      </c>
      <c r="M62" s="70" t="s">
        <v>592</v>
      </c>
      <c r="N62" s="70">
        <v>4</v>
      </c>
      <c r="O62" s="70">
        <v>0</v>
      </c>
      <c r="P62" s="70">
        <v>0</v>
      </c>
      <c r="Q62" s="70"/>
      <c r="R62" s="70"/>
      <c r="S62" s="73">
        <f t="shared" si="0"/>
        <v>0</v>
      </c>
      <c r="T62" s="136">
        <f t="shared" si="1"/>
        <v>0</v>
      </c>
      <c r="U62" s="76">
        <v>45684</v>
      </c>
      <c r="V62" s="76">
        <v>46022</v>
      </c>
      <c r="W62" s="70">
        <v>338</v>
      </c>
      <c r="X62" s="77">
        <v>1059626</v>
      </c>
      <c r="Y62" s="70" t="s">
        <v>445</v>
      </c>
      <c r="Z62" s="70" t="s">
        <v>446</v>
      </c>
      <c r="AA62" s="70" t="s">
        <v>570</v>
      </c>
      <c r="AB62" s="70" t="s">
        <v>571</v>
      </c>
      <c r="AC62" s="78" t="s">
        <v>449</v>
      </c>
      <c r="AD62" s="78" t="s">
        <v>572</v>
      </c>
      <c r="AE62" s="96">
        <v>490000000</v>
      </c>
      <c r="AF62" s="78" t="s">
        <v>451</v>
      </c>
      <c r="AG62" s="78" t="s">
        <v>452</v>
      </c>
      <c r="AH62" s="81">
        <v>45684</v>
      </c>
      <c r="AI62" s="97">
        <v>490000000</v>
      </c>
      <c r="AK62" s="155">
        <v>74000000</v>
      </c>
      <c r="AL62" s="200"/>
      <c r="AN62" s="156" t="s">
        <v>453</v>
      </c>
      <c r="AO62" s="108" t="s">
        <v>573</v>
      </c>
      <c r="AP62" s="132"/>
      <c r="AQ62" s="132"/>
      <c r="AR62" s="132"/>
      <c r="AS62" s="132"/>
      <c r="AT62" s="118"/>
      <c r="AU62" s="121"/>
      <c r="AV62" s="118"/>
      <c r="AW62" s="121"/>
      <c r="AX62" s="192"/>
      <c r="AY62" s="192"/>
      <c r="AZ62" s="192"/>
      <c r="BA62" s="192"/>
      <c r="BB62" s="192"/>
      <c r="BC62" s="192"/>
      <c r="BD62" s="192"/>
      <c r="BE62" s="192"/>
      <c r="BF62" s="301"/>
    </row>
    <row r="63" spans="1:58" ht="54.95" customHeight="1" thickBot="1">
      <c r="A63" s="85"/>
      <c r="B63" s="85"/>
      <c r="C63" s="85"/>
      <c r="D63" s="85"/>
      <c r="E63" s="281" t="s">
        <v>593</v>
      </c>
      <c r="F63" s="282"/>
      <c r="G63" s="282"/>
      <c r="H63" s="282"/>
      <c r="I63" s="282"/>
      <c r="J63" s="282"/>
      <c r="K63" s="282"/>
      <c r="L63" s="282"/>
      <c r="M63" s="282"/>
      <c r="N63" s="282"/>
      <c r="O63" s="282"/>
      <c r="P63" s="282"/>
      <c r="Q63" s="282"/>
      <c r="R63" s="282"/>
      <c r="S63" s="283"/>
      <c r="T63" s="128">
        <f>AVERAGE(T53:T62)</f>
        <v>0.18333333333333332</v>
      </c>
      <c r="U63" s="86"/>
      <c r="V63" s="86"/>
      <c r="W63" s="85"/>
      <c r="X63" s="87"/>
      <c r="Y63" s="85"/>
      <c r="Z63" s="85"/>
      <c r="AA63" s="85"/>
      <c r="AB63" s="85"/>
      <c r="AC63" s="85"/>
      <c r="AD63" s="104"/>
      <c r="AE63" s="105"/>
      <c r="AF63" s="104"/>
      <c r="AG63" s="104"/>
      <c r="AH63" s="106"/>
      <c r="AI63" s="177"/>
      <c r="AJ63" s="173">
        <v>4000000000</v>
      </c>
      <c r="AK63" s="202">
        <f>SUM(AK53:AK62)</f>
        <v>3152000000</v>
      </c>
      <c r="AL63" s="193"/>
      <c r="AM63" s="203"/>
      <c r="AN63" s="160"/>
      <c r="AO63" s="161"/>
      <c r="AP63" s="179">
        <v>30000000</v>
      </c>
      <c r="AQ63" s="175">
        <f>AP63/AJ63</f>
        <v>7.4999999999999997E-3</v>
      </c>
      <c r="AR63" s="169">
        <v>0</v>
      </c>
      <c r="AS63" s="163">
        <f>AR63/AJ63</f>
        <v>0</v>
      </c>
      <c r="AT63" s="161"/>
      <c r="AU63" s="161"/>
      <c r="AV63" s="161"/>
      <c r="AW63" s="191"/>
      <c r="AX63" s="193"/>
      <c r="AY63" s="168"/>
      <c r="AZ63" s="168"/>
      <c r="BA63" s="168"/>
      <c r="BB63" s="168"/>
      <c r="BC63" s="168"/>
      <c r="BD63" s="168"/>
      <c r="BE63" s="170"/>
    </row>
    <row r="64" spans="1:58" ht="54.95" customHeight="1" outlineLevel="1">
      <c r="A64" s="70" t="s">
        <v>170</v>
      </c>
      <c r="B64" s="70" t="s">
        <v>248</v>
      </c>
      <c r="C64" s="70" t="s">
        <v>249</v>
      </c>
      <c r="D64" s="70" t="s">
        <v>251</v>
      </c>
      <c r="E64" s="70" t="s">
        <v>594</v>
      </c>
      <c r="F64" s="71" t="s">
        <v>595</v>
      </c>
      <c r="G64" s="70" t="s">
        <v>596</v>
      </c>
      <c r="H64" s="70" t="s">
        <v>393</v>
      </c>
      <c r="I64" s="70" t="s">
        <v>534</v>
      </c>
      <c r="J64" s="72">
        <v>0</v>
      </c>
      <c r="K64" s="70" t="s">
        <v>597</v>
      </c>
      <c r="L64" s="70" t="s">
        <v>443</v>
      </c>
      <c r="M64" s="70" t="s">
        <v>598</v>
      </c>
      <c r="N64" s="70">
        <v>0</v>
      </c>
      <c r="O64" s="70">
        <v>0</v>
      </c>
      <c r="P64" s="70">
        <v>0</v>
      </c>
      <c r="Q64" s="70"/>
      <c r="R64" s="70"/>
      <c r="S64" s="73">
        <f t="shared" si="0"/>
        <v>0</v>
      </c>
      <c r="T64" s="75">
        <v>0</v>
      </c>
      <c r="U64" s="76">
        <v>45684</v>
      </c>
      <c r="V64" s="76">
        <v>46022</v>
      </c>
      <c r="W64" s="70">
        <v>338</v>
      </c>
      <c r="X64" s="77">
        <v>1059626</v>
      </c>
      <c r="Y64" s="70" t="s">
        <v>445</v>
      </c>
      <c r="Z64" s="70" t="s">
        <v>446</v>
      </c>
      <c r="AA64" s="70" t="s">
        <v>599</v>
      </c>
      <c r="AB64" s="70" t="s">
        <v>600</v>
      </c>
      <c r="AC64" s="78" t="s">
        <v>449</v>
      </c>
      <c r="AD64" s="78" t="s">
        <v>601</v>
      </c>
      <c r="AE64" s="79">
        <v>25000000</v>
      </c>
      <c r="AF64" s="78" t="s">
        <v>451</v>
      </c>
      <c r="AG64" s="78" t="s">
        <v>452</v>
      </c>
      <c r="AH64" s="81">
        <v>45684</v>
      </c>
      <c r="AI64" s="82">
        <v>25000000</v>
      </c>
      <c r="AK64" s="178">
        <v>0</v>
      </c>
      <c r="AL64" s="200"/>
      <c r="AN64" s="158" t="s">
        <v>453</v>
      </c>
      <c r="AO64" s="112" t="s">
        <v>602</v>
      </c>
      <c r="AP64" s="132"/>
      <c r="AQ64" s="132"/>
      <c r="AR64" s="132"/>
      <c r="AS64" s="132"/>
      <c r="AT64" s="118">
        <v>381100000</v>
      </c>
      <c r="AU64" s="121">
        <f>AT64/AK73</f>
        <v>0.79395833333333332</v>
      </c>
      <c r="AV64" s="118">
        <v>129500000</v>
      </c>
      <c r="AW64" s="121">
        <f>AV64/AK73</f>
        <v>0.26979166666666665</v>
      </c>
      <c r="AX64" s="195"/>
      <c r="AY64" s="195"/>
      <c r="AZ64" s="195"/>
      <c r="BA64" s="195"/>
      <c r="BB64" s="195"/>
      <c r="BC64" s="195"/>
      <c r="BD64" s="195"/>
      <c r="BE64" s="195"/>
      <c r="BF64" s="298"/>
    </row>
    <row r="65" spans="1:58" ht="54.95" customHeight="1" outlineLevel="1">
      <c r="A65" s="70" t="s">
        <v>170</v>
      </c>
      <c r="B65" s="70" t="s">
        <v>248</v>
      </c>
      <c r="C65" s="70" t="s">
        <v>249</v>
      </c>
      <c r="D65" s="70" t="s">
        <v>251</v>
      </c>
      <c r="E65" s="70" t="s">
        <v>594</v>
      </c>
      <c r="F65" s="71" t="s">
        <v>595</v>
      </c>
      <c r="G65" s="70" t="s">
        <v>596</v>
      </c>
      <c r="H65" s="70" t="s">
        <v>393</v>
      </c>
      <c r="I65" s="70" t="s">
        <v>534</v>
      </c>
      <c r="J65" s="72">
        <v>0</v>
      </c>
      <c r="K65" s="70" t="s">
        <v>603</v>
      </c>
      <c r="L65" s="70" t="s">
        <v>443</v>
      </c>
      <c r="M65" s="70" t="s">
        <v>598</v>
      </c>
      <c r="N65" s="70">
        <v>0</v>
      </c>
      <c r="O65" s="70">
        <v>0</v>
      </c>
      <c r="P65" s="70">
        <v>0</v>
      </c>
      <c r="Q65" s="70"/>
      <c r="R65" s="70"/>
      <c r="S65" s="73">
        <f t="shared" si="0"/>
        <v>0</v>
      </c>
      <c r="T65" s="136">
        <v>0</v>
      </c>
      <c r="U65" s="76">
        <v>45684</v>
      </c>
      <c r="V65" s="76">
        <v>46022</v>
      </c>
      <c r="W65" s="70">
        <v>338</v>
      </c>
      <c r="X65" s="77">
        <v>1059626</v>
      </c>
      <c r="Y65" s="70" t="s">
        <v>445</v>
      </c>
      <c r="Z65" s="70" t="s">
        <v>446</v>
      </c>
      <c r="AA65" s="70" t="s">
        <v>599</v>
      </c>
      <c r="AB65" s="70" t="s">
        <v>600</v>
      </c>
      <c r="AC65" s="78" t="s">
        <v>449</v>
      </c>
      <c r="AD65" s="78" t="s">
        <v>601</v>
      </c>
      <c r="AE65" s="79">
        <v>52000000</v>
      </c>
      <c r="AF65" s="78" t="s">
        <v>451</v>
      </c>
      <c r="AG65" s="78" t="s">
        <v>452</v>
      </c>
      <c r="AH65" s="81">
        <v>45684</v>
      </c>
      <c r="AI65" s="82">
        <v>52000000</v>
      </c>
      <c r="AK65" s="107">
        <v>0</v>
      </c>
      <c r="AL65" s="200"/>
      <c r="AN65" s="83" t="s">
        <v>453</v>
      </c>
      <c r="AO65" s="70" t="s">
        <v>602</v>
      </c>
      <c r="AP65" s="132"/>
      <c r="AQ65" s="132"/>
      <c r="AR65" s="132"/>
      <c r="AS65" s="132"/>
      <c r="AT65" s="118"/>
      <c r="AU65" s="121"/>
      <c r="AV65" s="118"/>
      <c r="AW65" s="121"/>
      <c r="AX65" s="149"/>
      <c r="AY65" s="149"/>
      <c r="AZ65" s="149"/>
      <c r="BA65" s="149"/>
      <c r="BB65" s="149"/>
      <c r="BC65" s="149"/>
      <c r="BD65" s="149"/>
      <c r="BE65" s="149"/>
      <c r="BF65" s="299"/>
    </row>
    <row r="66" spans="1:58" ht="54.95" customHeight="1" outlineLevel="1">
      <c r="A66" s="70" t="s">
        <v>170</v>
      </c>
      <c r="B66" s="70" t="s">
        <v>248</v>
      </c>
      <c r="C66" s="70" t="s">
        <v>249</v>
      </c>
      <c r="D66" s="70" t="s">
        <v>251</v>
      </c>
      <c r="E66" s="70" t="s">
        <v>594</v>
      </c>
      <c r="F66" s="71" t="s">
        <v>595</v>
      </c>
      <c r="G66" s="70" t="s">
        <v>596</v>
      </c>
      <c r="H66" s="70" t="s">
        <v>393</v>
      </c>
      <c r="I66" s="70" t="s">
        <v>534</v>
      </c>
      <c r="J66" s="72">
        <v>0</v>
      </c>
      <c r="K66" s="70" t="s">
        <v>604</v>
      </c>
      <c r="L66" s="70" t="s">
        <v>443</v>
      </c>
      <c r="M66" s="70" t="s">
        <v>598</v>
      </c>
      <c r="N66" s="70">
        <v>0</v>
      </c>
      <c r="O66" s="70">
        <v>0</v>
      </c>
      <c r="P66" s="70">
        <v>0</v>
      </c>
      <c r="Q66" s="70"/>
      <c r="R66" s="70"/>
      <c r="S66" s="73">
        <f t="shared" si="0"/>
        <v>0</v>
      </c>
      <c r="T66" s="136">
        <v>0</v>
      </c>
      <c r="U66" s="76">
        <v>45684</v>
      </c>
      <c r="V66" s="76">
        <v>46022</v>
      </c>
      <c r="W66" s="70">
        <v>338</v>
      </c>
      <c r="X66" s="77">
        <v>1059626</v>
      </c>
      <c r="Y66" s="70" t="s">
        <v>445</v>
      </c>
      <c r="Z66" s="70" t="s">
        <v>446</v>
      </c>
      <c r="AA66" s="70" t="s">
        <v>599</v>
      </c>
      <c r="AB66" s="70" t="s">
        <v>600</v>
      </c>
      <c r="AC66" s="78" t="s">
        <v>449</v>
      </c>
      <c r="AD66" s="78" t="s">
        <v>601</v>
      </c>
      <c r="AE66" s="79">
        <v>15500000</v>
      </c>
      <c r="AF66" s="78" t="s">
        <v>451</v>
      </c>
      <c r="AG66" s="78" t="s">
        <v>452</v>
      </c>
      <c r="AH66" s="81">
        <v>45684</v>
      </c>
      <c r="AI66" s="82">
        <v>15500000</v>
      </c>
      <c r="AK66" s="107">
        <v>0</v>
      </c>
      <c r="AL66" s="200"/>
      <c r="AN66" s="83" t="s">
        <v>453</v>
      </c>
      <c r="AO66" s="70" t="s">
        <v>602</v>
      </c>
      <c r="AP66" s="132"/>
      <c r="AQ66" s="132"/>
      <c r="AR66" s="132"/>
      <c r="AS66" s="132"/>
      <c r="AT66" s="118"/>
      <c r="AU66" s="121"/>
      <c r="AV66" s="118"/>
      <c r="AW66" s="121"/>
      <c r="AX66" s="149"/>
      <c r="AY66" s="149"/>
      <c r="AZ66" s="149"/>
      <c r="BA66" s="149"/>
      <c r="BB66" s="149"/>
      <c r="BC66" s="149"/>
      <c r="BD66" s="149"/>
      <c r="BE66" s="149"/>
      <c r="BF66" s="299"/>
    </row>
    <row r="67" spans="1:58" ht="54.95" customHeight="1" outlineLevel="1">
      <c r="A67" s="70" t="s">
        <v>170</v>
      </c>
      <c r="B67" s="70" t="s">
        <v>248</v>
      </c>
      <c r="C67" s="70" t="s">
        <v>249</v>
      </c>
      <c r="D67" s="70" t="s">
        <v>251</v>
      </c>
      <c r="E67" s="70" t="s">
        <v>594</v>
      </c>
      <c r="F67" s="71" t="s">
        <v>595</v>
      </c>
      <c r="G67" s="70" t="s">
        <v>596</v>
      </c>
      <c r="H67" s="70" t="s">
        <v>393</v>
      </c>
      <c r="I67" s="70" t="s">
        <v>534</v>
      </c>
      <c r="J67" s="72">
        <v>0.2</v>
      </c>
      <c r="K67" s="70" t="s">
        <v>605</v>
      </c>
      <c r="L67" s="70" t="s">
        <v>443</v>
      </c>
      <c r="M67" s="70" t="s">
        <v>598</v>
      </c>
      <c r="N67" s="70">
        <v>2</v>
      </c>
      <c r="O67" s="70">
        <v>0</v>
      </c>
      <c r="P67" s="70">
        <v>1</v>
      </c>
      <c r="Q67" s="70"/>
      <c r="R67" s="70"/>
      <c r="S67" s="73">
        <f t="shared" si="0"/>
        <v>1</v>
      </c>
      <c r="T67" s="136">
        <f t="shared" ref="T67:T85" si="2">+IF((S67/N67)&gt;100%,100%,(S67/N67))</f>
        <v>0.5</v>
      </c>
      <c r="U67" s="76">
        <v>45684</v>
      </c>
      <c r="V67" s="76">
        <v>46022</v>
      </c>
      <c r="W67" s="70">
        <v>338</v>
      </c>
      <c r="X67" s="77">
        <v>1059626</v>
      </c>
      <c r="Y67" s="70" t="s">
        <v>445</v>
      </c>
      <c r="Z67" s="70" t="s">
        <v>446</v>
      </c>
      <c r="AA67" s="70" t="s">
        <v>599</v>
      </c>
      <c r="AB67" s="70" t="s">
        <v>600</v>
      </c>
      <c r="AC67" s="78" t="s">
        <v>449</v>
      </c>
      <c r="AD67" s="78" t="s">
        <v>601</v>
      </c>
      <c r="AE67" s="79">
        <v>13000000</v>
      </c>
      <c r="AF67" s="78" t="s">
        <v>451</v>
      </c>
      <c r="AG67" s="78" t="s">
        <v>452</v>
      </c>
      <c r="AH67" s="81">
        <v>45684</v>
      </c>
      <c r="AI67" s="82">
        <v>13000000</v>
      </c>
      <c r="AK67" s="107">
        <v>0</v>
      </c>
      <c r="AL67" s="200"/>
      <c r="AN67" s="83" t="s">
        <v>453</v>
      </c>
      <c r="AO67" s="70" t="s">
        <v>602</v>
      </c>
      <c r="AP67" s="132"/>
      <c r="AQ67" s="132"/>
      <c r="AR67" s="132"/>
      <c r="AS67" s="132"/>
      <c r="AT67" s="118"/>
      <c r="AU67" s="121"/>
      <c r="AV67" s="118"/>
      <c r="AW67" s="121"/>
      <c r="AX67" s="149"/>
      <c r="AY67" s="149"/>
      <c r="AZ67" s="149"/>
      <c r="BA67" s="149"/>
      <c r="BB67" s="149"/>
      <c r="BC67" s="149"/>
      <c r="BD67" s="149"/>
      <c r="BE67" s="149"/>
      <c r="BF67" s="299"/>
    </row>
    <row r="68" spans="1:58" ht="54.95" customHeight="1" outlineLevel="1">
      <c r="A68" s="70" t="s">
        <v>260</v>
      </c>
      <c r="B68" s="70" t="s">
        <v>261</v>
      </c>
      <c r="C68" s="70" t="s">
        <v>262</v>
      </c>
      <c r="D68" s="70" t="s">
        <v>251</v>
      </c>
      <c r="E68" s="70" t="s">
        <v>594</v>
      </c>
      <c r="F68" s="71" t="s">
        <v>595</v>
      </c>
      <c r="G68" s="70" t="s">
        <v>596</v>
      </c>
      <c r="H68" s="70" t="s">
        <v>393</v>
      </c>
      <c r="I68" s="70" t="s">
        <v>534</v>
      </c>
      <c r="J68" s="72">
        <v>0.3</v>
      </c>
      <c r="K68" s="70" t="s">
        <v>606</v>
      </c>
      <c r="L68" s="70" t="s">
        <v>443</v>
      </c>
      <c r="M68" s="70" t="s">
        <v>598</v>
      </c>
      <c r="N68" s="70">
        <v>5</v>
      </c>
      <c r="O68" s="70">
        <v>1</v>
      </c>
      <c r="P68" s="70">
        <v>1</v>
      </c>
      <c r="Q68" s="70"/>
      <c r="R68" s="70"/>
      <c r="S68" s="73">
        <f t="shared" si="0"/>
        <v>2</v>
      </c>
      <c r="T68" s="136">
        <f t="shared" si="2"/>
        <v>0.4</v>
      </c>
      <c r="U68" s="76">
        <v>45684</v>
      </c>
      <c r="V68" s="76">
        <v>46022</v>
      </c>
      <c r="W68" s="70">
        <v>338</v>
      </c>
      <c r="X68" s="77">
        <v>1059626</v>
      </c>
      <c r="Y68" s="70" t="s">
        <v>445</v>
      </c>
      <c r="Z68" s="70" t="s">
        <v>446</v>
      </c>
      <c r="AA68" s="70" t="s">
        <v>599</v>
      </c>
      <c r="AB68" s="70" t="s">
        <v>600</v>
      </c>
      <c r="AC68" s="78" t="s">
        <v>449</v>
      </c>
      <c r="AD68" s="78" t="s">
        <v>601</v>
      </c>
      <c r="AE68" s="79">
        <v>270000000</v>
      </c>
      <c r="AF68" s="78" t="s">
        <v>451</v>
      </c>
      <c r="AG68" s="78" t="s">
        <v>452</v>
      </c>
      <c r="AH68" s="81">
        <v>45684</v>
      </c>
      <c r="AI68" s="82">
        <v>270000000</v>
      </c>
      <c r="AK68" s="107">
        <v>112500000</v>
      </c>
      <c r="AL68" s="200"/>
      <c r="AN68" s="83" t="s">
        <v>453</v>
      </c>
      <c r="AO68" s="70" t="s">
        <v>602</v>
      </c>
      <c r="AP68" s="132"/>
      <c r="AQ68" s="132"/>
      <c r="AR68" s="132"/>
      <c r="AS68" s="132"/>
      <c r="AT68" s="118"/>
      <c r="AU68" s="121"/>
      <c r="AV68" s="118"/>
      <c r="AW68" s="121"/>
      <c r="AX68" s="149"/>
      <c r="AY68" s="149"/>
      <c r="AZ68" s="149"/>
      <c r="BA68" s="149"/>
      <c r="BB68" s="149"/>
      <c r="BC68" s="149"/>
      <c r="BD68" s="149"/>
      <c r="BE68" s="149"/>
      <c r="BF68" s="299"/>
    </row>
    <row r="69" spans="1:58" ht="54.95" customHeight="1" outlineLevel="1">
      <c r="A69" s="70" t="s">
        <v>260</v>
      </c>
      <c r="B69" s="70" t="s">
        <v>261</v>
      </c>
      <c r="C69" s="70" t="s">
        <v>262</v>
      </c>
      <c r="D69" s="70" t="s">
        <v>251</v>
      </c>
      <c r="E69" s="70" t="s">
        <v>594</v>
      </c>
      <c r="F69" s="71" t="s">
        <v>595</v>
      </c>
      <c r="G69" s="70" t="s">
        <v>596</v>
      </c>
      <c r="H69" s="70" t="s">
        <v>393</v>
      </c>
      <c r="I69" s="70" t="s">
        <v>534</v>
      </c>
      <c r="J69" s="72">
        <v>0.5</v>
      </c>
      <c r="K69" s="70" t="s">
        <v>607</v>
      </c>
      <c r="L69" s="70" t="s">
        <v>443</v>
      </c>
      <c r="M69" s="70" t="s">
        <v>598</v>
      </c>
      <c r="N69" s="70">
        <v>8</v>
      </c>
      <c r="O69" s="70">
        <v>1</v>
      </c>
      <c r="P69" s="70">
        <v>3</v>
      </c>
      <c r="Q69" s="70"/>
      <c r="R69" s="70"/>
      <c r="S69" s="73">
        <f t="shared" si="0"/>
        <v>4</v>
      </c>
      <c r="T69" s="136">
        <f t="shared" si="2"/>
        <v>0.5</v>
      </c>
      <c r="U69" s="76">
        <v>45684</v>
      </c>
      <c r="V69" s="76">
        <v>46022</v>
      </c>
      <c r="W69" s="70">
        <v>338</v>
      </c>
      <c r="X69" s="77">
        <v>1059626</v>
      </c>
      <c r="Y69" s="70" t="s">
        <v>445</v>
      </c>
      <c r="Z69" s="70" t="s">
        <v>446</v>
      </c>
      <c r="AA69" s="70" t="s">
        <v>599</v>
      </c>
      <c r="AB69" s="70" t="s">
        <v>600</v>
      </c>
      <c r="AC69" s="78" t="s">
        <v>449</v>
      </c>
      <c r="AD69" s="78" t="s">
        <v>601</v>
      </c>
      <c r="AE69" s="79">
        <v>588000000</v>
      </c>
      <c r="AF69" s="78" t="s">
        <v>451</v>
      </c>
      <c r="AG69" s="78" t="s">
        <v>452</v>
      </c>
      <c r="AH69" s="81">
        <v>45684</v>
      </c>
      <c r="AI69" s="82">
        <v>588000000</v>
      </c>
      <c r="AK69" s="107">
        <v>327500000</v>
      </c>
      <c r="AL69" s="200"/>
      <c r="AN69" s="83" t="s">
        <v>453</v>
      </c>
      <c r="AO69" s="70" t="s">
        <v>602</v>
      </c>
      <c r="AP69" s="132"/>
      <c r="AQ69" s="132"/>
      <c r="AR69" s="132"/>
      <c r="AS69" s="132"/>
      <c r="AT69" s="118"/>
      <c r="AU69" s="121"/>
      <c r="AV69" s="118"/>
      <c r="AW69" s="121"/>
      <c r="AX69" s="149"/>
      <c r="AY69" s="149"/>
      <c r="AZ69" s="149"/>
      <c r="BA69" s="149"/>
      <c r="BB69" s="149"/>
      <c r="BC69" s="149"/>
      <c r="BD69" s="149"/>
      <c r="BE69" s="149"/>
      <c r="BF69" s="299"/>
    </row>
    <row r="70" spans="1:58" ht="54.95" customHeight="1" outlineLevel="1">
      <c r="A70" s="70" t="s">
        <v>170</v>
      </c>
      <c r="B70" s="70" t="s">
        <v>248</v>
      </c>
      <c r="C70" s="70" t="s">
        <v>249</v>
      </c>
      <c r="D70" s="70" t="s">
        <v>253</v>
      </c>
      <c r="E70" s="70" t="s">
        <v>594</v>
      </c>
      <c r="F70" s="71" t="s">
        <v>595</v>
      </c>
      <c r="G70" s="70" t="s">
        <v>596</v>
      </c>
      <c r="H70" s="70" t="s">
        <v>608</v>
      </c>
      <c r="I70" s="70" t="s">
        <v>544</v>
      </c>
      <c r="J70" s="72">
        <v>0.32</v>
      </c>
      <c r="K70" s="70" t="s">
        <v>609</v>
      </c>
      <c r="L70" s="70" t="s">
        <v>443</v>
      </c>
      <c r="M70" s="70" t="s">
        <v>444</v>
      </c>
      <c r="N70" s="70">
        <v>4</v>
      </c>
      <c r="O70" s="70">
        <v>0</v>
      </c>
      <c r="P70" s="70">
        <v>0</v>
      </c>
      <c r="Q70" s="70"/>
      <c r="R70" s="70"/>
      <c r="S70" s="73">
        <f t="shared" si="0"/>
        <v>0</v>
      </c>
      <c r="T70" s="136">
        <f t="shared" si="2"/>
        <v>0</v>
      </c>
      <c r="U70" s="76">
        <v>45684</v>
      </c>
      <c r="V70" s="76">
        <v>46022</v>
      </c>
      <c r="W70" s="70">
        <v>338</v>
      </c>
      <c r="X70" s="77">
        <v>1059626</v>
      </c>
      <c r="Y70" s="70" t="s">
        <v>445</v>
      </c>
      <c r="Z70" s="70" t="s">
        <v>446</v>
      </c>
      <c r="AA70" s="70" t="s">
        <v>599</v>
      </c>
      <c r="AB70" s="70" t="s">
        <v>600</v>
      </c>
      <c r="AC70" s="78" t="s">
        <v>449</v>
      </c>
      <c r="AD70" s="78" t="s">
        <v>601</v>
      </c>
      <c r="AE70" s="79">
        <v>34000000</v>
      </c>
      <c r="AF70" s="78" t="s">
        <v>451</v>
      </c>
      <c r="AG70" s="78" t="s">
        <v>452</v>
      </c>
      <c r="AH70" s="81">
        <v>45684</v>
      </c>
      <c r="AI70" s="82">
        <v>34000000</v>
      </c>
      <c r="AK70" s="82">
        <v>40000000</v>
      </c>
      <c r="AL70" s="200"/>
      <c r="AN70" s="83" t="s">
        <v>453</v>
      </c>
      <c r="AO70" s="70" t="s">
        <v>602</v>
      </c>
      <c r="AP70" s="132"/>
      <c r="AQ70" s="132"/>
      <c r="AR70" s="132"/>
      <c r="AS70" s="132"/>
      <c r="AT70" s="118"/>
      <c r="AU70" s="121"/>
      <c r="AV70" s="118"/>
      <c r="AW70" s="121"/>
      <c r="AX70" s="149"/>
      <c r="AY70" s="149"/>
      <c r="AZ70" s="149"/>
      <c r="BA70" s="149"/>
      <c r="BB70" s="149"/>
      <c r="BC70" s="149"/>
      <c r="BD70" s="149"/>
      <c r="BE70" s="149"/>
      <c r="BF70" s="299"/>
    </row>
    <row r="71" spans="1:58" ht="54.95" customHeight="1" outlineLevel="1">
      <c r="A71" s="70" t="s">
        <v>170</v>
      </c>
      <c r="B71" s="70" t="s">
        <v>248</v>
      </c>
      <c r="C71" s="70" t="s">
        <v>249</v>
      </c>
      <c r="D71" s="70" t="s">
        <v>253</v>
      </c>
      <c r="E71" s="70" t="s">
        <v>594</v>
      </c>
      <c r="F71" s="71" t="s">
        <v>595</v>
      </c>
      <c r="G71" s="70" t="s">
        <v>596</v>
      </c>
      <c r="H71" s="70" t="s">
        <v>608</v>
      </c>
      <c r="I71" s="70" t="s">
        <v>544</v>
      </c>
      <c r="J71" s="72">
        <v>0.32</v>
      </c>
      <c r="K71" s="70" t="s">
        <v>610</v>
      </c>
      <c r="L71" s="70" t="s">
        <v>443</v>
      </c>
      <c r="M71" s="70" t="s">
        <v>444</v>
      </c>
      <c r="N71" s="70">
        <v>4</v>
      </c>
      <c r="O71" s="70">
        <v>0</v>
      </c>
      <c r="P71" s="70">
        <v>0</v>
      </c>
      <c r="Q71" s="70"/>
      <c r="R71" s="70"/>
      <c r="S71" s="73">
        <f t="shared" si="0"/>
        <v>0</v>
      </c>
      <c r="T71" s="136">
        <f t="shared" si="2"/>
        <v>0</v>
      </c>
      <c r="U71" s="76">
        <v>45684</v>
      </c>
      <c r="V71" s="76">
        <v>46022</v>
      </c>
      <c r="W71" s="70">
        <v>338</v>
      </c>
      <c r="X71" s="77">
        <v>1059626</v>
      </c>
      <c r="Y71" s="70" t="s">
        <v>445</v>
      </c>
      <c r="Z71" s="70" t="s">
        <v>446</v>
      </c>
      <c r="AA71" s="70" t="s">
        <v>599</v>
      </c>
      <c r="AB71" s="70" t="s">
        <v>600</v>
      </c>
      <c r="AC71" s="78" t="s">
        <v>449</v>
      </c>
      <c r="AD71" s="78" t="s">
        <v>601</v>
      </c>
      <c r="AE71" s="79">
        <v>3650000</v>
      </c>
      <c r="AF71" s="78" t="s">
        <v>451</v>
      </c>
      <c r="AG71" s="78" t="s">
        <v>452</v>
      </c>
      <c r="AH71" s="81">
        <v>45684</v>
      </c>
      <c r="AI71" s="82">
        <v>3650000</v>
      </c>
      <c r="AK71" s="82">
        <v>0</v>
      </c>
      <c r="AL71" s="200"/>
      <c r="AN71" s="83" t="s">
        <v>453</v>
      </c>
      <c r="AO71" s="70" t="s">
        <v>602</v>
      </c>
      <c r="AP71" s="132"/>
      <c r="AQ71" s="132"/>
      <c r="AR71" s="132"/>
      <c r="AS71" s="132"/>
      <c r="AT71" s="118"/>
      <c r="AU71" s="121"/>
      <c r="AV71" s="118"/>
      <c r="AW71" s="121"/>
      <c r="AX71" s="149"/>
      <c r="AY71" s="149"/>
      <c r="AZ71" s="149"/>
      <c r="BA71" s="149"/>
      <c r="BB71" s="149"/>
      <c r="BC71" s="149"/>
      <c r="BD71" s="149"/>
      <c r="BE71" s="149"/>
      <c r="BF71" s="299"/>
    </row>
    <row r="72" spans="1:58" ht="54.95" customHeight="1" outlineLevel="1" thickBot="1">
      <c r="A72" s="70" t="s">
        <v>170</v>
      </c>
      <c r="B72" s="70" t="s">
        <v>248</v>
      </c>
      <c r="C72" s="70" t="s">
        <v>249</v>
      </c>
      <c r="D72" s="70" t="s">
        <v>253</v>
      </c>
      <c r="E72" s="70" t="s">
        <v>594</v>
      </c>
      <c r="F72" s="71" t="s">
        <v>595</v>
      </c>
      <c r="G72" s="70" t="s">
        <v>596</v>
      </c>
      <c r="H72" s="70" t="s">
        <v>608</v>
      </c>
      <c r="I72" s="70" t="s">
        <v>544</v>
      </c>
      <c r="J72" s="72">
        <v>0.36</v>
      </c>
      <c r="K72" s="70" t="s">
        <v>611</v>
      </c>
      <c r="L72" s="70" t="s">
        <v>443</v>
      </c>
      <c r="M72" s="70" t="s">
        <v>444</v>
      </c>
      <c r="N72" s="70">
        <v>4</v>
      </c>
      <c r="O72" s="70">
        <v>0</v>
      </c>
      <c r="P72" s="70">
        <v>0</v>
      </c>
      <c r="Q72" s="70"/>
      <c r="R72" s="70"/>
      <c r="S72" s="73">
        <f t="shared" si="0"/>
        <v>0</v>
      </c>
      <c r="T72" s="136">
        <f t="shared" si="2"/>
        <v>0</v>
      </c>
      <c r="U72" s="76">
        <v>45684</v>
      </c>
      <c r="V72" s="76">
        <v>46022</v>
      </c>
      <c r="W72" s="70">
        <v>338</v>
      </c>
      <c r="X72" s="77">
        <v>1059626</v>
      </c>
      <c r="Y72" s="70" t="s">
        <v>445</v>
      </c>
      <c r="Z72" s="70" t="s">
        <v>446</v>
      </c>
      <c r="AA72" s="70" t="s">
        <v>599</v>
      </c>
      <c r="AB72" s="70" t="s">
        <v>600</v>
      </c>
      <c r="AC72" s="78" t="s">
        <v>449</v>
      </c>
      <c r="AD72" s="78" t="s">
        <v>601</v>
      </c>
      <c r="AE72" s="79">
        <v>4200000</v>
      </c>
      <c r="AF72" s="78" t="s">
        <v>451</v>
      </c>
      <c r="AG72" s="78" t="s">
        <v>452</v>
      </c>
      <c r="AH72" s="81">
        <v>45684</v>
      </c>
      <c r="AI72" s="82">
        <v>4200000</v>
      </c>
      <c r="AK72" s="155">
        <v>0</v>
      </c>
      <c r="AL72" s="200"/>
      <c r="AN72" s="156" t="s">
        <v>453</v>
      </c>
      <c r="AO72" s="108" t="s">
        <v>602</v>
      </c>
      <c r="AP72" s="132"/>
      <c r="AQ72" s="132"/>
      <c r="AR72" s="132"/>
      <c r="AS72" s="132"/>
      <c r="AT72" s="118"/>
      <c r="AU72" s="121"/>
      <c r="AV72" s="118"/>
      <c r="AW72" s="121"/>
      <c r="AX72" s="192"/>
      <c r="AY72" s="192"/>
      <c r="AZ72" s="192"/>
      <c r="BA72" s="192"/>
      <c r="BB72" s="192"/>
      <c r="BC72" s="192"/>
      <c r="BD72" s="192"/>
      <c r="BE72" s="192"/>
      <c r="BF72" s="300"/>
    </row>
    <row r="73" spans="1:58" ht="54.95" customHeight="1" thickBot="1">
      <c r="A73" s="85"/>
      <c r="B73" s="85"/>
      <c r="C73" s="85"/>
      <c r="D73" s="85"/>
      <c r="E73" s="281" t="s">
        <v>612</v>
      </c>
      <c r="F73" s="282"/>
      <c r="G73" s="282"/>
      <c r="H73" s="282"/>
      <c r="I73" s="282"/>
      <c r="J73" s="282"/>
      <c r="K73" s="282"/>
      <c r="L73" s="282"/>
      <c r="M73" s="282"/>
      <c r="N73" s="282"/>
      <c r="O73" s="282"/>
      <c r="P73" s="282"/>
      <c r="Q73" s="282"/>
      <c r="R73" s="282"/>
      <c r="S73" s="283"/>
      <c r="T73" s="128">
        <f>AVERAGE(T64:T72)</f>
        <v>0.15555555555555556</v>
      </c>
      <c r="U73" s="86"/>
      <c r="V73" s="86"/>
      <c r="W73" s="85"/>
      <c r="X73" s="87"/>
      <c r="Y73" s="85"/>
      <c r="Z73" s="85"/>
      <c r="AA73" s="85"/>
      <c r="AB73" s="85"/>
      <c r="AC73" s="85"/>
      <c r="AD73" s="85"/>
      <c r="AE73" s="88"/>
      <c r="AF73" s="85"/>
      <c r="AG73" s="85"/>
      <c r="AH73" s="86"/>
      <c r="AI73" s="151"/>
      <c r="AJ73" s="173">
        <v>620000000</v>
      </c>
      <c r="AK73" s="202">
        <f>SUM(AK64:AK72)</f>
        <v>480000000</v>
      </c>
      <c r="AL73" s="193"/>
      <c r="AM73" s="203"/>
      <c r="AN73" s="160"/>
      <c r="AO73" s="161"/>
      <c r="AP73" s="179">
        <v>86800000</v>
      </c>
      <c r="AQ73" s="163">
        <f>AP73/AJ73</f>
        <v>0.14000000000000001</v>
      </c>
      <c r="AR73" s="169">
        <v>0</v>
      </c>
      <c r="AS73" s="163">
        <f>AR73/AJ73</f>
        <v>0</v>
      </c>
      <c r="AT73" s="161"/>
      <c r="AU73" s="161"/>
      <c r="AV73" s="161"/>
      <c r="AW73" s="191"/>
      <c r="AX73" s="193"/>
      <c r="AY73" s="168"/>
      <c r="AZ73" s="168"/>
      <c r="BA73" s="168"/>
      <c r="BB73" s="168"/>
      <c r="BC73" s="168"/>
      <c r="BD73" s="168"/>
      <c r="BE73" s="170"/>
    </row>
    <row r="74" spans="1:58" ht="54.95" customHeight="1" outlineLevel="1">
      <c r="A74" s="70" t="s">
        <v>170</v>
      </c>
      <c r="B74" s="70" t="s">
        <v>248</v>
      </c>
      <c r="C74" s="70" t="s">
        <v>249</v>
      </c>
      <c r="D74" s="70" t="s">
        <v>613</v>
      </c>
      <c r="E74" s="70" t="s">
        <v>614</v>
      </c>
      <c r="F74" s="71" t="s">
        <v>615</v>
      </c>
      <c r="G74" s="70" t="s">
        <v>616</v>
      </c>
      <c r="H74" s="70" t="s">
        <v>617</v>
      </c>
      <c r="I74" s="70" t="s">
        <v>441</v>
      </c>
      <c r="J74" s="72">
        <v>0.8</v>
      </c>
      <c r="K74" s="70" t="s">
        <v>618</v>
      </c>
      <c r="L74" s="70" t="s">
        <v>443</v>
      </c>
      <c r="M74" s="70" t="s">
        <v>444</v>
      </c>
      <c r="N74" s="70">
        <v>1</v>
      </c>
      <c r="O74" s="70">
        <v>0</v>
      </c>
      <c r="P74" s="70">
        <v>1</v>
      </c>
      <c r="Q74" s="70"/>
      <c r="R74" s="70"/>
      <c r="S74" s="73">
        <f t="shared" ref="S74:S85" si="3">O74+P74</f>
        <v>1</v>
      </c>
      <c r="T74" s="136">
        <f t="shared" si="2"/>
        <v>1</v>
      </c>
      <c r="U74" s="76">
        <v>45684</v>
      </c>
      <c r="V74" s="76">
        <v>46022</v>
      </c>
      <c r="W74" s="70">
        <v>338</v>
      </c>
      <c r="X74" s="77">
        <v>1059626</v>
      </c>
      <c r="Y74" s="70" t="s">
        <v>445</v>
      </c>
      <c r="Z74" s="70" t="s">
        <v>446</v>
      </c>
      <c r="AA74" s="70" t="s">
        <v>619</v>
      </c>
      <c r="AB74" s="70" t="s">
        <v>620</v>
      </c>
      <c r="AC74" s="78" t="s">
        <v>449</v>
      </c>
      <c r="AD74" s="78" t="s">
        <v>621</v>
      </c>
      <c r="AE74" s="91">
        <v>50000000</v>
      </c>
      <c r="AF74" s="78" t="s">
        <v>451</v>
      </c>
      <c r="AG74" s="78" t="s">
        <v>452</v>
      </c>
      <c r="AH74" s="81">
        <v>45684</v>
      </c>
      <c r="AI74" s="92">
        <v>50000000</v>
      </c>
      <c r="AK74" s="157">
        <v>18400000</v>
      </c>
      <c r="AL74" s="200"/>
      <c r="AM74" s="201"/>
      <c r="AN74" s="158" t="s">
        <v>453</v>
      </c>
      <c r="AO74" s="112" t="s">
        <v>482</v>
      </c>
      <c r="AP74" s="132"/>
      <c r="AQ74" s="132"/>
      <c r="AR74" s="132"/>
      <c r="AS74" s="132"/>
      <c r="AT74" s="118">
        <v>30000000</v>
      </c>
      <c r="AU74" s="121">
        <f>AT74/AK78</f>
        <v>0.21428571428571427</v>
      </c>
      <c r="AV74" s="118">
        <v>0</v>
      </c>
      <c r="AW74" s="121">
        <f>AV74/AK78</f>
        <v>0</v>
      </c>
      <c r="AX74" s="195"/>
      <c r="AY74" s="195"/>
      <c r="AZ74" s="195"/>
      <c r="BA74" s="195"/>
      <c r="BB74" s="195"/>
      <c r="BC74" s="195"/>
      <c r="BD74" s="195"/>
      <c r="BE74" s="195"/>
      <c r="BF74" s="301"/>
    </row>
    <row r="75" spans="1:58" ht="54.95" customHeight="1" outlineLevel="1">
      <c r="A75" s="70" t="s">
        <v>170</v>
      </c>
      <c r="B75" s="70" t="s">
        <v>248</v>
      </c>
      <c r="C75" s="70" t="s">
        <v>249</v>
      </c>
      <c r="D75" s="70" t="s">
        <v>613</v>
      </c>
      <c r="E75" s="70" t="s">
        <v>614</v>
      </c>
      <c r="F75" s="71" t="s">
        <v>615</v>
      </c>
      <c r="G75" s="70" t="s">
        <v>616</v>
      </c>
      <c r="H75" s="70" t="s">
        <v>617</v>
      </c>
      <c r="I75" s="70" t="s">
        <v>441</v>
      </c>
      <c r="J75" s="72">
        <v>0.2</v>
      </c>
      <c r="K75" s="70" t="s">
        <v>622</v>
      </c>
      <c r="L75" s="70" t="s">
        <v>443</v>
      </c>
      <c r="M75" s="70" t="s">
        <v>444</v>
      </c>
      <c r="N75" s="70">
        <v>1</v>
      </c>
      <c r="O75" s="70">
        <v>0</v>
      </c>
      <c r="P75" s="70">
        <v>0</v>
      </c>
      <c r="Q75" s="70"/>
      <c r="R75" s="70"/>
      <c r="S75" s="73">
        <f t="shared" si="3"/>
        <v>0</v>
      </c>
      <c r="T75" s="136">
        <f t="shared" si="2"/>
        <v>0</v>
      </c>
      <c r="U75" s="76">
        <v>45684</v>
      </c>
      <c r="V75" s="76">
        <v>46022</v>
      </c>
      <c r="W75" s="70">
        <v>338</v>
      </c>
      <c r="X75" s="77">
        <v>1059626</v>
      </c>
      <c r="Y75" s="70" t="s">
        <v>445</v>
      </c>
      <c r="Z75" s="70" t="s">
        <v>446</v>
      </c>
      <c r="AA75" s="70" t="s">
        <v>619</v>
      </c>
      <c r="AB75" s="70" t="s">
        <v>620</v>
      </c>
      <c r="AC75" s="78" t="s">
        <v>449</v>
      </c>
      <c r="AD75" s="78" t="s">
        <v>621</v>
      </c>
      <c r="AE75" s="91">
        <v>53000000</v>
      </c>
      <c r="AF75" s="78" t="s">
        <v>451</v>
      </c>
      <c r="AG75" s="78" t="s">
        <v>452</v>
      </c>
      <c r="AH75" s="81">
        <v>45684</v>
      </c>
      <c r="AI75" s="92">
        <v>53000000</v>
      </c>
      <c r="AK75" s="82">
        <v>36000000</v>
      </c>
      <c r="AL75" s="200"/>
      <c r="AM75" s="201"/>
      <c r="AN75" s="83" t="s">
        <v>453</v>
      </c>
      <c r="AO75" s="70" t="s">
        <v>482</v>
      </c>
      <c r="AP75" s="132"/>
      <c r="AQ75" s="132"/>
      <c r="AR75" s="132"/>
      <c r="AS75" s="132"/>
      <c r="AT75" s="118"/>
      <c r="AU75" s="121"/>
      <c r="AV75" s="118"/>
      <c r="AW75" s="121"/>
      <c r="AX75" s="149"/>
      <c r="AY75" s="149"/>
      <c r="AZ75" s="149"/>
      <c r="BA75" s="149"/>
      <c r="BB75" s="149"/>
      <c r="BC75" s="149"/>
      <c r="BD75" s="149"/>
      <c r="BE75" s="149"/>
      <c r="BF75" s="301"/>
    </row>
    <row r="76" spans="1:58" ht="54.95" customHeight="1" outlineLevel="1">
      <c r="A76" s="70" t="s">
        <v>170</v>
      </c>
      <c r="B76" s="70" t="s">
        <v>248</v>
      </c>
      <c r="C76" s="70" t="s">
        <v>249</v>
      </c>
      <c r="D76" s="70" t="s">
        <v>623</v>
      </c>
      <c r="E76" s="70" t="s">
        <v>614</v>
      </c>
      <c r="F76" s="71" t="s">
        <v>615</v>
      </c>
      <c r="G76" s="70" t="s">
        <v>616</v>
      </c>
      <c r="H76" s="70" t="s">
        <v>624</v>
      </c>
      <c r="I76" s="70" t="s">
        <v>517</v>
      </c>
      <c r="J76" s="72">
        <v>0.7</v>
      </c>
      <c r="K76" s="70" t="s">
        <v>623</v>
      </c>
      <c r="L76" s="70" t="s">
        <v>443</v>
      </c>
      <c r="M76" s="70" t="s">
        <v>444</v>
      </c>
      <c r="N76" s="70">
        <v>1</v>
      </c>
      <c r="O76" s="70">
        <v>0</v>
      </c>
      <c r="P76" s="70">
        <v>0</v>
      </c>
      <c r="Q76" s="70"/>
      <c r="R76" s="70"/>
      <c r="S76" s="73">
        <f t="shared" si="3"/>
        <v>0</v>
      </c>
      <c r="T76" s="136">
        <f t="shared" si="2"/>
        <v>0</v>
      </c>
      <c r="U76" s="76">
        <v>45684</v>
      </c>
      <c r="V76" s="76">
        <v>46022</v>
      </c>
      <c r="W76" s="70">
        <v>338</v>
      </c>
      <c r="X76" s="77">
        <v>1059626</v>
      </c>
      <c r="Y76" s="70" t="s">
        <v>445</v>
      </c>
      <c r="Z76" s="70" t="s">
        <v>446</v>
      </c>
      <c r="AA76" s="70" t="s">
        <v>619</v>
      </c>
      <c r="AB76" s="70" t="s">
        <v>620</v>
      </c>
      <c r="AC76" s="78" t="s">
        <v>449</v>
      </c>
      <c r="AD76" s="78" t="s">
        <v>621</v>
      </c>
      <c r="AE76" s="96">
        <v>18500000</v>
      </c>
      <c r="AF76" s="78" t="s">
        <v>451</v>
      </c>
      <c r="AG76" s="78" t="s">
        <v>452</v>
      </c>
      <c r="AH76" s="81">
        <v>45684</v>
      </c>
      <c r="AI76" s="97">
        <v>18500000</v>
      </c>
      <c r="AK76" s="82">
        <v>40000000</v>
      </c>
      <c r="AL76" s="200"/>
      <c r="AM76" s="201"/>
      <c r="AN76" s="83" t="s">
        <v>453</v>
      </c>
      <c r="AO76" s="70" t="s">
        <v>482</v>
      </c>
      <c r="AP76" s="132"/>
      <c r="AQ76" s="132"/>
      <c r="AR76" s="132"/>
      <c r="AS76" s="132"/>
      <c r="AT76" s="118"/>
      <c r="AU76" s="121"/>
      <c r="AV76" s="118"/>
      <c r="AW76" s="121"/>
      <c r="AX76" s="149"/>
      <c r="AY76" s="149"/>
      <c r="AZ76" s="149"/>
      <c r="BA76" s="149"/>
      <c r="BB76" s="149"/>
      <c r="BC76" s="149"/>
      <c r="BD76" s="149"/>
      <c r="BE76" s="149"/>
      <c r="BF76" s="301"/>
    </row>
    <row r="77" spans="1:58" ht="54.95" customHeight="1" outlineLevel="1" thickBot="1">
      <c r="A77" s="70" t="s">
        <v>170</v>
      </c>
      <c r="B77" s="70" t="s">
        <v>248</v>
      </c>
      <c r="C77" s="70" t="s">
        <v>249</v>
      </c>
      <c r="D77" s="70" t="s">
        <v>625</v>
      </c>
      <c r="E77" s="108" t="s">
        <v>614</v>
      </c>
      <c r="F77" s="109" t="s">
        <v>615</v>
      </c>
      <c r="G77" s="108" t="s">
        <v>616</v>
      </c>
      <c r="H77" s="108" t="s">
        <v>624</v>
      </c>
      <c r="I77" s="108" t="s">
        <v>517</v>
      </c>
      <c r="J77" s="110">
        <v>0.3</v>
      </c>
      <c r="K77" s="108" t="s">
        <v>626</v>
      </c>
      <c r="L77" s="108" t="s">
        <v>443</v>
      </c>
      <c r="M77" s="108" t="s">
        <v>627</v>
      </c>
      <c r="N77" s="108">
        <v>1</v>
      </c>
      <c r="O77" s="108">
        <v>0</v>
      </c>
      <c r="P77" s="108">
        <v>0</v>
      </c>
      <c r="Q77" s="108"/>
      <c r="R77" s="108"/>
      <c r="S77" s="182">
        <f t="shared" si="3"/>
        <v>0</v>
      </c>
      <c r="T77" s="136">
        <f t="shared" si="2"/>
        <v>0</v>
      </c>
      <c r="U77" s="76">
        <v>45684</v>
      </c>
      <c r="V77" s="76">
        <v>46022</v>
      </c>
      <c r="W77" s="70">
        <v>338</v>
      </c>
      <c r="X77" s="77">
        <v>1059626</v>
      </c>
      <c r="Y77" s="70" t="s">
        <v>445</v>
      </c>
      <c r="Z77" s="70" t="s">
        <v>446</v>
      </c>
      <c r="AA77" s="70" t="s">
        <v>619</v>
      </c>
      <c r="AB77" s="70" t="s">
        <v>620</v>
      </c>
      <c r="AC77" s="78" t="s">
        <v>449</v>
      </c>
      <c r="AD77" s="78" t="s">
        <v>621</v>
      </c>
      <c r="AE77" s="96">
        <v>18500000</v>
      </c>
      <c r="AF77" s="78" t="s">
        <v>451</v>
      </c>
      <c r="AG77" s="78" t="s">
        <v>452</v>
      </c>
      <c r="AH77" s="81">
        <v>45684</v>
      </c>
      <c r="AI77" s="97">
        <v>18500000</v>
      </c>
      <c r="AK77" s="82">
        <v>45600000</v>
      </c>
      <c r="AL77" s="200"/>
      <c r="AM77" s="201"/>
      <c r="AN77" s="83" t="s">
        <v>453</v>
      </c>
      <c r="AO77" s="70" t="s">
        <v>482</v>
      </c>
      <c r="AP77" s="112"/>
      <c r="AQ77" s="112"/>
      <c r="AR77" s="112"/>
      <c r="AS77" s="112"/>
      <c r="AT77" s="119"/>
      <c r="AU77" s="122"/>
      <c r="AV77" s="119"/>
      <c r="AW77" s="122"/>
      <c r="AX77" s="192"/>
      <c r="AY77" s="192"/>
      <c r="AZ77" s="192"/>
      <c r="BA77" s="192"/>
      <c r="BB77" s="192"/>
      <c r="BC77" s="192"/>
      <c r="BD77" s="192"/>
      <c r="BE77" s="192"/>
      <c r="BF77" s="301"/>
    </row>
    <row r="78" spans="1:58" ht="54.95" customHeight="1" thickBot="1">
      <c r="A78" s="85"/>
      <c r="B78" s="85"/>
      <c r="C78" s="85"/>
      <c r="D78" s="111"/>
      <c r="E78" s="284" t="s">
        <v>628</v>
      </c>
      <c r="F78" s="284"/>
      <c r="G78" s="284"/>
      <c r="H78" s="284"/>
      <c r="I78" s="284"/>
      <c r="J78" s="284"/>
      <c r="K78" s="284"/>
      <c r="L78" s="284"/>
      <c r="M78" s="284"/>
      <c r="N78" s="284"/>
      <c r="O78" s="284"/>
      <c r="P78" s="284"/>
      <c r="Q78" s="284"/>
      <c r="R78" s="284"/>
      <c r="S78" s="284"/>
      <c r="T78" s="129">
        <f>AVERAGE(T74:T77)</f>
        <v>0.25</v>
      </c>
      <c r="U78" s="86"/>
      <c r="V78" s="86"/>
      <c r="W78" s="85"/>
      <c r="X78" s="87"/>
      <c r="Y78" s="85"/>
      <c r="Z78" s="85"/>
      <c r="AA78" s="85"/>
      <c r="AB78" s="85"/>
      <c r="AC78" s="85"/>
      <c r="AD78" s="85"/>
      <c r="AE78" s="98"/>
      <c r="AF78" s="85"/>
      <c r="AG78" s="85"/>
      <c r="AH78" s="86"/>
      <c r="AI78" s="89"/>
      <c r="AJ78" s="131">
        <v>140000000</v>
      </c>
      <c r="AK78" s="204">
        <f>SUM(AK74:AK77)</f>
        <v>140000000</v>
      </c>
      <c r="AL78" s="193"/>
      <c r="AM78" s="203"/>
      <c r="AN78" s="154"/>
      <c r="AO78" s="85"/>
      <c r="AP78" s="135">
        <v>0</v>
      </c>
      <c r="AQ78" s="134">
        <f>AP78/AJ78</f>
        <v>0</v>
      </c>
      <c r="AR78" s="135">
        <v>0</v>
      </c>
      <c r="AS78" s="134">
        <f>AR78/AJ78</f>
        <v>0</v>
      </c>
      <c r="AT78" s="85"/>
      <c r="AU78" s="85"/>
      <c r="AV78" s="85"/>
      <c r="AW78" s="111"/>
      <c r="AX78" s="193"/>
      <c r="AY78" s="168"/>
      <c r="AZ78" s="168"/>
      <c r="BA78" s="168"/>
      <c r="BB78" s="168"/>
      <c r="BC78" s="168"/>
      <c r="BD78" s="168"/>
      <c r="BE78" s="170"/>
    </row>
    <row r="79" spans="1:58" ht="54.95" customHeight="1" outlineLevel="1">
      <c r="A79" s="70" t="s">
        <v>260</v>
      </c>
      <c r="B79" s="70" t="s">
        <v>261</v>
      </c>
      <c r="C79" s="70" t="s">
        <v>262</v>
      </c>
      <c r="D79" s="70" t="s">
        <v>629</v>
      </c>
      <c r="E79" s="112" t="s">
        <v>630</v>
      </c>
      <c r="F79" s="113" t="s">
        <v>631</v>
      </c>
      <c r="G79" s="112" t="s">
        <v>632</v>
      </c>
      <c r="H79" s="112" t="s">
        <v>633</v>
      </c>
      <c r="I79" s="112" t="s">
        <v>524</v>
      </c>
      <c r="J79" s="114">
        <v>0.5</v>
      </c>
      <c r="K79" s="112" t="s">
        <v>634</v>
      </c>
      <c r="L79" s="112" t="s">
        <v>443</v>
      </c>
      <c r="M79" s="112" t="s">
        <v>635</v>
      </c>
      <c r="N79" s="112">
        <v>1</v>
      </c>
      <c r="O79" s="112">
        <v>0</v>
      </c>
      <c r="P79" s="112">
        <v>0</v>
      </c>
      <c r="Q79" s="112"/>
      <c r="R79" s="112"/>
      <c r="S79" s="183">
        <f t="shared" si="3"/>
        <v>0</v>
      </c>
      <c r="T79" s="136">
        <f t="shared" si="2"/>
        <v>0</v>
      </c>
      <c r="U79" s="76">
        <v>45684</v>
      </c>
      <c r="V79" s="76">
        <v>46022</v>
      </c>
      <c r="W79" s="70">
        <v>338</v>
      </c>
      <c r="X79" s="77">
        <v>1059626</v>
      </c>
      <c r="Y79" s="70" t="s">
        <v>445</v>
      </c>
      <c r="Z79" s="70" t="s">
        <v>446</v>
      </c>
      <c r="AA79" s="70" t="s">
        <v>636</v>
      </c>
      <c r="AB79" s="70" t="s">
        <v>637</v>
      </c>
      <c r="AC79" s="78" t="s">
        <v>449</v>
      </c>
      <c r="AD79" s="78" t="s">
        <v>638</v>
      </c>
      <c r="AE79" s="115">
        <v>150000000</v>
      </c>
      <c r="AF79" s="78" t="s">
        <v>451</v>
      </c>
      <c r="AG79" s="78" t="s">
        <v>452</v>
      </c>
      <c r="AH79" s="81">
        <v>45684</v>
      </c>
      <c r="AI79" s="82">
        <v>150000000</v>
      </c>
      <c r="AK79" s="82">
        <v>0</v>
      </c>
      <c r="AL79" s="200"/>
      <c r="AM79" s="201"/>
      <c r="AN79" s="83" t="s">
        <v>453</v>
      </c>
      <c r="AO79" s="70" t="s">
        <v>639</v>
      </c>
      <c r="AP79" s="108"/>
      <c r="AQ79" s="108"/>
      <c r="AR79" s="108"/>
      <c r="AS79" s="108"/>
      <c r="AT79" s="117">
        <v>600000000</v>
      </c>
      <c r="AU79" s="120">
        <f>AT79/AK86</f>
        <v>0.6</v>
      </c>
      <c r="AV79" s="117">
        <v>200000000</v>
      </c>
      <c r="AW79" s="120">
        <f>AV79/AK86</f>
        <v>0.2</v>
      </c>
      <c r="AX79" s="195"/>
      <c r="AY79" s="195"/>
      <c r="AZ79" s="195"/>
      <c r="BA79" s="195"/>
      <c r="BB79" s="195"/>
      <c r="BC79" s="195"/>
      <c r="BD79" s="195"/>
      <c r="BE79" s="195"/>
      <c r="BF79" s="298"/>
    </row>
    <row r="80" spans="1:58" ht="54.95" customHeight="1" outlineLevel="1">
      <c r="A80" s="70" t="s">
        <v>260</v>
      </c>
      <c r="B80" s="70" t="s">
        <v>261</v>
      </c>
      <c r="C80" s="70" t="s">
        <v>262</v>
      </c>
      <c r="D80" s="70" t="s">
        <v>629</v>
      </c>
      <c r="E80" s="70" t="s">
        <v>630</v>
      </c>
      <c r="F80" s="71" t="s">
        <v>631</v>
      </c>
      <c r="G80" s="70" t="s">
        <v>632</v>
      </c>
      <c r="H80" s="70" t="s">
        <v>633</v>
      </c>
      <c r="I80" s="70" t="s">
        <v>524</v>
      </c>
      <c r="J80" s="72">
        <v>0.5</v>
      </c>
      <c r="K80" s="70" t="s">
        <v>640</v>
      </c>
      <c r="L80" s="70" t="s">
        <v>443</v>
      </c>
      <c r="M80" s="70" t="s">
        <v>635</v>
      </c>
      <c r="N80" s="70">
        <v>1</v>
      </c>
      <c r="O80" s="70">
        <v>0</v>
      </c>
      <c r="P80" s="70">
        <v>0</v>
      </c>
      <c r="Q80" s="70"/>
      <c r="R80" s="70"/>
      <c r="S80" s="73">
        <f t="shared" si="3"/>
        <v>0</v>
      </c>
      <c r="T80" s="136">
        <f t="shared" si="2"/>
        <v>0</v>
      </c>
      <c r="U80" s="76">
        <v>45684</v>
      </c>
      <c r="V80" s="76">
        <v>46022</v>
      </c>
      <c r="W80" s="70">
        <v>338</v>
      </c>
      <c r="X80" s="77">
        <v>1059626</v>
      </c>
      <c r="Y80" s="70" t="s">
        <v>445</v>
      </c>
      <c r="Z80" s="70" t="s">
        <v>446</v>
      </c>
      <c r="AA80" s="70" t="s">
        <v>636</v>
      </c>
      <c r="AB80" s="70" t="s">
        <v>637</v>
      </c>
      <c r="AC80" s="78" t="s">
        <v>449</v>
      </c>
      <c r="AD80" s="78" t="s">
        <v>638</v>
      </c>
      <c r="AE80" s="115">
        <v>315297324.93000001</v>
      </c>
      <c r="AF80" s="78" t="s">
        <v>451</v>
      </c>
      <c r="AG80" s="78" t="s">
        <v>452</v>
      </c>
      <c r="AH80" s="81">
        <v>45684</v>
      </c>
      <c r="AI80" s="82">
        <v>315297324.93000001</v>
      </c>
      <c r="AK80" s="82">
        <v>250000000</v>
      </c>
      <c r="AL80" s="200"/>
      <c r="AM80" s="201"/>
      <c r="AN80" s="83" t="s">
        <v>453</v>
      </c>
      <c r="AO80" s="70" t="s">
        <v>639</v>
      </c>
      <c r="AP80" s="132"/>
      <c r="AQ80" s="132"/>
      <c r="AR80" s="132"/>
      <c r="AS80" s="132"/>
      <c r="AT80" s="118"/>
      <c r="AU80" s="121"/>
      <c r="AV80" s="118"/>
      <c r="AW80" s="121"/>
      <c r="AX80" s="149"/>
      <c r="AY80" s="149"/>
      <c r="AZ80" s="149"/>
      <c r="BA80" s="149"/>
      <c r="BB80" s="149"/>
      <c r="BC80" s="149"/>
      <c r="BD80" s="149"/>
      <c r="BE80" s="149"/>
      <c r="BF80" s="299"/>
    </row>
    <row r="81" spans="1:58" ht="54.95" customHeight="1" outlineLevel="1">
      <c r="A81" s="70" t="s">
        <v>260</v>
      </c>
      <c r="B81" s="70" t="s">
        <v>261</v>
      </c>
      <c r="C81" s="70" t="s">
        <v>262</v>
      </c>
      <c r="D81" s="70" t="s">
        <v>641</v>
      </c>
      <c r="E81" s="70" t="s">
        <v>630</v>
      </c>
      <c r="F81" s="71" t="s">
        <v>631</v>
      </c>
      <c r="G81" s="70" t="s">
        <v>632</v>
      </c>
      <c r="H81" s="70" t="s">
        <v>633</v>
      </c>
      <c r="I81" s="70" t="s">
        <v>524</v>
      </c>
      <c r="J81" s="72">
        <v>0.8</v>
      </c>
      <c r="K81" s="70" t="s">
        <v>642</v>
      </c>
      <c r="L81" s="70" t="s">
        <v>443</v>
      </c>
      <c r="M81" s="70" t="s">
        <v>643</v>
      </c>
      <c r="N81" s="70">
        <v>15</v>
      </c>
      <c r="O81" s="70">
        <v>0</v>
      </c>
      <c r="P81" s="70">
        <v>15</v>
      </c>
      <c r="Q81" s="70"/>
      <c r="R81" s="70"/>
      <c r="S81" s="73">
        <f t="shared" si="3"/>
        <v>15</v>
      </c>
      <c r="T81" s="136">
        <f t="shared" si="2"/>
        <v>1</v>
      </c>
      <c r="U81" s="76">
        <v>45684</v>
      </c>
      <c r="V81" s="76">
        <v>46022</v>
      </c>
      <c r="W81" s="70">
        <v>338</v>
      </c>
      <c r="X81" s="77">
        <v>1059626</v>
      </c>
      <c r="Y81" s="70" t="s">
        <v>445</v>
      </c>
      <c r="Z81" s="70" t="s">
        <v>446</v>
      </c>
      <c r="AA81" s="70" t="s">
        <v>636</v>
      </c>
      <c r="AB81" s="70" t="s">
        <v>637</v>
      </c>
      <c r="AC81" s="78" t="s">
        <v>449</v>
      </c>
      <c r="AD81" s="78" t="s">
        <v>644</v>
      </c>
      <c r="AE81" s="116">
        <v>66411654.450000003</v>
      </c>
      <c r="AF81" s="78" t="s">
        <v>451</v>
      </c>
      <c r="AG81" s="78" t="s">
        <v>452</v>
      </c>
      <c r="AH81" s="81">
        <v>45684</v>
      </c>
      <c r="AI81" s="92">
        <v>66411654.450000003</v>
      </c>
      <c r="AK81" s="82">
        <v>600000000</v>
      </c>
      <c r="AL81" s="200"/>
      <c r="AM81" s="201"/>
      <c r="AN81" s="83" t="s">
        <v>453</v>
      </c>
      <c r="AO81" s="70" t="s">
        <v>639</v>
      </c>
      <c r="AP81" s="132"/>
      <c r="AQ81" s="132"/>
      <c r="AR81" s="132"/>
      <c r="AS81" s="132"/>
      <c r="AT81" s="118"/>
      <c r="AU81" s="121"/>
      <c r="AV81" s="118"/>
      <c r="AW81" s="121"/>
      <c r="AX81" s="149"/>
      <c r="AY81" s="149"/>
      <c r="AZ81" s="149"/>
      <c r="BA81" s="149"/>
      <c r="BB81" s="149"/>
      <c r="BC81" s="149"/>
      <c r="BD81" s="149"/>
      <c r="BE81" s="149"/>
      <c r="BF81" s="299"/>
    </row>
    <row r="82" spans="1:58" ht="54.95" customHeight="1" outlineLevel="1">
      <c r="A82" s="70" t="s">
        <v>260</v>
      </c>
      <c r="B82" s="70" t="s">
        <v>261</v>
      </c>
      <c r="C82" s="70" t="s">
        <v>262</v>
      </c>
      <c r="D82" s="70" t="s">
        <v>641</v>
      </c>
      <c r="E82" s="70" t="s">
        <v>630</v>
      </c>
      <c r="F82" s="71" t="s">
        <v>631</v>
      </c>
      <c r="G82" s="70" t="s">
        <v>632</v>
      </c>
      <c r="H82" s="70" t="s">
        <v>633</v>
      </c>
      <c r="I82" s="70" t="s">
        <v>524</v>
      </c>
      <c r="J82" s="72">
        <v>0.1</v>
      </c>
      <c r="K82" s="70" t="s">
        <v>645</v>
      </c>
      <c r="L82" s="70" t="s">
        <v>443</v>
      </c>
      <c r="M82" s="70" t="s">
        <v>643</v>
      </c>
      <c r="N82" s="70">
        <v>1</v>
      </c>
      <c r="O82" s="70">
        <v>0</v>
      </c>
      <c r="P82" s="70">
        <v>0</v>
      </c>
      <c r="Q82" s="70"/>
      <c r="R82" s="70"/>
      <c r="S82" s="73">
        <f t="shared" si="3"/>
        <v>0</v>
      </c>
      <c r="T82" s="136">
        <f t="shared" si="2"/>
        <v>0</v>
      </c>
      <c r="U82" s="76">
        <v>45684</v>
      </c>
      <c r="V82" s="76">
        <v>46022</v>
      </c>
      <c r="W82" s="70">
        <v>338</v>
      </c>
      <c r="X82" s="77">
        <v>1059626</v>
      </c>
      <c r="Y82" s="70" t="s">
        <v>445</v>
      </c>
      <c r="Z82" s="70" t="s">
        <v>446</v>
      </c>
      <c r="AA82" s="70" t="s">
        <v>636</v>
      </c>
      <c r="AB82" s="70" t="s">
        <v>637</v>
      </c>
      <c r="AC82" s="78" t="s">
        <v>449</v>
      </c>
      <c r="AD82" s="78" t="s">
        <v>644</v>
      </c>
      <c r="AE82" s="116">
        <v>15308740.84</v>
      </c>
      <c r="AF82" s="78" t="s">
        <v>451</v>
      </c>
      <c r="AG82" s="78" t="s">
        <v>452</v>
      </c>
      <c r="AH82" s="81">
        <v>45684</v>
      </c>
      <c r="AI82" s="92">
        <v>15308740.84</v>
      </c>
      <c r="AK82" s="82">
        <v>0</v>
      </c>
      <c r="AL82" s="200"/>
      <c r="AM82" s="201"/>
      <c r="AN82" s="83" t="s">
        <v>453</v>
      </c>
      <c r="AO82" s="70" t="s">
        <v>639</v>
      </c>
      <c r="AP82" s="132"/>
      <c r="AQ82" s="132"/>
      <c r="AR82" s="132"/>
      <c r="AS82" s="132"/>
      <c r="AT82" s="118"/>
      <c r="AU82" s="121"/>
      <c r="AV82" s="118"/>
      <c r="AW82" s="121"/>
      <c r="AX82" s="149"/>
      <c r="AY82" s="149"/>
      <c r="AZ82" s="149"/>
      <c r="BA82" s="149"/>
      <c r="BB82" s="149"/>
      <c r="BC82" s="149"/>
      <c r="BD82" s="149"/>
      <c r="BE82" s="149"/>
      <c r="BF82" s="299"/>
    </row>
    <row r="83" spans="1:58" ht="54.95" customHeight="1" outlineLevel="1">
      <c r="A83" s="70" t="s">
        <v>260</v>
      </c>
      <c r="B83" s="70" t="s">
        <v>261</v>
      </c>
      <c r="C83" s="70" t="s">
        <v>262</v>
      </c>
      <c r="D83" s="70" t="s">
        <v>641</v>
      </c>
      <c r="E83" s="70" t="s">
        <v>630</v>
      </c>
      <c r="F83" s="71" t="s">
        <v>631</v>
      </c>
      <c r="G83" s="70" t="s">
        <v>632</v>
      </c>
      <c r="H83" s="70" t="s">
        <v>633</v>
      </c>
      <c r="I83" s="70" t="s">
        <v>524</v>
      </c>
      <c r="J83" s="72">
        <v>0.1</v>
      </c>
      <c r="K83" s="70" t="s">
        <v>646</v>
      </c>
      <c r="L83" s="70" t="s">
        <v>443</v>
      </c>
      <c r="M83" s="70" t="s">
        <v>643</v>
      </c>
      <c r="N83" s="70">
        <v>1</v>
      </c>
      <c r="O83" s="70">
        <v>0</v>
      </c>
      <c r="P83" s="70">
        <v>0</v>
      </c>
      <c r="Q83" s="70"/>
      <c r="R83" s="70"/>
      <c r="S83" s="73">
        <f t="shared" si="3"/>
        <v>0</v>
      </c>
      <c r="T83" s="136">
        <f t="shared" si="2"/>
        <v>0</v>
      </c>
      <c r="U83" s="76">
        <v>45684</v>
      </c>
      <c r="V83" s="76">
        <v>46022</v>
      </c>
      <c r="W83" s="70">
        <v>338</v>
      </c>
      <c r="X83" s="77">
        <v>1059626</v>
      </c>
      <c r="Y83" s="70" t="s">
        <v>445</v>
      </c>
      <c r="Z83" s="70" t="s">
        <v>446</v>
      </c>
      <c r="AA83" s="70" t="s">
        <v>636</v>
      </c>
      <c r="AB83" s="70" t="s">
        <v>637</v>
      </c>
      <c r="AC83" s="78" t="s">
        <v>449</v>
      </c>
      <c r="AD83" s="78" t="s">
        <v>644</v>
      </c>
      <c r="AE83" s="116">
        <v>39370080.079999998</v>
      </c>
      <c r="AF83" s="78" t="s">
        <v>451</v>
      </c>
      <c r="AG83" s="78" t="s">
        <v>452</v>
      </c>
      <c r="AH83" s="81">
        <v>45684</v>
      </c>
      <c r="AI83" s="92">
        <v>39370080.079999998</v>
      </c>
      <c r="AK83" s="82">
        <v>0</v>
      </c>
      <c r="AL83" s="200"/>
      <c r="AM83" s="201"/>
      <c r="AN83" s="83" t="s">
        <v>453</v>
      </c>
      <c r="AO83" s="70" t="s">
        <v>639</v>
      </c>
      <c r="AP83" s="132"/>
      <c r="AQ83" s="132"/>
      <c r="AR83" s="132"/>
      <c r="AS83" s="132"/>
      <c r="AT83" s="118"/>
      <c r="AU83" s="121"/>
      <c r="AV83" s="118"/>
      <c r="AW83" s="121"/>
      <c r="AX83" s="149"/>
      <c r="AY83" s="149"/>
      <c r="AZ83" s="149"/>
      <c r="BA83" s="149"/>
      <c r="BB83" s="149"/>
      <c r="BC83" s="149"/>
      <c r="BD83" s="149"/>
      <c r="BE83" s="149"/>
      <c r="BF83" s="299"/>
    </row>
    <row r="84" spans="1:58" ht="54.95" customHeight="1" outlineLevel="1">
      <c r="A84" s="70" t="s">
        <v>260</v>
      </c>
      <c r="B84" s="70" t="s">
        <v>261</v>
      </c>
      <c r="C84" s="70" t="s">
        <v>262</v>
      </c>
      <c r="D84" s="70" t="s">
        <v>647</v>
      </c>
      <c r="E84" s="70" t="s">
        <v>630</v>
      </c>
      <c r="F84" s="71" t="s">
        <v>631</v>
      </c>
      <c r="G84" s="70" t="s">
        <v>632</v>
      </c>
      <c r="H84" s="70" t="s">
        <v>648</v>
      </c>
      <c r="I84" s="70" t="s">
        <v>649</v>
      </c>
      <c r="J84" s="72">
        <v>0.9</v>
      </c>
      <c r="K84" s="70" t="s">
        <v>650</v>
      </c>
      <c r="L84" s="70" t="s">
        <v>443</v>
      </c>
      <c r="M84" s="70" t="s">
        <v>651</v>
      </c>
      <c r="N84" s="70">
        <v>1</v>
      </c>
      <c r="O84" s="70">
        <v>0</v>
      </c>
      <c r="P84" s="70">
        <v>1</v>
      </c>
      <c r="Q84" s="70"/>
      <c r="R84" s="70"/>
      <c r="S84" s="73">
        <f t="shared" si="3"/>
        <v>1</v>
      </c>
      <c r="T84" s="136">
        <f t="shared" si="2"/>
        <v>1</v>
      </c>
      <c r="U84" s="76">
        <v>45684</v>
      </c>
      <c r="V84" s="76">
        <v>46022</v>
      </c>
      <c r="W84" s="70">
        <v>338</v>
      </c>
      <c r="X84" s="77">
        <v>1059626</v>
      </c>
      <c r="Y84" s="70" t="s">
        <v>445</v>
      </c>
      <c r="Z84" s="70" t="s">
        <v>446</v>
      </c>
      <c r="AA84" s="70" t="s">
        <v>636</v>
      </c>
      <c r="AB84" s="70" t="s">
        <v>637</v>
      </c>
      <c r="AC84" s="78" t="s">
        <v>449</v>
      </c>
      <c r="AD84" s="78" t="s">
        <v>638</v>
      </c>
      <c r="AE84" s="115">
        <v>20446413.359999999</v>
      </c>
      <c r="AF84" s="78" t="s">
        <v>451</v>
      </c>
      <c r="AG84" s="78" t="s">
        <v>452</v>
      </c>
      <c r="AH84" s="81">
        <v>45684</v>
      </c>
      <c r="AI84" s="82">
        <v>20446413.359999999</v>
      </c>
      <c r="AK84" s="82">
        <v>150000000</v>
      </c>
      <c r="AL84" s="200"/>
      <c r="AM84" s="201"/>
      <c r="AN84" s="83" t="s">
        <v>453</v>
      </c>
      <c r="AO84" s="70" t="s">
        <v>639</v>
      </c>
      <c r="AP84" s="132"/>
      <c r="AQ84" s="132"/>
      <c r="AR84" s="132"/>
      <c r="AS84" s="132"/>
      <c r="AT84" s="118"/>
      <c r="AU84" s="121"/>
      <c r="AV84" s="118"/>
      <c r="AW84" s="121"/>
      <c r="AX84" s="149"/>
      <c r="AY84" s="149"/>
      <c r="AZ84" s="149"/>
      <c r="BA84" s="149"/>
      <c r="BB84" s="149"/>
      <c r="BC84" s="149"/>
      <c r="BD84" s="149"/>
      <c r="BE84" s="149"/>
      <c r="BF84" s="299"/>
    </row>
    <row r="85" spans="1:58" ht="54.95" customHeight="1" outlineLevel="1" thickBot="1">
      <c r="A85" s="70" t="s">
        <v>260</v>
      </c>
      <c r="B85" s="70" t="s">
        <v>261</v>
      </c>
      <c r="C85" s="70" t="s">
        <v>262</v>
      </c>
      <c r="D85" s="70" t="s">
        <v>647</v>
      </c>
      <c r="E85" s="70" t="s">
        <v>630</v>
      </c>
      <c r="F85" s="71" t="s">
        <v>631</v>
      </c>
      <c r="G85" s="70" t="s">
        <v>632</v>
      </c>
      <c r="H85" s="70" t="s">
        <v>648</v>
      </c>
      <c r="I85" s="70" t="s">
        <v>649</v>
      </c>
      <c r="J85" s="72">
        <v>0.1</v>
      </c>
      <c r="K85" s="70" t="s">
        <v>652</v>
      </c>
      <c r="L85" s="70" t="s">
        <v>443</v>
      </c>
      <c r="M85" s="70" t="s">
        <v>651</v>
      </c>
      <c r="N85" s="70">
        <v>1</v>
      </c>
      <c r="O85" s="70">
        <v>0</v>
      </c>
      <c r="P85" s="70">
        <v>1</v>
      </c>
      <c r="Q85" s="70"/>
      <c r="R85" s="70"/>
      <c r="S85" s="73">
        <f t="shared" si="3"/>
        <v>1</v>
      </c>
      <c r="T85" s="136">
        <f t="shared" si="2"/>
        <v>1</v>
      </c>
      <c r="U85" s="76">
        <v>45684</v>
      </c>
      <c r="V85" s="76">
        <v>46022</v>
      </c>
      <c r="W85" s="70">
        <v>338</v>
      </c>
      <c r="X85" s="77">
        <v>1059626</v>
      </c>
      <c r="Y85" s="70" t="s">
        <v>445</v>
      </c>
      <c r="Z85" s="70" t="s">
        <v>446</v>
      </c>
      <c r="AA85" s="70" t="s">
        <v>636</v>
      </c>
      <c r="AB85" s="70" t="s">
        <v>637</v>
      </c>
      <c r="AC85" s="78" t="s">
        <v>449</v>
      </c>
      <c r="AD85" s="78" t="s">
        <v>638</v>
      </c>
      <c r="AE85" s="115">
        <v>54119952.289999999</v>
      </c>
      <c r="AF85" s="78" t="s">
        <v>451</v>
      </c>
      <c r="AG85" s="78" t="s">
        <v>452</v>
      </c>
      <c r="AH85" s="81">
        <v>45684</v>
      </c>
      <c r="AI85" s="82">
        <v>54119952.289999999</v>
      </c>
      <c r="AK85" s="155">
        <v>0</v>
      </c>
      <c r="AL85" s="200"/>
      <c r="AM85" s="201"/>
      <c r="AN85" s="156" t="s">
        <v>453</v>
      </c>
      <c r="AO85" s="108" t="s">
        <v>639</v>
      </c>
      <c r="AP85" s="132"/>
      <c r="AQ85" s="132"/>
      <c r="AR85" s="132"/>
      <c r="AS85" s="132"/>
      <c r="AT85" s="118"/>
      <c r="AU85" s="121"/>
      <c r="AV85" s="118"/>
      <c r="AW85" s="121"/>
      <c r="AX85" s="192"/>
      <c r="AY85" s="192"/>
      <c r="AZ85" s="192"/>
      <c r="BA85" s="192"/>
      <c r="BB85" s="192"/>
      <c r="BC85" s="192"/>
      <c r="BD85" s="192"/>
      <c r="BE85" s="192"/>
      <c r="BF85" s="300"/>
    </row>
    <row r="86" spans="1:58" ht="45" customHeight="1" thickBot="1">
      <c r="A86" s="85"/>
      <c r="B86" s="85"/>
      <c r="C86" s="85"/>
      <c r="D86" s="85"/>
      <c r="E86" s="284" t="s">
        <v>653</v>
      </c>
      <c r="F86" s="284"/>
      <c r="G86" s="284"/>
      <c r="H86" s="284"/>
      <c r="I86" s="284"/>
      <c r="J86" s="284"/>
      <c r="K86" s="284"/>
      <c r="L86" s="284"/>
      <c r="M86" s="284"/>
      <c r="N86" s="284"/>
      <c r="O86" s="284"/>
      <c r="P86" s="284"/>
      <c r="Q86" s="284"/>
      <c r="R86" s="284"/>
      <c r="S86" s="284"/>
      <c r="T86" s="181">
        <f>AVERAGE(T79:T85)</f>
        <v>0.42857142857142855</v>
      </c>
      <c r="U86" s="180"/>
      <c r="V86" s="180"/>
      <c r="W86" s="180"/>
      <c r="X86" s="180"/>
      <c r="Y86" s="180"/>
      <c r="Z86" s="180"/>
      <c r="AA86" s="180"/>
      <c r="AB86" s="180"/>
      <c r="AC86" s="180"/>
      <c r="AD86" s="180"/>
      <c r="AE86" s="180"/>
      <c r="AF86" s="180"/>
      <c r="AG86" s="180"/>
      <c r="AH86" s="180"/>
      <c r="AI86" s="205"/>
      <c r="AJ86" s="220">
        <v>1000000000</v>
      </c>
      <c r="AK86" s="221">
        <f>SUM(AK79:AK85)</f>
        <v>1000000000</v>
      </c>
      <c r="AL86" s="149"/>
      <c r="AM86" s="222"/>
      <c r="AN86" s="149"/>
      <c r="AO86" s="149"/>
      <c r="AP86" s="208">
        <v>400000000</v>
      </c>
      <c r="AQ86" s="209">
        <f>AP86/AJ86</f>
        <v>0.4</v>
      </c>
      <c r="AR86" s="210">
        <v>0</v>
      </c>
      <c r="AS86" s="209">
        <f>AR86/AJ86</f>
        <v>0</v>
      </c>
      <c r="AT86" s="149"/>
      <c r="AU86" s="149"/>
      <c r="AV86" s="149"/>
      <c r="AW86" s="149"/>
      <c r="AX86" s="198"/>
      <c r="AY86" s="198"/>
      <c r="AZ86" s="198"/>
      <c r="BA86" s="198"/>
      <c r="BB86" s="198"/>
      <c r="BC86" s="198"/>
      <c r="BD86" s="198"/>
      <c r="BE86" s="199"/>
    </row>
    <row r="87" spans="1:58" ht="45" customHeight="1" thickBot="1">
      <c r="E87" s="139"/>
      <c r="F87" s="139"/>
      <c r="G87" s="139"/>
      <c r="H87" s="139"/>
      <c r="I87" s="139"/>
      <c r="J87" s="139"/>
      <c r="K87" s="139"/>
      <c r="L87" s="139"/>
      <c r="M87" s="139"/>
      <c r="N87" s="139"/>
      <c r="O87" s="139"/>
      <c r="P87" s="139"/>
      <c r="Q87" s="139"/>
      <c r="R87" s="139"/>
      <c r="S87" s="139"/>
      <c r="T87" s="184"/>
      <c r="U87" s="1"/>
      <c r="V87" s="1"/>
      <c r="W87" s="1"/>
      <c r="X87" s="1"/>
      <c r="Y87" s="1"/>
      <c r="Z87" s="1"/>
      <c r="AA87" s="1"/>
      <c r="AB87" s="1"/>
      <c r="AC87" s="1"/>
      <c r="AD87" s="1"/>
      <c r="AE87" s="1"/>
      <c r="AF87" s="1"/>
      <c r="AG87" s="1"/>
      <c r="AH87" s="1"/>
      <c r="AI87" s="1"/>
      <c r="AJ87" s="189"/>
      <c r="AK87" s="185"/>
      <c r="AP87" s="186"/>
      <c r="AQ87" s="187"/>
      <c r="AR87" s="188"/>
      <c r="AS87" s="187"/>
    </row>
    <row r="88" spans="1:58" ht="63" customHeight="1" thickBot="1">
      <c r="E88" s="293" t="s">
        <v>654</v>
      </c>
      <c r="F88" s="294"/>
      <c r="G88" s="294"/>
      <c r="H88" s="294"/>
      <c r="I88" s="294"/>
      <c r="J88" s="294"/>
      <c r="K88" s="294"/>
      <c r="L88" s="294"/>
      <c r="M88" s="294"/>
      <c r="N88" s="294"/>
      <c r="O88" s="294"/>
      <c r="P88" s="294"/>
      <c r="Q88" s="294"/>
      <c r="R88" s="294"/>
      <c r="S88" s="295"/>
      <c r="T88" s="190">
        <f>(T18+T41+T49+T52+T63+T73+T78+T86)/8</f>
        <v>0.30365121953663615</v>
      </c>
      <c r="AF88" s="302" t="s">
        <v>655</v>
      </c>
      <c r="AG88" s="303"/>
      <c r="AH88" s="303"/>
      <c r="AI88" s="304"/>
      <c r="AJ88" s="207"/>
      <c r="AK88" s="206">
        <f>AK18+AK41+AK49+AK52+AK63+AK73+AK78+AK86</f>
        <v>8599999999.996666</v>
      </c>
      <c r="AL88" s="219"/>
      <c r="AM88" s="218"/>
      <c r="AN88" s="302" t="s">
        <v>656</v>
      </c>
      <c r="AO88" s="303"/>
      <c r="AP88" s="303"/>
      <c r="AQ88" s="303"/>
      <c r="AR88" s="303"/>
      <c r="AS88" s="304"/>
      <c r="AT88" s="211">
        <f>SUM(AT9:AT85)</f>
        <v>1935832500</v>
      </c>
      <c r="AU88" s="214">
        <f>AT88/AK88</f>
        <v>0.22509680232566867</v>
      </c>
      <c r="AV88" s="212">
        <f>SUM(AV9:AV85)</f>
        <v>737477500</v>
      </c>
      <c r="AW88" s="213">
        <f>AV88/AK88</f>
        <v>8.5753197674451845E-2</v>
      </c>
    </row>
    <row r="89" spans="1:58" ht="44.25" customHeight="1">
      <c r="O89" s="280"/>
      <c r="P89" s="280"/>
      <c r="Q89" s="280"/>
      <c r="R89" s="280"/>
      <c r="S89" s="280"/>
      <c r="T89" s="280"/>
    </row>
    <row r="90" spans="1:58" ht="32.25" customHeight="1">
      <c r="O90" s="60"/>
      <c r="P90" s="60"/>
      <c r="Q90" s="60"/>
      <c r="R90" s="60"/>
      <c r="S90" s="60"/>
      <c r="T90" s="60"/>
      <c r="U90" s="60"/>
    </row>
    <row r="91" spans="1:58" ht="100.15" customHeight="1">
      <c r="AV91" s="61"/>
      <c r="AW91" s="62"/>
      <c r="AX91" s="61"/>
      <c r="AY91" s="62"/>
    </row>
  </sheetData>
  <autoFilter ref="A8:AO85" xr:uid="{00000000-0001-0000-0300-000000000000}"/>
  <mergeCells count="32">
    <mergeCell ref="C3:BE3"/>
    <mergeCell ref="C4:BE4"/>
    <mergeCell ref="C5:BF5"/>
    <mergeCell ref="AL9:AL17"/>
    <mergeCell ref="E88:S88"/>
    <mergeCell ref="AX9:AX17"/>
    <mergeCell ref="BF9:BF17"/>
    <mergeCell ref="BF19:BF40"/>
    <mergeCell ref="BF42:BF48"/>
    <mergeCell ref="BF50:BF51"/>
    <mergeCell ref="BF53:BF62"/>
    <mergeCell ref="BF64:BF72"/>
    <mergeCell ref="BF74:BF77"/>
    <mergeCell ref="BF79:BF85"/>
    <mergeCell ref="AF88:AI88"/>
    <mergeCell ref="AN88:AS88"/>
    <mergeCell ref="A1:B4"/>
    <mergeCell ref="AI6:BF7"/>
    <mergeCell ref="AC6:AH7"/>
    <mergeCell ref="A6:AB7"/>
    <mergeCell ref="O89:T89"/>
    <mergeCell ref="A5:B5"/>
    <mergeCell ref="E18:S18"/>
    <mergeCell ref="E41:S41"/>
    <mergeCell ref="E49:S49"/>
    <mergeCell ref="E52:S52"/>
    <mergeCell ref="E63:S63"/>
    <mergeCell ref="E73:S73"/>
    <mergeCell ref="E78:S78"/>
    <mergeCell ref="E86:S86"/>
    <mergeCell ref="C1:BE1"/>
    <mergeCell ref="C2:BE2"/>
  </mergeCells>
  <dataValidations count="1">
    <dataValidation type="list" allowBlank="1" showInputMessage="1" showErrorMessage="1" sqref="L9:L17 L79:L85 L74:L77 L64:L72 L53:L62 L50:L51 L42:L48 L19:L40" xr:uid="{00000000-0002-0000-0300-000000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AG14:AG17 AF9:AF85</xm:sqref>
        </x14:dataValidation>
        <x14:dataValidation type="list" allowBlank="1" showInputMessage="1" showErrorMessage="1" xr:uid="{00000000-0002-0000-0300-000002000000}">
          <x14:formula1>
            <xm:f>ANEXO1!$F$2:$F$7</xm:f>
          </x14:formula1>
          <xm:sqref>AG9:AG13 AG18:AG85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75" customWidth="1"/>
    <col min="4" max="4" width="20.375" customWidth="1"/>
    <col min="5" max="6" width="22.875" customWidth="1"/>
    <col min="7" max="7" width="25.375" customWidth="1"/>
  </cols>
  <sheetData>
    <row r="2" spans="1:7">
      <c r="A2" s="306" t="s">
        <v>657</v>
      </c>
      <c r="B2" s="307"/>
      <c r="C2" s="307"/>
      <c r="D2" s="307"/>
      <c r="E2" s="307"/>
      <c r="F2" s="307"/>
      <c r="G2" s="308"/>
    </row>
    <row r="3" spans="1:7" s="3" customFormat="1">
      <c r="A3" s="23" t="s">
        <v>658</v>
      </c>
      <c r="B3" s="309" t="s">
        <v>659</v>
      </c>
      <c r="C3" s="309"/>
      <c r="D3" s="309"/>
      <c r="E3" s="309"/>
      <c r="F3" s="309"/>
      <c r="G3" s="24" t="s">
        <v>660</v>
      </c>
    </row>
    <row r="4" spans="1:7" ht="12.75" customHeight="1">
      <c r="A4" s="25">
        <v>45489</v>
      </c>
      <c r="B4" s="310" t="s">
        <v>661</v>
      </c>
      <c r="C4" s="310"/>
      <c r="D4" s="310"/>
      <c r="E4" s="310"/>
      <c r="F4" s="310"/>
      <c r="G4" s="26" t="s">
        <v>662</v>
      </c>
    </row>
    <row r="5" spans="1:7" ht="12.75" customHeight="1">
      <c r="A5" s="27"/>
      <c r="B5" s="310"/>
      <c r="C5" s="310"/>
      <c r="D5" s="310"/>
      <c r="E5" s="310"/>
      <c r="F5" s="310"/>
      <c r="G5" s="26"/>
    </row>
    <row r="6" spans="1:7">
      <c r="A6" s="27"/>
      <c r="B6" s="305"/>
      <c r="C6" s="305"/>
      <c r="D6" s="305"/>
      <c r="E6" s="305"/>
      <c r="F6" s="305"/>
      <c r="G6" s="28"/>
    </row>
    <row r="7" spans="1:7">
      <c r="A7" s="27"/>
      <c r="B7" s="305"/>
      <c r="C7" s="305"/>
      <c r="D7" s="305"/>
      <c r="E7" s="305"/>
      <c r="F7" s="305"/>
      <c r="G7" s="28"/>
    </row>
    <row r="8" spans="1:7">
      <c r="A8" s="27"/>
      <c r="B8" s="29"/>
      <c r="C8" s="29"/>
      <c r="D8" s="29"/>
      <c r="E8" s="29"/>
      <c r="F8" s="29"/>
      <c r="G8" s="28"/>
    </row>
    <row r="9" spans="1:7">
      <c r="A9" s="311" t="s">
        <v>663</v>
      </c>
      <c r="B9" s="312"/>
      <c r="C9" s="312"/>
      <c r="D9" s="312"/>
      <c r="E9" s="312"/>
      <c r="F9" s="312"/>
      <c r="G9" s="313"/>
    </row>
    <row r="10" spans="1:7" s="3" customFormat="1">
      <c r="A10" s="30"/>
      <c r="B10" s="309" t="s">
        <v>664</v>
      </c>
      <c r="C10" s="309"/>
      <c r="D10" s="309" t="s">
        <v>665</v>
      </c>
      <c r="E10" s="309"/>
      <c r="F10" s="30" t="s">
        <v>658</v>
      </c>
      <c r="G10" s="30" t="s">
        <v>666</v>
      </c>
    </row>
    <row r="11" spans="1:7">
      <c r="A11" s="31" t="s">
        <v>667</v>
      </c>
      <c r="B11" s="310" t="s">
        <v>668</v>
      </c>
      <c r="C11" s="310"/>
      <c r="D11" s="314" t="s">
        <v>669</v>
      </c>
      <c r="E11" s="314"/>
      <c r="F11" s="27" t="s">
        <v>670</v>
      </c>
      <c r="G11" s="28"/>
    </row>
    <row r="12" spans="1:7">
      <c r="A12" s="31" t="s">
        <v>671</v>
      </c>
      <c r="B12" s="314" t="s">
        <v>672</v>
      </c>
      <c r="C12" s="314"/>
      <c r="D12" s="314" t="s">
        <v>673</v>
      </c>
      <c r="E12" s="314"/>
      <c r="F12" s="27" t="s">
        <v>670</v>
      </c>
      <c r="G12" s="28"/>
    </row>
    <row r="13" spans="1:7">
      <c r="A13" s="31" t="s">
        <v>674</v>
      </c>
      <c r="B13" s="314" t="s">
        <v>672</v>
      </c>
      <c r="C13" s="314"/>
      <c r="D13" s="314" t="s">
        <v>673</v>
      </c>
      <c r="E13" s="314"/>
      <c r="F13" s="27" t="s">
        <v>670</v>
      </c>
      <c r="G13" s="2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G1" sqref="G1"/>
    </sheetView>
  </sheetViews>
  <sheetFormatPr baseColWidth="10" defaultColWidth="10.875" defaultRowHeight="14.25"/>
  <cols>
    <col min="1" max="1" width="55.375" customWidth="1"/>
    <col min="5" max="5" width="20.25" customWidth="1"/>
    <col min="6" max="6" width="34.625" customWidth="1"/>
  </cols>
  <sheetData>
    <row r="1" spans="1:6" ht="52.5" customHeight="1">
      <c r="A1" s="22" t="s">
        <v>675</v>
      </c>
      <c r="E1" s="4" t="s">
        <v>676</v>
      </c>
      <c r="F1" s="4" t="s">
        <v>677</v>
      </c>
    </row>
    <row r="2" spans="1:6" ht="25.5" customHeight="1">
      <c r="A2" s="21" t="s">
        <v>678</v>
      </c>
      <c r="E2" s="5">
        <v>0</v>
      </c>
      <c r="F2" s="6" t="s">
        <v>452</v>
      </c>
    </row>
    <row r="3" spans="1:6" ht="45" customHeight="1">
      <c r="A3" s="21" t="s">
        <v>679</v>
      </c>
      <c r="E3" s="5">
        <v>1</v>
      </c>
      <c r="F3" s="6" t="s">
        <v>680</v>
      </c>
    </row>
    <row r="4" spans="1:6" ht="45" customHeight="1">
      <c r="A4" s="21" t="s">
        <v>681</v>
      </c>
      <c r="E4" s="5">
        <v>2</v>
      </c>
      <c r="F4" s="6" t="s">
        <v>682</v>
      </c>
    </row>
    <row r="5" spans="1:6" ht="45" customHeight="1">
      <c r="A5" s="21" t="s">
        <v>683</v>
      </c>
      <c r="E5" s="5">
        <v>3</v>
      </c>
      <c r="F5" s="6" t="s">
        <v>684</v>
      </c>
    </row>
    <row r="6" spans="1:6" ht="45" customHeight="1">
      <c r="A6" s="21" t="s">
        <v>685</v>
      </c>
      <c r="E6" s="5">
        <v>4</v>
      </c>
      <c r="F6" s="6" t="s">
        <v>686</v>
      </c>
    </row>
    <row r="7" spans="1:6" ht="45" customHeight="1">
      <c r="A7" s="21" t="s">
        <v>687</v>
      </c>
      <c r="E7" s="5">
        <v>5</v>
      </c>
      <c r="F7" s="6" t="s">
        <v>688</v>
      </c>
    </row>
    <row r="8" spans="1:6" ht="45" customHeight="1">
      <c r="A8" s="21" t="s">
        <v>689</v>
      </c>
    </row>
    <row r="9" spans="1:6" ht="45" customHeight="1">
      <c r="A9" s="21" t="s">
        <v>690</v>
      </c>
    </row>
    <row r="10" spans="1:6" ht="45" customHeight="1">
      <c r="A10" s="21" t="s">
        <v>691</v>
      </c>
    </row>
    <row r="11" spans="1:6" ht="45" customHeight="1">
      <c r="A11" s="21" t="s">
        <v>692</v>
      </c>
    </row>
    <row r="12" spans="1:6" ht="45" customHeight="1">
      <c r="A12" s="21" t="s">
        <v>693</v>
      </c>
    </row>
    <row r="13" spans="1:6" ht="45" customHeight="1">
      <c r="A13" s="21" t="s">
        <v>694</v>
      </c>
    </row>
    <row r="14" spans="1:6" ht="45" customHeight="1">
      <c r="A14" s="21" t="s">
        <v>695</v>
      </c>
    </row>
    <row r="15" spans="1:6" ht="45" customHeight="1">
      <c r="A15" s="21" t="s">
        <v>696</v>
      </c>
    </row>
    <row r="16" spans="1:6" ht="45" customHeight="1">
      <c r="A16" s="21" t="s">
        <v>697</v>
      </c>
    </row>
    <row r="17" spans="1:1" ht="45" customHeight="1">
      <c r="A17" s="21" t="s">
        <v>698</v>
      </c>
    </row>
    <row r="18" spans="1:1" ht="45" customHeight="1">
      <c r="A18" s="21" t="s">
        <v>699</v>
      </c>
    </row>
    <row r="19" spans="1:1" ht="45" customHeight="1">
      <c r="A19" s="21" t="s">
        <v>700</v>
      </c>
    </row>
    <row r="20" spans="1:1" ht="45" customHeight="1">
      <c r="A20" s="21" t="s">
        <v>451</v>
      </c>
    </row>
    <row r="21" spans="1:1" ht="45" customHeight="1">
      <c r="A21" s="21" t="s">
        <v>701</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2025-08-19T16:00:39Z</dcterms:modified>
  <cp:category/>
  <cp:contentStatus/>
</cp:coreProperties>
</file>