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USER\Downloads\"/>
    </mc:Choice>
  </mc:AlternateContent>
  <xr:revisionPtr revIDLastSave="0" documentId="8_{25F4D27D-7786-43E1-9494-19C635350789}" xr6:coauthVersionLast="47" xr6:coauthVersionMax="47" xr10:uidLastSave="{00000000-0000-0000-0000-000000000000}"/>
  <bookViews>
    <workbookView xWindow="-120" yWindow="-120" windowWidth="20730" windowHeight="11040" activeTab="1" xr2:uid="{00000000-000D-0000-FFFF-FFFF00000000}"/>
  </bookViews>
  <sheets>
    <sheet name="INSTRUCTIVO" sheetId="2" r:id="rId1"/>
    <sheet name="ESTRATÉGICO" sheetId="7" r:id="rId2"/>
    <sheet name="INVERSIÓN" sheetId="6" r:id="rId3"/>
    <sheet name="ANEXO1" sheetId="4" r:id="rId4"/>
  </sheets>
  <externalReferences>
    <externalReference r:id="rId5"/>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7" l="1"/>
  <c r="U18" i="7"/>
  <c r="W19" i="7"/>
  <c r="V19" i="7"/>
  <c r="U19" i="7" s="1"/>
  <c r="T19" i="7"/>
  <c r="AH42" i="6" l="1"/>
  <c r="AO42" i="6" s="1"/>
  <c r="AH73" i="6"/>
  <c r="AN73" i="6" s="1"/>
  <c r="AM240" i="6"/>
  <c r="AL240" i="6"/>
  <c r="AO224" i="6"/>
  <c r="AN224" i="6"/>
  <c r="AO217" i="6"/>
  <c r="AN217" i="6"/>
  <c r="AO203" i="6"/>
  <c r="AN203" i="6"/>
  <c r="AO200" i="6"/>
  <c r="AN200" i="6"/>
  <c r="AO191" i="6"/>
  <c r="AN191" i="6"/>
  <c r="AO172" i="6"/>
  <c r="AN172" i="6"/>
  <c r="AO166" i="6"/>
  <c r="AN166" i="6"/>
  <c r="AO153" i="6"/>
  <c r="AN153" i="6"/>
  <c r="AO148" i="6"/>
  <c r="AN148" i="6"/>
  <c r="AO133" i="6"/>
  <c r="AN133" i="6"/>
  <c r="AO125" i="6"/>
  <c r="AN125" i="6"/>
  <c r="AO120" i="6"/>
  <c r="AN120" i="6"/>
  <c r="AO115" i="6"/>
  <c r="AN115" i="6"/>
  <c r="AO111" i="6"/>
  <c r="AN111" i="6"/>
  <c r="AO101" i="6"/>
  <c r="AN101" i="6"/>
  <c r="AO91" i="6"/>
  <c r="AN91" i="6"/>
  <c r="AO80" i="6"/>
  <c r="AN80" i="6"/>
  <c r="AO59" i="6"/>
  <c r="AN59" i="6"/>
  <c r="AO49" i="6"/>
  <c r="AN49" i="6"/>
  <c r="AO34" i="6"/>
  <c r="AN34" i="6"/>
  <c r="AO12" i="6"/>
  <c r="AN12" i="6"/>
  <c r="AH240" i="6" l="1"/>
  <c r="AO73" i="6"/>
  <c r="AO240" i="6"/>
  <c r="AN240" i="6"/>
  <c r="AN42" i="6"/>
  <c r="V72" i="7"/>
  <c r="V73" i="7"/>
  <c r="V74" i="7"/>
  <c r="V71" i="7"/>
  <c r="V75" i="7" s="1"/>
  <c r="U72" i="7"/>
  <c r="U73" i="7"/>
  <c r="U74" i="7"/>
  <c r="U71" i="7"/>
  <c r="T72" i="7"/>
  <c r="W72" i="7" s="1"/>
  <c r="T73" i="7"/>
  <c r="W73" i="7" s="1"/>
  <c r="T74" i="7"/>
  <c r="W74" i="7" s="1"/>
  <c r="T71" i="7"/>
  <c r="W71" i="7" s="1"/>
  <c r="X71" i="7" l="1"/>
  <c r="U75" i="7"/>
  <c r="W75" i="7"/>
  <c r="X74" i="7"/>
  <c r="X73" i="7"/>
  <c r="X72" i="7"/>
  <c r="P233" i="6"/>
  <c r="P232" i="6"/>
  <c r="P225" i="6"/>
  <c r="P226" i="6"/>
  <c r="P227" i="6"/>
  <c r="P228" i="6"/>
  <c r="P229" i="6"/>
  <c r="P230" i="6"/>
  <c r="P224" i="6"/>
  <c r="P221" i="6"/>
  <c r="P222" i="6"/>
  <c r="P218" i="6"/>
  <c r="P219" i="6"/>
  <c r="P220" i="6"/>
  <c r="P217" i="6"/>
  <c r="P214" i="6"/>
  <c r="P215" i="6"/>
  <c r="P213" i="6"/>
  <c r="P216" i="6" s="1"/>
  <c r="P208" i="6"/>
  <c r="P204" i="6"/>
  <c r="P205" i="6"/>
  <c r="P206" i="6"/>
  <c r="P207" i="6"/>
  <c r="P210" i="6"/>
  <c r="P203" i="6"/>
  <c r="P201" i="6"/>
  <c r="P200" i="6"/>
  <c r="P202" i="6" s="1"/>
  <c r="P198" i="6"/>
  <c r="P196" i="6"/>
  <c r="P197" i="6"/>
  <c r="P193" i="6"/>
  <c r="P194" i="6"/>
  <c r="P195" i="6"/>
  <c r="P192" i="6"/>
  <c r="P189" i="6"/>
  <c r="P188" i="6"/>
  <c r="P187" i="6"/>
  <c r="P186" i="6"/>
  <c r="P185" i="6"/>
  <c r="P182" i="6"/>
  <c r="P183" i="6"/>
  <c r="P181" i="6"/>
  <c r="P184" i="6" s="1"/>
  <c r="P178" i="6"/>
  <c r="P177" i="6"/>
  <c r="P175" i="6"/>
  <c r="P174" i="6"/>
  <c r="P173" i="6"/>
  <c r="P172" i="6"/>
  <c r="P168" i="6"/>
  <c r="P166" i="6"/>
  <c r="P171" i="6" s="1"/>
  <c r="P164" i="6"/>
  <c r="P162" i="6"/>
  <c r="P163" i="6"/>
  <c r="P159" i="6"/>
  <c r="P160" i="6"/>
  <c r="P161" i="6"/>
  <c r="P157" i="6"/>
  <c r="P158" i="6"/>
  <c r="P154" i="6"/>
  <c r="P155" i="6"/>
  <c r="P156" i="6"/>
  <c r="P153" i="6"/>
  <c r="P151" i="6"/>
  <c r="P149" i="6"/>
  <c r="P150" i="6"/>
  <c r="P148" i="6"/>
  <c r="P143" i="6"/>
  <c r="P144" i="6"/>
  <c r="P145" i="6"/>
  <c r="P146" i="6"/>
  <c r="P142" i="6"/>
  <c r="P134" i="6"/>
  <c r="P135" i="6"/>
  <c r="P136" i="6"/>
  <c r="P137" i="6"/>
  <c r="P138" i="6"/>
  <c r="P139" i="6"/>
  <c r="P140" i="6"/>
  <c r="P133" i="6"/>
  <c r="P126" i="6"/>
  <c r="P127" i="6"/>
  <c r="P128" i="6"/>
  <c r="P129" i="6"/>
  <c r="P130" i="6"/>
  <c r="P131" i="6"/>
  <c r="P125" i="6"/>
  <c r="P121" i="6"/>
  <c r="P122" i="6"/>
  <c r="P123" i="6"/>
  <c r="P120" i="6"/>
  <c r="P116" i="6"/>
  <c r="P117" i="6"/>
  <c r="P115" i="6"/>
  <c r="P119" i="6" s="1"/>
  <c r="P112" i="6"/>
  <c r="P113" i="6"/>
  <c r="P111" i="6"/>
  <c r="P114" i="6" s="1"/>
  <c r="P108" i="6"/>
  <c r="P109" i="6"/>
  <c r="P106" i="6"/>
  <c r="P107" i="6"/>
  <c r="P104" i="6"/>
  <c r="P105" i="6"/>
  <c r="P102" i="6"/>
  <c r="P103" i="6"/>
  <c r="P101" i="6"/>
  <c r="P97" i="6"/>
  <c r="P98" i="6"/>
  <c r="P99" i="6"/>
  <c r="P94" i="6"/>
  <c r="P95" i="6"/>
  <c r="P96" i="6"/>
  <c r="P92" i="6"/>
  <c r="P93" i="6"/>
  <c r="P91" i="6"/>
  <c r="P88" i="6"/>
  <c r="P86" i="6"/>
  <c r="P84" i="6"/>
  <c r="P85" i="6"/>
  <c r="P83" i="6"/>
  <c r="P81" i="6"/>
  <c r="P80" i="6"/>
  <c r="P77" i="6"/>
  <c r="P74" i="6"/>
  <c r="P75" i="6"/>
  <c r="P76" i="6"/>
  <c r="P73" i="6"/>
  <c r="P69" i="6"/>
  <c r="P70" i="6"/>
  <c r="P71" i="6"/>
  <c r="P66" i="6"/>
  <c r="P67" i="6"/>
  <c r="P68" i="6"/>
  <c r="P63" i="6"/>
  <c r="P64" i="6"/>
  <c r="P65" i="6"/>
  <c r="P60" i="6"/>
  <c r="P61" i="6"/>
  <c r="P62" i="6"/>
  <c r="P59" i="6"/>
  <c r="P55" i="6"/>
  <c r="P56" i="6"/>
  <c r="P57" i="6"/>
  <c r="P53" i="6"/>
  <c r="P54" i="6"/>
  <c r="P51" i="6"/>
  <c r="P52" i="6"/>
  <c r="P50" i="6"/>
  <c r="P49" i="6"/>
  <c r="P47" i="6"/>
  <c r="P44" i="6"/>
  <c r="P45" i="6"/>
  <c r="P43" i="6"/>
  <c r="P42" i="6"/>
  <c r="P40" i="6"/>
  <c r="P39" i="6"/>
  <c r="P38" i="6"/>
  <c r="P35" i="6"/>
  <c r="P34" i="6"/>
  <c r="P199" i="6" l="1"/>
  <c r="P190" i="6"/>
  <c r="P223" i="6"/>
  <c r="P132" i="6"/>
  <c r="P180" i="6"/>
  <c r="X75" i="7"/>
  <c r="P152" i="6"/>
  <c r="P58" i="6"/>
  <c r="P90" i="6"/>
  <c r="P110" i="6"/>
  <c r="P79" i="6"/>
  <c r="P124" i="6"/>
  <c r="P41" i="6"/>
  <c r="P165" i="6"/>
  <c r="P141" i="6"/>
  <c r="P72" i="6"/>
  <c r="P234" i="6"/>
  <c r="P176" i="6"/>
  <c r="P48" i="6"/>
  <c r="P100" i="6"/>
  <c r="P147" i="6"/>
  <c r="P211" i="6"/>
  <c r="P31" i="6"/>
  <c r="P32" i="6"/>
  <c r="P29" i="6"/>
  <c r="P27" i="6"/>
  <c r="P24" i="6"/>
  <c r="P26" i="6"/>
  <c r="P23" i="6"/>
  <c r="P20" i="6"/>
  <c r="P18" i="6"/>
  <c r="P19" i="6"/>
  <c r="P14" i="6"/>
  <c r="P15" i="6"/>
  <c r="P16" i="6"/>
  <c r="P13" i="6"/>
  <c r="P12" i="6"/>
  <c r="P22" i="6" l="1"/>
  <c r="P33" i="6"/>
  <c r="U77" i="7"/>
  <c r="V83" i="7"/>
  <c r="U83" i="7"/>
  <c r="X81" i="7"/>
  <c r="X82" i="7"/>
  <c r="X80" i="7"/>
  <c r="X83" i="7" s="1"/>
  <c r="W81" i="7"/>
  <c r="W82" i="7"/>
  <c r="W80" i="7"/>
  <c r="V77" i="7"/>
  <c r="V78" i="7"/>
  <c r="V76" i="7"/>
  <c r="U78" i="7"/>
  <c r="U76" i="7"/>
  <c r="T77" i="7"/>
  <c r="X77" i="7" s="1"/>
  <c r="T78" i="7"/>
  <c r="W78" i="7" s="1"/>
  <c r="T76" i="7"/>
  <c r="W76" i="7" s="1"/>
  <c r="V64" i="7"/>
  <c r="V66" i="7"/>
  <c r="V67" i="7"/>
  <c r="V68" i="7"/>
  <c r="V69" i="7"/>
  <c r="V63" i="7"/>
  <c r="U64" i="7"/>
  <c r="U66" i="7"/>
  <c r="U67" i="7"/>
  <c r="U68" i="7"/>
  <c r="U69" i="7"/>
  <c r="U63" i="7"/>
  <c r="T64" i="7"/>
  <c r="X64" i="7" s="1"/>
  <c r="T66" i="7"/>
  <c r="X66" i="7" s="1"/>
  <c r="T67" i="7"/>
  <c r="X67" i="7" s="1"/>
  <c r="T68" i="7"/>
  <c r="X68" i="7" s="1"/>
  <c r="T69" i="7"/>
  <c r="X69" i="7" s="1"/>
  <c r="T63" i="7"/>
  <c r="W63" i="7" s="1"/>
  <c r="V61" i="7"/>
  <c r="V59" i="7"/>
  <c r="U61" i="7"/>
  <c r="U59" i="7"/>
  <c r="T61" i="7"/>
  <c r="X61" i="7" s="1"/>
  <c r="T59" i="7"/>
  <c r="X59" i="7" s="1"/>
  <c r="V56" i="7"/>
  <c r="V57" i="7"/>
  <c r="V55" i="7"/>
  <c r="U56" i="7"/>
  <c r="U57" i="7"/>
  <c r="U55" i="7"/>
  <c r="U58" i="7" s="1"/>
  <c r="T56" i="7"/>
  <c r="X56" i="7" s="1"/>
  <c r="T57" i="7"/>
  <c r="X57" i="7" s="1"/>
  <c r="T55" i="7"/>
  <c r="X55" i="7" s="1"/>
  <c r="X53" i="7"/>
  <c r="X52" i="7"/>
  <c r="X54" i="7" s="1"/>
  <c r="W53" i="7"/>
  <c r="W52" i="7"/>
  <c r="W54" i="7" s="1"/>
  <c r="V53" i="7"/>
  <c r="V52" i="7"/>
  <c r="V54" i="7" s="1"/>
  <c r="U53" i="7"/>
  <c r="U52" i="7"/>
  <c r="V47" i="7"/>
  <c r="V48" i="7"/>
  <c r="V49" i="7"/>
  <c r="V50" i="7"/>
  <c r="V46" i="7"/>
  <c r="U47" i="7"/>
  <c r="U48" i="7"/>
  <c r="U49" i="7"/>
  <c r="U50" i="7"/>
  <c r="U46" i="7"/>
  <c r="T47" i="7"/>
  <c r="X47" i="7" s="1"/>
  <c r="T48" i="7"/>
  <c r="T49" i="7"/>
  <c r="X49" i="7" s="1"/>
  <c r="T50" i="7"/>
  <c r="X50" i="7" s="1"/>
  <c r="T46" i="7"/>
  <c r="W46" i="7" s="1"/>
  <c r="W42" i="7"/>
  <c r="V43" i="7"/>
  <c r="V42" i="7"/>
  <c r="U43" i="7"/>
  <c r="U42" i="7"/>
  <c r="T43" i="7"/>
  <c r="X43" i="7" s="1"/>
  <c r="T44" i="7"/>
  <c r="T42" i="7"/>
  <c r="X42" i="7" s="1"/>
  <c r="X78" i="7" l="1"/>
  <c r="W67" i="7"/>
  <c r="V70" i="7"/>
  <c r="P240" i="6"/>
  <c r="U45" i="7"/>
  <c r="W43" i="7"/>
  <c r="V62" i="7"/>
  <c r="V79" i="7"/>
  <c r="W56" i="7"/>
  <c r="W45" i="7"/>
  <c r="V45" i="7"/>
  <c r="W57" i="7"/>
  <c r="W59" i="7"/>
  <c r="W66" i="7"/>
  <c r="W83" i="7"/>
  <c r="V51" i="7"/>
  <c r="W49" i="7"/>
  <c r="X58" i="7"/>
  <c r="X45" i="7"/>
  <c r="W50" i="7"/>
  <c r="X46" i="7"/>
  <c r="U70" i="7"/>
  <c r="W69" i="7"/>
  <c r="W79" i="7"/>
  <c r="V58" i="7"/>
  <c r="U79" i="7"/>
  <c r="U54" i="7"/>
  <c r="W68" i="7"/>
  <c r="W77" i="7"/>
  <c r="X48" i="7"/>
  <c r="W48" i="7"/>
  <c r="U62" i="7"/>
  <c r="U51" i="7"/>
  <c r="W55" i="7"/>
  <c r="X62" i="7"/>
  <c r="X76" i="7"/>
  <c r="X79" i="7" s="1"/>
  <c r="W64" i="7"/>
  <c r="X63" i="7"/>
  <c r="X70" i="7" s="1"/>
  <c r="W47" i="7"/>
  <c r="W61" i="7"/>
  <c r="V38" i="7"/>
  <c r="V39" i="7"/>
  <c r="V40" i="7"/>
  <c r="V37" i="7"/>
  <c r="W58" i="7" l="1"/>
  <c r="X51" i="7"/>
  <c r="W62" i="7"/>
  <c r="W70" i="7"/>
  <c r="V41" i="7"/>
  <c r="W51" i="7"/>
  <c r="U38" i="7"/>
  <c r="U39" i="7"/>
  <c r="U40" i="7"/>
  <c r="U37" i="7"/>
  <c r="T38" i="7"/>
  <c r="T39" i="7"/>
  <c r="T40" i="7"/>
  <c r="T37" i="7"/>
  <c r="X34" i="7"/>
  <c r="V33" i="7"/>
  <c r="V34" i="7"/>
  <c r="V35" i="7"/>
  <c r="V32" i="7"/>
  <c r="U33" i="7"/>
  <c r="U34" i="7"/>
  <c r="U35" i="7"/>
  <c r="U32" i="7"/>
  <c r="T33" i="7"/>
  <c r="X33" i="7" s="1"/>
  <c r="T34" i="7"/>
  <c r="W34" i="7" s="1"/>
  <c r="T35" i="7"/>
  <c r="X35" i="7" s="1"/>
  <c r="T32" i="7"/>
  <c r="V25" i="7"/>
  <c r="V26" i="7"/>
  <c r="V28" i="7"/>
  <c r="V29" i="7"/>
  <c r="V30" i="7"/>
  <c r="V24" i="7"/>
  <c r="U25" i="7"/>
  <c r="U26" i="7"/>
  <c r="U28" i="7"/>
  <c r="U29" i="7"/>
  <c r="U30" i="7"/>
  <c r="U24" i="7"/>
  <c r="T25" i="7"/>
  <c r="T26" i="7"/>
  <c r="W26" i="7" s="1"/>
  <c r="T27" i="7"/>
  <c r="T28" i="7"/>
  <c r="X28" i="7" s="1"/>
  <c r="T29" i="7"/>
  <c r="X29" i="7" s="1"/>
  <c r="T30" i="7"/>
  <c r="X30" i="7" s="1"/>
  <c r="T24" i="7"/>
  <c r="X24" i="7" s="1"/>
  <c r="V20" i="7"/>
  <c r="V21" i="7"/>
  <c r="V22" i="7"/>
  <c r="U20" i="7"/>
  <c r="U21" i="7"/>
  <c r="U22" i="7"/>
  <c r="T20" i="7"/>
  <c r="T21" i="7"/>
  <c r="T22" i="7"/>
  <c r="W22" i="7" s="1"/>
  <c r="T18" i="7"/>
  <c r="V15" i="7"/>
  <c r="U15" i="7"/>
  <c r="T16" i="7"/>
  <c r="X16" i="7" s="1"/>
  <c r="T15" i="7"/>
  <c r="W15" i="7" s="1"/>
  <c r="V10" i="7"/>
  <c r="V11" i="7"/>
  <c r="V12" i="7"/>
  <c r="V13" i="7"/>
  <c r="V9" i="7"/>
  <c r="V8" i="7"/>
  <c r="U8" i="7"/>
  <c r="U10" i="7"/>
  <c r="U11" i="7"/>
  <c r="U12" i="7"/>
  <c r="U13" i="7"/>
  <c r="U9" i="7"/>
  <c r="T10" i="7"/>
  <c r="X10" i="7" s="1"/>
  <c r="T11" i="7"/>
  <c r="X11" i="7" s="1"/>
  <c r="T12" i="7"/>
  <c r="X12" i="7" s="1"/>
  <c r="T13" i="7"/>
  <c r="W13" i="7" s="1"/>
  <c r="T9" i="7"/>
  <c r="X9" i="7" s="1"/>
  <c r="T8" i="7"/>
  <c r="X8" i="7" s="1"/>
  <c r="X18" i="7" l="1"/>
  <c r="W18" i="7"/>
  <c r="W23" i="7" s="1"/>
  <c r="U41" i="7"/>
  <c r="W25" i="7"/>
  <c r="X25" i="7"/>
  <c r="X32" i="7"/>
  <c r="X36" i="7" s="1"/>
  <c r="W32" i="7"/>
  <c r="U36" i="7"/>
  <c r="V31" i="7"/>
  <c r="W27" i="7"/>
  <c r="X27" i="7"/>
  <c r="X38" i="7"/>
  <c r="W38" i="7"/>
  <c r="W40" i="7"/>
  <c r="X40" i="7"/>
  <c r="W39" i="7"/>
  <c r="X39" i="7"/>
  <c r="U31" i="7"/>
  <c r="W24" i="7"/>
  <c r="W29" i="7"/>
  <c r="V36" i="7"/>
  <c r="X37" i="7"/>
  <c r="W37" i="7"/>
  <c r="U23" i="7"/>
  <c r="V23" i="7"/>
  <c r="U17" i="7"/>
  <c r="X22" i="7"/>
  <c r="X23" i="7" s="1"/>
  <c r="W30" i="7"/>
  <c r="W28" i="7"/>
  <c r="X26" i="7"/>
  <c r="X31" i="7" s="1"/>
  <c r="W35" i="7"/>
  <c r="W33" i="7"/>
  <c r="W8" i="7"/>
  <c r="U14" i="7"/>
  <c r="W12" i="7"/>
  <c r="W16" i="7"/>
  <c r="W17" i="7" s="1"/>
  <c r="W11" i="7"/>
  <c r="V14" i="7"/>
  <c r="V17" i="7"/>
  <c r="X13" i="7"/>
  <c r="X14" i="7" s="1"/>
  <c r="X15" i="7"/>
  <c r="X17" i="7" s="1"/>
  <c r="W9" i="7"/>
  <c r="W10" i="7"/>
  <c r="W36" i="7" l="1"/>
  <c r="X41" i="7"/>
  <c r="U85" i="7"/>
  <c r="X85" i="7"/>
  <c r="V85" i="7"/>
  <c r="W31" i="7"/>
  <c r="W41" i="7"/>
  <c r="W14" i="7"/>
  <c r="W85" i="7" l="1"/>
  <c r="AF182" i="6"/>
  <c r="AE182" i="6"/>
  <c r="AA182" i="6"/>
</calcChain>
</file>

<file path=xl/sharedStrings.xml><?xml version="1.0" encoding="utf-8"?>
<sst xmlns="http://schemas.openxmlformats.org/spreadsheetml/2006/main" count="5859" uniqueCount="1426">
  <si>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</si>
  <si>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</si>
  <si>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</si>
  <si>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</si>
  <si>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</si>
  <si>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</si>
  <si>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</si>
  <si>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</si>
  <si>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</si>
  <si>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</si>
  <si>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</si>
  <si>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</si>
  <si>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</si>
  <si>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</si>
  <si>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</si>
  <si>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</si>
  <si>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</si>
  <si>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</si>
  <si>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</si>
  <si>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</si>
  <si>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</si>
  <si>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</si>
  <si>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</si>
  <si>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</si>
  <si>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</si>
  <si>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</si>
  <si>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</si>
  <si>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</si>
  <si>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</si>
  <si>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</si>
  <si>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</si>
  <si>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</si>
  <si>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</si>
  <si>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</si>
  <si>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</si>
  <si>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</si>
  <si>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</si>
  <si>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</si>
  <si>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</si>
  <si>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</si>
  <si>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</si>
  <si>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</si>
  <si>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</si>
  <si>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</si>
  <si>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</si>
  <si>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</si>
  <si>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</si>
  <si>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</si>
  <si>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</si>
  <si>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</si>
  <si>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</si>
  <si>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</si>
  <si>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</si>
  <si>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</si>
  <si>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</si>
  <si>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</si>
  <si>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</si>
  <si>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</si>
  <si>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</si>
  <si>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</si>
  <si>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</si>
  <si>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</si>
  <si>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</si>
  <si>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</si>
  <si>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</si>
  <si>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 xml:space="preserve">IMPULSOR DE AVANCE </t>
  </si>
  <si>
    <t>LINEA BASE SEGUN PDD</t>
  </si>
  <si>
    <t>PROGRAMACIÓN META PRODUCTO A 2024</t>
  </si>
  <si>
    <t>DIMENSIONES DE MIPG</t>
  </si>
  <si>
    <t>SUBPROCESO ASOCIADO</t>
  </si>
  <si>
    <t>OBJETIVO DEL SUBPROCESO</t>
  </si>
  <si>
    <t>PLANES DECRETO 612 DE 2018</t>
  </si>
  <si>
    <t>OBJETIVO DE DESARROLLO SOSTENIBLE</t>
  </si>
  <si>
    <t>PLAN ANUAL DE ADQUISICIONES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</si>
  <si>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</si>
  <si>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</si>
  <si>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</si>
  <si>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</si>
  <si>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</si>
  <si>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</si>
  <si>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</si>
  <si>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</si>
  <si>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</si>
  <si>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</si>
  <si>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</si>
  <si>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</si>
  <si>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</si>
  <si>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</si>
  <si>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</si>
  <si>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</si>
  <si>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</si>
  <si>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</si>
  <si>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</si>
  <si>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</si>
  <si>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</si>
  <si>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</si>
  <si>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</si>
  <si>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</si>
  <si>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</si>
  <si>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</si>
  <si>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</si>
  <si>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</si>
  <si>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</si>
  <si>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</si>
  <si>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</si>
  <si>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</si>
  <si>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</si>
  <si>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</si>
  <si>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</si>
  <si>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</si>
  <si>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</si>
  <si>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</si>
  <si>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</si>
  <si>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</si>
  <si>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</si>
  <si>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</si>
  <si>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</si>
  <si>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</si>
  <si>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</si>
  <si>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</si>
  <si>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</si>
  <si>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</si>
  <si>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</si>
  <si>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</si>
  <si>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</si>
  <si>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</si>
  <si>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</si>
  <si>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</si>
  <si>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</si>
  <si>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</si>
  <si>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</si>
  <si>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</si>
  <si>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</si>
  <si>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</si>
  <si>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</si>
  <si>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</si>
  <si>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</si>
  <si>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</si>
  <si>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</si>
  <si>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</si>
  <si>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</si>
  <si>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</si>
  <si>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</si>
  <si>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</si>
  <si>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</si>
  <si>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</si>
  <si>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</si>
  <si>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</si>
  <si>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</si>
  <si>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</si>
  <si>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</si>
  <si>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</si>
  <si>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</si>
  <si>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</si>
  <si>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</si>
  <si>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</si>
  <si>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</si>
  <si>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</si>
  <si>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</si>
  <si>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</si>
  <si>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</si>
  <si>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</si>
  <si>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</si>
  <si>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</si>
  <si>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</si>
  <si>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</si>
  <si>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</si>
  <si>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</si>
  <si>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</si>
  <si>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</si>
  <si>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</si>
  <si>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</si>
  <si>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</si>
  <si>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</si>
  <si>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</si>
  <si>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</si>
  <si>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</si>
  <si>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</si>
  <si>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</si>
  <si>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</si>
  <si>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</si>
  <si>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</si>
  <si>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</si>
  <si>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</si>
  <si>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</si>
  <si>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</si>
  <si>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</si>
  <si>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</si>
  <si>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</si>
  <si>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</si>
  <si>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</si>
  <si>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</si>
  <si>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</si>
  <si>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</si>
  <si>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</si>
  <si>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</si>
  <si>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</si>
  <si>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1 de 3</t>
  </si>
  <si>
    <t>Página: 3 de 3</t>
  </si>
  <si>
    <t>4. Educación de Calidad</t>
  </si>
  <si>
    <t>VIDA DIGNA</t>
  </si>
  <si>
    <t>EDUCACION</t>
  </si>
  <si>
    <t>Modernización De La Infraestructura Educativa</t>
  </si>
  <si>
    <t>02-02-03</t>
  </si>
  <si>
    <t>Incrementar a 40% el porcentaje de las Instituciones Educativas Oficiales con oferta en Educación Inicial para la atención de la primera infancia</t>
  </si>
  <si>
    <t>Plan Maestro de Infraestructura Educativa formulado e implementado.</t>
  </si>
  <si>
    <t>Número de predios de IEO legalizados</t>
  </si>
  <si>
    <t>Número de nuevas Instituciones Educativas Oficiales construidas</t>
  </si>
  <si>
    <t>Número de sedes educativas reconstruidas y/o con ampliación de la infraestructura</t>
  </si>
  <si>
    <t>Número de sedes educativas mejoradas y/o adecuadas</t>
  </si>
  <si>
    <t>Número de aulas con dotación de mobiliario escolar y material pedagógico</t>
  </si>
  <si>
    <t>Porcentaje</t>
  </si>
  <si>
    <t>91,37% de cobertura neta sin extraedad global Fuente: Secretaría de Educación Distrital, 2023</t>
  </si>
  <si>
    <t>91,37% de cobertura neta sin extraedad global Fuente: Secretaría de Educación Distrital, 2024</t>
  </si>
  <si>
    <t>91,37% de cobertura neta sin extraedad global Fuente: Secretaría de Educación Distrital, 2025</t>
  </si>
  <si>
    <t>91,37% de cobertura neta sin extraedad global Fuente: Secretaría de Educación Distrital, 2026</t>
  </si>
  <si>
    <t>91,37% de cobertura neta sin extraedad global Fuente: Secretaría de Educación Distrital, 2027</t>
  </si>
  <si>
    <t>91,37% de cobertura neta sin extraedad global Fuente: Secretaría de Educación Distrital, 2028</t>
  </si>
  <si>
    <t>Formular e implementar un (1) Plan Maestro de Infraestructura Educativa.</t>
  </si>
  <si>
    <t>Legalizar sesenta (60) predios de Instituciones Educativas Oficiales.</t>
  </si>
  <si>
    <t>Construir cinco (5) nuevas Instituciones Educativas Oficiales.</t>
  </si>
  <si>
    <t>Reconstruir y/o ampliar quince (15) sedes educativas.</t>
  </si>
  <si>
    <t>Mejorar y/o adecuar ochenta (80) sedes educativas.</t>
  </si>
  <si>
    <t>Dotar mil (1.000) aulas con mobiliario escolar, aires acondicionados, abanicos y material pedagógico.</t>
  </si>
  <si>
    <t>NP</t>
  </si>
  <si>
    <t>02-02-04</t>
  </si>
  <si>
    <t>Avanzando desde el comienzo.</t>
  </si>
  <si>
    <t>Número de Instituciones Educativas Oficiales con oferta de educación inicial para la atención a la primera infancia implementada</t>
  </si>
  <si>
    <t>Número de Instituciones Educativas Oficiales asesoradas con estrategias de articulación institucional para asegurar el tránsito armónico de niños y niñas desde los programas de atención a la primera infancia del ICBF al sistema educativo oficial</t>
  </si>
  <si>
    <t>2 Instituciones Educativas Oficiales con oferta de educación inicial para la atención de la primera infancia en el Distrito implementada.  Fuente: Secretaría de Educación, 2023.</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</si>
  <si>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</si>
  <si>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Implementar en cuarenta (40) Instituciones Educativas Oficiales la oferta de educación inicial para la atención a la primera infancia.</t>
  </si>
  <si>
    <t>Asesorar a cinto (105) Instituciones Educativas Oficiales con estrategias de articulaión institucional para asegurar el tránsito armónico de los niños y niñas desde los programas de atención a la primera infancia del ICBF al sistema educativo oficial</t>
  </si>
  <si>
    <t>02-02-05</t>
  </si>
  <si>
    <t>Me Quedo Porque Me Quedo</t>
  </si>
  <si>
    <t>Número de niños, niñas y adolescentes vinculados con estrategias para el acceso al sistema educativo oficial</t>
  </si>
  <si>
    <t>Número de estudiantes de Instituciones Educativas Oficiales atendidos con Programa de Alimentación Escolar como estrategia de permanencia</t>
  </si>
  <si>
    <t>Número de estudiantes de Instituciones Educativas Oficiales atendidos con  transporte escolar</t>
  </si>
  <si>
    <t>Número de estudiantes de Instituciones Educativas Oficiales atendidos con otras estrategias de permanencia (kits escolares, uniformes, y jornadas escolares complementarias)</t>
  </si>
  <si>
    <t>Planes Institucionales de Permanencia Escolar – PIPE, formulados e implementados en Instituciones Educativas Oficiales</t>
  </si>
  <si>
    <t>98.842 estudiantes atendidos con PAE como estrategia de permanencia a corte 2023.                                                                          Fuente: Secretaría de Educación, 2023.</t>
  </si>
  <si>
    <t>3.524 estudiantes atendido con transporte escolar a corte 2023.                                                                                                               Fuente: Secretaría de Educación, 2023.</t>
  </si>
  <si>
    <t>5.473 estudiantes atendidos con otras estratgias de permanencia.                Fuente: Secretaría de Educación, 2023.</t>
  </si>
  <si>
    <t>10 Instituciones Educativas Oficiales con Planes Institucionales de Permanencia Escolar-PIPE formulado e implementado a corte 2023.                                   Fuente: Secretaría de Educación, 2023.</t>
  </si>
  <si>
    <t>182.465 niños, niñas y adolescentes vinculados al sistema con estrategias de acceso.                       
 Fuente: SIMAT, 2023.</t>
  </si>
  <si>
    <t>Vincular a dos mil trescientos noventa (2.390) niños, niñas y adolescente adicionales con estrategias para el acceso al sistema educativo oficial.</t>
  </si>
  <si>
    <t>Atender a ciento seis mil cuatrocientos ochenta y siete (106.487) estudiantes anualmente con el Programa de Alimentación Escolar como estrategia de permanencia.</t>
  </si>
  <si>
    <t>Atender a cinco mil quinientso (5.500) estudiantes anualmente con transporte escolar.</t>
  </si>
  <si>
    <t>Atender a diez mil (10.000) estudiantes anualmente con otras estrategías de permanencia.</t>
  </si>
  <si>
    <t>Formular e implementar Planes Institucionales de Permanencia Escolar-PIPE en cuarenta y cinco (45) Instituciones Educativas Oficiales.</t>
  </si>
  <si>
    <t>Vincular a setenta y dos (72) Instituciones Educativas Oficiales a estrategias para el fortalecimiento de la oferta de educación inclusiva para preescolar, básica y media</t>
  </si>
  <si>
    <t>02-02-06</t>
  </si>
  <si>
    <t xml:space="preserve">Yo Cuento </t>
  </si>
  <si>
    <t>Número de Instituciones Educativas Oficiales vinculadas a estrategias para el fortalecimiento de la oferta de educación inclusiva para preescolar, básica y media</t>
  </si>
  <si>
    <t>Número de aulas hospitalarias para la atención de niños, niñas, adolescentes y jóvenes en condición de enfermedad habilitadas</t>
  </si>
  <si>
    <t>Número de Instituciones Educativas Oficiales con estudiantes con capacidades excepcionales vinculados a Escuela de Talentos</t>
  </si>
  <si>
    <t>45 Instituciones Educativas Oficiales con estrategias para el fortalecimiento de la oferta de educación inclusiva para preescolar, básica y media a corte 2023         Fuente: Secretaría de Educación, 2023</t>
  </si>
  <si>
    <t>1 Aula Hospitalaria habilitada para la atención de niños, niñas, adolescentes y jóvenes en condición de enfermedad.        Fuente: Secretaría de Educación, 2023</t>
  </si>
  <si>
    <t>0                                    
Fuente: Secretaría de Educación, 2023.</t>
  </si>
  <si>
    <t>Habilitar cuatro (4) Aulas Hospitalarias para la atención de niños, niñas, adolescentes y jóvenes en condición de enfermedad</t>
  </si>
  <si>
    <t>Vincular estudiantes con capacidades excepcionales a la Escuela de Talentos en cincuenta (50) Instituciones Educativas Oficiales</t>
  </si>
  <si>
    <t>02-02-07</t>
  </si>
  <si>
    <t xml:space="preserve">Escuela Hogar </t>
  </si>
  <si>
    <t>Número de Instituciones Educativas Oficiales con modelos educativos flexibles implementados</t>
  </si>
  <si>
    <t>Número de niños, niñas, adolescentes y jóvenes en extraedad que se encuentran por fuera del sistema educativo oficial atendidos con modelos educativos flexibles</t>
  </si>
  <si>
    <t>Número de niños, niñas, adolescentes y jóvenes en extraedad que se encuentran dentro de la oferta regular, atendidos con modelos educativos flexibles en el sistema educativo oficial</t>
  </si>
  <si>
    <t>22 Instituciones educativas Oficiales con modelos educativos flexibles implementados en el Distrito                   Fuente: Secretaría de Educación, 2023</t>
  </si>
  <si>
    <t>Implementar en veintisiete (27) Instituciones Educativas Oficiales los modelos educativos flexibles</t>
  </si>
  <si>
    <t xml:space="preserve">Atender con modelos educativos flexibles a tres mil seiscientos noventa (3.690) niños, niñas, adolescentes y jóvenes en extraedad, que se encuentran por fuera del sistema educativo </t>
  </si>
  <si>
    <t>Atender con modelos educativos flexibles a cuatro mil (4.000)  niños, niñas, adolescentes y jóvenes en extraedad, que se encuentran dentro de la oferta regular del sistema educativo oficial</t>
  </si>
  <si>
    <t>02-02-08</t>
  </si>
  <si>
    <t>Cartagena Territorio Plurilingüe</t>
  </si>
  <si>
    <t>Número de personas atendidas con modelos de alfabetización</t>
  </si>
  <si>
    <t>1.200 personas atendidas con modelos de alfabetización a corte 2023                             Fuente: Secretaría de Educación, 2023</t>
  </si>
  <si>
    <t>Atender a ocho mil cuatrocientas (8.400) personas con modelos de alfabetización</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</si>
  <si>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</si>
  <si>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</si>
  <si>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</si>
  <si>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</si>
  <si>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Número de Instituciones Educativas Oficiales con Cátedra de Estudios Afrocolombianos (CEA) implementada</t>
  </si>
  <si>
    <t>Número de Instituciones Educativas Oficiales acompañadas en el fortalecimiento de la enseñanza de lenguas extranjeras, especialmente las focalizadas en los Colegios Amigos del Turismo</t>
  </si>
  <si>
    <t>Número de docentes formados en una segunda lengua</t>
  </si>
  <si>
    <t>5 Instituciones Educativas Oficiales asistidas técnicamente en el proceso de tránsito de Proyecto Educativo Institucional- PEI a Proyecto Educativo Comunitario-pec p Proyecto Educativo Intercultural a corte 2023                                       Fuente: Secretaría e Educación, 2023</t>
  </si>
  <si>
    <t>6 Instituciones Educativas Oficiales con Cátedra de Estudios Afrocolombianos a corte 2023                           Fuente:Secretaría de Educación, 2023</t>
  </si>
  <si>
    <t>12 Instituciones Educativas Oficiales acompañadas en el fortalecimiento de la enseñanza de lenguas extranjeras a corte 2023      Fuente: Secretaría de Educación, 2023</t>
  </si>
  <si>
    <t>N.D.</t>
  </si>
  <si>
    <t>Asistir técnicamente a trece (13) Insituciones Educativas Oficiales en el proceso de tránsito de Proyecto Educativo Insitucional-PEI a Proyecto Educativo Comunitario-PEC o Proyecto Educativo Intercultural</t>
  </si>
  <si>
    <t>Implementar la Cátedra de Estudios Afrocolombianos (CEA) en seis (6) Insituciones Educativas Oficiales adicionales</t>
  </si>
  <si>
    <t>Acompañar a cicuenta y cinco (55) Instituciones Educativas Oficiales en el fortalecimiento de la enseñanza de lenguas extranjeras, especialmente las focalizadas en los Colegios Amigos del Turismo.</t>
  </si>
  <si>
    <t>Formar a seiscientos (600) docentes en una segunda lengua</t>
  </si>
  <si>
    <t>02-02-09</t>
  </si>
  <si>
    <t>Cartagena Mejor Educada</t>
  </si>
  <si>
    <t>Número de docentes formados en evaluación por competencias en las áreas que evalúa el ICFES</t>
  </si>
  <si>
    <t>Número de formaciones para estudiantes de grado 9, 10 y 11  para las Pruebas Saber</t>
  </si>
  <si>
    <t>Número de Instituciones Educativas Oficiales asesoradas en el análisis y uso de resultados de Pruebas Saber</t>
  </si>
  <si>
    <t xml:space="preserve">Número </t>
  </si>
  <si>
    <t>350 docentes formados en evaluación por competencias en las áreas que evalúa el ICFES a corte 2023         Fuente: Secretaría de Educación, 2023</t>
  </si>
  <si>
    <t>45 Instituciones Educativas Oficiales asesoradas en el análisis y uso de resultados de Pruebas Saber a corte 2023          Fuente: Secretaría de Educación, 2023</t>
  </si>
  <si>
    <t>Formar a seiscientos (600) docentes en evaluación por competencias en las áreas que evalúa el ICFES</t>
  </si>
  <si>
    <t>Desarrollar setenta y ocho mil doscientos (78.200) formaciones a estudiantes de grado 9, 10 y 11 de las 107 Instituciones Educativas Oficiales en procesos de preparación para las pruebas Saber</t>
  </si>
  <si>
    <t>Asesorar técnicamente a sesenta y dos (62) nuevas Instituciuones Educativas Oficiales en el análisis y uso de resultados de Prueba Saber</t>
  </si>
  <si>
    <t>02-02-10</t>
  </si>
  <si>
    <t>Levantemos La Voz</t>
  </si>
  <si>
    <t>Número de Instituciones Educativas Oficiales con Plan Institucional de Lectura, Escritura y Oralidad (PILEO) implementado</t>
  </si>
  <si>
    <t>Número de Instituciones Educativas Oficiales dotadas con material bibliográfico</t>
  </si>
  <si>
    <t>Red de Bibliotecas Escolares integrada al sistema de bibliotecas públicas creada</t>
  </si>
  <si>
    <t>Ferias Distritales de Radio Escolar desarrolladas</t>
  </si>
  <si>
    <t>Número de Instituciones Educativas Oficiales dotadas con materiales y equipos radiofónicos</t>
  </si>
  <si>
    <t>1 Institución Educativa Oficial dotadas con material bibliográfico a corte 2023                         Fuente: Secretaría de Educación, 2023</t>
  </si>
  <si>
    <t>30 Insituciones Educativas Oficiales dotadas con materiales y equipos radiofónicos a corte 2023    Fuente: Secretaría de Educación, 2023</t>
  </si>
  <si>
    <t>0                                   
Fuente: Secretaría de Educación, 2023.</t>
  </si>
  <si>
    <t>Implementar el Plan Institucional de Lectura, Escritura y Oralidad en ochenta y siete (87) Instituciones Educativas Oficiales.</t>
  </si>
  <si>
    <t>Dotar las bibliotecas escolares de ochenta y seis (86) Instituciones Educativas Oficiales con material bibliográfico</t>
  </si>
  <si>
    <t>Crear una (1) Red de Bibliotecas Escolares integrada al sistema de bibliotecas públicas</t>
  </si>
  <si>
    <t>Desarrollar cuatro (4) Ferias Distritales de Radio Escolar</t>
  </si>
  <si>
    <t>Dotar con material y equipo radiofónico a treinta (39) Insituciones Educativas Oficiales adicionales para la implementación de la radio escolar</t>
  </si>
  <si>
    <t>02-02-11</t>
  </si>
  <si>
    <t>Aula Global</t>
  </si>
  <si>
    <t>Número de Instituciones Educativas Oficiales que mejoran en resultados de pruebas - EGRA (Early Grade Reading Assessment)</t>
  </si>
  <si>
    <t>Número de Instituciones Educativas Oficiales que mejoran en resultados de pruebas - EGMA (Early Grades Mathematics Assessment)</t>
  </si>
  <si>
    <t>Mejorar en quince (15) Instituciones Educativas las destrezas básicas de alfabetismo en básica primaria medidos a través de EGRA</t>
  </si>
  <si>
    <t>Mejorar en quince (15) Instituciones Educativas las habilidades en matemáticas de las pruebas EGMA</t>
  </si>
  <si>
    <t>02-02-12</t>
  </si>
  <si>
    <t xml:space="preserve"> Formación Y Cualificación De Docentes Y Directivos Docentes</t>
  </si>
  <si>
    <t>Número de docentes de Instituciones Educativas Oficiales formados en su saber disciplinar, pedagógico y reflexivo</t>
  </si>
  <si>
    <t>Número de directivos docentes formados en liderazgo</t>
  </si>
  <si>
    <t>Número de foros educativos distritales anuales realizados</t>
  </si>
  <si>
    <t>974 docentes formados en su saber disciplinar pedagógico y reflexivp a corte 2023  fuente: Secretaría de Educación 2023</t>
  </si>
  <si>
    <t>4 foros elaborados en el cuatrienio 2020-2023  Fuente: Secretaría de Educación, 2023</t>
  </si>
  <si>
    <t>Formar a dos mil (2.000) docentes de Instituciones Educativas Oficiales en su saber disciplinar, pedagógico y reflexivo</t>
  </si>
  <si>
    <t>Formar a ciento (107) rectores de Insituciones Educativas Oficiales en liderazgo y gestión educativa</t>
  </si>
  <si>
    <t>Elaborar cuatro (4) foros educativos en el cuatrienio</t>
  </si>
  <si>
    <t>02-02-13</t>
  </si>
  <si>
    <t>Fortalecimiento De La Gestión Escolar En Las Instituciones Educativas Oficiales</t>
  </si>
  <si>
    <t>Numero de Instituciones Educativas Oficiales, con asistencia tecnica en el proceso de actualización de sus modelos pedagógicos y curriculares</t>
  </si>
  <si>
    <t>Sistema propio de información de la Gestión Escolar creado</t>
  </si>
  <si>
    <t>Referentes técnicos de educación inicial y preescolar incorporados en PEI de instituciones educativas que ofertan los grados prejardín, jardín y transición</t>
  </si>
  <si>
    <t>65 Instituciones Educativas Oficiales acompañadas en el proceso de actualización de sus modelos pedagógicos y curriculares a corte 2023                                       Fuente: Secretaría de Educación, 2023</t>
  </si>
  <si>
    <t>0                                   
 Fuente: Secretaría de Educación, 2023.</t>
  </si>
  <si>
    <t>2 Instituciones Educativas Oficiales que incorporan los referentes técnicos de educación inicial y preescolar en los PEI de instituciones educativas que ofertan los grados prejardín, jardín y transición a corte 2023      
Fuente: Secretaría de Educación, 2023</t>
  </si>
  <si>
    <t>Asistir técnicamente a  ciento siete (107) Instituciones Educativas Oficiales en el proceso de actualización de sus modelos pedagógicos y curriculares</t>
  </si>
  <si>
    <t>Crear un (1) sistema de información de la Gestión Escolar</t>
  </si>
  <si>
    <t>Incorporar los referentes técnicos de educación inicial y preescolar en los PEI de cuarenta (40) instituciones educativas que ofertan los grados prejardín, jardín y transición</t>
  </si>
  <si>
    <t>02-02-14</t>
  </si>
  <si>
    <t>Unidos Por El Sueño Superior</t>
  </si>
  <si>
    <t>Número de estudiantes egresados de Instituciones Educativas Oficiales y con matrícula contratada becados en educación superior</t>
  </si>
  <si>
    <t>Número de estudiantes egresados de Instituciones Educativas Oficiales y con matrícula contratada becados con becas inclusivas en educación superior (víctimas, NARP, con discapacidad, indígenas)</t>
  </si>
  <si>
    <t>Número de estudiantes de media técnica graduados con doble titulación</t>
  </si>
  <si>
    <t>Número de Instituciones Educativas Oficiales con media técnica y académicas con doble titulación implementada</t>
  </si>
  <si>
    <t>Numero de Instituciones Educativas Oficiales con nodos de media técnica asistidas con programas pilotos de bilingüismo</t>
  </si>
  <si>
    <t>Número de estudiantes con formación técnica para el trabajo y el desarrollo humano</t>
  </si>
  <si>
    <t>Número de voluntarios universitarios que acompañan a los estudiantes de las Instituciones Educativas Oficiales en el fortalecimiento de sus competencias</t>
  </si>
  <si>
    <t>2.136 estudiantes de media técnica graduados con doble titulación a corte 2023   Fuente: Secretaría de Educación, 2023</t>
  </si>
  <si>
    <t>16 Instituciones Educativas Oficiales con doble titulación        Fuente: Secretaría de Educación, 2023</t>
  </si>
  <si>
    <t>56 estudiantes con formación técnica para el trabajo y el desarrollo humano a corte 2023                                                Fuente: Secretaría de Educación, 2023</t>
  </si>
  <si>
    <t>3.250 estudiantes egresados de Instituciones Educativas Oficiales y con matrícula contratada que acceden a becas de educación superior a corte 2023                          
Fuente: Secretaría de Educación, 2023</t>
  </si>
  <si>
    <t>228 estudiantes egresados de Instituciones Educativas Oficiales y con matrícula contratada becados con becas inclusivas en educación superior a corte 2023                       
Fuente: secretaría de Educación, 2023</t>
  </si>
  <si>
    <t>Becar en educación superior a nueve mil (9.000) estudiantes egresados de Instituciones Educativas Oficiales y con matrícula contratada</t>
  </si>
  <si>
    <t>Becar en educación superior a quinientos cuarenta y cuatro (544) estudiantes egresados de Instituciones Educativas Oficiales y con matricula contratada, con becas inclusivas</t>
  </si>
  <si>
    <t>Graduar doce mil (12.000) estudiantes de media técnica con doble titulación</t>
  </si>
  <si>
    <t>Implementar doble titulación en veinticinco (25) Instituciones Educativas Oficiales con media técnica e Instituciones Educativas oficiales académicas</t>
  </si>
  <si>
    <t>Asistir con programas piloto de bilingüismo a cinco (5) Instituciones Educativas Oficiales con nodos de media técnica</t>
  </si>
  <si>
    <t>Formar a quinientos (500) estudiantes en educación técnica para el trabajo y el desarrollo humano</t>
  </si>
  <si>
    <t>Vincular a doscientos (200) voluntarios universitarios para acompañamiento a los estudiantes de las Instituciones Educativas Oficiales en el fortalecimiento de sus competencias</t>
  </si>
  <si>
    <t>02-02-15</t>
  </si>
  <si>
    <t>Avanzamos En El Fortalecimiento Institucional De La Secretaría De Educación</t>
  </si>
  <si>
    <t>Numero de políticas armonizadas del Modelo Integrado de Planeación y Gestión – MIPG en la SED</t>
  </si>
  <si>
    <t>Reorganización administrativa y de procesos de la Secretaría de Educación diseñada, aprobada e implementada</t>
  </si>
  <si>
    <t>Sistema de seguimiento y aseguramiento de la calidad del servicio educativo a través del ejercicio de la inspección y vigilancia, diseñado e implementado</t>
  </si>
  <si>
    <t>Plan de Bienestar y Protección para los funcionarios del sector educativo de Cartagena implementado</t>
  </si>
  <si>
    <t>Una (1) política armonizada (Fortalecimiento organizacional y simplificación de procesos) a corte 2023     Fuente: Secretaría de Educación, 2023</t>
  </si>
  <si>
    <t>Estructura de la Secretaría que data del año 2006         Fuente: Alcaldía Mayor de Cartagena, 2006</t>
  </si>
  <si>
    <t>1 Plan de Bienestar y Protección para los funcionarios del sector eduactivo existente             Fuente: Secretaría de Educación, 2023</t>
  </si>
  <si>
    <t>Armonizar las diecinueve (19) políticas del Modelo Integrado de Planeación y Gestión - MIPG en la Secretaría de Educación</t>
  </si>
  <si>
    <t>Diseñar, aprobar e implementar una (1) nueva estructura administrativa y de procesos de la Secretaría de Educación</t>
  </si>
  <si>
    <t>Diseñar e implementar un (1) sistema de seguimiento y aseguramiento a la calidad del servicio educativo a través del ejercicio de la inspección, vigilancia y control</t>
  </si>
  <si>
    <t>Implementar un (1) Plan de Bienestar y protección otorgados a los funcionarios del Sector Educativo de Cartagena</t>
  </si>
  <si>
    <t>02-02-16</t>
  </si>
  <si>
    <t>Cartagena, Territorio Digital</t>
  </si>
  <si>
    <t>Número de sedes educativas con conectividad escolar implementada</t>
  </si>
  <si>
    <t>Número de aulas RTCi para el desarrollo de competencias digitales en las Instituciones Educativas Oficiales habilitadas</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</si>
  <si>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</si>
  <si>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</si>
  <si>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105 sedes educativas con conectividad escolar a corte 2023          
Fuente: Secretaría de Educación, 2023</t>
  </si>
  <si>
    <t>1  aula RTCi habilitada en las Instituciones Educativas Oficiales a corte 2023                               
Fuente: Secretaría de Educación, 2023</t>
  </si>
  <si>
    <t>Implementar conectividad escolar en ciento cincuenta (150) sedes educativas del Distrito</t>
  </si>
  <si>
    <t>Habilitar ocho (8) aulas RTCi para el desarrollo de competencias digitales en las Instituciones educativas Oficiales</t>
  </si>
  <si>
    <t>Asistir a ochenta y cinco (85) Instituciones Educativas Oficiales en las prácticas de ciencia, innovación y tecnología</t>
  </si>
  <si>
    <t>Incrementar la tasa de cobertura neta sin extraedad global al 95%</t>
  </si>
  <si>
    <t>Reducir la tasa de deserción en educación preescolar, básica y media de Instituciones Educativas Oficiales a 2,47%</t>
  </si>
  <si>
    <t>1.052 niños, niñas, adolescentes y jóvenes atendidos         
Fuente: Secretaría de Educación Distrital, 2023</t>
  </si>
  <si>
    <t>Incrementar a 67% el porcentaje de Instituciones Educativas Oficiales que cuentan con fortalecimiento de educación inclusiva</t>
  </si>
  <si>
    <t>Reducir la tasa de extraedad en el Distrito al 9%</t>
  </si>
  <si>
    <t>Reducir la tasa de analfabetismo en el Distrito al 0,9%</t>
  </si>
  <si>
    <t>Incrementar a treinta y dos (32) el número de Instituciones Educativas Oficiales que mejoran su clasificación en Pruebas SABER 11</t>
  </si>
  <si>
    <t>Incrementar a treinta y dos (32) el número de Instituciones Educativas Oficiales que mejoran su clasificación en Pruebas SABER 12</t>
  </si>
  <si>
    <t>Incrementar a treinta y dos (32) el número de Instituciones Educativas Oficiales que mejoran su clasificación en Pruebas SABER 13</t>
  </si>
  <si>
    <t>Incrementar la participación de los egresados de las Instituciones Educativas Oficiales en la tasa de absorción de educación superior del Distrito a 30%</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</si>
  <si>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</si>
  <si>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02-02-17</t>
  </si>
  <si>
    <t>02-02-18</t>
  </si>
  <si>
    <t>02-02-19</t>
  </si>
  <si>
    <t>02-02-20</t>
  </si>
  <si>
    <t>Becas inclusivas para estudiantes de los Consejos Comunitarios</t>
  </si>
  <si>
    <t>Becas inclusivas para estudiantes de los cabildos indígenas asentados en el Distrito</t>
  </si>
  <si>
    <t>Mesa de Expertos creada, implementada y con seguimiento de la implementación de la cátedra de estudios afroamericanos, transición de PEI a PEC e implementación de la resemantización en Instituciones Educativas Oficiales del Distrito</t>
  </si>
  <si>
    <t xml:space="preserve">277 becas entregadas por la SED a corte 2023 </t>
  </si>
  <si>
    <t>ND</t>
  </si>
  <si>
    <t>0 Fuente: Secretaría de Educación Distrital, 2023</t>
  </si>
  <si>
    <t>Otorgar trescientas noventa y seis (396) becas inclusivas a estudiantes de los Consejos Comunitarios</t>
  </si>
  <si>
    <t>Otorgar sesenta (60) becas inclusivas para estudiantes de los cabildos indígenas</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</si>
  <si>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</si>
  <si>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Desarrollo Humano y Bienestar Social de las Comunidades Negras, Afrocolombianas, Raizales y Palenqueras</t>
  </si>
  <si>
    <t>Atención Integral para las Comunidades Indígenas (Programa 14.2.2)</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</si>
  <si>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</si>
  <si>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</si>
  <si>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Incrementar a 50% el porcentaje de población indígena que habita el Distrito de Cartagena vinculada a procesos fortalecimiento y reconocimiento de sus derechos, diversidad étnica y cultural como un principio fundamental</t>
  </si>
  <si>
    <t>06-01-01</t>
  </si>
  <si>
    <t>06-01-02</t>
  </si>
  <si>
    <t>06-01-03</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</si>
  <si>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</si>
  <si>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</si>
  <si>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Modernización de la Infraestructura Educativa del Distrito Cartagena de Indias</t>
  </si>
  <si>
    <t>Mejorar las condiciones para la formación y el desarrollo de competencias básicas y sociales de la población en proceso de formación escolar.</t>
  </si>
  <si>
    <t>Mejorar y/o adecuar sedes educativas</t>
  </si>
  <si>
    <t xml:space="preserve"> Difusión y Logística del Proyecto, garantizando la información accesible y comprensible para la ciudadanía, garantizando la transparencia</t>
  </si>
  <si>
    <t>SECRETARIA DE EDUCACION DISTRITAL</t>
  </si>
  <si>
    <t>GUILLERMO PEÑA</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</si>
  <si>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</si>
  <si>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</si>
  <si>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Realizar Caracterización de la población de primera infancia</t>
  </si>
  <si>
    <t>Crear planta temporal de docentes de preescolar para la atención de la nueva oferta</t>
  </si>
  <si>
    <t>Realizar análisis y manejo de bases de datos</t>
  </si>
  <si>
    <t xml:space="preserve"> Realizar asistencia técnica con los establecimientos educativos focalizados y las unidades de servicio del ICBF</t>
  </si>
  <si>
    <t xml:space="preserve"> Realizar Seguimiento Gestión de Cobertura a los establecimientos educativos focalizados</t>
  </si>
  <si>
    <t>Asegurar la difusión efectiva del proceso de inscripción de las I.E.O, garantizando que la información sea accesible y comprensible para toda la ciudadanía de Cartagena.</t>
  </si>
  <si>
    <t>Realizar Transferencias de conocimiento a los rectores, directivos y docentes de los establecimientos educativos focalizados</t>
  </si>
  <si>
    <t xml:space="preserve">Realizar los Planes de Ruta de atención Integral a los I.E.O focalizados </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</si>
  <si>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</si>
  <si>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</si>
  <si>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</si>
  <si>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Organizar el proceso de Gestión de la Cobertura.</t>
  </si>
  <si>
    <t xml:space="preserve"> Realizar el estudio de insuficiencia y limitaciones</t>
  </si>
  <si>
    <t xml:space="preserve"> Realizar la actualización del Banco de Oferentes</t>
  </si>
  <si>
    <t xml:space="preserve"> Contratar cupos educativos</t>
  </si>
  <si>
    <t xml:space="preserve"> Garantizar la póliza de seguro para estudiantes de matrícula oficial.</t>
  </si>
  <si>
    <t>Realizar asistencia técnica para la consolidación de alianzas y apoyo a la supervisión.</t>
  </si>
  <si>
    <t xml:space="preserve"> Diseñar estrategias de comunicación que fomente el proceso de gestión de la cobertura, y a su vez se convierta en un espacio de interacción y articulación </t>
  </si>
  <si>
    <t>EDUARDO SANJUR - NINI TORRES</t>
  </si>
  <si>
    <t xml:space="preserve">EDUARDO SANJUR </t>
  </si>
  <si>
    <t>Implementación De La Estrategia  Alimentando Sueños Y Conocimientos", Alimentación Escolar En Cartagena de Indias</t>
  </si>
  <si>
    <t>Diseño y construcción de los ciclos de menú, focalización de la población e inventario de cocina comedores y menaje dispuesto para la preparación de alimentos in situ</t>
  </si>
  <si>
    <t>Realizar  asistencia técnica y apoyo a la supervisión y/o interventoría para las estrategias de alimentación escolar.</t>
  </si>
  <si>
    <t xml:space="preserve"> Organizar  comites, mesas para planeacion,  seguimiento, evaluacion  del PAE </t>
  </si>
  <si>
    <t xml:space="preserve">Entrega de complementos nutricionales acorde con la normatividad vigente </t>
  </si>
  <si>
    <t>Desarrollar estrategia de comunicaciones para visibilizar las acciones e interactuar con la comunidad</t>
  </si>
  <si>
    <t>Mejorar los ambientes para la preparación y consumo de alimentos en los establecimientos educativos.</t>
  </si>
  <si>
    <t>Implementación Del Proyecto "Todos por la Permanencia" Cartagena de Indias</t>
  </si>
  <si>
    <t>Disminuir el riesgo de deserción en los establecimientos educativos de la oferta oficial del Distrito de Cartagena</t>
  </si>
  <si>
    <t xml:space="preserve"> Implementar la estrategia de transporte escolar para estudiantes de establecimientos educativos oficiales.</t>
  </si>
  <si>
    <t>Implementar otras estrategias de acceso y permanencia (Jornada Escolar Complementaria, Kits escolares y uniformes) que disminuyan el riesgo de deserción, en el sistema educativo.</t>
  </si>
  <si>
    <t xml:space="preserve"> Crear unidades de atención móviles y apoyo a la supervisión para la implementación de estrategias acceso y permanencia.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</si>
  <si>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</si>
  <si>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 xml:space="preserve"> Construir Planes Institucionales de Permanencia Escolar (PIPE) en conjunto con los Establecimiento Educativos para la implementación de estrategias de permanencia.</t>
  </si>
  <si>
    <t>Monitorear la caracterización de la población estudiantil en las plataformas de información SIMAT y SIMPADE para el seguimiento a la deserción en el sistema educativo.</t>
  </si>
  <si>
    <t xml:space="preserve"> Construir una agenda de impacto colectivo para la activación de servicios de atención integral a la niñez que favorezcan la permanencia escolar en los establecimientos educativos</t>
  </si>
  <si>
    <t>Implementar acciones formativas afirmativas para la disminución del riesgo de deserción en el sistema educativo.</t>
  </si>
  <si>
    <t>Diseñar estrategias comunicativas que favorezcan la permanencia de las niñas y niños en el sistema educativo distrital</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</si>
  <si>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</si>
  <si>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</si>
  <si>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</si>
  <si>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LUIS GUILLERMO PACHECO</t>
  </si>
  <si>
    <t>Pagos a proveedores de servicios públicos y gastos asociados para el buen funcionamiento de las IEO</t>
  </si>
  <si>
    <t>Servicio de Vigilancia</t>
  </si>
  <si>
    <t xml:space="preserve">Servicio de Aseo </t>
  </si>
  <si>
    <t xml:space="preserve">Servicios publicos </t>
  </si>
  <si>
    <t>Transferencias FOSE</t>
  </si>
  <si>
    <t>Servicio de transporte</t>
  </si>
  <si>
    <t>Sentencias y Conciliaciones</t>
  </si>
  <si>
    <t>Vigencias Expiradas</t>
  </si>
  <si>
    <t xml:space="preserve">Arriendos inmuebles </t>
  </si>
  <si>
    <t>Transferencias - RENDIMIENTOS FINANCIEROS</t>
  </si>
  <si>
    <t xml:space="preserve">Transferencias gratuidad </t>
  </si>
  <si>
    <t>Servicios profesionales y apoyo a la gestión</t>
  </si>
  <si>
    <t xml:space="preserve">Otros gastos(Dotacion de Insumos para las IEO) ICLD </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</si>
  <si>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</si>
  <si>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</si>
  <si>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PAGO NOMINA, CONTRIBUCIONES INHERENTES A LA NOMINA Y APORTES PATRONALES -  Ascensos en Escalofon de Docentes </t>
  </si>
  <si>
    <t xml:space="preserve">Dotacion de Docentes y Administrativos </t>
  </si>
  <si>
    <t>Entregar viaticos y gastos de Viajes - Inscripciones</t>
  </si>
  <si>
    <t>Otros Gastos  - Administrativos - Gastos Generales  (Papeleria-Toner e insumos de oficina y Servicios prestados a las empresas y servicios de producción)</t>
  </si>
  <si>
    <t>Realizar Servicios Ocupacionales a los funcionarios administrativos de la planta</t>
  </si>
  <si>
    <t>Adquirir y/o Alquilar equipos de Computo para los funcionarios administrativos de la planta</t>
  </si>
  <si>
    <t>LUIS CARLOS JARABA</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</si>
  <si>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</si>
  <si>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</si>
  <si>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Crear unidades de apoyo para la inclusión, equidad y diversidad en la educación, favoreciendo las trayectorias educativas completas oportunas y diversas.  </t>
  </si>
  <si>
    <t>Promover procesos formativos y de acompañamiento situado a los docentes orientados a mejorar la comprensión de la inclusión, equidad y diversidad en la educación</t>
  </si>
  <si>
    <t>Dotar con herramientas técnicas, tecnológicas y didácticas los establecimientos educativos focalizados</t>
  </si>
  <si>
    <t>Diseño e implementación de un plan de asistencias técnicas y de acompañamiento situado  para el fortalecimiento de la capacidad institucional y de las instituciones educativas desde la perspectiva de inclusión y equidad</t>
  </si>
  <si>
    <t xml:space="preserve">Desarrollar estrategias de formación y acompañamiento a las familias en perspectivas de inclusión y equidad a favor de la superación de brechas en la educación.  </t>
  </si>
  <si>
    <t>Habilitar cuatro (4) Aulas Hospitalarias para la atención de niños, niñas, adolescentes y jóvenes en condición de enfermedad.</t>
  </si>
  <si>
    <t xml:space="preserve">Implementar acciones afirmativas a favor de la inclusión y equidad en la educación. </t>
  </si>
  <si>
    <t xml:space="preserve">Implementar alternativas orientadas al desarrollo de habilidades para la vida o la formación vocacional que respondan a un proceso educativo más pertinente reconociendo las características de los estudiantes </t>
  </si>
  <si>
    <t>Diseñar e implementar la Escuela de talentos, incluyendo la ruta distrital para potencializar el desarrollo de los estudiantes con capacidades y talentos excepcionales de 50 Instituciones Educativas Oficiales.</t>
  </si>
  <si>
    <t>Desarrollar estrategias de comunicación accesibles y comprensible del contexto educativo para  la población diversa a favor de la inclusión de la población diversa.</t>
  </si>
  <si>
    <t>EDUARDO SANJUR - ALBA PABA</t>
  </si>
  <si>
    <t>Implementación de la Estrategia "Educación Sin Edad" Para la Atención a la Población en Extraedad en Cartagena de Indias. Cartagena de Indias</t>
  </si>
  <si>
    <t xml:space="preserve">Disminuir índice de 
Extraedad de niñas,
niños, adolescentes
y jóvenes en el distrito de
Cartagena.
</t>
  </si>
  <si>
    <t>Realizar la Caracterizacion de la oferta educativa del distrito para la atención de la población con extraedad.</t>
  </si>
  <si>
    <t>Reorganizar la oferta educativa de modelos educativos flexibles.</t>
  </si>
  <si>
    <t>Desarrollar planes de capacitación a docentes formadores en MEF.</t>
  </si>
  <si>
    <t>Actividad Comunicacional para los Proyectos del Plan de Desarrollo 2024-2027 de la Secretaría de Educación Distrital de la Alcaldía Mayor de Cartagena.</t>
  </si>
  <si>
    <t>Dotar a establecimientos educativos con herramientas didácticas y/o material necesario para la implementación de MEF.</t>
  </si>
  <si>
    <t>Crear Unidades móviles, incluyendo la planta temporal para la formación de estudiantes en extraedad, conforme a la oferta establecida en el distrito.</t>
  </si>
  <si>
    <t>Diseñar e implementar estrategias que incidan en la disminución de riesgo de abandono escolar.</t>
  </si>
  <si>
    <t>Formar a directivos docentes, maestros, psicosociales y administrativos en estrategias que disminuyan el riesgo de abandono escolar.</t>
  </si>
  <si>
    <t>Realizar asistencia técnica para el fortalecimiento en el uso de las plataformas de monitoreo y seguimiento de riesgo de abandono escolar.</t>
  </si>
  <si>
    <t>EDUARDO SANJUR - ELSA STEVENSON</t>
  </si>
  <si>
    <t xml:space="preserve"> Estrategia de implementación Llego, me quedo y me supero; “atención a jóvenes, adultos y mayores en el distrito de Cartagena de indias”</t>
  </si>
  <si>
    <t>Disminuir el Analfabetismo en la población jóvenes y adultos Clei 1.</t>
  </si>
  <si>
    <t>Actualizar la caracterización de jóvenes y adultos que no han iniciado ni culminado su ciclo educativo.</t>
  </si>
  <si>
    <t xml:space="preserve"> Generar alianzas estratégicas con actores interinstitucionales para mejorar la capacidad de respuesta en la prestación del servicio educativo para jóvenes y adultos. En la formación Laboral, seguridad institucional y habilidades para la vida</t>
  </si>
  <si>
    <t>Realizar asistencia técnica a  45 EE para la ejecución de Planes De Mejoramiento Institucional. Durante el Cuatrienio</t>
  </si>
  <si>
    <t xml:space="preserve">Crear Unidades Móviles para el acompañamiento en la implementación de la estrategia. </t>
  </si>
  <si>
    <t xml:space="preserve"> Realizar procesos de formación por ciclos lectivos especiales integrados para alfabetización de 8400 jóvenes y adultos durante el cuatrienio.</t>
  </si>
  <si>
    <t xml:space="preserve"> Dotar con canastas educativas el proceso de formación de jóvenes y adultos de acuerdo con los modelos flexibles a implementar</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</si>
  <si>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</si>
  <si>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</si>
  <si>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</si>
  <si>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Asistir técnicamente el ajuste y fortalecimiento de Proyectos Pedagógicos Transversales en las IEO del distrito de Cartagena</t>
  </si>
  <si>
    <t>Desarrollar Procesos de financiación  para el ajuste y fortalecimiento de Proyectos Pedagógicos Transversales en las IEO del distrito de Cartagena</t>
  </si>
  <si>
    <t>Establecer alianzas con otras entidades para  la ejecución de los  proyectos pedagógicos transversales de aprovechamiento del tiempo libre en las Instituciones Educativas.</t>
  </si>
  <si>
    <t>Número de Instituciones Educativas Oficiales con proyectos pedagógicos transversales de cultura, deporte, recreación, actividad física y artes implementados</t>
  </si>
  <si>
    <t>Número de Instituciones Educativas Oficiales con proyectos pedagógicos transversales de educación ambiental, emprendimiento y otros implementados</t>
  </si>
  <si>
    <t>Numero de Instituciones Educativas Oficiales asistidas en su sistema escolar de convivencia, habilidades para la vida y la paz y gobierno escolar</t>
  </si>
  <si>
    <t>48 Instituciones Educativas Oficiales con proyectos pedagógicos transversales implementados a corte 2023                         Fuente: Secretaría de Educación, 2023</t>
  </si>
  <si>
    <t>48 Instituciones Educativas Oficiales con proyectos pedagógicos transversales implementados a corte 2023    Fuente: Secretaría de Educación, 2023</t>
  </si>
  <si>
    <t>91 Instituciones Educativas Oficiales fortalecidas en su sistema escolar de convivencia, habilidades para la vida y la paz y gobierno escolar a corte 2023       Fuente: Secretaría de Educación, 2023</t>
  </si>
  <si>
    <t>Implementar proyectos pedagógicos transversales de educación ambiental, emprendimiento y otros en cincuenta y nueve (59) Instituciones Educativas Oficiales</t>
  </si>
  <si>
    <t>Asistir a ciento siete (107) Instituciones Educativas Oficiales en su sistema escolar de convivencia, habilidades para la vida y la paz y gobierno escolar</t>
  </si>
  <si>
    <t>Implementar proyectos pedagógicos transversales de cultura, deporte, recreación, actividad física y artes en cincuenta y nueve (59) Instituciones Educativas Oficiales</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</si>
  <si>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</si>
  <si>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</si>
  <si>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Fortalecimiento de la educación integral desde las habilidades socioemocionales, la convivencia y la participación, para vivir en paz en las Instituciones Educativas Oficiales Cartagena de Indias</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</si>
  <si>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</si>
  <si>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</si>
  <si>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Realizar eventos académicos para dialogar sobre estereotipos e imaginarios sociales de género que afectan la comunidad</t>
  </si>
  <si>
    <t>Asistencias técnicas a las instituciones educativas para la revisión y ajustes de sus documentos institucionales y proyectos pedagógicos transversales</t>
  </si>
  <si>
    <t>Seguimiento a la implementación de estrategias y/o proyectos con enfoque de género y prevención de violencias basadas en género.</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</si>
  <si>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</si>
  <si>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</si>
  <si>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 Capacitación sobre Derechos Humanos y protección especial de grupos étnicos a los Consejos Comunitarios y organizaciones representativas de base de las comunidades étnicas.    </t>
  </si>
  <si>
    <t xml:space="preserve">Asistencia Técnica para la Transición de PEI a PEC de 13 Instituciones Oficiales.      </t>
  </si>
  <si>
    <t>Creación de Normagrama para grupos étnicos.</t>
  </si>
  <si>
    <t>ALEX MONTES-ANA ARNEDO</t>
  </si>
  <si>
    <t>ALEX MONTES - YONEIDA PUELLO</t>
  </si>
  <si>
    <t>ALEX MONTES - HEIDI DEL CASTILLO</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</si>
  <si>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</si>
  <si>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</si>
  <si>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 Desarrollar un plan de comunicación interna y externa relacionada con el desarrollo del proyecto que incluya la promoción, divulgación, registro e informes de resultados de los procesos o etapas de implementación: email, redes sociales, eventos, publicidad escrita, visual y logística.</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</si>
  <si>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</si>
  <si>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</si>
  <si>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 y comunicación y divulgación de la estrategia.</t>
  </si>
  <si>
    <t>Desarrollar procesos de formación por competencias con los estudiantes en las áreas que evalúa el ICFES y Competencias socioemocionales, comunicación y divulgación de la estrategia.</t>
  </si>
  <si>
    <t>ALEX MONTES - ALEX CABARCAS</t>
  </si>
  <si>
    <t>Fortaleciminto del Plan de Lectura,Escritura y Oralidad ESPALEER, Escucha, Parlamenta, Lee. Redacta, en las Instituciones  educativas de Cartagena de Indias</t>
  </si>
  <si>
    <t>Diseñar, implementar y hacer seguimiento a los Planes Institucionales
de Lectura, Escritura y Oralidad en las instituciones educativas oficiales</t>
  </si>
  <si>
    <t>Fomentar procesos de acompañamiento pedagógico para el mejoramiento de la lectura, escritura y oralidad en lasinstituciones educativas oficiales del Distrito de Cartagena</t>
  </si>
  <si>
    <t>Acompañamiento mediante asistencia técnica a las IEO focalizadas para el diseño e implementación de los planes institucionales de lectura, escritura y oralidad, y su inclusión en el PEI y los planes de mejoramiento.</t>
  </si>
  <si>
    <t>Acompañamiento mediante asistencia técnica para el seguimiento de los planes institucionales de lectura, escritura y oralidad</t>
  </si>
  <si>
    <t>Realización de encuentros Distrital de Lectura, Escritura y Oralidad.</t>
  </si>
  <si>
    <t>Realización de concursos de lectura, escritura y oralidad a nivel Distrital.</t>
  </si>
  <si>
    <t>Dotación de material bibliográfico a bibliotecas escolares de las IEO.</t>
  </si>
  <si>
    <t>Creación de la Red de Bibliotecas Escolares integrada al sistema de bibliotecas públicas.</t>
  </si>
  <si>
    <t>Creación del Comité Distrital de Lectura, Escritura y Oralidad.</t>
  </si>
  <si>
    <t>Realizar Eventos literarios en espacios no convencionales como parques u otros escenarios públicos que involucren a las Bibliotecas Escolares y Bibliotecas Públicas.</t>
  </si>
  <si>
    <t>Feria distrital de radio escolar</t>
  </si>
  <si>
    <t>Dotación con materiales y equipos radiofónicos a las IEO.</t>
  </si>
  <si>
    <t>Realizar el cubrimiento de las actividades con las IEO y la difusión efectiva de las mismas, haciendo uso de pauta en radio, pauta televisiva, prensa, medios digitales, pendones, etc.</t>
  </si>
  <si>
    <t>ALEX MONTES - ENITH GUZMAN</t>
  </si>
  <si>
    <t>Implementación del ecosistemas de infancias en clave de derechos en el Distrito de Cartagena de Indias</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</si>
  <si>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</si>
  <si>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</si>
  <si>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</si>
  <si>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Realizar alistamiento para la implementación y aplicación de pruebas EGMA Y EGRA entrada</t>
  </si>
  <si>
    <t xml:space="preserve"> Implementar 24 tutorías con estudiantes y talleres con familias. </t>
  </si>
  <si>
    <t>Realizar formación y acompañamiento a docentes</t>
  </si>
  <si>
    <t> Aplicar pruebas de salida</t>
  </si>
  <si>
    <t>Elaborar, entregar y socializar a las Instituciones los informes correspondientes</t>
  </si>
  <si>
    <t xml:space="preserve"> Fortalecimientode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</si>
  <si>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</si>
  <si>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Acompañamiento situado a los procesos de formación docente</t>
  </si>
  <si>
    <t>Entregar 300  becas de formación avanzada a docentes del distrito</t>
  </si>
  <si>
    <t>ALEX MONTES - OLGA MALDONADO</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</si>
  <si>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</si>
  <si>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</si>
  <si>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</si>
  <si>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</si>
  <si>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Dotar las aulas para el mejoramiento de los ambientes de aprendizajes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</si>
  <si>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</si>
  <si>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</si>
  <si>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</si>
  <si>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Organización de procesos para facilitar la entrega de becas a los beneficiarios.</t>
  </si>
  <si>
    <t>Coordinación del trabajo que desarrollan voluntarios</t>
  </si>
  <si>
    <t>Atención oportuna de ARL a estudiantes de ES practicantes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</si>
  <si>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</si>
  <si>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</si>
  <si>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Estudio de pertinencia de los programas de formación ofrecidos en la media técnica con las realidades y oportunidades del territorio.</t>
  </si>
  <si>
    <t>Revisión y actualización de currículos.</t>
  </si>
  <si>
    <t>Articulación de los programas de la MT con las IES</t>
  </si>
  <si>
    <t>Adecuación y mantenimiento de infraestructura de media técnica.</t>
  </si>
  <si>
    <t>Dotación de espacios de media técnica.</t>
  </si>
  <si>
    <t>Atención oportuna de ARL a estudiantes de MT activos</t>
  </si>
  <si>
    <t>Fortalecimiento de la formación de los estudiantes de MT en una segunda lengua.</t>
  </si>
  <si>
    <t>Apoyo profesional, logístico y de movilidad para la implementacion del plan  de orientación socioocupacional OSO</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</si>
  <si>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</si>
  <si>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</si>
  <si>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</si>
  <si>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Fortalecimiento Institucional de la Secretaría de Educación de  Cartagena de Indias</t>
  </si>
  <si>
    <t>Fortalecer y dinamizar la gestión institucional de la SED</t>
  </si>
  <si>
    <t> Acciones para armonizar e implementar el sistema de gestión de la SED con el Modelo Integrado de Planeación y Gestión de la Alcaldía Mayor de Cartagena</t>
  </si>
  <si>
    <t>Realizar asistencias técnicas para acompañar los equipos de las IEO y de la SED para sostenimiento  y mejora de los sistemas de gestión implementados  / certifcados</t>
  </si>
  <si>
    <t>Apoyar realización de auditorías externas</t>
  </si>
  <si>
    <t>NEIL FORTICH</t>
  </si>
  <si>
    <t>Realizar diagnóstico de planta de personal Administrativa y de Docentes y Directvos Docentes de la SED</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</si>
  <si>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</si>
  <si>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 xml:space="preserve">Presentar proyecto de reestructuración  administrativa de la SED </t>
  </si>
  <si>
    <t>Acciones y estrategias que permitan dinamizar el proceso de comunicaciones internas y externas de la SED</t>
  </si>
  <si>
    <t>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</si>
  <si>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</si>
  <si>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</si>
  <si>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Estimulos e incentivos a empleados de la SED y sus familias</t>
  </si>
  <si>
    <t>Generar espacios de participación en la SED en cumplimiento de la normativa existente del SG SST</t>
  </si>
  <si>
    <t>Implementar actividades que permita dar cumplimiento a lo pactado en los acuerdos sindicales que impacten el bienestar de los funcionarios de la SED</t>
  </si>
  <si>
    <t>OVIRIS CARABALLO</t>
  </si>
  <si>
    <t>MARLENE SIERRA</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</si>
  <si>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</si>
  <si>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</si>
  <si>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Seleccionar y adquirir equipos tecnológicos necesarios (computadoras, proyectores, pizarras digitales, routers, etc.).</t>
  </si>
  <si>
    <t xml:space="preserve"> Adaptar las aulas físicas para integrar el equipamiento tecnológico (electricidad, mobiliario, seguridad).</t>
  </si>
  <si>
    <t>Instalar y configurar el equipamiento adquirido.</t>
  </si>
  <si>
    <t>Diseñar e implementar un programa de capacitación para docentes en el uso de tecnologías digitales y herramientas RTCi.</t>
  </si>
  <si>
    <t>Adquirir póliza de seguros para los equipos tecnológicos</t>
  </si>
  <si>
    <t xml:space="preserve"> Asegurar la disponibilidad de conexión a internet a las sedes educativas seleccionadas a beneficiar mediante contratos con proveedores de servicios de internet (ISP).</t>
  </si>
  <si>
    <t>Contratar personal para el apoyo, seguimiento y control de los proyectos tecnológicos implementados en las I.E.O y en la Secretaría de Educación</t>
  </si>
  <si>
    <t>Asegurar la difusión efectiva de la información del proyecto e interacción ciudadana a través de medios y canales de comunicación, utilizando estrategias de comunicación multicanal y plataformas digitales.</t>
  </si>
  <si>
    <t>Implementar programas de formación para docentes en metodologías innovadoras y uso de tecnologías en la enseñanza de ciencias.</t>
  </si>
  <si>
    <t>DICKSON ACOSTA</t>
  </si>
  <si>
    <t>APROPIACIÓN INICIAL (en pesos)</t>
  </si>
  <si>
    <t>Articular la educación media técnica con la educación superior en el Distrito de Cartagena.</t>
  </si>
  <si>
    <t xml:space="preserve">Asistir con programas de bilingüismo a las instituciones educativas oficiales de media técnica del Distrito de Cartagena
</t>
  </si>
  <si>
    <t xml:space="preserve">Aumentar la capacidad en infraestructura para atender la demanda en cobertura educativa actual. 
</t>
  </si>
  <si>
    <t xml:space="preserve">
Fortalecer la articulación entre sectores e instituciones para garantizar la atención integral de la primera infancia y el mejoramiento de la gestión de cobertura en el nivel de prescolar
</t>
  </si>
  <si>
    <t xml:space="preserve">Fortalecer la articulación entre sectores e instituciones para garantizar la atención integral de la primera infancia y el mejoramiento de la gestión de cobertura en el nivel de prescolar
</t>
  </si>
  <si>
    <t>Brindar alimentación de calidad a los estudiantes en la jornada escolar.</t>
  </si>
  <si>
    <t>Incrementar los niveles de permanencia de los niños, niñas, adolescentes y jóvenes en la jornada académica que asisten a los establecimientos educativos oficiales en la entidad territorial</t>
  </si>
  <si>
    <t xml:space="preserve">Fortalecer la oferta de estrategias de permanencia en el sector oficial del sistema educativo del Distrito de Cartagena. 
</t>
  </si>
  <si>
    <t>o Brindar alimentación de calidad a los estudiantes en la jornada escolar.</t>
  </si>
  <si>
    <t xml:space="preserve">Diseñar programas y políticas de renovación y mantenimiento de recursos educativos.
</t>
  </si>
  <si>
    <t xml:space="preserve">Reducir el índice de infraestructura educativa que no cumple con lineamientos y estándares técnicos de calidad.
</t>
  </si>
  <si>
    <t xml:space="preserve">Reducir el índice de infraestructura educativa que no cumple con lineamientos y estándares técnicos de calidad.
</t>
  </si>
  <si>
    <t xml:space="preserve">
Reducir el índice de infraestructura educativa que no cumple con lineamientos y estándares técnicos de calidad.
</t>
  </si>
  <si>
    <t xml:space="preserve">
Diseñar programas y políticas de renovación y mantenimiento de recursos educativos.
</t>
  </si>
  <si>
    <t xml:space="preserve">Ampliar la Oferta educativa para la atención al nivel de preescolar en el sistema educativo oficial.
</t>
  </si>
  <si>
    <t xml:space="preserve">Ampliar la Oferta educativa para la atención al nivel de preescolar en el sistema educativo oficial.
</t>
  </si>
  <si>
    <t>Fortalecer la capacidad técnica de la entidad territorial para prestar el servicio de alimentación escolar</t>
  </si>
  <si>
    <t xml:space="preserve">Conocer las necesidades alimentarias de los estudiantes por parte de los hogares y los establecimientos
educativos.
</t>
  </si>
  <si>
    <t xml:space="preserve">
Fortalecer el acompañamiento a los Establecimiento Educativos para la implementación de estrategias que disminuyan el riesgo de deserción en el sistema educativo.
</t>
  </si>
  <si>
    <t xml:space="preserve">Fortalecer el acompañamiento a los Establecimiento Educativos para la implementación de estrategias que disminuyan el riesgo de deserción en el sistema educativo.
</t>
  </si>
  <si>
    <t xml:space="preserve">Mejorar los Procedimientos internos en los trámites asociados a la administración del talento humano del sector educativo.
</t>
  </si>
  <si>
    <t xml:space="preserve">Diversificar la oferta educativa para la atención a la diversidad en el sistema educativo oficial.
</t>
  </si>
  <si>
    <t>Fortalecer la gestión de alianzas estratégicas para la inclusión, equidad y diversidad en la educación.</t>
  </si>
  <si>
    <t xml:space="preserve"> Fortalecer la oferta educativa del Distrito para la atención de población en extraedad.
</t>
  </si>
  <si>
    <t xml:space="preserve">
Mejorar el acompañamiento institucional para la atención de los estudiantes en extraedad
</t>
  </si>
  <si>
    <t xml:space="preserve">Mejorar el acompañamiento institucional para la atención de los estudiantes en extraedad
</t>
  </si>
  <si>
    <t xml:space="preserve">Fortalecer la Oferta educativa para la formación de   jóvenes, adultos y mayores. 
</t>
  </si>
  <si>
    <t xml:space="preserve">Realizar asistencias técnicas en la revisión, ajuste y actualización de los proyectos pedagógicos transversales para la prevención de riesgos sociales en entornos escolares.
</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</si>
  <si>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</si>
  <si>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 xml:space="preserve">Aumentar la oferta de programas educativos integrales que promuevan la formación en derechos humanos, reconocimiento de la diversidad, la igualdad de género, la prevención de violencia basadas en género y todo tipo de exclusión 
</t>
  </si>
  <si>
    <t xml:space="preserve">Aumentar la oferta de programas educativos integrales que promuevan la formación en derechos humanos, reconocimiento de la diversidad, la igualdad de género, la prevención de violencia basadas en género y todo tipo de exclusión 
</t>
  </si>
  <si>
    <t>Realizar jornadas de promoción de derechos y prevención de las violencias basadas en género, a través de la cultura y el deporte.</t>
  </si>
  <si>
    <t xml:space="preserve">Prevenir la perpetuación de imaginarios y constructos sociales discriminatorios que naturalizan y minimizan las violencias basadas en género y la discriminación en toda la comunidad educativa de las IEO 
</t>
  </si>
  <si>
    <t xml:space="preserve">Fortalecer la comprensión y la incorporación del enfoque de género y el respeto por la diversidad para la implementación en el PEI y el currículo, que permitan transformar las prácticas en el aula.
</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</si>
  <si>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</si>
  <si>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Implementar la Cátedra de Estudios Afrocolombianos (CEA) en   Instituciones Educativas Oficiales.</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</si>
  <si>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</si>
  <si>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</si>
  <si>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</si>
  <si>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 xml:space="preserve">Desarrollar procesos de  formación de docentes en evaluación por competencias.
</t>
  </si>
  <si>
    <t xml:space="preserve"> Implementar estrategias institucionales para el mejoramiento de  los resultados  de las pruebas Saber 11.
</t>
  </si>
  <si>
    <t xml:space="preserve">Fortalecer el desarrollo de procesos de formación continua y avanzada dirigido a docentes y directivos docentes
</t>
  </si>
  <si>
    <t xml:space="preserve">Fortalecer el desarrollo de procesos de formación continua y avanzada dirigido a docentes y directivos docentes
</t>
  </si>
  <si>
    <t xml:space="preserve">Desarrollar los foros educativos de acuerdo con la Ley como un mecanismo de discusión pública para mejorar los procesos de la SED
</t>
  </si>
  <si>
    <t xml:space="preserve">Implementar estrategias de acompañamiento para el seguimiento de las propuestas de mejoramiento de las Instituciones Educativas Oficiales
</t>
  </si>
  <si>
    <t xml:space="preserve">Acompañar la revisión, ajuste e implementación de las herramientas de gestión escolar.
</t>
  </si>
  <si>
    <t xml:space="preserve">Armonizar y articular con la Alcaldía Mayor de Cartagena, las políticas del modelo integrado de planeación y gestión en la Secretaría de Educación del Distrito.
</t>
  </si>
  <si>
    <t xml:space="preserve">Armonizar y articular con la Alcaldía Mayor de Cartagena, las políticas del modelo integrado de planeación y gestión en la Secretaría de Educación del Distrito.
</t>
  </si>
  <si>
    <t xml:space="preserve">Diseñar e implementar nueva estructura administrativa de la SED. 
</t>
  </si>
  <si>
    <t xml:space="preserve">Armonizar y articular con la Alcaldía Mayor de Cartagena, las políticas del modelo integrado de planeación y gestión en la Secretaría de Educación del Distrito.
</t>
  </si>
  <si>
    <t xml:space="preserve">
Diseñar e implementar nueva estructura administrativa de la SED. 
</t>
  </si>
  <si>
    <t xml:space="preserve">Aumentar la cobertura y participación de los funcionarios de la SED en los programas de bienestar social y protección.
</t>
  </si>
  <si>
    <t xml:space="preserve">
Fortalecer las condiciones en el ambiente de trabajo que favorezcan la protección de los funcionarios, la promoción y prevención de riesgos laborales.
</t>
  </si>
  <si>
    <t xml:space="preserve">Fortalecer las condiciones en el ambiente de trabajo que favorezcan la protección de los funcionarios, la promoción y prevención de riesgos laborales.
</t>
  </si>
  <si>
    <t xml:space="preserve">Establecer alianzas con el gobierno nacional, universidades y entidades privadas para fortalecer la infraestructura tecnológica y fomentar la apropiación de las TIC por parte de los docentes y la comunidad educativa en general.
</t>
  </si>
  <si>
    <t xml:space="preserve">Implementar lineamientos que faciliten el desarrollo de estrategias mediadas a través de las TIC para el fomento de las competencias digitales en cada una de las instituciones educativas oficiales del Distrito de Cartagena.
</t>
  </si>
  <si>
    <t>220100104  Documentos operativos formulados</t>
  </si>
  <si>
    <t>229905600 Documentos normativos realizados</t>
  </si>
  <si>
    <t xml:space="preserve">220105100  Sedes educativas nuevas construidas </t>
  </si>
  <si>
    <t xml:space="preserve">220105200  
Sedes educativas mejoradas </t>
  </si>
  <si>
    <t>220106900  
Sedes dotadas</t>
  </si>
  <si>
    <t>220103700 Instituciones educativas oficiales que implementan el nivel preescolar en el marco de la atención integral</t>
  </si>
  <si>
    <t>220108900 
Servicio de asistencia técnica</t>
  </si>
  <si>
    <t xml:space="preserve">220101700 
Personas beneficiadas con estrategias de fomento para el acceso a la educación inicial, preescolar, básica y media. </t>
  </si>
  <si>
    <t>220102805
 Estudiantes beneficiados del programa de alimentación escolar</t>
  </si>
  <si>
    <t>220102900 Beneficiarios de transporte escolar</t>
  </si>
  <si>
    <t>220103300 Personas beneficiarias de estrategias de permanencia</t>
  </si>
  <si>
    <t>220101202 Documentos sobre evaluación de permanencia en la educación preescolar, básica y media elaborados</t>
  </si>
  <si>
    <t>220107100 Establecimientos educativos en operación</t>
  </si>
  <si>
    <t>220103800 Docentes del nivel inicial, preescolar, básica o media contratados</t>
  </si>
  <si>
    <t>220108400
 Sedes educativas con apoyo pedagógico para  la oferta de educación inclusiva para preescolar, básica y media</t>
  </si>
  <si>
    <t>220107000 Ambientes de aprendizaje dotados</t>
  </si>
  <si>
    <t>220108400 
Sedes educativas con apoyo pedagógico para  la oferta de educación inclusiva para preescolar, básica y media</t>
  </si>
  <si>
    <t>220105700 
Modelos educativos flexibles validados</t>
  </si>
  <si>
    <t>220103000  Beneficiarios atendidos con modelos educativos flexibles</t>
  </si>
  <si>
    <t>220103001 Beneficiarios atendidos con modelos educativos flexibles</t>
  </si>
  <si>
    <t xml:space="preserve">220103200 Personas beneficiarias con modelos de alfabetización </t>
  </si>
  <si>
    <t>220106100 Establecimientos educativos beneficiados</t>
  </si>
  <si>
    <t>220105400 Entidades territoriales con estrategias para la prevención de riesgos sociales en los entornos escolares implementadas</t>
  </si>
  <si>
    <t>220107500  
Eventos de promoción y prevención de los derechos  realizados</t>
  </si>
  <si>
    <t>220105600 Modelos educativos acompañados</t>
  </si>
  <si>
    <t>220105601  Modelos educativos para grupos étnicos acompañados</t>
  </si>
  <si>
    <t>220103401 Instituciones educativas fortalecidas en competencias comunicativas en un segundo idioma</t>
  </si>
  <si>
    <t>220107402 Docentes apoyados para el mejoramiento de sus competencias en un segundo idioma</t>
  </si>
  <si>
    <t>220107400 Docentes y agentes educativos  de educación inicial, preescolar, básica y media beneficiados con estrategias de mejoramiento de sus capacidades</t>
  </si>
  <si>
    <t xml:space="preserve">220103600  Contenidos educativos para la educación inicial, preescolar, básica y media producidos </t>
  </si>
  <si>
    <t>220100602 Establecimientos Educativos oficiales con acompañamiento en el marco de las estrategias de calidad educativa</t>
  </si>
  <si>
    <t xml:space="preserve">220103600 Contenidos educativos para la educación inicial, preescolar, básica y media producidos </t>
  </si>
  <si>
    <t>220106902
 Sedes dotadas con materiales pedagógicos</t>
  </si>
  <si>
    <t>220103305 
Eventos realizados</t>
  </si>
  <si>
    <t>220106904 
Sedes dotadas con dispositivos tecnológicos</t>
  </si>
  <si>
    <t>220100603 Establecimientos Educativos oficiales con acompañamiento en el marco de las estrategias de calidad educativa</t>
  </si>
  <si>
    <t>220107401
 Docentes y agentes educativos  de educación inicial, preescolar, básica y media beneficiados con estrategias de mejoramiento de sus capacidades</t>
  </si>
  <si>
    <t>220104800 Documentos elaborados</t>
  </si>
  <si>
    <t>220206200  Beneficiarios de estrategias o programas de  fomento para el acceso a la educación superior</t>
  </si>
  <si>
    <t>220206205 Beneficiarios de estrategias de fomento a la educación inclusiva</t>
  </si>
  <si>
    <t xml:space="preserve">220103500 Programas y proyectos de educación pertinente articulados con el sector productivo </t>
  </si>
  <si>
    <t>220103501  Proyectos de investigación desarrollados de forma conjunta entre las Instituciones de educación media y el sector productivo</t>
  </si>
  <si>
    <t>220208500 Instituciones de educación superior fortalecidas en competencias comunicativas en idiomas extranjeros</t>
  </si>
  <si>
    <t xml:space="preserve">220203900  Entidades o instituciones de educación acompañadas en el mejoramiento de la calidad y la pertinencia de la Educación para el Trabajo y Desarrollo Humano- ETDH </t>
  </si>
  <si>
    <t>220207000  Contenidos educativos para la educación superior  producidos</t>
  </si>
  <si>
    <t>229906000 
Sistema de Gestión implementado</t>
  </si>
  <si>
    <t>229907400 Sistema de gestión actualizado</t>
  </si>
  <si>
    <t>229907400  Informes de inspección vigilancia y control del sector educativo</t>
  </si>
  <si>
    <t>229905601 
Sedes dotadas con dispositivos tecnológicos</t>
  </si>
  <si>
    <t>220105001 Instituciones educativas asistidas técnicamente en innovación educativa</t>
  </si>
  <si>
    <t xml:space="preserve">220106904  Entidades o instituciones asistidas técnicamente en innovación educativa </t>
  </si>
  <si>
    <t>220104602  Instituciones educativas asistidas técnicamente en innovación educativa</t>
  </si>
  <si>
    <t>SECRETARIA DE EDUCACION</t>
  </si>
  <si>
    <t>40010012 
Educación - Cobertura neta en educación - Total</t>
  </si>
  <si>
    <t>220105601 
Modelos educativos para grupos étnicos acompañados</t>
  </si>
  <si>
    <t>220100104 
Documentos operativos formulados</t>
  </si>
  <si>
    <t>229905600 
Documentos normativos realizados</t>
  </si>
  <si>
    <t xml:space="preserve">220105100  
Sedes educativas nuevas construidas </t>
  </si>
  <si>
    <t xml:space="preserve">220106900  
Sedes educativas mejoradas </t>
  </si>
  <si>
    <t>220103700  
Instituciones educativas oficiales que implementan el nivel preescolar en el marco de la atención integral</t>
  </si>
  <si>
    <t xml:space="preserve">220101700  
Personas beneficiadas con estrategias de fomento para el acceso a la educación inicial, preescolar, básica y media. </t>
  </si>
  <si>
    <t>220102805 
Estudiantes beneficiados del programa de alimentación escolar</t>
  </si>
  <si>
    <t>220102900  
Beneficiarios de transporte escolar</t>
  </si>
  <si>
    <t>220103300 
Personas beneficiarias de estrategias de permanencia</t>
  </si>
  <si>
    <t>220101202 
Documentos sobre evaluación de permanencia en la educación preescolar, básica y media elaborados</t>
  </si>
  <si>
    <t>220108400  
Establecimientos educativos en operación</t>
  </si>
  <si>
    <t>220107000 
Ambientes de aprendizaje dotados</t>
  </si>
  <si>
    <t>220108400  
Sedes educativas con apoyo pedagógico para  la oferta de educación inclusiva para preescolar, básica y media</t>
  </si>
  <si>
    <t>220103000 
 Beneficiarios atendidos con modelos educativos flexibles</t>
  </si>
  <si>
    <t>220103001 
Beneficiarios atendidos con modelos educativos flexibles</t>
  </si>
  <si>
    <t xml:space="preserve">220103200  
Personas beneficiarias con modelos de alfabetización </t>
  </si>
  <si>
    <t>220106100 
Establecimientos educativos beneficiados</t>
  </si>
  <si>
    <t>220105400 
 Entidades territoriales con estrategias para la prevención de riesgos sociales en los entornos escolares implementadas</t>
  </si>
  <si>
    <t>220105600  
Modelos educativos acompañados</t>
  </si>
  <si>
    <t>220105601  
Modelos educativos para grupos étnicos acompañados</t>
  </si>
  <si>
    <t>220103401 
Instituciones educativas fortalecidas en competencias comunicativas en un segundo idioma</t>
  </si>
  <si>
    <t>220107402 
Docentes apoyados para el mejoramiento de sus competencias en un segundo idioma</t>
  </si>
  <si>
    <t>220107400 
Docentes y agentes educativos  de educación inicial, preescolar, básica y media beneficiados con estrategias de mejoramiento de sus capacidades</t>
  </si>
  <si>
    <t xml:space="preserve">220103600  
Contenidos educativos para la educación inicial, preescolar, básica y media producidos </t>
  </si>
  <si>
    <t>220100602  Establecimientos Educativos oficiales con acompañamiento en el marco de las estrategias de calidad educativa</t>
  </si>
  <si>
    <t xml:space="preserve">220103600 
Contenidos educativos para la educación inicial, preescolar, básica y media producidos </t>
  </si>
  <si>
    <t>220106902 
Sedes dotadas con materiales pedagógicos</t>
  </si>
  <si>
    <t>220103305   Eventos realizados</t>
  </si>
  <si>
    <t>220106904  
Sedes dotadas con dispositivos tecnológicos</t>
  </si>
  <si>
    <t>220100602 
Establecimientos Educativos oficiales con acompañamiento en el marco de las estrategias de calidad educativa</t>
  </si>
  <si>
    <t>220100603  
Establecimientos Educativos oficiales con acompañamiento en el marco de las estrategias de calidad educativa</t>
  </si>
  <si>
    <t>220107400  
Docentes y agentes educativos  de educación inicial, preescolar, básica y media beneficiados con estrategias de mejoramiento de sus capacidades</t>
  </si>
  <si>
    <t>220107401 
Docentes y agentes educativos  de educación inicial, preescolar, básica y media beneficiados con estrategias de mejoramiento de sus capacidades</t>
  </si>
  <si>
    <t>220104800 
Documentos elaborados</t>
  </si>
  <si>
    <t>220103700
  Instituciones educativas oficiales que implementan el nivel preescolar en el marco de la atención integral</t>
  </si>
  <si>
    <t>220206200  
Beneficiarios de estrategias o programas de  fomento para el acceso a la educación superior</t>
  </si>
  <si>
    <t>220206205 
 Beneficiarios de estrategias de fomento a la educación inclusiva</t>
  </si>
  <si>
    <t xml:space="preserve">220103500  
Programas y proyectos de educación pertinente articulados con el sector productivo </t>
  </si>
  <si>
    <t>220103501 
 Proyectos de investigación desarrollados de forma conjunta entre las Instituciones de educación media y el sector productivo</t>
  </si>
  <si>
    <t>220208500
 Instituciones de educación superior fortalecidas en competencias comunicativas en idiomas extranjeros</t>
  </si>
  <si>
    <t xml:space="preserve">220203900  
Entidades o instituciones de educación acompañadas en el mejoramiento de la calidad y la pertinencia de la Educación para el Trabajo y Desarrollo Humano- ETDH </t>
  </si>
  <si>
    <t>220207000  
Contenidos educativos para la educación superior  producidos</t>
  </si>
  <si>
    <t>229907400  
Sistema de gestión actualizado</t>
  </si>
  <si>
    <t>220101401 
 Informes de inspección vigilancia y control del sector educativo</t>
  </si>
  <si>
    <t>229905601  
Actos administrativos elaborados</t>
  </si>
  <si>
    <t>220105001 
Establecimientos educativos conectados a internet</t>
  </si>
  <si>
    <t>220104602
Instituciones educativas asistidas técnicamente en innovación educativa</t>
  </si>
  <si>
    <t>Documentos de lineamientos técnicos</t>
  </si>
  <si>
    <t>Elaborar Plan Maestro de Infraestructura Educativa</t>
  </si>
  <si>
    <t>Infraestructura educativa construida</t>
  </si>
  <si>
    <t>Legalización de predios</t>
  </si>
  <si>
    <t>Construcción Nuevas Instituciones Educativas Oficiales</t>
  </si>
  <si>
    <t>Reconstrucción de Sedes Educativas</t>
  </si>
  <si>
    <t>Infraestructura educativa mejorada</t>
  </si>
  <si>
    <t>Elaborar un plan/programa/proyecto de la implementación de energías renovables en las IEO</t>
  </si>
  <si>
    <t>Dotación de Mobiliario Escolar</t>
  </si>
  <si>
    <t>Elaborar un Plan de Mitigación Emergencias Infraestructura Educativa</t>
  </si>
  <si>
    <t>Servicio de atención integral para la primera infancia</t>
  </si>
  <si>
    <t xml:space="preserve">Crear unidades Móviles para para la atención en la primera infancia </t>
  </si>
  <si>
    <t>Diseñar una ruta de gestión para el fortalecimiento de la oferta del Distrito
del nivel preescolar orientado a la ampliación de la capacidad para el acceso y la
permanencia.</t>
  </si>
  <si>
    <t>Servicio de asistencia técnica en educación inicial, preescolar, básica
y media</t>
  </si>
  <si>
    <t>Servicio de fomento para el acceso a la educación inicial, preescolar,
básica y media</t>
  </si>
  <si>
    <t>Servicio de apoyo a la permanencia con alimentación escolar</t>
  </si>
  <si>
    <t>Servicio de fomento para la permanencia en programas de educación
formal</t>
  </si>
  <si>
    <t>Servicio de evaluación de la permanencia en la educación inicial,
preescolar, básica y media</t>
  </si>
  <si>
    <t>Servicio educativo</t>
  </si>
  <si>
    <t>No aparece en MGA</t>
  </si>
  <si>
    <t>Servicio de docencia escolar</t>
  </si>
  <si>
    <t>Servicio de apoyo pedagógico para la oferta de educación inclusiva
para preescolar, básica y media</t>
  </si>
  <si>
    <t>Ambientes de aprendizaje para la educación inicial preescolar, básica
y media dotados</t>
  </si>
  <si>
    <t>Servicio educación formal por modelos educativos flexibles</t>
  </si>
  <si>
    <t>Servicio de asistencia técnica</t>
  </si>
  <si>
    <t>Servicio de alfabetización</t>
  </si>
  <si>
    <t>Ampliar la oferta educativa en 3 nuevas instituciones educativas para la
atención de jóvenes, adultos y mayores en extraed en la ciudad de Cartagena</t>
  </si>
  <si>
    <t>Realizar la difusión efectiva de la información proyecto accesible y
comprensible para toda la ciudadanía de Cartagena.</t>
  </si>
  <si>
    <t>Organizar la logística del evento de graduación de los jóvenes, adultos y
mayores del programa de alfabetización anualmente, incluyendo la convocatoria
de medios de comunicación, líderes comunitarios, y ciudadanos.</t>
  </si>
  <si>
    <t>Servicio de acompañamiento para el desarrollo de modelos
educativos interculturales</t>
  </si>
  <si>
    <t>Asistencias técnicas orientadas a la revisión, formulación, actualización y
ejecución de los proyectos pedagógicos transversales</t>
  </si>
  <si>
    <t>Cursos de formación continua -avanzada y capacitación dirigido a docentes
y acompañamiento con recursos educativos- materiales, logísticos, financieros
para la ejecución de PPT en IEO.</t>
  </si>
  <si>
    <t>Jornadas, talleres, encuentros formativos, campañas de sensibilización
dirigidos a estudiantes sobre problemáticas o situaciones reales que se afrontan
desde su participación en el desarrollo de los PPT.</t>
  </si>
  <si>
    <t>Alianzas interinstitucionales e intersectoriales que puedan ofrecer recursos,
apoyo técnico y oportunidades de aprendizaje práctico relacionado con los PPT
de las IEO.</t>
  </si>
  <si>
    <t>En Formulacion</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</si>
  <si>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</si>
  <si>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</si>
  <si>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</si>
  <si>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</si>
  <si>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Capacitación a 13 I.E.O oficiales y 13 consejos comunitarios sobre las
competencias jurídicas del decreto 804 de 1995 y alcances normativos de los
Proyectos Etnoeducativos Comunitarios PEC. Ley General de Educación 115/94.</t>
  </si>
  <si>
    <t>Servicio de acompañamiento para el desarrollo de modelos educativos interculturales</t>
  </si>
  <si>
    <t>Formación sobre etnocurriculo y marco normativo para Proyectos
Educativos a las comunidades.</t>
  </si>
  <si>
    <t>Documentos de estudios técnicos</t>
  </si>
  <si>
    <t>Capacitación en el diseño e implementación de Catedra de Estudios
Afrocolombianos.</t>
  </si>
  <si>
    <t>Taller de integración Curricular para Incorporar los contenidos de la Cátedra
de Estudios Afrocolombianos en asignaturas del currículo escolar.</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</si>
  <si>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</si>
  <si>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</si>
  <si>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Mejorar las competencias escrita y oral en los estudiantes mediante cursos,
talleres, inmersiones, encuentros culturales, materiales, utilización de plataformas
o aplicaciones tecnológicas con énfasis en bilingüismo dirigido a estudiantes.</t>
  </si>
  <si>
    <t>Servicio educativo de promoción del bilingüismo para docentes</t>
  </si>
  <si>
    <t>Servicio de educación informal</t>
  </si>
  <si>
    <t>Servicio de asistencia técnica en educación inicial, preescolar, básica y media</t>
  </si>
  <si>
    <t>Actualizar el sistema de información para monitorear el comportamiento año
a año del índice de clasificación total en las IEO y posterior asistencia técnica a
las instituciones educativas.</t>
  </si>
  <si>
    <t>Financiación del pago de inscripción de prueba saber a los estudiantes del
distrito de Cartagena y comunicación de la estrategia.</t>
  </si>
  <si>
    <t>Servicio de evaluación de la calidad de la educación inicial,
preescolar, básica y media</t>
  </si>
  <si>
    <t>Servicio de desarrollo de contenidos educativos para la educación
inicial, preescolar, básica y media</t>
  </si>
  <si>
    <t>Servicio de fomento a las instancias de participación del sector
educación</t>
  </si>
  <si>
    <t>Servicios de apoyo a la implementación de modelos de innovación
educativa</t>
  </si>
  <si>
    <t>Acompañamiento mediante asistencia técnica a las IEO focalizadas para la
implementación de la radio escolar.</t>
  </si>
  <si>
    <t>Servicio de asistencia técnica en educación inicial, preescolar, básica
y media (</t>
  </si>
  <si>
    <t>Servicio de fortalecimiento a las capacidades de los docentes de
educación Inicial, preescolar, básica y media</t>
  </si>
  <si>
    <t>Formar 107 rectores en procesos de liderazgo escolar y gestión
administrativa de las instituciones educativas.</t>
  </si>
  <si>
    <t xml:space="preserve">Asistir técnicamente la revisión, ajuste y estructuración de las dimensiones y niveles de concreción curricular de los Modelos Pedagógicos de las IEO </t>
  </si>
  <si>
    <t xml:space="preserve">Asistir técnicamente la armonización de las prácticas curriculares con PEI, los modelos pedagógicos y las prácticas de aula con las IEO </t>
  </si>
  <si>
    <t>Servicios de información en materia educativa</t>
  </si>
  <si>
    <t xml:space="preserve">Diseño e implementación del Sistema de Información de la Gestión Escolar </t>
  </si>
  <si>
    <t>Crear las unidades móviles para la incorporación de los referentes técnicos
pedagógicos de la educación inicial y preescolar en los PEI, de las IEO que
ofertan los grados pre jardín, jardín y transición.</t>
  </si>
  <si>
    <t>Asistir técnicamente la armonización de los referentes técnicos
pedagógicos de la educación inicial y prescolar en los currículos de los grados pre
jardín, jardín y transición ofertado en las de las instituciones educativas oficiales</t>
  </si>
  <si>
    <t>Servicio de apoyo financiero para el acceso a la educación superior</t>
  </si>
  <si>
    <t>Entregar  becas a egresados del sistema educativo oficial</t>
  </si>
  <si>
    <t>Entregar becas inclusivas a egresados del sistema educativo oficial</t>
  </si>
  <si>
    <t>Servicio de fomento para el acceso a la educación inicial, preescolar,
básica y media.</t>
  </si>
  <si>
    <t>Servicio de articulación entre la educación media y el sector
productivo.</t>
  </si>
  <si>
    <t>Servicio de asistencia técnica en calidad y pertinencia de la
educación para el trabajo y el desarrollo humano</t>
  </si>
  <si>
    <t>Organización de procesos de acompañamiento a la SED y a las IETDH para
garantizar la entrega de becas a los beneficiarios.</t>
  </si>
  <si>
    <t>Entregar becas de educación para el trabajo y el desarrollo humano a
beneficiarios.</t>
  </si>
  <si>
    <t>Servicio de monitoreo y seguimiento a la gestión del sector educativo</t>
  </si>
  <si>
    <t>Servicios conexos a la prestación del servicio educativo oficial</t>
  </si>
  <si>
    <t>Realización de actividades educativas, culturales, recreativas y deportivas
para los funcionarios y sus familias.</t>
  </si>
  <si>
    <t>Actualizar e implementar el plan de bienestar, estímulos, incentivos y
protección para los funcionarios del sector educativo del Distrito de Cartagena.</t>
  </si>
  <si>
    <t>Servicios de gestión del riesgo físico en estudiantes y docentes</t>
  </si>
  <si>
    <t>Implementar el plan de trabajo de Seguridad y Salud en el Trabajo.</t>
  </si>
  <si>
    <t>Infraestructura educativa dotada</t>
  </si>
  <si>
    <t>Servicio de accesibilidad a contenidos web para fines pedagógicos</t>
  </si>
  <si>
    <t>Servicios de asistencia técnica en innovación educativa en la
educación inicial, preescolar, básica y media</t>
  </si>
  <si>
    <t>Servicio de apoyo a la permanencia con transporte escolar</t>
  </si>
  <si>
    <t>UCG 1-15, Zona Rural, Rivereña e Insular</t>
  </si>
  <si>
    <t>UCG 6,11,13</t>
  </si>
  <si>
    <t>UCG 2, 3, 4, 5, 12, 13 y Rural</t>
  </si>
  <si>
    <t>SI</t>
  </si>
  <si>
    <t>UN DOCUMENTO TECNICO</t>
  </si>
  <si>
    <t>N/A</t>
  </si>
  <si>
    <t>2.3.2201.0700.2024.130010243</t>
  </si>
  <si>
    <t>TITULARIDAD DEL PREDIO A NOMBRE DEL DISTRITO</t>
  </si>
  <si>
    <t>INFRAESTRUCTURA EDUCATIVA  NUEVA</t>
  </si>
  <si>
    <t>INFRAESTRUCTURA EDUCATIVA  RECONSTRUIDA Y /O AMPLIADA</t>
  </si>
  <si>
    <t>Recursos propios</t>
  </si>
  <si>
    <t>INFRAESTRUCTURA EDUCATIVA  MEJORADA Y/O ADECUADA</t>
  </si>
  <si>
    <t>DOCUMENTO TÉCNICO</t>
  </si>
  <si>
    <t>IMPLEMENTACIÓN  DE SISTEMA DE ENERGÍA RENOVABLE</t>
  </si>
  <si>
    <t>SILLAS, ESCRITORIOS, TABLEROS</t>
  </si>
  <si>
    <t>TODAS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</si>
  <si>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</si>
  <si>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</si>
  <si>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</si>
  <si>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1.2.1.0.00-001 - ICLD</t>
  </si>
  <si>
    <t>2.3.2201.0700.2020130010256</t>
  </si>
  <si>
    <t>NO</t>
  </si>
  <si>
    <t xml:space="preserve"> Equipo interdisciplinario que no     
reúna las competencias para la 
atención y acompañamiento a 
las niñas y niños en primera 
infancia.                                 </t>
  </si>
  <si>
    <t>Retraso en la Asignación de Recursos por parte de la Alcaldía de Cartagena</t>
  </si>
  <si>
    <t>Gestionar oportunamente la asignación de recursos en el presupuesto de la secretaria de educación del Distrito de Cartagena de Indias para la implementación del Proyecto</t>
  </si>
  <si>
    <t>Desinterés de las organizaciones y/o actores involucrados</t>
  </si>
  <si>
    <t>Incentivar la participación, a través del seguimiento permanente</t>
  </si>
  <si>
    <t>NA</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</si>
  <si>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</si>
  <si>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</si>
  <si>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</si>
  <si>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</si>
  <si>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</si>
  <si>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</si>
  <si>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</si>
  <si>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</si>
  <si>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</si>
  <si>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</si>
  <si>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</si>
  <si>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</si>
  <si>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1.2.4.1.01-071-SGP PRESTACIÓN EDUCATIVO</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</si>
  <si>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</si>
  <si>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</si>
  <si>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</si>
  <si>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</si>
  <si>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</si>
  <si>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</si>
  <si>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</si>
  <si>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2,32201,0700,2024130010256</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</si>
  <si>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</si>
  <si>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</si>
  <si>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Posibilidad de perdida economica y reputacional por la inoportuna contratación del operador requerido debido a una insuficiente asignacion presupuestal</t>
  </si>
  <si>
    <t>Contratacion de operador PAE</t>
  </si>
  <si>
    <t xml:space="preserve">ICLD, SGP ALIMENTACION ESCOLAR , SGP LIBRE INVERSIÓN, ASIGNACION MEN, RENDIMIENTO FINANCIERO </t>
  </si>
  <si>
    <t xml:space="preserve">2,32201,0700,2024130010256 -  </t>
  </si>
  <si>
    <t>Posibilidad de perdida economica y reputacional por la inoportuna contratación del talento humano del componente de calidad de PAE requerido debido a una insuficiente asignacion presupuestal</t>
  </si>
  <si>
    <t>2, 4,7,8,10,11, CONTINENTAL Y RIVEREÑA</t>
  </si>
  <si>
    <t>2,3,4,5,6,7,8,9,10,11,12,13,14,15, CONTINENTAL E INSULAR</t>
  </si>
  <si>
    <t>2,4,5,6,9,13,15</t>
  </si>
  <si>
    <t>2,4,5,6,9,13,16</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</si>
  <si>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</si>
  <si>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</si>
  <si>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</si>
  <si>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1.2.1.0.00-001 - ICLD
1.3.3.6.03-95-171 RB SGP CALIDAD MATRICULA
1.2.4.1.03-171 - SGP CALIDAD MATRICULA</t>
  </si>
  <si>
    <t>2.3.2201.0700.2024130010240</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</si>
  <si>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</si>
  <si>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</si>
  <si>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</si>
  <si>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Bajo o nulo acompañamiento y seguimiento de la implementación de la herramienta SIMAT y SIMPADE.</t>
  </si>
  <si>
    <t>Utilización, Acompañamiento y seguimiento a la herramienta SIMPADE y SIMAT.</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</si>
  <si>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</si>
  <si>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</si>
  <si>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</si>
  <si>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</si>
  <si>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SGP EDUCACIÓN
ICLD</t>
  </si>
  <si>
    <t>2.3.2201.0700.2024130010244</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</si>
  <si>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</si>
  <si>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</si>
  <si>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</si>
  <si>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</si>
  <si>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</si>
  <si>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</si>
  <si>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</si>
  <si>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</si>
  <si>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</si>
  <si>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</si>
  <si>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</si>
  <si>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</si>
  <si>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ICLD</t>
  </si>
  <si>
    <t>2.3.2201.0700.2024130010239</t>
  </si>
  <si>
    <t>Incumplimiento por parte del socio operativo frente al desarrollo de procesos de formación.</t>
  </si>
  <si>
    <t>Seguimiento al
cumplimiento del contrato y ajuste de plan de trabajo dentro de los tiempos establecidos para la ejecución del proyecto.</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</si>
  <si>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</si>
  <si>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</si>
  <si>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Incumplimiento por parte de la Secretaría en la contratación de la planta de docentes y personal de apoyo para la implementación de las metodologías flexibles en los establecimientos educativos focalizados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</si>
  <si>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</si>
  <si>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</si>
  <si>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</si>
  <si>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</si>
  <si>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COUNTRY                                       DE LA VIRGEN   INDUSTRIAL                       RURAL                                      SANTA RITA</t>
  </si>
  <si>
    <t>Que el MEN no apruebe los recursos para el pago de horas extras de la formación de jóvenes y adultos a través de los establecimientos educativos oficiales.</t>
  </si>
  <si>
    <t>2.3.2201.0700.2024130010223</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</si>
  <si>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</si>
  <si>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</si>
  <si>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Personal no idóneo para el acompañamiento en la ejecución, asistencia técnica y apoyo a la supervisión del proyecto.</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</si>
  <si>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</si>
  <si>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</si>
  <si>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</si>
  <si>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</si>
  <si>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</si>
  <si>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</si>
  <si>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</si>
  <si>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</si>
  <si>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02-001-06-00-00-00-161-20240241</t>
  </si>
  <si>
    <t>CONTRATAR LA PRESTACION INTEGRAL DEL SERVICIO DE ASEO PARA LAS SEDES EDUCATIVAS DEL DISTRITO Y PARA LAS AREAS ADMINISTRATIVAS DE LA ALCALDIA DE CARTAGENA DE INDIA</t>
  </si>
  <si>
    <t>TIENDA VIRTUAL; ACUERDO MARCO DE PRECIOS</t>
  </si>
  <si>
    <t>pagos de facturas de servicio de energia electrica y agua a las IEO</t>
  </si>
  <si>
    <t>ICLD-SGP</t>
  </si>
  <si>
    <t>02-001-06-00-00-00-161-20240241             02-081-06-00-00-00-161-20240241</t>
  </si>
  <si>
    <t>TRANSFERENCIAS A LAS IEO</t>
  </si>
  <si>
    <t>02-001-06-00-00-00-161-20240241             02-081-06-00-00-00-161-20240242</t>
  </si>
  <si>
    <t>PRESTACIÓN DEL SERVICIO DE TRANSPORTE AUTOMOTOR TERRESTRE ESPECIAL CON CONDUCTOR PARA EL DESPLAZAMIENTO DE LOS FUNCIONARIOS Y CONTRATISTAS DE LAS DEPENDENCIAS DEL DISTRITO TURÍSTICO Y CULTURAL DE CARTAGENA DE INDIAS</t>
  </si>
  <si>
    <t>RESOLUCIONES PARA SENTENCIAS Y CONCILIACIONES</t>
  </si>
  <si>
    <t>RESOLUCIONES PARA PASIVOS EXIGIBLES</t>
  </si>
  <si>
    <t>ARRENDAMIENTO DEL INMUEBLE PARA PRESTACION DE SERVICIO EDUCATIVO</t>
  </si>
  <si>
    <t>CONTRATACION DIRECTA</t>
  </si>
  <si>
    <t>PRESTACIÓN DEL SERVICIO PÚBLICO EDUCATIVO EN EL ESTABLECIMIENTO EDUCATIVO NO OFICIAL</t>
  </si>
  <si>
    <t>02-081-06-00-00-00-161-20240242</t>
  </si>
  <si>
    <t>PRESTACION DE SERVICIOS PROFESIONALES Y DE APOYO A LA GESTION</t>
  </si>
  <si>
    <t>DOTACION DE AULAS CON MOBILIARIO ESCOLAR EN LAS INSTITUCIONES EDUCATIVAS DEL DISTRITO DE CARTAGENA.</t>
  </si>
  <si>
    <t>Todas</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</si>
  <si>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</si>
  <si>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</si>
  <si>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SGP
ICLD</t>
  </si>
  <si>
    <t>2.3.2299.0700.2024130010238</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</si>
  <si>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</si>
  <si>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</si>
  <si>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</si>
  <si>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</si>
  <si>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Adquisición de licencias del software para computadores de secretaria de educación y UNALDES.</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</si>
  <si>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</si>
  <si>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</si>
  <si>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2.3.2201.0700.2024130010253</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</si>
  <si>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</si>
  <si>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</si>
  <si>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</si>
  <si>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</si>
  <si>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 xml:space="preserve"> Se han atendido las siguientes instituciones 
 IE de Ararca 
IE Luis Felipe Cabrera 
IE de Puerto Rey 
I E isla Fuerte 
</t>
  </si>
  <si>
    <t>I.E Fe y Alegria               IE Pedro Romero</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</si>
  <si>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</si>
  <si>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</si>
  <si>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si</t>
  </si>
  <si>
    <t>Contratacion profesional directa</t>
  </si>
  <si>
    <t>2024130010232 1.2.1.0.00-001</t>
  </si>
  <si>
    <t>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Implementar la Cátedra de Estudios Afrocolombianos (CEA) en   Instituciones Educativas Oficiales.</t>
  </si>
  <si>
    <t xml:space="preserve">Taller a 13 I.E oficiales sobre los alcances normativos de los Proyectos Etnoeducativos Comunitarios PEC. Ley General de Educación 115/94. Art. 62.               </t>
  </si>
  <si>
    <t>Interés insuficiente de las Instituciones educativas y de los docentes en ser parte del proyecto.</t>
  </si>
  <si>
    <t xml:space="preserve">Promover los beneficios en la calidad educativa que genera la ejecución del proyecto.
</t>
  </si>
  <si>
    <t>Implementar acciones para la preparación en Pruebas Saber 11, y  mejoramiento del índice de clasificación a través del Sistema de Información Colombia Evaluadora</t>
  </si>
  <si>
    <t>2.3.2201.0700.2024130010235</t>
  </si>
  <si>
    <t>La SED debe efectuar de modo ágil y transparente todo el proceso de contratación, previendo y definiendo las garantías mediante las cuales hará frente a los requerimientos para la implementación del proyecto</t>
  </si>
  <si>
    <t xml:space="preserve">Retrazo en la asignación de recurso por parte de la alcaldia de cartagena </t>
  </si>
  <si>
    <t>Gestionar oportunamente la asignación de recursos en el presupuesto de la SED para la implementaci+on del proyecto</t>
  </si>
  <si>
    <t>Legales, operacionales y administrativos</t>
  </si>
  <si>
    <t>Garantizar procesos agiles, transparentes, con metodoligia definida y socializada</t>
  </si>
  <si>
    <t>Acompañamiento situado a los procesos de formacion  a directivos docentes y docentes en las diversas areas del conocimiento</t>
  </si>
  <si>
    <t>SGP/ Educación</t>
  </si>
  <si>
    <t>2.3.2201.0700.2024130010234</t>
  </si>
  <si>
    <t>Acompañamiento situado a los procesos de formacion  a directivos docentes en liderazgo esoclar</t>
  </si>
  <si>
    <t>Desarrollar los foros educativos de acuerdo con la Ley como un mecanismo de discusión pública para mejorar los procesos de la SED.</t>
  </si>
  <si>
    <t>Baja receptividad De los participantes Hacia el operador Del proyecto</t>
  </si>
  <si>
    <t>Supervisión del proyecto por parte de la sed</t>
  </si>
  <si>
    <t>3,5,8,11,12 y Correg. de Bayunca</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</si>
  <si>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</si>
  <si>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</si>
  <si>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</si>
  <si>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ICAT 3%</t>
  </si>
  <si>
    <t>2.3.2202.0700.2024130010248</t>
  </si>
  <si>
    <t>Ejecución convenio con ICETEX para garantizar acceso y permanencia de la población beneficiaria.</t>
  </si>
  <si>
    <t>1,3,3,6,03-95-171 RB SGP CALIDAD MATRICULA</t>
  </si>
  <si>
    <t>1,2,1,0,00-001 - ICLD</t>
  </si>
  <si>
    <t>2.3.2202.0700.2024.130010249</t>
  </si>
  <si>
    <t>2.3.2202.0700.2024.130010250</t>
  </si>
  <si>
    <t>Administrativos y financieros</t>
  </si>
  <si>
    <t>Se gestionaron recursos para el desarrollo del proyecto mediante AMC-OFI-0084461-2024.</t>
  </si>
  <si>
    <t>Establecer compromisos con las diferentes áreas transversales del proceso. Gestionar recursos financieros y trámites administrativos.</t>
  </si>
  <si>
    <t>Administrativos</t>
  </si>
  <si>
    <t>Establecer compromisos con las diferentes áreas transversales del proceso. Gestionar trámites administrativos.</t>
  </si>
  <si>
    <t>UNIDADE COMUNERA DE GOBIERNO N° 11</t>
  </si>
  <si>
    <t>UNIDADE COMUNERA DE GOBIERNO N° 1-15</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</si>
  <si>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</si>
  <si>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</si>
  <si>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</si>
  <si>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</si>
  <si>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</si>
  <si>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</si>
  <si>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</si>
  <si>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</si>
  <si>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</si>
  <si>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</si>
  <si>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</si>
  <si>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Falta de recursos para la  contratación de personal de apoyo en la Secretaría de Educación Distrital
(SED).</t>
  </si>
  <si>
    <t>Prestación de Servicios para el apoyo de los procesos de apropiación de herramientas tecnológicas en las IEO del distrito de Cartagena</t>
  </si>
  <si>
    <t>Acciones para optimizar la Gestión documental de la SED</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</si>
  <si>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</si>
  <si>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</si>
  <si>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</si>
  <si>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</si>
  <si>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</si>
  <si>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Resistencia al cambio por parte de los rectores y líderes de procesos en el mantenimiento y mejora de los  Sistemas de Gestión</t>
  </si>
  <si>
    <t>Sensibilización y socialización de las ventajas del uso de herramientas brindadas por el sistema de gestión</t>
  </si>
  <si>
    <t>Posibilidad de Incumplir con las actividades por demoras en la recepción de la información solicitada</t>
  </si>
  <si>
    <t>Socialización previa con los responsables de entregar la información y seguimiento previo a las fechas de corte</t>
  </si>
  <si>
    <t xml:space="preserve">Contratación de servicios profesionales-técnicos-apoyo / Arriendo / Suministro de materiales, insumos y mobiliario para el proceso archivístico </t>
  </si>
  <si>
    <t>Presupuesto desfinanciado para la operativización de la nueva estructura organizacional.</t>
  </si>
  <si>
    <t>Acompañamiento y socialización desde el inicio con los grupos sindicales, que apoyen la solicitud ante el Concejo Distrital</t>
  </si>
  <si>
    <t>na</t>
  </si>
  <si>
    <t>Facilitar el acceso a material didáctico y tecnológico a los docente y estudiantes para la enseñanza y el aprendizaje de lenguas extranjeras-nativas.</t>
  </si>
  <si>
    <t xml:space="preserve"> Realizar cursos de formación continua y avanzada dirigido a docentes deIEO en el manejo de segundas o varias lenguas extranjeras y nativas.</t>
  </si>
  <si>
    <t>PROGRAMACIÓN NUMÉRICA DE LA ACTIVIDAD PROYECTO (VIGENCIA 2025)</t>
  </si>
  <si>
    <t>PRESUPUESTO VIGENTE POR PROYECTO</t>
  </si>
  <si>
    <t>Gastos de Viajes y Tiquetes</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</si>
  <si>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</si>
  <si>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Jornadas, talleres, encuentros formativos, campañas de sensibilización dirigidos a estudiantes, padres de familias y cuidadores sobre problemáticas o situaciones reales que se afrontan desde su participación en el desarrollo de los Procesos</t>
  </si>
  <si>
    <t>Asistencias técnicas orientadas a la revisión, formulación, actualización y ejecución de los proyectos pedagógicos transversales de convivencia escolar,manuales de convivencia y rutas o protocolos de atención.</t>
  </si>
  <si>
    <t>Alianzas interinstitucionales e intersectoriales que puedan ofrecer recursos,
apoyo técnico y oportunidades de aprendizaje práctico relacionado con los PPT
de convivencia escolar de las IEO.</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</si>
  <si>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</si>
  <si>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</si>
  <si>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Realizar diagnóstico del proceso
- Establecer el Plan para el fortalecimiento del proceso del proceso, de acuerdo
con el diagnóstico y la normatividad vigente, entre otros
- Apoyar en las asesorías y asistencias técnicas administrativas y pedagógicas</t>
  </si>
  <si>
    <t>Formación del talento humano de inspección y vigilancia</t>
  </si>
  <si>
    <t>Adquisición de equipos de Oficina de alto rendimiento (computadores,
impresoras y escáner).</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</si>
  <si>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</si>
  <si>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</si>
  <si>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</si>
  <si>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10929600 Estudiantes</t>
  </si>
  <si>
    <t>14400 Estudiantes</t>
  </si>
  <si>
    <t>6000000 Estudiantes</t>
  </si>
  <si>
    <t>4860 Estudiantes</t>
  </si>
  <si>
    <t>21120 Estudiantes</t>
  </si>
  <si>
    <t>9200 Estudiantes</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</si>
  <si>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</si>
  <si>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</si>
  <si>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enero</t>
  </si>
  <si>
    <t>diciembre</t>
  </si>
  <si>
    <t>febrero</t>
  </si>
  <si>
    <t>noviembre</t>
  </si>
  <si>
    <t>junio</t>
  </si>
  <si>
    <t>octubre</t>
  </si>
  <si>
    <t>mayo</t>
  </si>
  <si>
    <t>septimbre</t>
  </si>
  <si>
    <t>marzo</t>
  </si>
  <si>
    <t>julio</t>
  </si>
  <si>
    <t xml:space="preserve">enero </t>
  </si>
  <si>
    <t xml:space="preserve">marzo </t>
  </si>
  <si>
    <t>27 de enero</t>
  </si>
  <si>
    <t>30 de noviembre</t>
  </si>
  <si>
    <t>27 DE ENERO</t>
  </si>
  <si>
    <t>30 DE NOVIEMBRE</t>
  </si>
  <si>
    <t>$293,000,000</t>
  </si>
  <si>
    <t>$550,966,820</t>
  </si>
  <si>
    <t>$ 110,765,044,800</t>
  </si>
  <si>
    <t>15/31/2025</t>
  </si>
  <si>
    <t>Enero 2025</t>
  </si>
  <si>
    <t>Diciembre 2025</t>
  </si>
  <si>
    <t>Febrero  2025</t>
  </si>
  <si>
    <t>Noviembre 2025</t>
  </si>
  <si>
    <t>1886143032 SGP
$ 500.000.000 ICLD</t>
  </si>
  <si>
    <t>SGP-ICLD</t>
  </si>
  <si>
    <t>N.A</t>
  </si>
  <si>
    <t>Enero de 2025</t>
  </si>
  <si>
    <t>Noviembre 30 de 2025</t>
  </si>
  <si>
    <t>IEO</t>
  </si>
  <si>
    <t>Actualizar e Implementar los proyectos pedagógicos transversales de cultura, deporte, recreación, actividad física y artes en las
Instituciones Educativas Oficiales.</t>
  </si>
  <si>
    <t>Enero</t>
  </si>
  <si>
    <t>no aplica</t>
  </si>
  <si>
    <t>Febrero de 2025</t>
  </si>
  <si>
    <t>Optimizar el diseño, aplicación y asignación recursos financieros para el desarrollo de los proyectos pedagógicos transversales de
educación ambiental, emprendimiento, seguridad vial y gestión del riesgo escolar.</t>
  </si>
  <si>
    <t>Optimizar el diseño, aplicación y asignación recursos financieros para el desarrollo de los proyectos pedagógicos transversales de</t>
  </si>
  <si>
    <t xml:space="preserve">contratacion directa </t>
  </si>
  <si>
    <t>Promover el desarrollo de acciones/estrategias que favorezcan el manejo, acompañamiento y seguimiento de la aplicación de la norma, los protocolos y estrategias para fomentar la resolución pacífica de conflictos en las instituciones educativas.</t>
  </si>
  <si>
    <t>Contratación directa</t>
  </si>
  <si>
    <t>MARZO</t>
  </si>
  <si>
    <t>Desarrollar programas, proyectos, estrategias y mecanismos que promuevan el ejercicio de los derechos humanos y la no violencia de género en las escuelas dirigido a estudiantes, docentes, padres de familias y cuidadores</t>
  </si>
  <si>
    <t>$300,000,000</t>
  </si>
  <si>
    <t>Marzo</t>
  </si>
  <si>
    <t>Marzo de 2025</t>
  </si>
  <si>
    <t>Docentes</t>
  </si>
  <si>
    <t>1,000,000,000</t>
  </si>
  <si>
    <t>Mayo de 2025</t>
  </si>
  <si>
    <t>marzo de 2025</t>
  </si>
  <si>
    <t>Estudiantes</t>
  </si>
  <si>
    <t>Recursos propios  y sgp</t>
  </si>
  <si>
    <t>Mayo</t>
  </si>
  <si>
    <t>ICLD y SGP</t>
  </si>
  <si>
    <t>FEBRERO10 DE 2025</t>
  </si>
  <si>
    <t>300 dias</t>
  </si>
  <si>
    <t>Abril  de 2025</t>
  </si>
  <si>
    <t>Junio de 2025</t>
  </si>
  <si>
    <t>Septiembre de 2025</t>
  </si>
  <si>
    <t>Marzo  de 2025</t>
  </si>
  <si>
    <t>Mayo  de 2025</t>
  </si>
  <si>
    <t>FORTALECIMIENTO DEL PLAN DE LECTURA, ESCRITURA Y ORALIDAD “ESPALEER: ESCUCHA, PARLAMENTA, LEE, REDACTA”, EN LAS INSTITUCIONES EDUCATIVAS DE  CARTAGENA DE INDIAS</t>
  </si>
  <si>
    <t>no</t>
  </si>
  <si>
    <t>Contratacion directa</t>
  </si>
  <si>
    <t>Reursos propios</t>
  </si>
  <si>
    <t>Abril</t>
  </si>
  <si>
    <t>2.3.2201.0700.2024130010245</t>
  </si>
  <si>
    <t>Reursos propios y sgp</t>
  </si>
  <si>
    <t>2.3.2201.0700.2024130010245 y 2.3.2201.0700.2024130010245</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</si>
  <si>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</si>
  <si>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</si>
  <si>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</si>
  <si>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</si>
  <si>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</si>
  <si>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2.3.2201.0700.202400000005445</t>
  </si>
  <si>
    <t>Julio de 2025</t>
  </si>
  <si>
    <t>Armonizar las prácticas curriculares con los PEI, los modelos pedagógicos y las prácticas de aula en las IEO</t>
  </si>
  <si>
    <t>Febrero</t>
  </si>
  <si>
    <t>2.3.2201.0700.2024130010237</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</si>
  <si>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</si>
  <si>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</si>
  <si>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</si>
  <si>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</si>
  <si>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</si>
  <si>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Coordinación del trabajo de voluntarios universitarios</t>
  </si>
  <si>
    <t>Contratación de la ARL para los voluntarios universitarios que participarán en el fortalecimiento de las competencias en las IEO</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</si>
  <si>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</si>
  <si>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</si>
  <si>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</si>
  <si>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Adecuación de ambientes de aprendizaje para la media técnica</t>
  </si>
  <si>
    <t>Dotación de ambientes de aprendizaje para la media técnica.</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</si>
  <si>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</si>
  <si>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</si>
  <si>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</si>
  <si>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Adquisición de laboratorios y equipamiento para la enseñanza-aprendizaje del inglés</t>
  </si>
  <si>
    <t>Apoyo profesional y logístico para la orientación socio ocupacional</t>
  </si>
  <si>
    <t>2.3.2201.0700.2024130010249</t>
  </si>
  <si>
    <t>31/122025</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</si>
  <si>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</si>
  <si>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</si>
  <si>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</si>
  <si>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t>
  </si>
  <si>
    <t>3 de febrero de 2025</t>
  </si>
  <si>
    <t>31 de diciembre de 2025</t>
  </si>
  <si>
    <t xml:space="preserve">
2,3,2201,0700,2024130010258</t>
  </si>
  <si>
    <t>Contratar el servicio de administración especializada y soporte para los sistemas de información de las instituciones educativas oficiales y la secretaría de educación del Distrito de Cartagena.</t>
  </si>
  <si>
    <t>Prestación de Servicios para la apropiación de herramientas tecnológicas en las IEO del distrito de Cartagena</t>
  </si>
  <si>
    <t>Prestación de Servicios para la instalación de herramientas tecnológicas en las IEO del distrito de Cartagena</t>
  </si>
  <si>
    <t>Prestación de Servicios para el apoyo de los procesos de apropiación en competencias digitales en las IEO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</si>
  <si>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</si>
  <si>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</si>
  <si>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</si>
  <si>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Todos</t>
  </si>
  <si>
    <t>No asignación de recursos para llevar a cabo el proyecto.</t>
  </si>
  <si>
    <t>Contratación de talento humano que no reúna los requisitos y la experiencia para mejorar el seguimiento y monitoreo del proceso de inspección y vigilancia.</t>
  </si>
  <si>
    <t>El sistema de información no se realice con el rigor técnico requerido.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</si>
  <si>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</si>
  <si>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Realizar el diseño, implementación y puesta en marcha del sistema de información para el seguimiento y aseguramiento a la calidad del servicio educativo a través del ejercicio de inspección, vigilancia y control.</t>
  </si>
  <si>
    <t>Adquisición de equipos de Oficina de alto rendimiento (computadores, impresoras, escáner).</t>
  </si>
  <si>
    <t>$100,000,000</t>
  </si>
  <si>
    <t>2.3.2201.0700.2024130010228</t>
  </si>
  <si>
    <t>2.3.2201.0700.202400000005473</t>
  </si>
  <si>
    <t>2.3.2201.0700.2024130010229</t>
  </si>
  <si>
    <t>2.3.2201.0700.2024130010230</t>
  </si>
  <si>
    <t>La meta 72 Instituciones educativas es acumulativa, inicio con linea base de 45 IE, para el 2024 se programo 48, 2025 (56) aumentando 8, 2026 (64) 8 mas y el 2027 (72) instituciones.</t>
  </si>
  <si>
    <t>La meta para Aulas hospitalarias en el cuatrenio son 4, distribuidas 2 para el año 2024, 1 para el 2025 para 3 Aulas y para el 2026 una más para cumplir la meta de 4.</t>
  </si>
  <si>
    <t>Meta: 27 instituciones con modelos educativos flexibles
       2024: 20 instituciones
➕ 2025: 2 más (Total: 22)
➕ 2026: 3 más (Total: 25)
➕ 2027: 2 más (Total: 27)
Resultado final: Meta cumplida en 2027</t>
  </si>
  <si>
    <t>Meta de mantenimiento 150 por vigenia durante todo el cuatrieneio</t>
  </si>
  <si>
    <t>Se programo a partir del 2025</t>
  </si>
  <si>
    <t>Esta Meta se programo Asi:
2024: 15
2025: 10
2026: 10
2027: 5
Total Programado: 40</t>
  </si>
  <si>
    <t>REPORTE AVANCE CORTE 31 DE MARZO 2025</t>
  </si>
  <si>
    <t>REPORTE AVANCE DE LA ACTIVIDAD CORTE 31 DE MARZO 2025</t>
  </si>
  <si>
    <t>REPORTE EJECUCION PRESUPUESTAL CORTE 31 DE MARZO 2025</t>
  </si>
  <si>
    <t xml:space="preserve">OBSERVACIONES CORTE 31 DE MARZO 2025
</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</si>
  <si>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</si>
  <si>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</si>
  <si>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 xml:space="preserve">En proceso solicitud cdp para la  contratación de los profesionales de apoyo para el desarrollo de las actividades programadas </t>
  </si>
  <si>
    <t>Acto administrativo de conformación del  Comité Distrital de Lectura, Escritura y Oralidad.</t>
  </si>
  <si>
    <t>Alianza con el IPCC</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</si>
  <si>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</si>
  <si>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</si>
  <si>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Se realizaron 2 asistencias técnicas con apoyo del IPCC</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</si>
  <si>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</si>
  <si>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</si>
  <si>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</si>
  <si>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Reunión con el aliado Fundación Santa Fe, para lleva a cabo la etapa 3 y 4 del proyecto UNIDOS, para la prevención de embarazos en jóvenes a temprana edad, disminución de la mortalidad materna y prevención de las violencias basadas en género.
2.Revisión del Memorando de entendimiento entre la Secretaria de Educación y la Fundación Santa Fe de Bogotá.
3.Revisión del Protocolo del programa.</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</si>
  <si>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</si>
  <si>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En proceso de contratacion de los profesionales de apoyo al proceso</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</si>
  <si>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</si>
  <si>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</si>
  <si>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$406,616,800</t>
  </si>
  <si>
    <t>ICLD- $97,390,001,562
ASIGNACION ESPECIAL MEN-$6,775,231,810  
 SGP ALIMENTACION ESCOLAR-5995301822 
RF SGP ALIMENTACION ESCOLAR-136,726,754           
RF ASIGNACION ESPECIAL MEN-$467,782,852</t>
  </si>
  <si>
    <t>A corte de 31 de maarzo se han contratado 4 unidades de apoyo: Unidad de Apoyo Especializada, Unidad de Apoyo Aula Hospitalaria, Unidad de Docentes de Apoyo pedagógico, Unidad de apoyo Inclusión Base.</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</si>
  <si>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</si>
  <si>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En la vigencia no se ha contemplado la Dotación de herramientas tecnicas, tecnologicas, pedagógicas debido a los recursos financieros no suficientes.</t>
  </si>
  <si>
    <t xml:space="preserve">Se realiza diseño del plan de asistencia tecnica  a implementar en 56 EE con oferta de educación inclusiva focalizados.  Las ofertas definidas son: Domiciliaria, Hospitalaria, General, Bilingüe Bicultural. </t>
  </si>
  <si>
    <t xml:space="preserve">A la Fecha se realiza la formulación de red para la participación de familias. </t>
  </si>
  <si>
    <t xml:space="preserve">A corte 31 de marzo se cuenta con 3 Aulas Hospitalarias con asignación de Docentes en planta temporal </t>
  </si>
  <si>
    <t>A la Fecha se realiza la formulación de las acciones afirmativas.</t>
  </si>
  <si>
    <t>Esta actividad no se programo.</t>
  </si>
  <si>
    <t>A corte 31 de marzo nos encontramos en proceso de contratación del equipo para acompañar 12 EE</t>
  </si>
  <si>
    <t xml:space="preserve">El proyecto se encuentra en fase de alistamiento y recolección de insumos para elaborar la caracterización de la oferta educativa </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</si>
  <si>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</si>
  <si>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</si>
  <si>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Con el propósito de fortalecer la comunicación de la formación docente se elaboran piezas publicitarias con información relevante de la misma.  </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</si>
  <si>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</si>
  <si>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A mediados de marzo inició proceso de posesion de docentes en planta temporal para la implementación de Modelos Educativos Flexibles- MEF. Por lo anterior, a la fecha 21 de marzo, no se cuenta con compromisos financieros. </t>
  </si>
  <si>
    <t xml:space="preserve">La contratación de unidades móviles, conformadas por profesionales pedagogos y psicosociales encargados de brindar asistencias tecnicas en las esuelas se encuentra en trámite. </t>
  </si>
  <si>
    <t xml:space="preserve">Esta en proceso la contratación del equipo para adelantar el cumplimiento de esta actividad </t>
  </si>
  <si>
    <t xml:space="preserve">Se adelantan mesas de trabajo con equipo de comunicaciones para la difusion de la oferta educativa de Alfabetización </t>
  </si>
  <si>
    <t xml:space="preserve">Docentes Adelantan los tramites administrativos pertinentes para su posesión. Con corte 31 de marzo se han posesionado 3 docentes Que brindan apoyo en procesos de matrícula. </t>
  </si>
  <si>
    <t xml:space="preserve">No aplica para la fecha </t>
  </si>
  <si>
    <t xml:space="preserve">Por la restricción en los recursos asignados no fue posible programar esta actividad. </t>
  </si>
  <si>
    <t>Está en proceso de contratación del equipo de profesionales, ya se cuenta con el CDP.</t>
  </si>
  <si>
    <t xml:space="preserve">NA. Esta programado para el proximo trimestre. </t>
  </si>
  <si>
    <r>
      <t xml:space="preserve">A la fecha se ha nombrado 73 Docentes de los 84 viabilizados por el Ministerio de Educación. 
</t>
    </r>
    <r>
      <rPr>
        <b/>
        <sz val="11"/>
        <color theme="1"/>
        <rFont val="Aptos Narrow"/>
        <scheme val="minor"/>
      </rPr>
      <t xml:space="preserve">Anexo 1: </t>
    </r>
  </si>
  <si>
    <t xml:space="preserve">Está en proceso de contratación del equipo de profesionales encargados. </t>
  </si>
  <si>
    <t xml:space="preserve">Se anexa reporte del seguimiento de la matricual, donde se evidencias la información correspondiente. </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</si>
  <si>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ptos Narrow"/>
        <scheme val="minor"/>
      </rPr>
      <t xml:space="preserve">Anexo 1: Soporte SIMAT corte 31 de Marzo del 2025. </t>
    </r>
  </si>
  <si>
    <r>
      <t xml:space="preserve">El proceso de construcción del estudio de insuficiencia inicia en  el 3er trimestre de 2025.
</t>
    </r>
    <r>
      <rPr>
        <b/>
        <sz val="11"/>
        <color theme="1"/>
        <rFont val="Aptos Narrow"/>
        <scheme val="minor"/>
      </rPr>
      <t>Anexo: N/A</t>
    </r>
  </si>
  <si>
    <t xml:space="preserve">El Banco de oferentes se encuentra actualizado a la fecha. Se espera realizar la actualización del mismo para el segundo sementre de acuerdo a lo establecido en la norma. </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</si>
  <si>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ptos Narrow"/>
        <scheme val="minor"/>
      </rPr>
      <t>Anexo 2:FUC aprobado por el MEN para la contratación de cupos educativos.</t>
    </r>
  </si>
  <si>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ptos Narrow"/>
        <scheme val="minor"/>
      </rPr>
      <t>Anexo 3: Póliza vigente.</t>
    </r>
  </si>
  <si>
    <t xml:space="preserve">A la fecha nos encontramos en el etapa de contratación del equipo de supervisión encargado de adelantar las auditorias y las correspondientes asistencias tecnicas. </t>
  </si>
  <si>
    <t xml:space="preserve">1-Se evidencio en el diseño y aprobacion de ciclos de menus por parte de la nutricionista 
 2-Para el focalizado se evidencia un total 101,017 .                                           </t>
  </si>
  <si>
    <t>Se evidencia visitas a bodegas, colegios p. ver anexo.</t>
  </si>
  <si>
    <t xml:space="preserve">Se evidencia reuniones para la planeacion de dichas actividades . Ver soportes.                                                                                                         Se programo cita para el 10 de Abril con el comite de planeacion PAE y para 22 o 23 primera mesa publica.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</si>
  <si>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</si>
  <si>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</si>
  <si>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Se evidencia visitas a colegios para observar el estado y condiciones de la cocina para aprobacion de APS.  Ademas  se evidencia creacion de politica publica  de ambientes saluldables. ver anexo</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</si>
  <si>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</si>
  <si>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</si>
  <si>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 xml:space="preserve">Está en proceso la contratación del equipo de profesionales encargados. </t>
  </si>
  <si>
    <t xml:space="preserve">Las actividades están programadas para junio y diciembre. </t>
  </si>
  <si>
    <t>La entrega del estímulo de permanencia esta programado entre junio y agosto.</t>
  </si>
  <si>
    <t>Se realizaron 6 actividades con la participación de 250 funcionarios (docentes y administrativos)</t>
  </si>
  <si>
    <t>Se reconocieron auxilios de montura, funerario y educativos.</t>
  </si>
  <si>
    <t>Se cumplió la capacitación programada en el mes de marzo.</t>
  </si>
  <si>
    <t xml:space="preserve">En el periodo se realizó la entrega oportuna de la nómina, cancelándose los meses de enero a marzo de 2025 la suma de $109.864.771.233. </t>
  </si>
  <si>
    <t>Se gestionó incorporación de recursos para disponer de recursos y se solicitaron los CDP para iniciar convocatorias del proceso de entrega de becas 2025-I</t>
  </si>
  <si>
    <t>No se asignaron recursos en el presupuesto inicial de la vigencia 2025 para el desarrollo de la actividad</t>
  </si>
  <si>
    <t>Se gestionó incorporación de recursos para disponer de recursos y se solicitaron los CDP para iniciar convocatorias del proceso de entrega de becas inclusivas 2025-I</t>
  </si>
  <si>
    <t>Contrato soportado en CRP 4313 del 28 de marzo de 2025.</t>
  </si>
  <si>
    <t>Contrato soportado en CRP: 4110 de 25 de marzo de 2025.</t>
  </si>
  <si>
    <t>Se realizó solicitud de disponibilidad presupuestal para inicio de procesos de convocatorias, de igual manera, se realizó gestión con Fundación Rofé para entrega de becas por parte de la entidad aliada.</t>
  </si>
  <si>
    <t xml:space="preserve">En el rpimer triemstre se realizó Planeación y alistamiento de las actividades a realizar, Identificación de políticas que serán armonizadas y articuladas y el Cronograma. </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</si>
  <si>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</si>
  <si>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Se solicitaron las cotizaciones para auditorías externas y se iniciaron las asistencias técnicas en las IEO certificadas (Madre Gabriela de San Martín y  San Francisco de Asís), para acompañamiento del proceso de auditoría.</t>
  </si>
  <si>
    <t>Plan de trabajo proyectado para ajustar con ingreso de contratisas
Se solicitó información a líderes de proceso con corte a 31/12/2024, para confirmar o ajustar resultados reportados de los avances de los indicadores de la olítica pública educativa.</t>
  </si>
  <si>
    <t>Plan de trabajo proyectado para ajustar una vez se cuente con el personal de apoyo solicitado.</t>
  </si>
  <si>
    <t xml:space="preserve">NA </t>
  </si>
  <si>
    <t>Identificación del plan de trabajo de acuerdo a los entregables del estudio técnico.</t>
  </si>
  <si>
    <t>Realizar el diseño, implementación y puesta en marcha del sistema de información para el seguimiento y aseguramiento a la calidad del servicio
educativo a través del ejercicio de inspección, vigilancia y control</t>
  </si>
  <si>
    <t>Nos encontramos en la fase de incorporación de recursos para dar inicio a la actividad</t>
  </si>
  <si>
    <t>Se realizó trasferencia de fondos a la I.E MADRE GABRIELA para la adquisición de póliza que ampara la infraestructura tecnológica de 10 I.E.O en la a través del CDP 25000728 y RP 3666.</t>
  </si>
  <si>
    <t>Nos encontramos en el procesos de contratación del servicio a través de la tienda virtual CDP 25000106</t>
  </si>
  <si>
    <t>Nos encontramos en el procesos de contratación del servicio a través del CDP 25000417</t>
  </si>
  <si>
    <t>Se cuenta con recursos de crédito para la realización de una licitación de obra pública destinada a la construcción de cinco nuevos colegios en la ciudad de Cartagena de Indias.</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</si>
  <si>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t>
  </si>
  <si>
    <t>Se ha Realizado gestiones con aliados para la dotacio  en Instituciones Educativas oficiales del Distrito de cartagena de indias</t>
  </si>
  <si>
    <t>Se contrato adicional de vigencias futuras y el contrato de esta vigencia hasta EL 22 DE JULIO DE 2025</t>
  </si>
  <si>
    <t>SE CONTRATO EL SERVICIO HASTA EL 30 DE SEPTIEMBRE DE 2025</t>
  </si>
  <si>
    <t>SE HAN PAGADO FACTURAS DE AGUA Y EENRGIA ELECTRICA HASTA EL MES DE MARZO Y ESTAMOS EN DEFICIT FINANCIERO</t>
  </si>
  <si>
    <t>SE HICIERON TRANSFERENCIAS A LAS IEO POR ARRIENDO POR INFRAESTRUCTURA</t>
  </si>
  <si>
    <t>SE CONTRATARON 6 INMUEBLES PARA ARRENDAMIENTO PARA LA PRESTACION DL SERVICIO EDUCATIVO</t>
  </si>
  <si>
    <t>ACUMULADO AL CUATRIENIO</t>
  </si>
  <si>
    <t>Avance Programa Modernización De La Infraestructura Educativa</t>
  </si>
  <si>
    <t>Avance Programa Avanzando desde el comienzo</t>
  </si>
  <si>
    <t>Avance programa Me Quedo Porque Me Quedo</t>
  </si>
  <si>
    <t xml:space="preserve">Avance Programa Yo Cuento </t>
  </si>
  <si>
    <t xml:space="preserve">Avance Programa Escuela Hogar </t>
  </si>
  <si>
    <t>Avance Programa Cartagena Territorio Plurilingüe</t>
  </si>
  <si>
    <t>Avance Programa Cartagena Mejor Educada</t>
  </si>
  <si>
    <t>Avance Programa Levantemos La Voz</t>
  </si>
  <si>
    <t>Avance Programa Aula Global</t>
  </si>
  <si>
    <t>Avance Programa  Formación Y Cualificación De Docentes Y Directivos Docentes</t>
  </si>
  <si>
    <t>Avance Programa Fortalecimiento De La Gestión Escolar En Las Instituciones Educativas Oficiales</t>
  </si>
  <si>
    <t>Avance Programa Unidos Por El Sueño Superior</t>
  </si>
  <si>
    <t>Avance Programa Avanzamos En El Fortalecimiento Institucional De La Secretaría De Educación</t>
  </si>
  <si>
    <t>Avance Programa Cartagena, Territorio Digital</t>
  </si>
  <si>
    <t>Avance Programa Desarrollo Humano y Bienestar Social de las Comunidades Negras, Afrocolombianas, Raizales y Palenqueras</t>
  </si>
  <si>
    <t>ACUMULADO META PRODUCTO AL AÑO 2025</t>
  </si>
  <si>
    <t>ACUMULADO 2024</t>
  </si>
  <si>
    <t>% AVANCE META PRODUCTO AL AÑO PONDERADO</t>
  </si>
  <si>
    <t>% AVANCE META PRODUCTO AL AÑO SIMPLE</t>
  </si>
  <si>
    <t>% AVANCE META PRODUCTO AL CUATRIENIO PONDERADO</t>
  </si>
  <si>
    <t>% AVANCE META PRODUCTO AL CUATRIENIO SIMPLE</t>
  </si>
  <si>
    <t>AVANCE PLAN DE DESARROLLO PARTE ESTRATÉGICA - SECRETARÍA DE EDUCACIÓN marzo 31 DE  2025</t>
  </si>
  <si>
    <t>AVANCE EN LAS ACTIVIDADES DE LOS PROYECTOS DICIEMBRE 2024</t>
  </si>
  <si>
    <t>Avance Proyecto Modernización de la Infraestructura Educativa del Distrito Cartagena de Indias</t>
  </si>
  <si>
    <t xml:space="preserve">Avance Proyecto Implementación de la estrategia Descubriendo Mi Escuela para la atención a la primera </t>
  </si>
  <si>
    <t>Avance Proyecto Implementación del proyecto "La escuela nos espera" en el Distrito de Cartagena de Indias</t>
  </si>
  <si>
    <t>Avance Proyecto Implementación De La Estrategia  Alimentando Sueños Y Conocimientos", Alimentación Escolar En Cartagena de Indias</t>
  </si>
  <si>
    <t>Avance Proyecto Implementación Del Proyecto "Todos por la Permanencia" Cartagena de Indias</t>
  </si>
  <si>
    <t>Avance Proyecto Optimización De La Operación De Las Instituciones Educativas Oficiales del distrito de Cartagena de Indias</t>
  </si>
  <si>
    <t xml:space="preserve">Avance Proyecto Administración del Talento Humano del Servicio Educativo Oficial Docentes, Directivos Docentes </t>
  </si>
  <si>
    <t>Avance Proyecto Implementación de la estrategia Una Escuela Transformadora para la Inclusión y Diversidad, en Cartagena de Indias</t>
  </si>
  <si>
    <t>Avance Proyecto Implementación de la Estrategia "Educación Sin Edad" Para la Atención a la Población en Extraedad en Cartagena de Indias. Cartagena de Indias</t>
  </si>
  <si>
    <t>Avance Proyecto  Estrategia de implementación Llego, me quedo y me supero; “atención a jóvenes, adultos y mayores en el distrito de Cartagena de indias”</t>
  </si>
  <si>
    <t xml:space="preserve">Avance Proyecto  Implementacion Potenciarte Cartagena de Indias </t>
  </si>
  <si>
    <t>Avance Proyecto Implementación "La Escuela generadoras de bienestar y ciudadanía en acción" en instituciones educativas oficiales del Distrito Cartagena de Indias</t>
  </si>
  <si>
    <t xml:space="preserve">Avance Proyecto Fortalecimiento de la educación integral desde las habilidades socioemocionales, la convivencia y la participación, para vivir en paz en las Instituciones Educativas Oficiales </t>
  </si>
  <si>
    <t>Avance Proyecto  Formación en derechos humanos, prevencion de las violencias basadas en genero y todo tipo de discriminación en las instutuciones educativas oficiales del distrito Cartagena</t>
  </si>
  <si>
    <t>Avance Proyecto Asistencia Revitalización de las prácticas etnoeducativas y respeto a la diversidad</t>
  </si>
  <si>
    <t>Avance Proyecto Implementación "La escuela un espacio para la diversidad lingüística" Cartagena de Indias</t>
  </si>
  <si>
    <t>Avance Proyecto Formación en competencias a docentes y estudiantes de las instituciones educativas Cartagena de Indias</t>
  </si>
  <si>
    <t>Avance Proyecto Fortaleciminto del Plan de Lectura,Escritura y Oralidad ESPALEER, Escucha, Parlamenta, Lee. Redacta, en las Instituciones  educativas de Cartagena de Indias</t>
  </si>
  <si>
    <t>Avance Proyecto Mejoramiento de la calidad educativa para el cierre de brechas Cartagena de Indias</t>
  </si>
  <si>
    <t>Avance Proyecto  Fortalecimientode los Procesos formativos que favorezcan los procesos pedagógicos de los docentes y estudiantes de las instituciones educativas oficiales.</t>
  </si>
  <si>
    <t xml:space="preserve">Avance Proyecto Fortalecimiento , implementación y seguimiento de la gestión escolar en las IEO, a través de la actualización de los modelos pedagógicos y curriculares </t>
  </si>
  <si>
    <t>Avance Proyecto Implementación del ecosistemas de infancias en clave de derechos en el Distrito de Cartagena de Indias</t>
  </si>
  <si>
    <t>Avance Proyecto Fortalecimiento del Acceso y Permanencia a la Educación Superior para los Bachilleres del Distrito de Cartagena de Indias</t>
  </si>
  <si>
    <t>Avance Proyecto Fortalecimiento de la Educación Media Técnica y su Articulación con la Educación Superior en el Distrito de Cartagena de Indias</t>
  </si>
  <si>
    <t>Avance Proyecto Generación de Oportunidades de Acceso y Permanencia a la Educación para el Trabajo y el Desarrollo Humano para Egresados del Sistema</t>
  </si>
  <si>
    <t>Avance Proyecto Fortalecimiento Institucional de la Secretaría de Educación de  Cartagena de Indias</t>
  </si>
  <si>
    <t>Avance Proyecto Fortalecimiento de la calidad del servicio educativo a través de la función de Inspección y Vigilancia en las instituciones educativas de  Cartagena de Indias</t>
  </si>
  <si>
    <t>Avance Proyecto Mejoramiento del bienestar y protección de los funcionarios de la sed para contribuir a una mejor calidad de vida en el distrito de Cartagena de Indias.</t>
  </si>
  <si>
    <t xml:space="preserve">Avance Proyecto Fortalecimiento de las competencias Digitales mediante la integración de las TIC en los procesos de enseñanza aprendizaje de las Instituciones Educativas </t>
  </si>
  <si>
    <t xml:space="preserve">Atender con modelos educativos flexibles a tres mil seiscientos noventa (3.690) niños, niñas, adolescentes y jóvenes en extraedad, que se encuentran dentro del sistema educativo </t>
  </si>
  <si>
    <t>depende de los docentes los 481 niños atendidos</t>
  </si>
  <si>
    <t>Atender con modelos educativos flexibles a cuatro mil (4.000)  niños, niñas, adolescentes y jóvenes en extraedad, que se encuentran fuera de la oferta regular del sistema educativo oficial</t>
  </si>
  <si>
    <t xml:space="preserve">ajustar porque los reportes estuvieron invertidos </t>
  </si>
  <si>
    <t>se tratabaja como meta de mantenimiento, durante todas las vigencias se atenderan 59 IEO</t>
  </si>
  <si>
    <t>EN FORMULACIÓN</t>
  </si>
  <si>
    <t>AVANCE PROYECTOS DE LA SECRETARÍA DE EDUCACIÓN CORTE MARZO 2025</t>
  </si>
  <si>
    <t>PRESUPUESTO DEFINITIVO  POR PROYECTO MARZO 31 2025 (PREDIS)</t>
  </si>
  <si>
    <t xml:space="preserve"> </t>
  </si>
  <si>
    <t>REPORTE EJECUCION PRESUPUESTAL SEGÚN COMPROMISO CORTE 31 DE MARZO 2025 (SEGÚN PREDIS)</t>
  </si>
  <si>
    <t>REPORTE EJECUCION PRESUPUESTAL SEGÚN OBLIGACIONES CORTE 31 DE MARZO 2025 (SEGÚN PREDIS)</t>
  </si>
  <si>
    <t>PORCENTAJE DE AVANCE EJECUCIÓN PRESUPUESTAL A MARZO 31 SEGÚN COMPROMISOS</t>
  </si>
  <si>
    <t>PORCENTAJE DE AVANCE EJECUCIÓN PRESUPUESTAL A MARZO 31 SEGÚN OBLIGACIONES</t>
  </si>
  <si>
    <t>EJECUCIÓN PRESUPUESTAL S.E.D MARZO 31 2025</t>
  </si>
  <si>
    <t>Dotar con material y equipo radiofónico a treinta (30) Insituciones Educativas Oficiales adicionales para la implementación de la radio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</si>
</sst>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8" formatCode="&quot;$&quot;\ #,##0.00;[Red]\-&quot;$&quot;\ #,##0.00"/>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240A]\ #,##0"/>
    <numFmt numFmtId="167" formatCode="&quot;$&quot;\ #,##0.00"/>
    <numFmt numFmtId="168" formatCode="&quot;$&quot;\ #,##0"/>
    <numFmt numFmtId="169" formatCode="_-[$$-409]* #,##0.00_ ;_-[$$-409]* \-#,##0.00\ ;_-[$$-409]* &quot;-&quot;??_ ;_-@_ "/>
    <numFmt numFmtId="170" formatCode="_(* #,##0_);_(* \(#,##0\);_(* &quot;-&quot;??_);_(@_)"/>
    <numFmt numFmtId="171" formatCode="\$\ #,##0.00"/>
    <numFmt numFmtId="172" formatCode="\$\ #,##0"/>
    <numFmt numFmtId="173" formatCode="_-&quot;$&quot;* #,##0.00_-;\-&quot;$&quot;* #,##0.00_-;_-&quot;$&quot;* &quot;-&quot;_-;_-@_-"/>
    <numFmt numFmtId="174" formatCode="0.000"/>
    <numFmt numFmtId="175" formatCode="0.000%"/>
    <numFmt numFmtId="176" formatCode="_-[$$-240A]\ * #,##0.00_-;\-[$$-240A]\ * #,##0.00_-;_-[$$-240A]\ * &quot;-&quot;??_-;_-@_-"/>
  </numFmts>
  <fonts count="6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tint="4.9989318521683403E-2"/>
      <name val="Aptos Narrow"/>
      <family val="2"/>
      <scheme val="minor"/>
    </font>
    <font>
      <sz val="12"/>
      <color theme="1"/>
      <name val="Aptos Narrow"/>
      <family val="2"/>
      <scheme val="minor"/>
    </font>
    <font>
      <sz val="11"/>
      <name val="Aptos Narrow"/>
      <family val="2"/>
      <scheme val="minor"/>
    </font>
    <font>
      <sz val="11"/>
      <color theme="1"/>
      <name val="Segoe UI"/>
      <family val="2"/>
    </font>
    <font>
      <sz val="11"/>
      <color rgb="FF000000"/>
      <name val="Aptos Narrow"/>
      <family val="2"/>
      <scheme val="minor"/>
    </font>
    <font>
      <sz val="11"/>
      <color theme="1"/>
      <name val="Arial Narrow"/>
      <family val="2"/>
    </font>
    <font>
      <sz val="12"/>
      <color theme="1"/>
      <name val="Segoe UI"/>
      <family val="2"/>
    </font>
    <font>
      <b/>
      <sz val="20"/>
      <color theme="1"/>
      <name val="Aptos Narrow"/>
      <scheme val="minor"/>
    </font>
    <font>
      <b/>
      <sz val="14"/>
      <color theme="1"/>
      <name val="Arial"/>
      <family val="2"/>
    </font>
    <font>
      <b/>
      <sz val="11"/>
      <color theme="1"/>
      <name val="Aptos Narrow"/>
      <scheme val="minor"/>
    </font>
    <font>
      <sz val="11"/>
      <color theme="1"/>
      <name val="Calibri"/>
      <family val="2"/>
    </font>
    <font>
      <b/>
      <sz val="16"/>
      <color theme="1"/>
      <name val="Aptos Narrow"/>
      <family val="2"/>
      <scheme val="minor"/>
    </font>
    <font>
      <b/>
      <sz val="16"/>
      <color rgb="FFFF0000"/>
      <name val="Aptos Narrow"/>
      <scheme val="minor"/>
    </font>
    <font>
      <sz val="11"/>
      <color theme="1"/>
      <name val="Aptos Narrow"/>
      <scheme val="minor"/>
    </font>
    <font>
      <sz val="11"/>
      <color rgb="FF000000"/>
      <name val="Aptos Narrow"/>
    </font>
    <font>
      <sz val="11"/>
      <name val="Arial"/>
      <family val="2"/>
    </font>
    <font>
      <sz val="11"/>
      <name val="Aptos Narrow"/>
      <scheme val="minor"/>
    </font>
    <font>
      <sz val="11"/>
      <color rgb="FF000000"/>
      <name val="Segoe UI"/>
      <family val="2"/>
    </font>
    <font>
      <sz val="11"/>
      <color theme="1"/>
      <name val="Arial"/>
      <family val="2"/>
    </font>
    <font>
      <sz val="11"/>
      <color theme="1"/>
      <name val="Aptos Narrow"/>
    </font>
    <font>
      <sz val="16"/>
      <name val="Aptos Narrow"/>
      <scheme val="minor"/>
    </font>
    <font>
      <sz val="11"/>
      <color rgb="FFFF0000"/>
      <name val="Aptos Narrow"/>
      <family val="2"/>
      <scheme val="minor"/>
    </font>
    <font>
      <sz val="11"/>
      <color theme="1"/>
      <name val="Aptos Narrow"/>
      <charset val="134"/>
      <scheme val="minor"/>
    </font>
    <font>
      <sz val="14"/>
      <color theme="1"/>
      <name val="Aptos Narrow"/>
      <scheme val="minor"/>
    </font>
    <font>
      <sz val="11"/>
      <color rgb="FF0D0D0D"/>
      <name val="Aptos Narrow"/>
      <family val="2"/>
      <scheme val="minor"/>
    </font>
    <font>
      <b/>
      <sz val="16"/>
      <color rgb="FFFF0000"/>
      <name val="Aptos Narrow"/>
      <family val="2"/>
      <scheme val="minor"/>
    </font>
    <font>
      <b/>
      <sz val="11"/>
      <color rgb="FF0D0D0D"/>
      <name val="Aptos Narrow"/>
      <scheme val="minor"/>
    </font>
    <font>
      <b/>
      <sz val="16"/>
      <color rgb="FF0D0D0D"/>
      <name val="Aptos Narrow"/>
      <scheme val="minor"/>
    </font>
    <font>
      <b/>
      <sz val="11"/>
      <color theme="1" tint="4.9989318521683403E-2"/>
      <name val="Aptos Narrow"/>
      <scheme val="minor"/>
    </font>
    <font>
      <b/>
      <sz val="12"/>
      <color theme="1" tint="4.9989318521683403E-2"/>
      <name val="Aptos Narrow"/>
      <scheme val="minor"/>
    </font>
    <font>
      <b/>
      <sz val="16"/>
      <color theme="1" tint="4.9989318521683403E-2"/>
      <name val="Aptos Narrow"/>
      <scheme val="minor"/>
    </font>
    <font>
      <sz val="11"/>
      <color theme="1" tint="4.9989318521683403E-2"/>
      <name val="Aptos Narrow"/>
      <scheme val="minor"/>
    </font>
    <font>
      <b/>
      <sz val="18"/>
      <color rgb="FFFF0000"/>
      <name val="Aptos Narrow"/>
      <family val="2"/>
      <scheme val="minor"/>
    </font>
    <font>
      <b/>
      <sz val="24"/>
      <color theme="1"/>
      <name val="Aptos Narrow"/>
      <family val="2"/>
      <scheme val="minor"/>
    </font>
    <font>
      <b/>
      <sz val="16"/>
      <color theme="1"/>
      <name val="Aptos Narrow"/>
      <scheme val="minor"/>
    </font>
    <font>
      <b/>
      <sz val="11"/>
      <color theme="1"/>
      <name val="Aptos Narrow"/>
      <family val="2"/>
      <scheme val="minor"/>
    </font>
    <font>
      <b/>
      <sz val="11"/>
      <color rgb="FFFF0000"/>
      <name val="Arial"/>
      <family val="2"/>
    </font>
    <font>
      <b/>
      <sz val="11"/>
      <color rgb="FF000000"/>
      <name val="Arial"/>
      <family val="2"/>
    </font>
    <font>
      <b/>
      <sz val="20"/>
      <color rgb="FFFF0000"/>
      <name val="Aptos Narrow"/>
      <family val="2"/>
      <scheme val="minor"/>
    </font>
    <font>
      <b/>
      <sz val="14"/>
      <color rgb="FFFF0000"/>
      <name val="Arial"/>
      <family val="2"/>
    </font>
    <font>
      <sz val="11"/>
      <color rgb="FFFF0000"/>
      <name val="Aptos Narrow"/>
    </font>
    <font>
      <sz val="16"/>
      <color theme="1"/>
      <name val="Aptos Narrow"/>
      <family val="2"/>
      <scheme val="minor"/>
    </font>
    <font>
      <b/>
      <sz val="14"/>
      <color theme="1"/>
      <name val="Aptos Narrow"/>
      <scheme val="minor"/>
    </font>
    <font>
      <b/>
      <sz val="22"/>
      <color rgb="FFFF0000"/>
      <name val="Aptos Narrow"/>
      <scheme val="minor"/>
    </font>
  </fonts>
  <fills count="5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7C80"/>
        <bgColor indexed="64"/>
      </patternFill>
    </fill>
    <fill>
      <patternFill patternType="solid">
        <fgColor rgb="FFFFFFCC"/>
        <bgColor indexed="64"/>
      </patternFill>
    </fill>
    <fill>
      <patternFill patternType="solid">
        <fgColor rgb="FFFFFF99"/>
        <bgColor rgb="FF000000"/>
      </patternFill>
    </fill>
    <fill>
      <patternFill patternType="solid">
        <fgColor rgb="FFFFFFCC"/>
        <bgColor rgb="FF000000"/>
      </patternFill>
    </fill>
    <fill>
      <patternFill patternType="solid">
        <fgColor theme="0"/>
        <bgColor rgb="FF000000"/>
      </patternFill>
    </fill>
    <fill>
      <patternFill patternType="solid">
        <fgColor theme="8" tint="0.39997558519241921"/>
        <bgColor indexed="64"/>
      </patternFill>
    </fill>
    <fill>
      <patternFill patternType="solid">
        <fgColor theme="4" tint="0.79998168889431442"/>
        <bgColor rgb="FF000000"/>
      </patternFill>
    </fill>
    <fill>
      <patternFill patternType="solid">
        <fgColor theme="5"/>
        <bgColor rgb="FF000000"/>
      </patternFill>
    </fill>
    <fill>
      <patternFill patternType="solid">
        <fgColor theme="4" tint="0.59999389629810485"/>
        <bgColor indexed="64"/>
      </patternFill>
    </fill>
    <fill>
      <patternFill patternType="solid">
        <fgColor theme="5" tint="0.39997558519241921"/>
        <bgColor rgb="FF000000"/>
      </patternFill>
    </fill>
    <fill>
      <patternFill patternType="solid">
        <fgColor theme="3" tint="0.89999084444715716"/>
        <bgColor indexed="64"/>
      </patternFill>
    </fill>
    <fill>
      <patternFill patternType="solid">
        <fgColor rgb="FFCCFFCC"/>
        <bgColor indexed="64"/>
      </patternFill>
    </fill>
    <fill>
      <patternFill patternType="solid">
        <fgColor rgb="FFCCFFCC"/>
        <bgColor rgb="FF000000"/>
      </patternFill>
    </fill>
    <fill>
      <patternFill patternType="solid">
        <fgColor rgb="FFFFFF00"/>
        <bgColor rgb="FF000000"/>
      </patternFill>
    </fill>
    <fill>
      <patternFill patternType="solid">
        <fgColor theme="9" tint="0.79998168889431442"/>
        <bgColor rgb="FF000000"/>
      </patternFill>
    </fill>
    <fill>
      <patternFill patternType="solid">
        <fgColor rgb="FF00B0F0"/>
        <bgColor rgb="FF000000"/>
      </patternFill>
    </fill>
    <fill>
      <patternFill patternType="solid">
        <fgColor theme="7" tint="0.39997558519241921"/>
        <bgColor indexed="64"/>
      </patternFill>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5"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14">
    <xf numFmtId="0" fontId="0" fillId="0" borderId="0" xfId="0"/>
    <xf numFmtId="0" fontId="0" fillId="2" borderId="0" xfId="0" applyFill="1"/>
    <xf numFmtId="0" fontId="5" fillId="2" borderId="1" xfId="0" applyFont="1" applyFill="1" applyBorder="1" applyAlignment="1">
      <alignment horizontal="center" vertical="center" wrapText="1"/>
    </xf>
    <xf numFmtId="0" fontId="10" fillId="5"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2" fillId="0" borderId="0" xfId="0" applyFont="1" applyAlignment="1">
      <alignment horizontal="lef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0" xfId="0" applyAlignment="1">
      <alignment horizontal="center"/>
    </xf>
    <xf numFmtId="49" fontId="11" fillId="0" borderId="1" xfId="5" applyBorder="1" applyAlignment="1" applyProtection="1">
      <alignment vertical="center" wrapText="1"/>
    </xf>
    <xf numFmtId="0" fontId="10" fillId="5" borderId="1" xfId="4" applyBorder="1" applyAlignment="1" applyProtection="1">
      <alignment vertical="center"/>
    </xf>
    <xf numFmtId="0" fontId="17"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8" fillId="2" borderId="1" xfId="7" applyFont="1" applyFill="1" applyBorder="1" applyAlignment="1">
      <alignment horizontal="center" vertical="center"/>
    </xf>
    <xf numFmtId="0" fontId="0" fillId="2" borderId="11" xfId="0" applyFill="1" applyBorder="1"/>
    <xf numFmtId="0" fontId="0" fillId="2" borderId="1" xfId="0" applyFill="1" applyBorder="1" applyAlignment="1">
      <alignment vertical="top"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vertical="center" wrapText="1"/>
    </xf>
    <xf numFmtId="1" fontId="0" fillId="0" borderId="1" xfId="0" applyNumberFormat="1" applyBorder="1" applyAlignment="1">
      <alignment horizontal="center" vertical="center" wrapText="1"/>
    </xf>
    <xf numFmtId="49" fontId="0" fillId="0" borderId="1" xfId="0" applyNumberFormat="1" applyBorder="1" applyAlignment="1">
      <alignment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0" borderId="1" xfId="0" applyBorder="1" applyAlignment="1">
      <alignment horizontal="left" vertical="center" wrapText="1"/>
    </xf>
    <xf numFmtId="0" fontId="0" fillId="0" borderId="11" xfId="0" applyBorder="1" applyAlignment="1">
      <alignment vertical="center" wrapText="1"/>
    </xf>
    <xf numFmtId="0" fontId="21" fillId="0" borderId="1" xfId="0" applyFont="1" applyBorder="1" applyAlignment="1">
      <alignment horizontal="center" vertical="center" wrapText="1"/>
    </xf>
    <xf numFmtId="0" fontId="0" fillId="10" borderId="1" xfId="0" applyFill="1" applyBorder="1" applyAlignment="1">
      <alignment horizontal="center" vertical="center" wrapText="1"/>
    </xf>
    <xf numFmtId="0" fontId="22" fillId="0" borderId="0" xfId="0" applyFont="1" applyAlignment="1">
      <alignment horizontal="justify" vertical="center"/>
    </xf>
    <xf numFmtId="0" fontId="22" fillId="0" borderId="1" xfId="0" applyFont="1" applyBorder="1" applyAlignment="1">
      <alignment horizontal="justify" vertical="center"/>
    </xf>
    <xf numFmtId="0" fontId="21" fillId="0" borderId="0" xfId="0" applyFont="1" applyAlignment="1">
      <alignment horizontal="justify" vertical="center"/>
    </xf>
    <xf numFmtId="0" fontId="21" fillId="0" borderId="1" xfId="0" applyFont="1" applyBorder="1" applyAlignment="1">
      <alignment horizontal="justify" vertical="center"/>
    </xf>
    <xf numFmtId="0" fontId="0" fillId="11" borderId="1" xfId="0" applyFill="1" applyBorder="1" applyAlignment="1">
      <alignment horizontal="center" vertical="center" wrapText="1"/>
    </xf>
    <xf numFmtId="0" fontId="0" fillId="0" borderId="1" xfId="0" applyBorder="1" applyAlignment="1">
      <alignment horizontal="justify" vertical="center" wrapText="1"/>
    </xf>
    <xf numFmtId="0" fontId="0" fillId="12" borderId="1" xfId="0" applyFill="1" applyBorder="1" applyAlignment="1">
      <alignment horizontal="center" vertical="center" wrapText="1"/>
    </xf>
    <xf numFmtId="0" fontId="0" fillId="0" borderId="0" xfId="0" applyAlignment="1">
      <alignment vertical="center" wrapText="1"/>
    </xf>
    <xf numFmtId="0" fontId="23" fillId="0" borderId="1" xfId="0" applyFont="1" applyBorder="1" applyAlignment="1">
      <alignment horizontal="justify" vertical="center"/>
    </xf>
    <xf numFmtId="0" fontId="0" fillId="13" borderId="1" xfId="0" applyFill="1" applyBorder="1" applyAlignment="1">
      <alignment horizontal="center" vertical="center" wrapText="1"/>
    </xf>
    <xf numFmtId="0" fontId="20" fillId="0" borderId="8" xfId="0" applyFont="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20" borderId="1" xfId="0" applyFill="1" applyBorder="1" applyAlignment="1">
      <alignment horizontal="center" vertical="center" wrapText="1"/>
    </xf>
    <xf numFmtId="0" fontId="0" fillId="21" borderId="1" xfId="0" applyFill="1" applyBorder="1" applyAlignment="1">
      <alignment horizontal="center" vertical="center" wrapText="1"/>
    </xf>
    <xf numFmtId="0" fontId="0" fillId="22" borderId="1" xfId="0" applyFill="1" applyBorder="1" applyAlignment="1">
      <alignment horizontal="center" vertical="center" wrapText="1"/>
    </xf>
    <xf numFmtId="0" fontId="0" fillId="23" borderId="1" xfId="0" applyFill="1" applyBorder="1" applyAlignment="1">
      <alignment horizontal="center" vertical="center" wrapText="1"/>
    </xf>
    <xf numFmtId="0" fontId="0" fillId="24" borderId="1" xfId="0" applyFill="1" applyBorder="1" applyAlignment="1">
      <alignment horizontal="center" vertical="center" wrapText="1"/>
    </xf>
    <xf numFmtId="0" fontId="0" fillId="25" borderId="1" xfId="0" applyFill="1" applyBorder="1" applyAlignment="1">
      <alignment horizontal="center" vertical="center" wrapText="1"/>
    </xf>
    <xf numFmtId="0" fontId="0" fillId="26" borderId="1" xfId="0" applyFill="1" applyBorder="1" applyAlignment="1">
      <alignment horizontal="center" vertical="center" wrapText="1"/>
    </xf>
    <xf numFmtId="1" fontId="0" fillId="0" borderId="1" xfId="0" applyNumberFormat="1" applyBorder="1" applyAlignment="1">
      <alignment horizontal="center" vertical="center"/>
    </xf>
    <xf numFmtId="0" fontId="0" fillId="0" borderId="6" xfId="0" applyBorder="1" applyAlignment="1">
      <alignment horizontal="center" vertical="center" wrapText="1"/>
    </xf>
    <xf numFmtId="9" fontId="0" fillId="0" borderId="1" xfId="0" applyNumberFormat="1" applyBorder="1" applyAlignment="1">
      <alignment horizontal="center" vertical="center"/>
    </xf>
    <xf numFmtId="0" fontId="24" fillId="0" borderId="1" xfId="0" applyFont="1" applyBorder="1" applyAlignment="1">
      <alignment horizontal="justify" vertical="center"/>
    </xf>
    <xf numFmtId="0" fontId="25" fillId="2" borderId="4" xfId="0" applyFont="1" applyFill="1" applyBorder="1" applyAlignment="1">
      <alignment vertical="center"/>
    </xf>
    <xf numFmtId="0" fontId="0" fillId="19" borderId="1" xfId="0" applyFill="1" applyBorder="1" applyAlignment="1">
      <alignment horizontal="center" vertical="center"/>
    </xf>
    <xf numFmtId="0" fontId="0" fillId="11" borderId="1" xfId="0" applyFill="1" applyBorder="1" applyAlignment="1">
      <alignment horizontal="center" vertical="center"/>
    </xf>
    <xf numFmtId="0" fontId="0" fillId="17" borderId="1" xfId="0" applyFill="1" applyBorder="1" applyAlignment="1">
      <alignment horizontal="center" vertical="center"/>
    </xf>
    <xf numFmtId="0" fontId="0" fillId="13" borderId="1" xfId="0" applyFill="1" applyBorder="1" applyAlignment="1">
      <alignment horizontal="center" vertical="center"/>
    </xf>
    <xf numFmtId="0" fontId="23" fillId="0" borderId="1" xfId="0" applyFont="1" applyBorder="1" applyAlignment="1">
      <alignment horizontal="justify" vertical="center" wrapText="1"/>
    </xf>
    <xf numFmtId="0" fontId="0" fillId="0" borderId="1" xfId="0" applyBorder="1" applyAlignment="1">
      <alignment vertical="top" wrapText="1"/>
    </xf>
    <xf numFmtId="49" fontId="0" fillId="0" borderId="1" xfId="0" applyNumberFormat="1" applyBorder="1" applyAlignment="1">
      <alignment vertical="center" wrapText="1"/>
    </xf>
    <xf numFmtId="0" fontId="0" fillId="2" borderId="0" xfId="0" applyFill="1" applyAlignment="1">
      <alignment horizontal="center" vertical="center" wrapText="1"/>
    </xf>
    <xf numFmtId="10" fontId="28" fillId="0" borderId="14" xfId="0" applyNumberFormat="1" applyFont="1" applyBorder="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0" fontId="0" fillId="28" borderId="1" xfId="0" applyFill="1" applyBorder="1" applyAlignment="1">
      <alignment vertical="center" wrapText="1"/>
    </xf>
    <xf numFmtId="0" fontId="0" fillId="28" borderId="1" xfId="0" applyFill="1" applyBorder="1" applyAlignment="1">
      <alignment horizontal="center" vertical="center" wrapText="1"/>
    </xf>
    <xf numFmtId="0" fontId="0" fillId="20" borderId="0" xfId="0" applyFill="1"/>
    <xf numFmtId="0" fontId="0" fillId="27" borderId="1" xfId="0" applyFill="1" applyBorder="1" applyAlignment="1">
      <alignment horizontal="center" vertical="center" wrapText="1"/>
    </xf>
    <xf numFmtId="0" fontId="0" fillId="27" borderId="0" xfId="0" applyFill="1"/>
    <xf numFmtId="0" fontId="0" fillId="29" borderId="1" xfId="0" applyFill="1" applyBorder="1" applyAlignment="1">
      <alignment horizontal="center" vertical="center" wrapText="1"/>
    </xf>
    <xf numFmtId="0" fontId="0" fillId="30" borderId="1" xfId="0" applyFill="1" applyBorder="1" applyAlignment="1">
      <alignment horizontal="center" vertical="center" wrapText="1"/>
    </xf>
    <xf numFmtId="0" fontId="0" fillId="2" borderId="12" xfId="0" applyFill="1" applyBorder="1" applyAlignment="1">
      <alignment vertical="center" wrapText="1"/>
    </xf>
    <xf numFmtId="1" fontId="0" fillId="2" borderId="1" xfId="0" applyNumberFormat="1" applyFill="1" applyBorder="1" applyAlignment="1">
      <alignment horizontal="center" vertical="center" wrapText="1"/>
    </xf>
    <xf numFmtId="0" fontId="21" fillId="2" borderId="1" xfId="0" applyFont="1" applyFill="1" applyBorder="1" applyAlignment="1">
      <alignment horizontal="center" vertical="center" wrapText="1"/>
    </xf>
    <xf numFmtId="0" fontId="0" fillId="2" borderId="1" xfId="0" applyFill="1" applyBorder="1" applyAlignment="1">
      <alignment wrapText="1"/>
    </xf>
    <xf numFmtId="9" fontId="0" fillId="0" borderId="1" xfId="7" applyFont="1" applyFill="1" applyBorder="1" applyAlignment="1">
      <alignment horizontal="center" vertical="center"/>
    </xf>
    <xf numFmtId="1" fontId="0" fillId="2" borderId="1" xfId="0" applyNumberFormat="1" applyFill="1" applyBorder="1" applyAlignment="1">
      <alignment horizontal="center" vertical="center"/>
    </xf>
    <xf numFmtId="0" fontId="24" fillId="2" borderId="1" xfId="0" applyFont="1" applyFill="1" applyBorder="1" applyAlignment="1">
      <alignment horizontal="justify" vertical="center"/>
    </xf>
    <xf numFmtId="0" fontId="0" fillId="31" borderId="1" xfId="0" applyFill="1" applyBorder="1" applyAlignment="1">
      <alignment horizontal="center" vertical="center" wrapText="1"/>
    </xf>
    <xf numFmtId="49" fontId="0" fillId="0" borderId="1" xfId="0" applyNumberFormat="1" applyBorder="1" applyAlignment="1">
      <alignment horizontal="center" vertical="center"/>
    </xf>
    <xf numFmtId="0" fontId="23" fillId="0" borderId="1" xfId="0" applyFont="1" applyBorder="1" applyAlignment="1">
      <alignment horizontal="center" vertical="center" wrapText="1"/>
    </xf>
    <xf numFmtId="9" fontId="0" fillId="2" borderId="1" xfId="0" applyNumberFormat="1" applyFill="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5" fillId="2" borderId="1" xfId="1" applyFont="1" applyFill="1" applyBorder="1" applyAlignment="1">
      <alignment horizontal="left" vertical="center"/>
    </xf>
    <xf numFmtId="165" fontId="0" fillId="0" borderId="1" xfId="8" applyFont="1" applyBorder="1" applyAlignment="1">
      <alignment horizontal="center" vertical="center"/>
    </xf>
    <xf numFmtId="165" fontId="0" fillId="0" borderId="1" xfId="8" applyFont="1" applyBorder="1" applyAlignment="1">
      <alignment horizontal="center" vertical="center" wrapText="1"/>
    </xf>
    <xf numFmtId="165" fontId="0" fillId="2" borderId="1" xfId="8" applyFont="1" applyFill="1" applyBorder="1" applyAlignment="1">
      <alignment horizontal="center" vertical="center" wrapText="1"/>
    </xf>
    <xf numFmtId="165" fontId="0" fillId="0" borderId="1" xfId="8" applyFont="1" applyBorder="1"/>
    <xf numFmtId="165"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2" borderId="1" xfId="0" applyNumberFormat="1" applyFill="1" applyBorder="1" applyAlignment="1">
      <alignment horizontal="center" vertical="center" wrapText="1"/>
    </xf>
    <xf numFmtId="165" fontId="0" fillId="0" borderId="1" xfId="8" applyFont="1" applyBorder="1" applyAlignment="1">
      <alignment vertical="center"/>
    </xf>
    <xf numFmtId="0" fontId="0" fillId="2" borderId="1" xfId="0" applyFill="1" applyBorder="1" applyAlignment="1">
      <alignment horizontal="left" vertical="center" wrapText="1"/>
    </xf>
    <xf numFmtId="14" fontId="20" fillId="0" borderId="1" xfId="0" applyNumberFormat="1" applyFont="1" applyBorder="1" applyAlignment="1">
      <alignment horizontal="center" vertical="center" wrapText="1"/>
    </xf>
    <xf numFmtId="14" fontId="0" fillId="2" borderId="1" xfId="0" applyNumberFormat="1" applyFill="1" applyBorder="1" applyAlignment="1">
      <alignment horizontal="center" vertical="center"/>
    </xf>
    <xf numFmtId="14" fontId="0" fillId="0" borderId="0" xfId="0" applyNumberFormat="1"/>
    <xf numFmtId="14" fontId="14"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6" fillId="2" borderId="6" xfId="0" applyFont="1" applyFill="1" applyBorder="1" applyAlignment="1">
      <alignment horizontal="center" vertical="center"/>
    </xf>
    <xf numFmtId="0" fontId="26" fillId="2" borderId="8" xfId="0" applyFont="1" applyFill="1" applyBorder="1" applyAlignment="1">
      <alignment horizontal="center" vertical="center"/>
    </xf>
    <xf numFmtId="0" fontId="0" fillId="2" borderId="11" xfId="0" applyFill="1" applyBorder="1" applyAlignment="1">
      <alignment horizontal="left" vertical="center" wrapText="1"/>
    </xf>
    <xf numFmtId="10" fontId="0" fillId="2" borderId="1" xfId="7" applyNumberFormat="1" applyFont="1" applyFill="1" applyBorder="1" applyAlignment="1">
      <alignment horizontal="center" vertical="center" wrapText="1"/>
    </xf>
    <xf numFmtId="10" fontId="28" fillId="2" borderId="14" xfId="0" applyNumberFormat="1" applyFont="1" applyFill="1" applyBorder="1" applyAlignment="1">
      <alignment horizontal="center" vertical="center" wrapText="1"/>
    </xf>
    <xf numFmtId="2" fontId="0" fillId="2" borderId="1" xfId="7" applyNumberFormat="1" applyFont="1" applyFill="1" applyBorder="1" applyAlignment="1">
      <alignment horizontal="center" vertical="center" wrapText="1"/>
    </xf>
    <xf numFmtId="167" fontId="0" fillId="0" borderId="1" xfId="0" applyNumberFormat="1" applyBorder="1" applyAlignment="1">
      <alignment horizontal="center" vertical="center" wrapText="1"/>
    </xf>
    <xf numFmtId="44" fontId="0" fillId="0" borderId="1" xfId="2" applyFont="1" applyBorder="1" applyAlignment="1">
      <alignment horizontal="center" vertical="center"/>
    </xf>
    <xf numFmtId="0" fontId="20" fillId="2" borderId="8" xfId="0" applyFont="1" applyFill="1" applyBorder="1" applyAlignment="1">
      <alignment horizontal="center" vertical="center" wrapText="1"/>
    </xf>
    <xf numFmtId="0" fontId="0" fillId="33" borderId="1" xfId="0" applyFill="1" applyBorder="1" applyAlignment="1">
      <alignment horizontal="center" vertical="center" wrapText="1"/>
    </xf>
    <xf numFmtId="0" fontId="33" fillId="0" borderId="2" xfId="0" applyFont="1" applyBorder="1" applyAlignment="1">
      <alignment horizontal="left" vertical="center" wrapText="1"/>
    </xf>
    <xf numFmtId="0" fontId="30" fillId="2" borderId="1" xfId="0" applyFont="1" applyFill="1" applyBorder="1" applyAlignment="1">
      <alignment horizontal="center" vertical="center" wrapText="1"/>
    </xf>
    <xf numFmtId="1" fontId="34" fillId="2" borderId="1" xfId="0" applyNumberFormat="1" applyFont="1" applyFill="1" applyBorder="1" applyAlignment="1">
      <alignment horizontal="center" vertical="center" wrapText="1"/>
    </xf>
    <xf numFmtId="0" fontId="0" fillId="34" borderId="1" xfId="0" applyFill="1" applyBorder="1" applyAlignment="1">
      <alignment horizontal="center" vertical="center" wrapText="1"/>
    </xf>
    <xf numFmtId="0" fontId="0" fillId="0" borderId="2" xfId="0" applyBorder="1" applyAlignment="1">
      <alignment horizontal="left" vertical="center" wrapText="1"/>
    </xf>
    <xf numFmtId="0" fontId="34" fillId="2" borderId="1" xfId="0" applyFont="1" applyFill="1" applyBorder="1" applyAlignment="1">
      <alignment horizontal="center" vertical="center" wrapText="1"/>
    </xf>
    <xf numFmtId="0" fontId="0" fillId="0" borderId="4" xfId="0" applyBorder="1" applyAlignment="1">
      <alignment horizontal="center" vertical="center" wrapText="1"/>
    </xf>
    <xf numFmtId="44" fontId="0" fillId="0" borderId="1" xfId="0" applyNumberFormat="1" applyBorder="1" applyAlignment="1">
      <alignment horizontal="center" vertical="center"/>
    </xf>
    <xf numFmtId="4" fontId="35" fillId="0" borderId="1" xfId="0" applyNumberFormat="1" applyFont="1" applyBorder="1" applyAlignment="1">
      <alignment vertical="center" wrapText="1"/>
    </xf>
    <xf numFmtId="4" fontId="21" fillId="0" borderId="1" xfId="0" applyNumberFormat="1" applyFont="1" applyBorder="1" applyAlignment="1">
      <alignment vertical="center" wrapText="1"/>
    </xf>
    <xf numFmtId="3" fontId="0" fillId="2" borderId="1" xfId="0" applyNumberFormat="1" applyFill="1" applyBorder="1" applyAlignment="1">
      <alignment horizontal="center" vertical="center" wrapText="1"/>
    </xf>
    <xf numFmtId="170" fontId="36" fillId="0" borderId="1" xfId="11" applyNumberFormat="1" applyFont="1" applyBorder="1" applyAlignment="1">
      <alignment horizontal="center" vertical="center"/>
    </xf>
    <xf numFmtId="171" fontId="0" fillId="2" borderId="1" xfId="8" applyNumberFormat="1" applyFont="1" applyFill="1" applyBorder="1" applyAlignment="1">
      <alignment horizontal="center" vertical="center" wrapText="1"/>
    </xf>
    <xf numFmtId="17" fontId="0" fillId="2" borderId="1" xfId="0" applyNumberFormat="1" applyFill="1" applyBorder="1" applyAlignment="1">
      <alignment horizontal="center" vertical="center" wrapText="1"/>
    </xf>
    <xf numFmtId="17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171" fontId="0" fillId="0" borderId="1" xfId="8" applyNumberFormat="1" applyFont="1" applyBorder="1" applyAlignment="1">
      <alignment horizontal="center" vertical="center" wrapText="1"/>
    </xf>
    <xf numFmtId="44" fontId="1" fillId="0" borderId="1" xfId="2" applyFont="1" applyBorder="1" applyAlignment="1">
      <alignment vertical="center"/>
    </xf>
    <xf numFmtId="44" fontId="0" fillId="0" borderId="1" xfId="2" applyFont="1" applyBorder="1" applyAlignment="1">
      <alignment horizontal="center" vertical="center" wrapText="1"/>
    </xf>
    <xf numFmtId="8" fontId="37" fillId="0" borderId="1" xfId="0" applyNumberFormat="1" applyFont="1" applyBorder="1" applyAlignment="1">
      <alignment horizontal="center" vertical="center" wrapText="1"/>
    </xf>
    <xf numFmtId="8" fontId="37" fillId="0" borderId="11" xfId="0" applyNumberFormat="1" applyFont="1" applyBorder="1" applyAlignment="1">
      <alignment horizontal="center" vertical="center" wrapText="1"/>
    </xf>
    <xf numFmtId="8" fontId="28" fillId="0" borderId="1" xfId="0" applyNumberFormat="1" applyFont="1" applyBorder="1" applyAlignment="1">
      <alignment horizontal="right" vertical="center" wrapText="1"/>
    </xf>
    <xf numFmtId="171" fontId="1" fillId="0" borderId="15" xfId="0" applyNumberFormat="1" applyFont="1" applyBorder="1" applyAlignment="1">
      <alignment vertical="center"/>
    </xf>
    <xf numFmtId="171" fontId="1" fillId="0" borderId="14" xfId="0" applyNumberFormat="1" applyFont="1" applyBorder="1" applyAlignment="1">
      <alignment vertical="center"/>
    </xf>
    <xf numFmtId="14" fontId="0" fillId="0" borderId="1" xfId="0" applyNumberFormat="1" applyBorder="1" applyAlignment="1">
      <alignment vertical="center" wrapText="1"/>
    </xf>
    <xf numFmtId="171" fontId="1" fillId="0" borderId="1" xfId="0" applyNumberFormat="1" applyFont="1" applyBorder="1" applyAlignment="1">
      <alignment vertical="center"/>
    </xf>
    <xf numFmtId="0" fontId="20" fillId="0" borderId="1" xfId="0" applyFont="1" applyBorder="1" applyAlignment="1">
      <alignment horizontal="center" vertical="center"/>
    </xf>
    <xf numFmtId="172" fontId="1" fillId="0" borderId="17" xfId="0" applyNumberFormat="1" applyFont="1" applyBorder="1" applyAlignment="1">
      <alignment vertical="center"/>
    </xf>
    <xf numFmtId="171" fontId="1" fillId="0" borderId="18" xfId="0" applyNumberFormat="1" applyFont="1" applyBorder="1" applyAlignment="1">
      <alignment vertical="center"/>
    </xf>
    <xf numFmtId="171" fontId="1" fillId="0" borderId="2" xfId="0" applyNumberFormat="1" applyFont="1" applyBorder="1" applyAlignment="1">
      <alignment vertical="center"/>
    </xf>
    <xf numFmtId="3" fontId="0" fillId="0" borderId="1" xfId="0" applyNumberFormat="1" applyBorder="1" applyAlignment="1">
      <alignment horizontal="center" vertical="center" wrapText="1"/>
    </xf>
    <xf numFmtId="173" fontId="0" fillId="0" borderId="1" xfId="8" applyNumberFormat="1" applyFont="1" applyBorder="1" applyAlignment="1">
      <alignment horizontal="center" vertical="center" wrapText="1"/>
    </xf>
    <xf numFmtId="0" fontId="38" fillId="2" borderId="5" xfId="0" applyFont="1" applyFill="1" applyBorder="1" applyAlignment="1">
      <alignment horizontal="center" vertical="center" wrapText="1"/>
    </xf>
    <xf numFmtId="49" fontId="0" fillId="0" borderId="1" xfId="0" applyNumberFormat="1" applyBorder="1" applyAlignment="1">
      <alignment vertical="top" wrapText="1"/>
    </xf>
    <xf numFmtId="10" fontId="28" fillId="0" borderId="19" xfId="0" applyNumberFormat="1" applyFont="1" applyBorder="1" applyAlignment="1">
      <alignment horizontal="center" vertical="center" wrapText="1"/>
    </xf>
    <xf numFmtId="1" fontId="39" fillId="2" borderId="1" xfId="11" applyNumberFormat="1" applyFont="1" applyFill="1" applyBorder="1" applyAlignment="1">
      <alignment horizontal="center" vertical="center"/>
    </xf>
    <xf numFmtId="1" fontId="1" fillId="2" borderId="1" xfId="11" applyNumberFormat="1" applyFont="1" applyFill="1" applyBorder="1" applyAlignment="1">
      <alignment horizontal="center" vertical="center" wrapText="1"/>
    </xf>
    <xf numFmtId="1" fontId="39"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9" fillId="2" borderId="1" xfId="0" applyFont="1" applyFill="1" applyBorder="1" applyAlignment="1">
      <alignment horizontal="center" vertical="center"/>
    </xf>
    <xf numFmtId="10" fontId="1" fillId="2" borderId="1" xfId="7"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5" fillId="11" borderId="11" xfId="0" applyFont="1" applyFill="1" applyBorder="1" applyAlignment="1">
      <alignment horizontal="center" vertical="center" wrapText="1"/>
    </xf>
    <xf numFmtId="0" fontId="6" fillId="34" borderId="1" xfId="0" applyFont="1" applyFill="1" applyBorder="1" applyAlignment="1">
      <alignment horizontal="center" vertical="center" wrapText="1"/>
    </xf>
    <xf numFmtId="0" fontId="0" fillId="34" borderId="1" xfId="0" applyFill="1" applyBorder="1" applyAlignment="1">
      <alignment horizontal="center" vertical="center"/>
    </xf>
    <xf numFmtId="44" fontId="0" fillId="34" borderId="1" xfId="2" applyFont="1" applyFill="1" applyBorder="1" applyAlignment="1">
      <alignment horizontal="center" vertical="center"/>
    </xf>
    <xf numFmtId="167" fontId="0" fillId="34" borderId="1" xfId="0" applyNumberFormat="1" applyFill="1" applyBorder="1" applyAlignment="1">
      <alignment horizontal="center" vertical="center" wrapText="1"/>
    </xf>
    <xf numFmtId="165" fontId="0" fillId="34" borderId="1" xfId="8" applyFont="1" applyFill="1" applyBorder="1" applyAlignment="1">
      <alignment horizontal="center" vertical="center" wrapText="1"/>
    </xf>
    <xf numFmtId="165" fontId="32" fillId="34" borderId="1" xfId="8" applyFont="1" applyFill="1" applyBorder="1" applyAlignment="1" applyProtection="1">
      <alignment horizontal="center" vertical="center" wrapText="1"/>
    </xf>
    <xf numFmtId="6" fontId="0" fillId="34" borderId="1" xfId="0" applyNumberFormat="1" applyFill="1" applyBorder="1" applyAlignment="1">
      <alignment horizontal="center" vertical="center" wrapText="1"/>
    </xf>
    <xf numFmtId="165" fontId="0" fillId="34" borderId="1" xfId="8" applyFont="1" applyFill="1" applyBorder="1" applyAlignment="1">
      <alignment horizontal="center" vertical="center"/>
    </xf>
    <xf numFmtId="0" fontId="0" fillId="34" borderId="1" xfId="0" applyFill="1" applyBorder="1" applyAlignment="1">
      <alignment horizontal="center"/>
    </xf>
    <xf numFmtId="168" fontId="0" fillId="34" borderId="1" xfId="0" applyNumberFormat="1" applyFill="1" applyBorder="1" applyAlignment="1">
      <alignment horizontal="center" vertical="center" wrapText="1"/>
    </xf>
    <xf numFmtId="44" fontId="0" fillId="34" borderId="1" xfId="2" applyFont="1" applyFill="1" applyBorder="1" applyAlignment="1">
      <alignment horizontal="center" vertical="center" wrapText="1"/>
    </xf>
    <xf numFmtId="169" fontId="0" fillId="34" borderId="1" xfId="0" applyNumberFormat="1" applyFill="1" applyBorder="1" applyAlignment="1">
      <alignment horizontal="center" vertical="center" wrapText="1"/>
    </xf>
    <xf numFmtId="0" fontId="0" fillId="34" borderId="1" xfId="0" applyFill="1" applyBorder="1" applyAlignment="1">
      <alignment vertical="center"/>
    </xf>
    <xf numFmtId="0" fontId="27" fillId="34" borderId="12" xfId="0" applyFont="1" applyFill="1" applyBorder="1" applyAlignment="1">
      <alignment horizontal="center" vertical="center" wrapText="1"/>
    </xf>
    <xf numFmtId="0" fontId="0" fillId="0" borderId="12" xfId="0" applyBorder="1" applyAlignment="1">
      <alignment vertical="center" wrapText="1"/>
    </xf>
    <xf numFmtId="167" fontId="0" fillId="34" borderId="1" xfId="8" applyNumberFormat="1" applyFont="1" applyFill="1" applyBorder="1" applyAlignment="1">
      <alignment horizontal="center" vertical="center" wrapText="1"/>
    </xf>
    <xf numFmtId="49" fontId="40" fillId="34" borderId="0" xfId="0" applyNumberFormat="1" applyFont="1" applyFill="1" applyAlignment="1">
      <alignment horizontal="center" vertical="center" wrapText="1"/>
    </xf>
    <xf numFmtId="167" fontId="0" fillId="34" borderId="1" xfId="12" applyNumberFormat="1" applyFont="1" applyFill="1" applyBorder="1" applyAlignment="1">
      <alignment horizontal="center" vertical="center" wrapText="1"/>
    </xf>
    <xf numFmtId="44" fontId="0" fillId="34" borderId="1" xfId="12" applyFont="1" applyFill="1" applyBorder="1" applyAlignment="1">
      <alignment horizontal="center" vertical="center" wrapText="1"/>
    </xf>
    <xf numFmtId="0" fontId="22" fillId="36" borderId="1" xfId="0" applyFont="1" applyFill="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wrapText="1"/>
    </xf>
    <xf numFmtId="0" fontId="0" fillId="0" borderId="12" xfId="0" applyBorder="1" applyAlignment="1">
      <alignment horizontal="left" vertical="center" wrapText="1"/>
    </xf>
    <xf numFmtId="0" fontId="28" fillId="0" borderId="13" xfId="0" applyFont="1" applyBorder="1" applyAlignment="1">
      <alignment horizontal="left" vertical="center" wrapText="1"/>
    </xf>
    <xf numFmtId="0" fontId="0" fillId="0" borderId="13" xfId="0" applyBorder="1" applyAlignment="1">
      <alignment horizontal="left" vertical="center" wrapText="1"/>
    </xf>
    <xf numFmtId="0" fontId="28" fillId="0" borderId="1" xfId="0" applyFont="1" applyBorder="1" applyAlignment="1">
      <alignment horizontal="left" vertical="center"/>
    </xf>
    <xf numFmtId="0" fontId="0" fillId="0" borderId="13" xfId="0" applyBorder="1" applyAlignment="1">
      <alignment horizontal="center" vertical="center" wrapText="1"/>
    </xf>
    <xf numFmtId="0" fontId="0" fillId="0" borderId="11" xfId="0" applyBorder="1" applyAlignment="1">
      <alignment horizontal="center" vertical="center" wrapText="1"/>
    </xf>
    <xf numFmtId="165" fontId="0" fillId="0" borderId="13" xfId="8" applyFont="1" applyBorder="1" applyAlignment="1">
      <alignment horizontal="center" vertical="center" wrapText="1"/>
    </xf>
    <xf numFmtId="165" fontId="0" fillId="0" borderId="12" xfId="8" applyFont="1" applyBorder="1" applyAlignment="1">
      <alignment horizontal="center" vertical="center" wrapText="1"/>
    </xf>
    <xf numFmtId="0" fontId="0" fillId="0" borderId="13" xfId="0" applyBorder="1" applyAlignment="1">
      <alignment horizontal="center" vertical="center"/>
    </xf>
    <xf numFmtId="165" fontId="0" fillId="0" borderId="13" xfId="8" applyFont="1" applyBorder="1" applyAlignment="1">
      <alignment horizontal="center" vertical="center"/>
    </xf>
    <xf numFmtId="166" fontId="0" fillId="0" borderId="13" xfId="0" applyNumberFormat="1" applyBorder="1" applyAlignment="1">
      <alignment horizontal="center" vertical="center"/>
    </xf>
    <xf numFmtId="165" fontId="0" fillId="2" borderId="13" xfId="8" applyFont="1" applyFill="1" applyBorder="1" applyAlignment="1">
      <alignment horizontal="center" vertical="center" wrapText="1"/>
    </xf>
    <xf numFmtId="0" fontId="0" fillId="0" borderId="16" xfId="0" applyBorder="1" applyAlignment="1">
      <alignment horizontal="center" vertical="center" wrapText="1"/>
    </xf>
    <xf numFmtId="9" fontId="42" fillId="37" borderId="1" xfId="0" applyNumberFormat="1" applyFont="1" applyFill="1" applyBorder="1" applyAlignment="1">
      <alignment horizontal="center" vertical="center"/>
    </xf>
    <xf numFmtId="0" fontId="42" fillId="37" borderId="1" xfId="0" applyFont="1" applyFill="1" applyBorder="1" applyAlignment="1">
      <alignment horizontal="center" vertical="center"/>
    </xf>
    <xf numFmtId="0" fontId="5" fillId="32"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9" fontId="0" fillId="2" borderId="11" xfId="0" applyNumberFormat="1" applyFill="1" applyBorder="1" applyAlignment="1">
      <alignment horizontal="center" vertical="center"/>
    </xf>
    <xf numFmtId="0" fontId="5" fillId="38" borderId="11" xfId="0" applyFont="1" applyFill="1" applyBorder="1" applyAlignment="1">
      <alignment horizontal="center" vertical="center" wrapText="1"/>
    </xf>
    <xf numFmtId="0" fontId="8" fillId="38" borderId="1" xfId="0" applyFont="1" applyFill="1" applyBorder="1" applyAlignment="1">
      <alignment horizontal="center" vertical="center"/>
    </xf>
    <xf numFmtId="0" fontId="8" fillId="38" borderId="1" xfId="0" applyFont="1" applyFill="1" applyBorder="1" applyAlignment="1">
      <alignment horizontal="center" vertical="center" wrapText="1"/>
    </xf>
    <xf numFmtId="0" fontId="18" fillId="38" borderId="1" xfId="0" applyFont="1" applyFill="1" applyBorder="1" applyAlignment="1">
      <alignment horizontal="center" vertical="center" wrapText="1"/>
    </xf>
    <xf numFmtId="9" fontId="8" fillId="38" borderId="1" xfId="7" applyFont="1" applyFill="1" applyBorder="1" applyAlignment="1">
      <alignment horizontal="center" vertical="center"/>
    </xf>
    <xf numFmtId="0" fontId="0" fillId="38" borderId="0" xfId="0" applyFill="1"/>
    <xf numFmtId="10" fontId="42" fillId="37" borderId="1" xfId="7" applyNumberFormat="1" applyFont="1" applyFill="1" applyBorder="1" applyAlignment="1">
      <alignment horizontal="center" vertical="center"/>
    </xf>
    <xf numFmtId="2" fontId="42" fillId="37" borderId="1" xfId="0" applyNumberFormat="1" applyFont="1" applyFill="1" applyBorder="1" applyAlignment="1">
      <alignment horizontal="center" vertical="center"/>
    </xf>
    <xf numFmtId="10" fontId="42" fillId="37" borderId="1" xfId="0" applyNumberFormat="1" applyFont="1" applyFill="1" applyBorder="1" applyAlignment="1">
      <alignment horizontal="center" vertical="center"/>
    </xf>
    <xf numFmtId="10" fontId="45" fillId="37" borderId="1" xfId="0" applyNumberFormat="1" applyFont="1" applyFill="1" applyBorder="1" applyAlignment="1">
      <alignment horizontal="center" vertical="center"/>
    </xf>
    <xf numFmtId="9" fontId="44" fillId="37" borderId="1" xfId="0" applyNumberFormat="1" applyFont="1" applyFill="1" applyBorder="1" applyAlignment="1">
      <alignment horizontal="center" vertical="center"/>
    </xf>
    <xf numFmtId="0" fontId="44" fillId="37" borderId="1" xfId="0" applyFont="1" applyFill="1" applyBorder="1" applyAlignment="1">
      <alignment horizontal="center" vertical="center"/>
    </xf>
    <xf numFmtId="9" fontId="44" fillId="35" borderId="1" xfId="0" applyNumberFormat="1" applyFont="1" applyFill="1" applyBorder="1" applyAlignment="1">
      <alignment horizontal="center" vertical="center"/>
    </xf>
    <xf numFmtId="0" fontId="44" fillId="35" borderId="1" xfId="0" applyFont="1" applyFill="1" applyBorder="1" applyAlignment="1">
      <alignment horizontal="center" vertical="center"/>
    </xf>
    <xf numFmtId="0" fontId="46" fillId="11"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10" fontId="48" fillId="2" borderId="1" xfId="0" applyNumberFormat="1" applyFont="1" applyFill="1" applyBorder="1" applyAlignment="1">
      <alignment horizontal="center" vertical="center" wrapText="1"/>
    </xf>
    <xf numFmtId="0" fontId="46" fillId="11" borderId="1" xfId="0" applyFont="1" applyFill="1" applyBorder="1" applyAlignment="1">
      <alignment horizontal="center" vertical="center"/>
    </xf>
    <xf numFmtId="0" fontId="46" fillId="2" borderId="1" xfId="0" applyFont="1" applyFill="1" applyBorder="1" applyAlignment="1">
      <alignment horizontal="center" vertical="center"/>
    </xf>
    <xf numFmtId="0" fontId="49" fillId="2" borderId="1" xfId="0" applyFont="1" applyFill="1" applyBorder="1" applyAlignment="1">
      <alignment horizontal="center" vertical="center"/>
    </xf>
    <xf numFmtId="10" fontId="48" fillId="2" borderId="1" xfId="0" applyNumberFormat="1" applyFont="1" applyFill="1" applyBorder="1" applyAlignment="1">
      <alignment horizontal="center" vertical="center"/>
    </xf>
    <xf numFmtId="0" fontId="47" fillId="11"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9" fillId="38" borderId="1" xfId="0" applyFont="1" applyFill="1" applyBorder="1" applyAlignment="1">
      <alignment horizontal="center" vertical="center"/>
    </xf>
    <xf numFmtId="10" fontId="51" fillId="0" borderId="1" xfId="7" applyNumberFormat="1" applyFont="1" applyBorder="1" applyAlignment="1">
      <alignment horizontal="center" vertical="center"/>
    </xf>
    <xf numFmtId="0" fontId="22" fillId="39" borderId="1" xfId="0" applyFont="1" applyFill="1" applyBorder="1" applyAlignment="1">
      <alignment horizontal="center" vertical="center" wrapText="1"/>
    </xf>
    <xf numFmtId="1" fontId="0" fillId="4" borderId="1" xfId="7" applyNumberFormat="1" applyFont="1" applyFill="1" applyBorder="1" applyAlignment="1">
      <alignment horizontal="center" vertical="center" wrapText="1"/>
    </xf>
    <xf numFmtId="9" fontId="0" fillId="4" borderId="1" xfId="7" applyFont="1" applyFill="1" applyBorder="1" applyAlignment="1">
      <alignment horizontal="center" vertical="center" wrapText="1"/>
    </xf>
    <xf numFmtId="1" fontId="31" fillId="4" borderId="1" xfId="7" applyNumberFormat="1" applyFont="1" applyFill="1" applyBorder="1" applyAlignment="1">
      <alignment horizontal="center" vertical="center" wrapText="1"/>
    </xf>
    <xf numFmtId="174" fontId="31" fillId="4" borderId="1" xfId="7" applyNumberFormat="1" applyFont="1" applyFill="1" applyBorder="1" applyAlignment="1">
      <alignment horizontal="center" vertical="center" wrapText="1"/>
    </xf>
    <xf numFmtId="10" fontId="0" fillId="4" borderId="1" xfId="7"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2" fontId="0" fillId="4" borderId="1" xfId="7" applyNumberFormat="1" applyFont="1" applyFill="1" applyBorder="1" applyAlignment="1">
      <alignment horizontal="center" vertical="center" wrapText="1"/>
    </xf>
    <xf numFmtId="3" fontId="0" fillId="4" borderId="1" xfId="7" applyNumberFormat="1" applyFont="1" applyFill="1" applyBorder="1" applyAlignment="1">
      <alignment horizontal="center" vertical="center" wrapText="1"/>
    </xf>
    <xf numFmtId="10" fontId="41" fillId="4" borderId="1" xfId="7" applyNumberFormat="1" applyFont="1" applyFill="1" applyBorder="1" applyAlignment="1">
      <alignment horizontal="center" vertical="center" wrapText="1"/>
    </xf>
    <xf numFmtId="0" fontId="0" fillId="4" borderId="0" xfId="0" applyFill="1"/>
    <xf numFmtId="1" fontId="0" fillId="2" borderId="1" xfId="7" applyNumberFormat="1" applyFont="1" applyFill="1" applyBorder="1" applyAlignment="1">
      <alignment horizontal="center" vertical="center" wrapText="1"/>
    </xf>
    <xf numFmtId="174" fontId="31" fillId="2" borderId="1" xfId="7"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vertical="center" wrapText="1"/>
    </xf>
    <xf numFmtId="165" fontId="0" fillId="2" borderId="16" xfId="8" applyFont="1" applyFill="1" applyBorder="1" applyAlignment="1">
      <alignment horizontal="center" vertical="center" wrapText="1"/>
    </xf>
    <xf numFmtId="171" fontId="1" fillId="0" borderId="0" xfId="0" applyNumberFormat="1" applyFont="1" applyAlignment="1">
      <alignment vertical="center"/>
    </xf>
    <xf numFmtId="0" fontId="0" fillId="2" borderId="11" xfId="0" applyFill="1" applyBorder="1" applyAlignment="1">
      <alignment horizontal="center" vertical="center"/>
    </xf>
    <xf numFmtId="10" fontId="22" fillId="37" borderId="1" xfId="7" applyNumberFormat="1" applyFont="1" applyFill="1" applyBorder="1" applyAlignment="1">
      <alignment horizontal="center" vertical="center" wrapText="1"/>
    </xf>
    <xf numFmtId="10" fontId="52" fillId="2" borderId="4" xfId="0" applyNumberFormat="1" applyFont="1" applyFill="1" applyBorder="1" applyAlignment="1">
      <alignment horizontal="center" vertical="center" wrapText="1"/>
    </xf>
    <xf numFmtId="10" fontId="52" fillId="2" borderId="1" xfId="7" applyNumberFormat="1" applyFont="1" applyFill="1" applyBorder="1" applyAlignment="1">
      <alignment horizontal="center" vertical="center" wrapText="1"/>
    </xf>
    <xf numFmtId="0" fontId="0" fillId="22" borderId="1" xfId="0" applyFill="1" applyBorder="1" applyAlignment="1">
      <alignment horizontal="center" vertical="center"/>
    </xf>
    <xf numFmtId="0" fontId="0" fillId="22" borderId="1" xfId="0" applyFill="1" applyBorder="1" applyAlignment="1">
      <alignment vertical="top" wrapText="1"/>
    </xf>
    <xf numFmtId="49" fontId="0" fillId="22" borderId="1" xfId="0" applyNumberFormat="1" applyFill="1" applyBorder="1" applyAlignment="1">
      <alignment horizontal="center" vertical="center"/>
    </xf>
    <xf numFmtId="10" fontId="28" fillId="22" borderId="14" xfId="0" applyNumberFormat="1" applyFont="1" applyFill="1" applyBorder="1" applyAlignment="1">
      <alignment horizontal="center" vertical="center" wrapText="1"/>
    </xf>
    <xf numFmtId="0" fontId="8" fillId="22" borderId="1" xfId="0" applyFont="1" applyFill="1" applyBorder="1" applyAlignment="1">
      <alignment horizontal="center" vertical="center" wrapText="1"/>
    </xf>
    <xf numFmtId="0" fontId="46" fillId="22" borderId="1" xfId="0" applyFont="1" applyFill="1" applyBorder="1" applyAlignment="1">
      <alignment horizontal="center" vertical="center" wrapText="1"/>
    </xf>
    <xf numFmtId="0" fontId="42" fillId="40" borderId="1" xfId="0" applyFont="1" applyFill="1" applyBorder="1" applyAlignment="1">
      <alignment horizontal="center" vertical="center"/>
    </xf>
    <xf numFmtId="10" fontId="42" fillId="40" borderId="1" xfId="7" applyNumberFormat="1" applyFont="1" applyFill="1" applyBorder="1" applyAlignment="1">
      <alignment horizontal="center" vertical="center"/>
    </xf>
    <xf numFmtId="0" fontId="0" fillId="22" borderId="0" xfId="0" applyFill="1"/>
    <xf numFmtId="0" fontId="46" fillId="2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30" borderId="1" xfId="0" applyFill="1" applyBorder="1" applyAlignment="1">
      <alignment horizontal="center" vertical="center"/>
    </xf>
    <xf numFmtId="0" fontId="0" fillId="30" borderId="1" xfId="0" applyFill="1" applyBorder="1" applyAlignment="1">
      <alignment vertical="top" wrapText="1"/>
    </xf>
    <xf numFmtId="49" fontId="0" fillId="30" borderId="1" xfId="0" applyNumberFormat="1" applyFill="1" applyBorder="1" applyAlignment="1">
      <alignment horizontal="center" vertical="center"/>
    </xf>
    <xf numFmtId="10" fontId="28" fillId="30" borderId="14" xfId="0" applyNumberFormat="1" applyFont="1" applyFill="1" applyBorder="1" applyAlignment="1">
      <alignment horizontal="center" vertical="center" wrapText="1"/>
    </xf>
    <xf numFmtId="0" fontId="7" fillId="30" borderId="1" xfId="0" applyFont="1" applyFill="1" applyBorder="1" applyAlignment="1">
      <alignment horizontal="center" vertical="center"/>
    </xf>
    <xf numFmtId="0" fontId="8" fillId="30" borderId="1" xfId="0" applyFont="1" applyFill="1" applyBorder="1" applyAlignment="1">
      <alignment horizontal="center" vertical="center"/>
    </xf>
    <xf numFmtId="0" fontId="46" fillId="30" borderId="1" xfId="0" applyFont="1" applyFill="1" applyBorder="1" applyAlignment="1">
      <alignment horizontal="center" vertical="center"/>
    </xf>
    <xf numFmtId="0" fontId="42" fillId="42" borderId="1" xfId="0" applyFont="1" applyFill="1" applyBorder="1" applyAlignment="1">
      <alignment horizontal="center" vertical="center"/>
    </xf>
    <xf numFmtId="10" fontId="42" fillId="42" borderId="1" xfId="7" applyNumberFormat="1" applyFont="1" applyFill="1" applyBorder="1" applyAlignment="1">
      <alignment horizontal="center" vertical="center"/>
    </xf>
    <xf numFmtId="0" fontId="0" fillId="30" borderId="0" xfId="0" applyFill="1"/>
    <xf numFmtId="0" fontId="0" fillId="4" borderId="1" xfId="7" applyNumberFormat="1" applyFont="1" applyFill="1" applyBorder="1" applyAlignment="1">
      <alignment horizontal="center" vertical="center" wrapText="1"/>
    </xf>
    <xf numFmtId="10" fontId="29" fillId="2" borderId="1" xfId="0" applyNumberFormat="1" applyFont="1" applyFill="1" applyBorder="1" applyAlignment="1">
      <alignment horizontal="center" vertical="center" wrapText="1"/>
    </xf>
    <xf numFmtId="10" fontId="29" fillId="2" borderId="1" xfId="7" applyNumberFormat="1" applyFont="1" applyFill="1" applyBorder="1" applyAlignment="1">
      <alignment horizontal="center" vertical="center" wrapText="1"/>
    </xf>
    <xf numFmtId="10" fontId="29" fillId="2" borderId="1" xfId="0" applyNumberFormat="1" applyFont="1" applyFill="1" applyBorder="1" applyAlignment="1">
      <alignment horizontal="center" vertical="center"/>
    </xf>
    <xf numFmtId="0" fontId="0" fillId="41" borderId="1" xfId="7" applyNumberFormat="1" applyFont="1" applyFill="1" applyBorder="1" applyAlignment="1">
      <alignment horizontal="center" vertical="center" wrapText="1"/>
    </xf>
    <xf numFmtId="10" fontId="7" fillId="2" borderId="1" xfId="7" applyNumberFormat="1" applyFont="1" applyFill="1" applyBorder="1" applyAlignment="1">
      <alignment horizontal="center" vertical="center" wrapText="1"/>
    </xf>
    <xf numFmtId="0" fontId="41" fillId="4" borderId="1" xfId="7" applyNumberFormat="1" applyFont="1" applyFill="1" applyBorder="1" applyAlignment="1">
      <alignment horizontal="center" vertical="center" wrapText="1"/>
    </xf>
    <xf numFmtId="0" fontId="53" fillId="2" borderId="1" xfId="0" applyFont="1" applyFill="1" applyBorder="1" applyAlignment="1">
      <alignment horizontal="center" vertical="center"/>
    </xf>
    <xf numFmtId="10" fontId="2" fillId="2" borderId="24" xfId="0" applyNumberFormat="1" applyFont="1" applyFill="1" applyBorder="1" applyAlignment="1">
      <alignment horizontal="center" vertical="center"/>
    </xf>
    <xf numFmtId="0" fontId="0" fillId="0" borderId="12" xfId="0" applyBorder="1" applyAlignment="1">
      <alignment horizontal="center" vertical="center"/>
    </xf>
    <xf numFmtId="0" fontId="7" fillId="43" borderId="1" xfId="0" applyFont="1" applyFill="1" applyBorder="1" applyAlignment="1">
      <alignment horizontal="center" vertical="center"/>
    </xf>
    <xf numFmtId="9" fontId="46" fillId="2" borderId="1" xfId="7" applyFont="1" applyFill="1" applyBorder="1" applyAlignment="1">
      <alignment horizontal="center" vertical="center"/>
    </xf>
    <xf numFmtId="0" fontId="0" fillId="43" borderId="1" xfId="0" applyFill="1" applyBorder="1" applyAlignment="1">
      <alignment horizontal="center" vertical="center"/>
    </xf>
    <xf numFmtId="0" fontId="0" fillId="43" borderId="1" xfId="0" applyFill="1" applyBorder="1" applyAlignment="1">
      <alignment vertical="top" wrapText="1"/>
    </xf>
    <xf numFmtId="0" fontId="0" fillId="43" borderId="1" xfId="0" applyFill="1" applyBorder="1" applyAlignment="1">
      <alignment horizontal="center" vertical="center" wrapText="1"/>
    </xf>
    <xf numFmtId="49" fontId="0" fillId="43" borderId="1" xfId="0" applyNumberFormat="1" applyFill="1" applyBorder="1" applyAlignment="1">
      <alignment horizontal="center" vertical="center"/>
    </xf>
    <xf numFmtId="10" fontId="28" fillId="43" borderId="14" xfId="0" applyNumberFormat="1" applyFont="1" applyFill="1" applyBorder="1" applyAlignment="1">
      <alignment horizontal="center" vertical="center" wrapText="1"/>
    </xf>
    <xf numFmtId="9" fontId="8" fillId="43" borderId="1" xfId="7" applyFont="1" applyFill="1" applyBorder="1" applyAlignment="1">
      <alignment horizontal="center" vertical="center"/>
    </xf>
    <xf numFmtId="0" fontId="0" fillId="43" borderId="0" xfId="0" applyFill="1"/>
    <xf numFmtId="10" fontId="46" fillId="11" borderId="1" xfId="7" applyNumberFormat="1" applyFont="1" applyFill="1" applyBorder="1" applyAlignment="1">
      <alignment horizontal="center" vertical="center"/>
    </xf>
    <xf numFmtId="9" fontId="46" fillId="43" borderId="1" xfId="7" applyFont="1" applyFill="1" applyBorder="1" applyAlignment="1">
      <alignment horizontal="center" vertical="center"/>
    </xf>
    <xf numFmtId="175" fontId="46" fillId="43" borderId="1" xfId="7" applyNumberFormat="1" applyFont="1" applyFill="1" applyBorder="1" applyAlignment="1">
      <alignment horizontal="center" vertical="center"/>
    </xf>
    <xf numFmtId="10" fontId="46" fillId="2" borderId="1" xfId="7" applyNumberFormat="1" applyFont="1" applyFill="1" applyBorder="1" applyAlignment="1">
      <alignment horizontal="center" vertical="center"/>
    </xf>
    <xf numFmtId="10" fontId="46" fillId="43" borderId="1" xfId="7" applyNumberFormat="1" applyFont="1" applyFill="1" applyBorder="1" applyAlignment="1">
      <alignment horizontal="center" vertical="center"/>
    </xf>
    <xf numFmtId="10" fontId="8" fillId="43" borderId="1" xfId="7" applyNumberFormat="1" applyFont="1" applyFill="1" applyBorder="1" applyAlignment="1">
      <alignment horizontal="center" vertical="center"/>
    </xf>
    <xf numFmtId="10" fontId="48" fillId="2" borderId="1" xfId="7" applyNumberFormat="1" applyFont="1" applyFill="1" applyBorder="1" applyAlignment="1">
      <alignment horizontal="center" vertical="center"/>
    </xf>
    <xf numFmtId="0" fontId="54" fillId="2" borderId="1" xfId="0" applyFont="1" applyFill="1" applyBorder="1" applyAlignment="1">
      <alignment horizontal="center" vertical="center" wrapText="1"/>
    </xf>
    <xf numFmtId="165" fontId="39" fillId="2" borderId="11" xfId="8" applyFont="1" applyFill="1" applyBorder="1" applyAlignment="1">
      <alignment horizontal="center" vertical="center" wrapText="1"/>
    </xf>
    <xf numFmtId="165" fontId="39" fillId="2" borderId="13" xfId="8"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9" borderId="4" xfId="0" applyFill="1" applyBorder="1" applyAlignment="1">
      <alignment horizontal="center" vertical="center"/>
    </xf>
    <xf numFmtId="166" fontId="0" fillId="9" borderId="13" xfId="0" applyNumberFormat="1" applyFill="1" applyBorder="1" applyAlignment="1">
      <alignment horizontal="center" vertical="center"/>
    </xf>
    <xf numFmtId="165" fontId="0" fillId="9" borderId="13" xfId="8" applyFont="1" applyFill="1" applyBorder="1" applyAlignment="1">
      <alignment horizontal="center" vertical="center" wrapText="1"/>
    </xf>
    <xf numFmtId="165" fontId="0" fillId="9" borderId="12" xfId="8" applyFont="1" applyFill="1" applyBorder="1" applyAlignment="1">
      <alignment horizontal="center" vertical="center" wrapText="1"/>
    </xf>
    <xf numFmtId="0" fontId="0" fillId="9" borderId="13" xfId="0" applyFill="1" applyBorder="1" applyAlignment="1">
      <alignment horizontal="center" vertical="center" wrapText="1"/>
    </xf>
    <xf numFmtId="0" fontId="0" fillId="9" borderId="11" xfId="0" applyFill="1" applyBorder="1" applyAlignment="1">
      <alignment horizontal="center" vertical="center"/>
    </xf>
    <xf numFmtId="0" fontId="0" fillId="9" borderId="13" xfId="0" applyFill="1" applyBorder="1" applyAlignment="1">
      <alignment horizontal="center" vertical="center"/>
    </xf>
    <xf numFmtId="165" fontId="0" fillId="9" borderId="16" xfId="8" applyFont="1" applyFill="1" applyBorder="1" applyAlignment="1">
      <alignment horizontal="center" vertical="center" wrapText="1"/>
    </xf>
    <xf numFmtId="0" fontId="0" fillId="9" borderId="16" xfId="0" applyFill="1" applyBorder="1" applyAlignment="1">
      <alignment horizontal="center" vertical="center" wrapText="1"/>
    </xf>
    <xf numFmtId="165" fontId="0" fillId="9" borderId="13" xfId="8" applyFont="1" applyFill="1" applyBorder="1" applyAlignment="1">
      <alignment horizontal="center" vertical="center"/>
    </xf>
    <xf numFmtId="0" fontId="0" fillId="9" borderId="0" xfId="0" applyFill="1"/>
    <xf numFmtId="165" fontId="0" fillId="34" borderId="12" xfId="8" applyFont="1" applyFill="1" applyBorder="1" applyAlignment="1">
      <alignment horizontal="center" vertical="center"/>
    </xf>
    <xf numFmtId="0" fontId="0" fillId="44" borderId="0" xfId="0" applyFill="1" applyAlignment="1">
      <alignment horizontal="center"/>
    </xf>
    <xf numFmtId="0" fontId="5" fillId="44" borderId="1" xfId="0" applyFont="1" applyFill="1" applyBorder="1" applyAlignment="1">
      <alignment horizontal="center" vertical="center" wrapText="1"/>
    </xf>
    <xf numFmtId="0" fontId="2" fillId="44" borderId="7" xfId="0" applyFont="1" applyFill="1" applyBorder="1" applyAlignment="1">
      <alignment horizontal="center" vertical="center" wrapText="1"/>
    </xf>
    <xf numFmtId="0" fontId="26" fillId="44" borderId="6" xfId="0" applyFont="1" applyFill="1" applyBorder="1" applyAlignment="1">
      <alignment horizontal="center" vertical="center"/>
    </xf>
    <xf numFmtId="0" fontId="0" fillId="44" borderId="0" xfId="0" applyFill="1"/>
    <xf numFmtId="0" fontId="55" fillId="45" borderId="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39" fillId="2" borderId="0" xfId="0" applyFont="1" applyFill="1" applyAlignment="1">
      <alignment horizontal="center"/>
    </xf>
    <xf numFmtId="0" fontId="56" fillId="2" borderId="7" xfId="0" applyFont="1" applyFill="1" applyBorder="1" applyAlignment="1">
      <alignment horizontal="center" vertical="center" wrapText="1"/>
    </xf>
    <xf numFmtId="0" fontId="57" fillId="2" borderId="6" xfId="0" applyFont="1" applyFill="1" applyBorder="1" applyAlignment="1">
      <alignment horizontal="center" vertical="center"/>
    </xf>
    <xf numFmtId="0" fontId="57" fillId="2" borderId="8" xfId="0" applyFont="1" applyFill="1" applyBorder="1" applyAlignment="1">
      <alignment horizontal="center" vertical="center"/>
    </xf>
    <xf numFmtId="0" fontId="39" fillId="37" borderId="1" xfId="0" applyFont="1" applyFill="1" applyBorder="1" applyAlignment="1">
      <alignment horizontal="center" vertical="center"/>
    </xf>
    <xf numFmtId="167" fontId="39" fillId="2" borderId="1" xfId="0" applyNumberFormat="1" applyFont="1" applyFill="1" applyBorder="1" applyAlignment="1">
      <alignment horizontal="center" vertical="center" wrapText="1"/>
    </xf>
    <xf numFmtId="167" fontId="39" fillId="2" borderId="1" xfId="8"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5" fontId="58" fillId="2" borderId="1" xfId="8" applyFont="1" applyFill="1" applyBorder="1" applyAlignment="1" applyProtection="1">
      <alignment horizontal="center" vertical="center" wrapText="1"/>
    </xf>
    <xf numFmtId="167" fontId="39" fillId="2" borderId="11" xfId="8" applyNumberFormat="1" applyFont="1" applyFill="1" applyBorder="1" applyAlignment="1">
      <alignment horizontal="center" vertical="center" wrapText="1"/>
    </xf>
    <xf numFmtId="6" fontId="39" fillId="2" borderId="12" xfId="0" applyNumberFormat="1" applyFont="1" applyFill="1" applyBorder="1" applyAlignment="1">
      <alignment horizontal="center" vertical="center" wrapText="1"/>
    </xf>
    <xf numFmtId="6" fontId="39" fillId="2" borderId="13" xfId="0" applyNumberFormat="1"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xf>
    <xf numFmtId="165" fontId="39" fillId="2" borderId="13" xfId="8" applyFont="1" applyFill="1" applyBorder="1" applyAlignment="1">
      <alignment horizontal="center" vertical="center"/>
    </xf>
    <xf numFmtId="0" fontId="39" fillId="2" borderId="13" xfId="0" applyFont="1" applyFill="1" applyBorder="1" applyAlignment="1">
      <alignment horizontal="center" vertical="center" wrapText="1"/>
    </xf>
    <xf numFmtId="165" fontId="39" fillId="2" borderId="1" xfId="8" applyFont="1" applyFill="1" applyBorder="1" applyAlignment="1">
      <alignment horizontal="center" vertical="center" wrapText="1"/>
    </xf>
    <xf numFmtId="168" fontId="39" fillId="2" borderId="1" xfId="0" applyNumberFormat="1" applyFont="1" applyFill="1" applyBorder="1" applyAlignment="1">
      <alignment horizontal="center" vertical="center" wrapText="1"/>
    </xf>
    <xf numFmtId="44" fontId="39" fillId="2" borderId="1" xfId="12" applyFont="1" applyFill="1" applyBorder="1" applyAlignment="1">
      <alignment horizontal="center" vertical="center" wrapText="1"/>
    </xf>
    <xf numFmtId="0" fontId="39" fillId="2" borderId="0" xfId="0" applyFont="1" applyFill="1"/>
    <xf numFmtId="49" fontId="0" fillId="2" borderId="1" xfId="0" applyNumberFormat="1" applyFill="1" applyBorder="1" applyAlignment="1">
      <alignment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44" fontId="0"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wrapText="1"/>
    </xf>
    <xf numFmtId="44" fontId="0" fillId="2" borderId="1" xfId="0" applyNumberFormat="1" applyFill="1" applyBorder="1" applyAlignment="1">
      <alignment horizontal="center" vertical="center"/>
    </xf>
    <xf numFmtId="0" fontId="22" fillId="2" borderId="1" xfId="0" applyFont="1" applyFill="1" applyBorder="1" applyAlignment="1">
      <alignment horizontal="left" vertical="center" wrapText="1"/>
    </xf>
    <xf numFmtId="0" fontId="0" fillId="34" borderId="2" xfId="0" applyFill="1" applyBorder="1" applyAlignment="1">
      <alignment horizontal="center" vertical="center" wrapText="1"/>
    </xf>
    <xf numFmtId="43" fontId="3" fillId="34" borderId="2" xfId="11" applyFont="1" applyFill="1" applyBorder="1" applyAlignment="1">
      <alignment horizontal="center" vertical="top" wrapText="1"/>
    </xf>
    <xf numFmtId="165" fontId="0" fillId="9" borderId="12" xfId="8" applyFont="1" applyFill="1" applyBorder="1" applyAlignment="1">
      <alignment vertical="center" wrapText="1"/>
    </xf>
    <xf numFmtId="0" fontId="39" fillId="2" borderId="8" xfId="0" applyFont="1" applyFill="1" applyBorder="1" applyAlignment="1">
      <alignment vertical="center" wrapText="1"/>
    </xf>
    <xf numFmtId="166" fontId="60" fillId="9" borderId="24" xfId="0" applyNumberFormat="1" applyFont="1" applyFill="1" applyBorder="1" applyAlignment="1">
      <alignment horizontal="center" vertical="center"/>
    </xf>
    <xf numFmtId="169" fontId="60" fillId="44" borderId="24" xfId="0" applyNumberFormat="1" applyFont="1" applyFill="1" applyBorder="1" applyAlignment="1">
      <alignment horizontal="center" vertical="center"/>
    </xf>
    <xf numFmtId="176" fontId="59" fillId="0" borderId="0" xfId="0" applyNumberFormat="1" applyFont="1"/>
    <xf numFmtId="10" fontId="61" fillId="2" borderId="24" xfId="7" applyNumberFormat="1"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vertical="top" wrapText="1"/>
    </xf>
    <xf numFmtId="49" fontId="0" fillId="6" borderId="1" xfId="0" applyNumberFormat="1" applyFill="1" applyBorder="1" applyAlignment="1">
      <alignment horizontal="center" vertical="center"/>
    </xf>
    <xf numFmtId="10" fontId="28" fillId="6" borderId="14" xfId="0" applyNumberFormat="1" applyFont="1" applyFill="1" applyBorder="1" applyAlignment="1">
      <alignment horizontal="center" vertical="center" wrapText="1"/>
    </xf>
    <xf numFmtId="0" fontId="8" fillId="6" borderId="1" xfId="0" applyFont="1" applyFill="1" applyBorder="1" applyAlignment="1">
      <alignment horizontal="center" vertical="center"/>
    </xf>
    <xf numFmtId="0" fontId="46" fillId="6" borderId="1" xfId="0" applyFont="1" applyFill="1" applyBorder="1" applyAlignment="1">
      <alignment horizontal="center" vertical="center" wrapText="1"/>
    </xf>
    <xf numFmtId="0" fontId="46" fillId="6" borderId="1" xfId="0" applyFont="1" applyFill="1" applyBorder="1" applyAlignment="1">
      <alignment horizontal="center" vertical="center"/>
    </xf>
    <xf numFmtId="0" fontId="42" fillId="46" borderId="1" xfId="0" applyFont="1" applyFill="1" applyBorder="1" applyAlignment="1">
      <alignment horizontal="center" vertical="center"/>
    </xf>
    <xf numFmtId="0" fontId="0" fillId="6" borderId="0" xfId="0" applyFill="1"/>
    <xf numFmtId="0" fontId="0" fillId="8" borderId="1" xfId="0" applyFill="1" applyBorder="1" applyAlignment="1">
      <alignment horizontal="center" vertical="center"/>
    </xf>
    <xf numFmtId="0" fontId="0" fillId="8" borderId="1" xfId="0" applyFill="1" applyBorder="1" applyAlignment="1">
      <alignment vertical="top" wrapText="1"/>
    </xf>
    <xf numFmtId="49" fontId="0" fillId="8" borderId="1" xfId="0" applyNumberFormat="1" applyFill="1" applyBorder="1" applyAlignment="1">
      <alignment horizontal="center" vertical="center"/>
    </xf>
    <xf numFmtId="10" fontId="28" fillId="8" borderId="14"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2" fillId="47" borderId="1" xfId="0" applyFont="1" applyFill="1" applyBorder="1" applyAlignment="1">
      <alignment horizontal="center" vertical="center"/>
    </xf>
    <xf numFmtId="10" fontId="42" fillId="47" borderId="1" xfId="7" applyNumberFormat="1" applyFont="1" applyFill="1" applyBorder="1" applyAlignment="1">
      <alignment horizontal="center" vertical="center"/>
    </xf>
    <xf numFmtId="0" fontId="19" fillId="8" borderId="1" xfId="0" applyFont="1" applyFill="1" applyBorder="1" applyAlignment="1">
      <alignment horizontal="center" vertical="center" wrapText="1"/>
    </xf>
    <xf numFmtId="0" fontId="0" fillId="8" borderId="0" xfId="0" applyFill="1"/>
    <xf numFmtId="0" fontId="12"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3" xfId="0" applyFont="1" applyBorder="1" applyAlignment="1">
      <alignment horizontal="center"/>
    </xf>
    <xf numFmtId="0" fontId="4" fillId="3" borderId="1"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8" borderId="0" xfId="0" applyFill="1" applyAlignment="1">
      <alignment horizontal="center" vertical="center" wrapText="1"/>
    </xf>
    <xf numFmtId="0" fontId="30" fillId="2" borderId="20"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16"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16" fillId="2" borderId="1" xfId="0" applyFont="1" applyFill="1" applyBorder="1" applyAlignment="1">
      <alignment horizontal="center"/>
    </xf>
    <xf numFmtId="0" fontId="17" fillId="2" borderId="1" xfId="0" applyFont="1" applyFill="1" applyBorder="1" applyAlignment="1">
      <alignment horizontal="center" vertical="center" wrapText="1"/>
    </xf>
    <xf numFmtId="0" fontId="43" fillId="2" borderId="20"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16" xfId="0" applyFont="1" applyFill="1" applyBorder="1" applyAlignment="1">
      <alignment horizontal="center" vertical="center" wrapText="1"/>
    </xf>
    <xf numFmtId="166" fontId="0" fillId="0" borderId="11" xfId="0" applyNumberFormat="1" applyBorder="1" applyAlignment="1">
      <alignment horizontal="center" vertical="center"/>
    </xf>
    <xf numFmtId="166" fontId="0" fillId="0" borderId="13" xfId="0" applyNumberFormat="1" applyBorder="1" applyAlignment="1">
      <alignment horizontal="center" vertical="center"/>
    </xf>
    <xf numFmtId="166" fontId="0" fillId="0" borderId="12" xfId="0" applyNumberFormat="1" applyBorder="1" applyAlignment="1">
      <alignment horizontal="center" vertical="center"/>
    </xf>
    <xf numFmtId="165" fontId="0" fillId="0" borderId="11" xfId="8" applyFont="1" applyBorder="1" applyAlignment="1">
      <alignment horizontal="center" vertical="center" wrapText="1"/>
    </xf>
    <xf numFmtId="165" fontId="0" fillId="0" borderId="13" xfId="8" applyFont="1" applyBorder="1" applyAlignment="1">
      <alignment horizontal="center" vertical="center" wrapText="1"/>
    </xf>
    <xf numFmtId="165" fontId="0" fillId="0" borderId="12" xfId="8" applyFont="1" applyBorder="1" applyAlignment="1">
      <alignment horizontal="center" vertical="center" wrapText="1"/>
    </xf>
    <xf numFmtId="165" fontId="0" fillId="0" borderId="1" xfId="8" applyFont="1" applyBorder="1" applyAlignment="1">
      <alignment horizontal="center" vertical="center" wrapText="1"/>
    </xf>
    <xf numFmtId="165" fontId="0" fillId="2" borderId="11" xfId="8" applyFont="1" applyFill="1" applyBorder="1" applyAlignment="1">
      <alignment horizontal="center" vertical="center" wrapText="1"/>
    </xf>
    <xf numFmtId="165" fontId="0" fillId="2" borderId="13" xfId="8" applyFont="1" applyFill="1" applyBorder="1" applyAlignment="1">
      <alignment horizontal="center" vertical="center" wrapText="1"/>
    </xf>
    <xf numFmtId="165" fontId="0" fillId="2" borderId="12" xfId="8" applyFont="1" applyFill="1" applyBorder="1" applyAlignment="1">
      <alignment horizontal="center" vertical="center" wrapText="1"/>
    </xf>
    <xf numFmtId="164" fontId="0" fillId="0" borderId="11" xfId="8"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165" fontId="0" fillId="0" borderId="11" xfId="8" applyFont="1" applyBorder="1" applyAlignment="1">
      <alignment horizontal="center" vertical="center"/>
    </xf>
    <xf numFmtId="165" fontId="0" fillId="0" borderId="13" xfId="8" applyFont="1" applyBorder="1" applyAlignment="1">
      <alignment horizontal="center" vertical="center"/>
    </xf>
    <xf numFmtId="165" fontId="0" fillId="0" borderId="12" xfId="8" applyFont="1" applyBorder="1" applyAlignment="1">
      <alignment horizontal="center" vertical="center"/>
    </xf>
    <xf numFmtId="8" fontId="22" fillId="36" borderId="11" xfId="0" applyNumberFormat="1" applyFont="1" applyFill="1" applyBorder="1" applyAlignment="1">
      <alignment horizontal="center" vertical="center"/>
    </xf>
    <xf numFmtId="8" fontId="22" fillId="36" borderId="12" xfId="0" applyNumberFormat="1" applyFont="1" applyFill="1" applyBorder="1" applyAlignment="1">
      <alignment horizontal="center" vertical="center"/>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0" fillId="0" borderId="0" xfId="0" applyAlignment="1">
      <alignment horizontal="center"/>
    </xf>
    <xf numFmtId="0" fontId="0" fillId="0" borderId="9" xfId="0" applyBorder="1" applyAlignment="1">
      <alignment horizontal="center"/>
    </xf>
    <xf numFmtId="0" fontId="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6" fillId="2" borderId="5"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9" fillId="2" borderId="1"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 xfId="0" applyFont="1" applyFill="1" applyBorder="1" applyAlignment="1">
      <alignment horizontal="center" vertical="center"/>
    </xf>
    <xf numFmtId="165" fontId="0" fillId="9" borderId="11" xfId="8" applyFont="1" applyFill="1" applyBorder="1" applyAlignment="1">
      <alignment horizontal="center" vertical="center" wrapText="1"/>
    </xf>
    <xf numFmtId="165" fontId="0" fillId="9" borderId="13" xfId="8" applyFont="1" applyFill="1" applyBorder="1" applyAlignment="1">
      <alignment horizontal="center" vertical="center" wrapText="1"/>
    </xf>
    <xf numFmtId="165" fontId="0" fillId="9" borderId="12" xfId="8" applyFont="1" applyFill="1" applyBorder="1" applyAlignment="1">
      <alignment horizontal="center" vertical="center" wrapText="1"/>
    </xf>
    <xf numFmtId="166" fontId="0" fillId="44" borderId="11" xfId="0" applyNumberFormat="1" applyFill="1" applyBorder="1" applyAlignment="1">
      <alignment horizontal="center" vertical="center"/>
    </xf>
    <xf numFmtId="166" fontId="0" fillId="44" borderId="13" xfId="0" applyNumberFormat="1" applyFill="1" applyBorder="1" applyAlignment="1">
      <alignment horizontal="center" vertical="center"/>
    </xf>
    <xf numFmtId="166" fontId="0" fillId="44" borderId="12" xfId="0" applyNumberFormat="1" applyFill="1" applyBorder="1" applyAlignment="1">
      <alignment horizontal="center" vertical="center"/>
    </xf>
    <xf numFmtId="10" fontId="39" fillId="37" borderId="11" xfId="7" applyNumberFormat="1" applyFont="1" applyFill="1" applyBorder="1" applyAlignment="1">
      <alignment horizontal="center" vertical="center"/>
    </xf>
    <xf numFmtId="10" fontId="39" fillId="37" borderId="13" xfId="7" applyNumberFormat="1" applyFont="1" applyFill="1" applyBorder="1" applyAlignment="1">
      <alignment horizontal="center" vertical="center"/>
    </xf>
    <xf numFmtId="10" fontId="39" fillId="37" borderId="12" xfId="7" applyNumberFormat="1" applyFont="1" applyFill="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vertical="center" wrapText="1"/>
    </xf>
    <xf numFmtId="0" fontId="0" fillId="0" borderId="13" xfId="0"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0" fillId="0" borderId="6" xfId="0" applyBorder="1" applyAlignment="1">
      <alignment horizontal="center"/>
    </xf>
    <xf numFmtId="0" fontId="0" fillId="0" borderId="8"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0" fontId="39" fillId="2" borderId="11" xfId="7" applyNumberFormat="1" applyFont="1" applyFill="1" applyBorder="1" applyAlignment="1">
      <alignment horizontal="center" vertical="center" wrapText="1"/>
    </xf>
    <xf numFmtId="10" fontId="39" fillId="2" borderId="13" xfId="7" applyNumberFormat="1" applyFont="1" applyFill="1" applyBorder="1" applyAlignment="1">
      <alignment horizontal="center" vertical="center" wrapText="1"/>
    </xf>
    <xf numFmtId="10" fontId="39" fillId="2" borderId="12" xfId="7" applyNumberFormat="1" applyFont="1" applyFill="1" applyBorder="1" applyAlignment="1">
      <alignment horizontal="center" vertical="center" wrapText="1"/>
    </xf>
    <xf numFmtId="167" fontId="39" fillId="2" borderId="11" xfId="0" applyNumberFormat="1" applyFont="1" applyFill="1" applyBorder="1" applyAlignment="1">
      <alignment horizontal="center" vertical="center" wrapText="1"/>
    </xf>
    <xf numFmtId="167" fontId="39" fillId="2" borderId="13" xfId="0" applyNumberFormat="1" applyFont="1" applyFill="1" applyBorder="1" applyAlignment="1">
      <alignment horizontal="center" vertical="center" wrapText="1"/>
    </xf>
    <xf numFmtId="167" fontId="39" fillId="2" borderId="1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7" fontId="0" fillId="44" borderId="11" xfId="0" applyNumberFormat="1" applyFill="1" applyBorder="1" applyAlignment="1">
      <alignment horizontal="center" vertical="center" wrapText="1"/>
    </xf>
    <xf numFmtId="167" fontId="0" fillId="44" borderId="13" xfId="0" applyNumberFormat="1" applyFill="1" applyBorder="1" applyAlignment="1">
      <alignment horizontal="center" vertical="center" wrapText="1"/>
    </xf>
    <xf numFmtId="167" fontId="0" fillId="44" borderId="12" xfId="0" applyNumberFormat="1" applyFill="1" applyBorder="1" applyAlignment="1">
      <alignment horizontal="center" vertical="center" wrapText="1"/>
    </xf>
    <xf numFmtId="165" fontId="0" fillId="9" borderId="1" xfId="8" applyFont="1" applyFill="1" applyBorder="1" applyAlignment="1">
      <alignment horizontal="center" vertical="center" wrapText="1"/>
    </xf>
    <xf numFmtId="168" fontId="0" fillId="44" borderId="1" xfId="8" applyNumberFormat="1" applyFont="1" applyFill="1" applyBorder="1" applyAlignment="1">
      <alignment horizontal="center" vertical="center" wrapText="1"/>
    </xf>
    <xf numFmtId="10" fontId="39" fillId="2" borderId="1" xfId="7" applyNumberFormat="1" applyFont="1" applyFill="1" applyBorder="1" applyAlignment="1">
      <alignment horizontal="center" vertical="center" wrapText="1"/>
    </xf>
    <xf numFmtId="167" fontId="0" fillId="44" borderId="11" xfId="8" applyNumberFormat="1" applyFont="1" applyFill="1" applyBorder="1" applyAlignment="1">
      <alignment horizontal="center" vertical="center" wrapText="1"/>
    </xf>
    <xf numFmtId="167" fontId="0" fillId="44" borderId="13" xfId="8" applyNumberFormat="1" applyFont="1" applyFill="1" applyBorder="1" applyAlignment="1">
      <alignment horizontal="center" vertical="center" wrapText="1"/>
    </xf>
    <xf numFmtId="167" fontId="0" fillId="44" borderId="12" xfId="8" applyNumberFormat="1" applyFont="1" applyFill="1" applyBorder="1" applyAlignment="1">
      <alignment horizontal="center" vertical="center" wrapText="1"/>
    </xf>
    <xf numFmtId="10" fontId="58" fillId="2" borderId="11" xfId="7" applyNumberFormat="1" applyFont="1" applyFill="1" applyBorder="1" applyAlignment="1" applyProtection="1">
      <alignment horizontal="center" vertical="center" wrapText="1"/>
    </xf>
    <xf numFmtId="10" fontId="58" fillId="2" borderId="13" xfId="7" applyNumberFormat="1" applyFont="1" applyFill="1" applyBorder="1" applyAlignment="1" applyProtection="1">
      <alignment horizontal="center" vertical="center" wrapText="1"/>
    </xf>
    <xf numFmtId="10" fontId="58" fillId="2" borderId="12" xfId="7" applyNumberFormat="1" applyFont="1" applyFill="1" applyBorder="1" applyAlignment="1" applyProtection="1">
      <alignment horizontal="center" vertical="center" wrapText="1"/>
    </xf>
    <xf numFmtId="165" fontId="32" fillId="44" borderId="11" xfId="8" applyFont="1" applyFill="1" applyBorder="1" applyAlignment="1" applyProtection="1">
      <alignment horizontal="center" vertical="center" wrapText="1"/>
    </xf>
    <xf numFmtId="165" fontId="32" fillId="44" borderId="13" xfId="8" applyFont="1" applyFill="1" applyBorder="1" applyAlignment="1" applyProtection="1">
      <alignment horizontal="center" vertical="center" wrapText="1"/>
    </xf>
    <xf numFmtId="165" fontId="32" fillId="44" borderId="12" xfId="8" applyFont="1" applyFill="1" applyBorder="1" applyAlignment="1" applyProtection="1">
      <alignment horizontal="center" vertical="center" wrapText="1"/>
    </xf>
    <xf numFmtId="10" fontId="39" fillId="2" borderId="1" xfId="7" applyNumberFormat="1" applyFont="1" applyFill="1" applyBorder="1" applyAlignment="1">
      <alignment horizontal="center" vertical="center"/>
    </xf>
    <xf numFmtId="0" fontId="0" fillId="0" borderId="1" xfId="0" applyBorder="1" applyAlignment="1">
      <alignment horizontal="center"/>
    </xf>
    <xf numFmtId="6" fontId="0" fillId="44" borderId="11" xfId="0" applyNumberFormat="1" applyFill="1" applyBorder="1" applyAlignment="1">
      <alignment horizontal="center" vertical="center" wrapText="1"/>
    </xf>
    <xf numFmtId="6" fontId="0" fillId="44" borderId="13" xfId="0" applyNumberFormat="1" applyFill="1" applyBorder="1" applyAlignment="1">
      <alignment horizontal="center" vertical="center" wrapText="1"/>
    </xf>
    <xf numFmtId="6" fontId="0" fillId="44" borderId="12" xfId="0" applyNumberFormat="1" applyFill="1" applyBorder="1" applyAlignment="1">
      <alignment horizontal="center" vertical="center" wrapText="1"/>
    </xf>
    <xf numFmtId="165" fontId="0" fillId="44" borderId="1" xfId="8" applyFont="1" applyFill="1" applyBorder="1" applyAlignment="1">
      <alignment horizontal="center" vertical="center"/>
    </xf>
    <xf numFmtId="167" fontId="0" fillId="44" borderId="11" xfId="12" applyNumberFormat="1" applyFont="1" applyFill="1" applyBorder="1" applyAlignment="1">
      <alignment horizontal="center" vertical="center" wrapText="1"/>
    </xf>
    <xf numFmtId="167" fontId="0" fillId="44" borderId="13" xfId="12" applyNumberFormat="1" applyFont="1" applyFill="1" applyBorder="1" applyAlignment="1">
      <alignment horizontal="center" vertical="center" wrapText="1"/>
    </xf>
    <xf numFmtId="167" fontId="0" fillId="44" borderId="12" xfId="12" applyNumberFormat="1" applyFont="1" applyFill="1" applyBorder="1" applyAlignment="1">
      <alignment horizontal="center" vertical="center" wrapText="1"/>
    </xf>
    <xf numFmtId="165" fontId="0" fillId="44" borderId="11" xfId="8" applyFont="1" applyFill="1" applyBorder="1" applyAlignment="1">
      <alignment horizontal="center" vertical="center" wrapText="1"/>
    </xf>
    <xf numFmtId="165" fontId="0" fillId="44" borderId="13" xfId="8" applyFont="1" applyFill="1" applyBorder="1" applyAlignment="1">
      <alignment horizontal="center" vertical="center" wrapText="1"/>
    </xf>
    <xf numFmtId="165" fontId="0" fillId="44" borderId="12" xfId="8" applyFont="1" applyFill="1" applyBorder="1" applyAlignment="1">
      <alignment horizontal="center" vertical="center" wrapText="1"/>
    </xf>
    <xf numFmtId="165" fontId="0" fillId="44" borderId="11" xfId="8" applyFont="1" applyFill="1" applyBorder="1" applyAlignment="1">
      <alignment horizontal="center" vertical="center"/>
    </xf>
    <xf numFmtId="165" fontId="0" fillId="44" borderId="13" xfId="8" applyFont="1" applyFill="1" applyBorder="1" applyAlignment="1">
      <alignment horizontal="center" vertical="center"/>
    </xf>
    <xf numFmtId="165" fontId="0" fillId="44" borderId="12" xfId="8" applyFont="1" applyFill="1" applyBorder="1" applyAlignment="1">
      <alignment horizontal="center" vertical="center"/>
    </xf>
    <xf numFmtId="165" fontId="0" fillId="44" borderId="1" xfId="8" applyFont="1" applyFill="1" applyBorder="1" applyAlignment="1">
      <alignment horizontal="center" vertical="center" wrapText="1"/>
    </xf>
    <xf numFmtId="165" fontId="0" fillId="9" borderId="11" xfId="8" applyFont="1" applyFill="1" applyBorder="1" applyAlignment="1">
      <alignment horizontal="center" vertical="center"/>
    </xf>
    <xf numFmtId="165" fontId="0" fillId="9" borderId="13" xfId="8" applyFont="1" applyFill="1" applyBorder="1" applyAlignment="1">
      <alignment horizontal="center" vertical="center"/>
    </xf>
    <xf numFmtId="165" fontId="0" fillId="9" borderId="12" xfId="8" applyFont="1" applyFill="1" applyBorder="1" applyAlignment="1">
      <alignment horizontal="center" vertical="center"/>
    </xf>
    <xf numFmtId="0" fontId="0" fillId="44" borderId="11" xfId="0" applyFill="1" applyBorder="1" applyAlignment="1">
      <alignment horizontal="center" vertical="center"/>
    </xf>
    <xf numFmtId="0" fontId="0" fillId="44" borderId="13" xfId="0" applyFill="1" applyBorder="1" applyAlignment="1">
      <alignment horizontal="center" vertical="center"/>
    </xf>
    <xf numFmtId="0" fontId="0" fillId="44" borderId="12" xfId="0" applyFill="1" applyBorder="1" applyAlignment="1">
      <alignment horizontal="center" vertical="center"/>
    </xf>
    <xf numFmtId="10" fontId="39" fillId="2" borderId="11" xfId="7" applyNumberFormat="1" applyFont="1" applyFill="1" applyBorder="1" applyAlignment="1">
      <alignment horizontal="center" vertical="center"/>
    </xf>
    <xf numFmtId="10" fontId="39" fillId="2" borderId="13" xfId="7" applyNumberFormat="1" applyFont="1" applyFill="1" applyBorder="1" applyAlignment="1">
      <alignment horizontal="center" vertical="center"/>
    </xf>
    <xf numFmtId="10" fontId="39" fillId="2" borderId="12" xfId="7" applyNumberFormat="1" applyFont="1" applyFill="1" applyBorder="1" applyAlignment="1">
      <alignment horizontal="center" vertical="center"/>
    </xf>
    <xf numFmtId="164" fontId="0" fillId="9" borderId="11" xfId="8" applyNumberFormat="1" applyFont="1" applyFill="1" applyBorder="1" applyAlignment="1">
      <alignment horizontal="center" vertical="center" wrapText="1"/>
    </xf>
    <xf numFmtId="164" fontId="0" fillId="9" borderId="13" xfId="8" applyNumberFormat="1" applyFont="1" applyFill="1" applyBorder="1" applyAlignment="1">
      <alignment horizontal="center" vertical="center" wrapText="1"/>
    </xf>
    <xf numFmtId="164" fontId="0" fillId="9" borderId="12" xfId="8" applyNumberFormat="1" applyFont="1" applyFill="1" applyBorder="1" applyAlignment="1">
      <alignment horizontal="center" vertical="center" wrapText="1"/>
    </xf>
    <xf numFmtId="44" fontId="0" fillId="44" borderId="11" xfId="2" applyFont="1" applyFill="1" applyBorder="1" applyAlignment="1">
      <alignment horizontal="center" vertical="center" wrapText="1"/>
    </xf>
    <xf numFmtId="44" fontId="0" fillId="44" borderId="13" xfId="2" applyFont="1" applyFill="1" applyBorder="1" applyAlignment="1">
      <alignment horizontal="center" vertical="center" wrapText="1"/>
    </xf>
    <xf numFmtId="44" fontId="0" fillId="44" borderId="12" xfId="2" applyFont="1" applyFill="1" applyBorder="1" applyAlignment="1">
      <alignment horizontal="center" vertical="center" wrapText="1"/>
    </xf>
    <xf numFmtId="0" fontId="0" fillId="9" borderId="11"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12" xfId="0" applyFill="1" applyBorder="1" applyAlignment="1">
      <alignment horizontal="center" vertical="center" wrapText="1"/>
    </xf>
    <xf numFmtId="44" fontId="0" fillId="44" borderId="11" xfId="12" applyFont="1" applyFill="1" applyBorder="1" applyAlignment="1">
      <alignment horizontal="center" vertical="center" wrapText="1"/>
    </xf>
    <xf numFmtId="44" fontId="0" fillId="44" borderId="13" xfId="12" applyFont="1" applyFill="1" applyBorder="1" applyAlignment="1">
      <alignment horizontal="center" vertical="center" wrapText="1"/>
    </xf>
    <xf numFmtId="44" fontId="0" fillId="44" borderId="12" xfId="12" applyFont="1" applyFill="1" applyBorder="1" applyAlignment="1">
      <alignment horizontal="center" vertical="center" wrapText="1"/>
    </xf>
    <xf numFmtId="168" fontId="0" fillId="44" borderId="11" xfId="0" applyNumberFormat="1" applyFill="1" applyBorder="1" applyAlignment="1">
      <alignment horizontal="center" vertical="center" wrapText="1"/>
    </xf>
    <xf numFmtId="168" fontId="0" fillId="44" borderId="12" xfId="0" applyNumberFormat="1" applyFill="1" applyBorder="1" applyAlignment="1">
      <alignment horizontal="center" vertical="center" wrapText="1"/>
    </xf>
    <xf numFmtId="0" fontId="0" fillId="9" borderId="11" xfId="0" applyFill="1" applyBorder="1" applyAlignment="1">
      <alignment horizontal="center" vertical="center"/>
    </xf>
    <xf numFmtId="0" fontId="0" fillId="9" borderId="13" xfId="0" applyFill="1" applyBorder="1" applyAlignment="1">
      <alignment horizontal="center" vertical="center"/>
    </xf>
    <xf numFmtId="0" fontId="0" fillId="9" borderId="12" xfId="0" applyFill="1" applyBorder="1" applyAlignment="1">
      <alignment horizontal="center" vertical="center"/>
    </xf>
    <xf numFmtId="0" fontId="39" fillId="2" borderId="11"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12" xfId="0" applyFont="1" applyFill="1" applyBorder="1" applyAlignment="1">
      <alignment horizontal="center" vertical="center"/>
    </xf>
    <xf numFmtId="0" fontId="43"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7" xfId="0" applyFont="1" applyBorder="1" applyAlignment="1">
      <alignment horizontal="center" vertical="center" wrapText="1"/>
    </xf>
    <xf numFmtId="169" fontId="0" fillId="44" borderId="11" xfId="0" applyNumberFormat="1" applyFill="1" applyBorder="1" applyAlignment="1">
      <alignment horizontal="center" vertical="center" wrapText="1"/>
    </xf>
    <xf numFmtId="169" fontId="0" fillId="44" borderId="13" xfId="0" applyNumberFormat="1" applyFill="1" applyBorder="1" applyAlignment="1">
      <alignment horizontal="center" vertical="center" wrapText="1"/>
    </xf>
    <xf numFmtId="169" fontId="0" fillId="44" borderId="12" xfId="0" applyNumberForma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44" fillId="48" borderId="1" xfId="0" applyFont="1" applyFill="1" applyBorder="1" applyAlignment="1">
      <alignment horizontal="center" vertical="center"/>
    </xf>
    <xf numFmtId="0" fontId="46" fillId="49" borderId="1" xfId="0" applyFont="1" applyFill="1" applyBorder="1" applyAlignment="1">
      <alignment horizontal="center" vertical="center"/>
    </xf>
    <xf numFmtId="0" fontId="41" fillId="49" borderId="1" xfId="7" applyNumberFormat="1" applyFont="1" applyFill="1" applyBorder="1" applyAlignment="1">
      <alignment horizontal="center" vertical="center" wrapText="1"/>
    </xf>
    <xf numFmtId="0" fontId="0" fillId="50" borderId="1" xfId="0" applyFill="1" applyBorder="1" applyAlignment="1">
      <alignment horizontal="center" vertical="center" wrapText="1"/>
    </xf>
    <xf numFmtId="0" fontId="8" fillId="49" borderId="1" xfId="0" applyFont="1" applyFill="1" applyBorder="1" applyAlignment="1">
      <alignment horizontal="center" vertical="center" wrapText="1"/>
    </xf>
    <xf numFmtId="0" fontId="46" fillId="49" borderId="1" xfId="0" applyFont="1" applyFill="1" applyBorder="1" applyAlignment="1">
      <alignment horizontal="center" vertical="center" wrapText="1"/>
    </xf>
  </cellXfs>
  <cellStyles count="13">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oneda" xfId="12" builtinId="4"/>
    <cellStyle name="Moneda [0]" xfId="8" builtinId="7"/>
    <cellStyle name="Moneda 2" xfId="2" xr:uid="{00000000-0005-0000-0000-000007000000}"/>
    <cellStyle name="Moneda 2 2" xfId="9" xr:uid="{00000000-0005-0000-0000-000008000000}"/>
    <cellStyle name="Normal" xfId="0" builtinId="0"/>
    <cellStyle name="Normal 2" xfId="1" xr:uid="{00000000-0005-0000-0000-00000A000000}"/>
    <cellStyle name="Numeric" xfId="6" xr:uid="{00000000-0005-0000-0000-00000B000000}"/>
    <cellStyle name="Porcentaje" xfId="7" builtinId="5"/>
  </cellStyles>
  <dxfs count="0"/>
  <tableStyles count="0" defaultTableStyle="TableStyleMedium2" defaultPivotStyle="PivotStyleLight16"/>
  <colors>
    <mruColors>
      <color rgb="FFCCFFCC"/>
      <color rgb="FFFFFFCC"/>
      <color rgb="FFFFFF99"/>
      <color rgb="FF99FF99"/>
      <color rgb="FFCCFF33"/>
      <color rgb="FFFF7C80"/>
      <color rgb="FFFFCCFF"/>
      <color rgb="FFFF9933"/>
      <color rgb="FF00CC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1585572</xdr:colOff>
      <xdr:row>0</xdr:row>
      <xdr:rowOff>0</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5572" y="45720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513810</xdr:colOff>
      <xdr:row>2</xdr:row>
      <xdr:rowOff>137914</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810" y="137914"/>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topLeftCell="A49" zoomScale="60" zoomScaleNormal="60" workbookViewId="0">
      <selection activeCell="C62" sqref="C62:I62"/>
    </sheetView>
  </sheetViews>
  <sheetFormatPr baseColWidth="10" defaultColWidth="10.85546875" defaultRowHeight="15" x14ac:dyDescent="0.2"/>
  <cols>
    <col min="1" max="1" width="10.85546875" style="6"/>
    <col min="2" max="2" width="43.28515625" style="14" customWidth="1"/>
    <col min="3" max="3" width="10.85546875" style="6"/>
    <col min="4" max="4" width="28.42578125" style="6" customWidth="1"/>
    <col min="5" max="5" width="21.42578125" style="6" customWidth="1"/>
    <col min="6" max="6" width="19.42578125" style="6" customWidth="1"/>
    <col min="7" max="7" width="27.42578125" style="6" customWidth="1"/>
    <col min="8" max="8" width="17.28515625" style="6" customWidth="1"/>
    <col min="9" max="9" width="27.42578125" style="6" customWidth="1"/>
    <col min="10" max="10" width="15.42578125" style="6" customWidth="1"/>
    <col min="11" max="11" width="17.85546875" style="6" customWidth="1"/>
    <col min="12" max="12" width="19.42578125" style="6" customWidth="1"/>
    <col min="13" max="13" width="25.42578125" style="6" customWidth="1"/>
    <col min="14" max="14" width="20.7109375" style="6" customWidth="1"/>
    <col min="15" max="16" width="10.85546875" style="6"/>
    <col min="17" max="17" width="16.7109375" style="6" customWidth="1"/>
    <col min="18" max="18" width="20.42578125" style="6" customWidth="1"/>
    <col min="19" max="19" width="18.7109375" style="6" customWidth="1"/>
    <col min="20" max="20" width="22.85546875" style="6" customWidth="1"/>
    <col min="21" max="21" width="22.140625" style="6" customWidth="1"/>
    <col min="22" max="22" width="25.42578125" style="6" customWidth="1"/>
    <col min="23" max="23" width="21.140625" style="6" customWidth="1"/>
    <col min="24" max="24" width="19.140625" style="6" customWidth="1"/>
    <col min="25" max="25" width="17.42578125" style="6" customWidth="1"/>
    <col min="26" max="26" width="16.42578125" style="6" customWidth="1"/>
    <col min="27" max="27" width="16.28515625" style="6" customWidth="1"/>
    <col min="28" max="28" width="28.7109375" style="6" customWidth="1"/>
    <col min="29" max="29" width="19.42578125" style="6" customWidth="1"/>
    <col min="30" max="30" width="21.140625" style="6" customWidth="1"/>
    <col min="31" max="31" width="21.85546875" style="6" customWidth="1"/>
    <col min="32" max="32" width="25.42578125" style="6" customWidth="1"/>
    <col min="33" max="33" width="22.28515625" style="6" customWidth="1"/>
    <col min="34" max="34" width="29.7109375" style="6" customWidth="1"/>
    <col min="35" max="35" width="18.7109375" style="6" customWidth="1"/>
    <col min="36" max="36" width="18.28515625" style="6" customWidth="1"/>
    <col min="37" max="37" width="22.28515625" style="6" customWidth="1"/>
    <col min="38" max="16384" width="10.85546875" style="6"/>
  </cols>
  <sheetData>
    <row r="1" spans="2:51" ht="54.75" customHeight="1" x14ac:dyDescent="0.2">
      <c r="B1" s="405" t="s">
        <v>136</v>
      </c>
      <c r="C1" s="405"/>
      <c r="D1" s="405"/>
      <c r="E1" s="405"/>
      <c r="F1" s="405"/>
      <c r="G1" s="405"/>
      <c r="H1" s="405"/>
      <c r="I1" s="405"/>
    </row>
    <row r="2" spans="2:51" ht="33" customHeight="1" x14ac:dyDescent="0.2">
      <c r="B2" s="409" t="s">
        <v>154</v>
      </c>
      <c r="C2" s="409"/>
      <c r="D2" s="409"/>
      <c r="E2" s="409"/>
      <c r="F2" s="409"/>
      <c r="G2" s="409"/>
      <c r="H2" s="409"/>
      <c r="I2" s="409"/>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x14ac:dyDescent="0.2">
      <c r="B3" s="10" t="s">
        <v>72</v>
      </c>
      <c r="C3" s="404" t="s">
        <v>83</v>
      </c>
      <c r="D3" s="404"/>
      <c r="E3" s="404"/>
      <c r="F3" s="404"/>
      <c r="G3" s="404"/>
      <c r="H3" s="404"/>
      <c r="I3" s="404"/>
    </row>
    <row r="4" spans="2:51" ht="48" customHeight="1" x14ac:dyDescent="0.2">
      <c r="B4" s="10" t="s">
        <v>142</v>
      </c>
      <c r="C4" s="406" t="s">
        <v>160</v>
      </c>
      <c r="D4" s="407"/>
      <c r="E4" s="407"/>
      <c r="F4" s="407"/>
      <c r="G4" s="407"/>
      <c r="H4" s="407"/>
      <c r="I4" s="408"/>
    </row>
    <row r="5" spans="2:51" ht="31.5" customHeight="1" x14ac:dyDescent="0.2">
      <c r="B5" s="10" t="s">
        <v>159</v>
      </c>
      <c r="C5" s="404" t="s">
        <v>84</v>
      </c>
      <c r="D5" s="404"/>
      <c r="E5" s="404"/>
      <c r="F5" s="404"/>
      <c r="G5" s="404"/>
      <c r="H5" s="404"/>
      <c r="I5" s="404"/>
    </row>
    <row r="6" spans="2:51" ht="40.5" customHeight="1" x14ac:dyDescent="0.2">
      <c r="B6" s="10" t="s">
        <v>65</v>
      </c>
      <c r="C6" s="406" t="s">
        <v>85</v>
      </c>
      <c r="D6" s="407"/>
      <c r="E6" s="407"/>
      <c r="F6" s="407"/>
      <c r="G6" s="407"/>
      <c r="H6" s="407"/>
      <c r="I6" s="408"/>
    </row>
    <row r="7" spans="2:51" ht="41.1" customHeight="1" x14ac:dyDescent="0.2">
      <c r="B7" s="10" t="s">
        <v>76</v>
      </c>
      <c r="C7" s="404" t="s">
        <v>86</v>
      </c>
      <c r="D7" s="404"/>
      <c r="E7" s="404"/>
      <c r="F7" s="404"/>
      <c r="G7" s="404"/>
      <c r="H7" s="404"/>
      <c r="I7" s="404"/>
    </row>
    <row r="8" spans="2:51" ht="48.95" customHeight="1" x14ac:dyDescent="0.2">
      <c r="B8" s="10" t="s">
        <v>32</v>
      </c>
      <c r="C8" s="404" t="s">
        <v>167</v>
      </c>
      <c r="D8" s="404"/>
      <c r="E8" s="404"/>
      <c r="F8" s="404"/>
      <c r="G8" s="404"/>
      <c r="H8" s="404"/>
      <c r="I8" s="404"/>
    </row>
    <row r="9" spans="2:51" x14ac:dyDescent="0.2">
      <c r="B9" s="10" t="s">
        <v>168</v>
      </c>
      <c r="C9" s="406" t="s">
        <v>169</v>
      </c>
      <c r="D9" s="407"/>
      <c r="E9" s="407"/>
      <c r="F9" s="407"/>
      <c r="G9" s="407"/>
      <c r="H9" s="407"/>
      <c r="I9" s="408"/>
    </row>
    <row r="10" spans="2:51" ht="30" x14ac:dyDescent="0.2">
      <c r="B10" s="10" t="s">
        <v>33</v>
      </c>
      <c r="C10" s="404" t="s">
        <v>87</v>
      </c>
      <c r="D10" s="404"/>
      <c r="E10" s="404"/>
      <c r="F10" s="404"/>
      <c r="G10" s="404"/>
      <c r="H10" s="404"/>
      <c r="I10" s="404"/>
    </row>
    <row r="11" spans="2:51" ht="30" x14ac:dyDescent="0.2">
      <c r="B11" s="10" t="s">
        <v>8</v>
      </c>
      <c r="C11" s="404" t="s">
        <v>88</v>
      </c>
      <c r="D11" s="404"/>
      <c r="E11" s="404"/>
      <c r="F11" s="404"/>
      <c r="G11" s="404"/>
      <c r="H11" s="404"/>
      <c r="I11" s="404"/>
    </row>
    <row r="12" spans="2:51" ht="33.950000000000003" customHeight="1" x14ac:dyDescent="0.2">
      <c r="B12" s="10" t="s">
        <v>66</v>
      </c>
      <c r="C12" s="404" t="s">
        <v>89</v>
      </c>
      <c r="D12" s="404"/>
      <c r="E12" s="404"/>
      <c r="F12" s="404"/>
      <c r="G12" s="404"/>
      <c r="H12" s="404"/>
      <c r="I12" s="404"/>
    </row>
    <row r="13" spans="2:51" ht="30" x14ac:dyDescent="0.2">
      <c r="B13" s="10" t="s">
        <v>29</v>
      </c>
      <c r="C13" s="404" t="s">
        <v>90</v>
      </c>
      <c r="D13" s="404"/>
      <c r="E13" s="404"/>
      <c r="F13" s="404"/>
      <c r="G13" s="404"/>
      <c r="H13" s="404"/>
      <c r="I13" s="404"/>
    </row>
    <row r="14" spans="2:51" ht="30" x14ac:dyDescent="0.2">
      <c r="B14" s="10" t="s">
        <v>80</v>
      </c>
      <c r="C14" s="404" t="s">
        <v>91</v>
      </c>
      <c r="D14" s="404"/>
      <c r="E14" s="404"/>
      <c r="F14" s="404"/>
      <c r="G14" s="404"/>
      <c r="H14" s="404"/>
      <c r="I14" s="404"/>
    </row>
    <row r="15" spans="2:51" x14ac:dyDescent="0.2">
      <c r="B15" s="10" t="s">
        <v>77</v>
      </c>
      <c r="C15" s="404" t="s">
        <v>92</v>
      </c>
      <c r="D15" s="404"/>
      <c r="E15" s="404"/>
      <c r="F15" s="404"/>
      <c r="G15" s="404"/>
      <c r="H15" s="404"/>
      <c r="I15" s="404"/>
    </row>
    <row r="16" spans="2:51" ht="45" x14ac:dyDescent="0.2">
      <c r="B16" s="10" t="s">
        <v>9</v>
      </c>
      <c r="C16" s="404" t="s">
        <v>93</v>
      </c>
      <c r="D16" s="404"/>
      <c r="E16" s="404"/>
      <c r="F16" s="404"/>
      <c r="G16" s="404"/>
      <c r="H16" s="404"/>
      <c r="I16" s="404"/>
    </row>
    <row r="17" spans="2:9" ht="30" x14ac:dyDescent="0.2">
      <c r="B17" s="10" t="s">
        <v>30</v>
      </c>
      <c r="C17" s="404" t="s">
        <v>94</v>
      </c>
      <c r="D17" s="404"/>
      <c r="E17" s="404"/>
      <c r="F17" s="404"/>
      <c r="G17" s="404"/>
      <c r="H17" s="404"/>
      <c r="I17" s="404"/>
    </row>
    <row r="18" spans="2:9" ht="30" x14ac:dyDescent="0.2">
      <c r="B18" s="10" t="s">
        <v>67</v>
      </c>
      <c r="C18" s="404" t="s">
        <v>95</v>
      </c>
      <c r="D18" s="404"/>
      <c r="E18" s="404"/>
      <c r="F18" s="404"/>
      <c r="G18" s="404"/>
      <c r="H18" s="404"/>
      <c r="I18" s="404"/>
    </row>
    <row r="19" spans="2:9" ht="30" customHeight="1" x14ac:dyDescent="0.2">
      <c r="B19" s="411"/>
      <c r="C19" s="412"/>
      <c r="D19" s="412"/>
      <c r="E19" s="412"/>
      <c r="F19" s="412"/>
      <c r="G19" s="412"/>
      <c r="H19" s="412"/>
      <c r="I19" s="413"/>
    </row>
    <row r="20" spans="2:9" ht="37.5" customHeight="1" x14ac:dyDescent="0.2">
      <c r="B20" s="409" t="s">
        <v>155</v>
      </c>
      <c r="C20" s="409"/>
      <c r="D20" s="409"/>
      <c r="E20" s="409"/>
      <c r="F20" s="409"/>
      <c r="G20" s="409"/>
      <c r="H20" s="409"/>
      <c r="I20" s="409"/>
    </row>
    <row r="21" spans="2:9" ht="117" customHeight="1" x14ac:dyDescent="0.2">
      <c r="B21" s="414" t="s">
        <v>34</v>
      </c>
      <c r="C21" s="414"/>
      <c r="D21" s="414"/>
      <c r="E21" s="414"/>
      <c r="F21" s="414"/>
      <c r="G21" s="414"/>
      <c r="H21" s="414"/>
      <c r="I21" s="414"/>
    </row>
    <row r="22" spans="2:9" x14ac:dyDescent="0.2">
      <c r="B22" s="10" t="s">
        <v>76</v>
      </c>
      <c r="C22" s="404" t="s">
        <v>86</v>
      </c>
      <c r="D22" s="404"/>
      <c r="E22" s="404"/>
      <c r="F22" s="404"/>
      <c r="G22" s="404"/>
      <c r="H22" s="404"/>
      <c r="I22" s="404"/>
    </row>
    <row r="23" spans="2:9" ht="167.1" customHeight="1" x14ac:dyDescent="0.2">
      <c r="B23" s="10" t="s">
        <v>68</v>
      </c>
      <c r="C23" s="414" t="s">
        <v>96</v>
      </c>
      <c r="D23" s="414"/>
      <c r="E23" s="414"/>
      <c r="F23" s="414"/>
      <c r="G23" s="414"/>
      <c r="H23" s="414"/>
      <c r="I23" s="414"/>
    </row>
    <row r="24" spans="2:9" ht="30" x14ac:dyDescent="0.2">
      <c r="B24" s="10" t="s">
        <v>161</v>
      </c>
      <c r="C24" s="415" t="s">
        <v>97</v>
      </c>
      <c r="D24" s="415"/>
      <c r="E24" s="415"/>
      <c r="F24" s="415"/>
      <c r="G24" s="415"/>
      <c r="H24" s="415"/>
      <c r="I24" s="415"/>
    </row>
    <row r="25" spans="2:9" ht="30" x14ac:dyDescent="0.2">
      <c r="B25" s="10" t="s">
        <v>162</v>
      </c>
      <c r="C25" s="415" t="s">
        <v>99</v>
      </c>
      <c r="D25" s="415"/>
      <c r="E25" s="415"/>
      <c r="F25" s="415"/>
      <c r="G25" s="415"/>
      <c r="H25" s="415"/>
      <c r="I25" s="415"/>
    </row>
    <row r="26" spans="2:9" ht="24.75" customHeight="1" x14ac:dyDescent="0.2">
      <c r="B26" s="11" t="s">
        <v>69</v>
      </c>
      <c r="C26" s="410" t="s">
        <v>98</v>
      </c>
      <c r="D26" s="410"/>
      <c r="E26" s="410"/>
      <c r="F26" s="410"/>
      <c r="G26" s="410"/>
      <c r="H26" s="410"/>
      <c r="I26" s="410"/>
    </row>
    <row r="27" spans="2:9" ht="26.25" customHeight="1" x14ac:dyDescent="0.2">
      <c r="B27" s="11" t="s">
        <v>70</v>
      </c>
      <c r="C27" s="410" t="s">
        <v>78</v>
      </c>
      <c r="D27" s="410"/>
      <c r="E27" s="410"/>
      <c r="F27" s="410"/>
      <c r="G27" s="410"/>
      <c r="H27" s="410"/>
      <c r="I27" s="410"/>
    </row>
    <row r="28" spans="2:9" x14ac:dyDescent="0.2">
      <c r="B28" s="10" t="s">
        <v>143</v>
      </c>
      <c r="C28" s="414" t="s">
        <v>148</v>
      </c>
      <c r="D28" s="414"/>
      <c r="E28" s="414"/>
      <c r="F28" s="414"/>
      <c r="G28" s="414"/>
      <c r="H28" s="414"/>
      <c r="I28" s="414"/>
    </row>
    <row r="29" spans="2:9" x14ac:dyDescent="0.2">
      <c r="B29" s="10" t="s">
        <v>145</v>
      </c>
      <c r="C29" s="431" t="s">
        <v>149</v>
      </c>
      <c r="D29" s="432"/>
      <c r="E29" s="432"/>
      <c r="F29" s="432"/>
      <c r="G29" s="432"/>
      <c r="H29" s="432"/>
      <c r="I29" s="433"/>
    </row>
    <row r="30" spans="2:9" x14ac:dyDescent="0.2">
      <c r="B30" s="10" t="s">
        <v>144</v>
      </c>
      <c r="C30" s="431" t="s">
        <v>150</v>
      </c>
      <c r="D30" s="432"/>
      <c r="E30" s="432"/>
      <c r="F30" s="432"/>
      <c r="G30" s="432"/>
      <c r="H30" s="432"/>
      <c r="I30" s="433"/>
    </row>
    <row r="31" spans="2:9" x14ac:dyDescent="0.2">
      <c r="B31" s="10" t="s">
        <v>134</v>
      </c>
      <c r="C31" s="431" t="s">
        <v>151</v>
      </c>
      <c r="D31" s="432"/>
      <c r="E31" s="432"/>
      <c r="F31" s="432"/>
      <c r="G31" s="432"/>
      <c r="H31" s="432"/>
      <c r="I31" s="433"/>
    </row>
    <row r="32" spans="2:9" x14ac:dyDescent="0.2">
      <c r="B32" s="11" t="s">
        <v>163</v>
      </c>
      <c r="C32" s="414" t="s">
        <v>100</v>
      </c>
      <c r="D32" s="414"/>
      <c r="E32" s="414"/>
      <c r="F32" s="414"/>
      <c r="G32" s="414"/>
      <c r="H32" s="414"/>
      <c r="I32" s="414"/>
    </row>
    <row r="33" spans="2:9" x14ac:dyDescent="0.2">
      <c r="B33" s="10" t="s">
        <v>71</v>
      </c>
      <c r="C33" s="410" t="s">
        <v>152</v>
      </c>
      <c r="D33" s="410"/>
      <c r="E33" s="410"/>
      <c r="F33" s="410"/>
      <c r="G33" s="410"/>
      <c r="H33" s="410"/>
      <c r="I33" s="410"/>
    </row>
    <row r="34" spans="2:9" ht="39" customHeight="1" x14ac:dyDescent="0.2">
      <c r="B34" s="409" t="s">
        <v>192</v>
      </c>
      <c r="C34" s="409"/>
      <c r="D34" s="409"/>
      <c r="E34" s="409"/>
      <c r="F34" s="409"/>
      <c r="G34" s="409"/>
      <c r="H34" s="409"/>
      <c r="I34" s="409"/>
    </row>
    <row r="35" spans="2:9" ht="79.5" customHeight="1" x14ac:dyDescent="0.2">
      <c r="B35" s="406" t="s">
        <v>193</v>
      </c>
      <c r="C35" s="407"/>
      <c r="D35" s="407"/>
      <c r="E35" s="407"/>
      <c r="F35" s="407"/>
      <c r="G35" s="407"/>
      <c r="H35" s="407"/>
      <c r="I35" s="408"/>
    </row>
    <row r="36" spans="2:9" ht="33" customHeight="1" x14ac:dyDescent="0.2">
      <c r="B36" s="10" t="s">
        <v>26</v>
      </c>
      <c r="C36" s="414" t="s">
        <v>123</v>
      </c>
      <c r="D36" s="414"/>
      <c r="E36" s="414"/>
      <c r="F36" s="414"/>
      <c r="G36" s="414"/>
      <c r="H36" s="414"/>
      <c r="I36" s="414"/>
    </row>
    <row r="37" spans="2:9" ht="33" customHeight="1" x14ac:dyDescent="0.2">
      <c r="B37" s="10" t="s">
        <v>27</v>
      </c>
      <c r="C37" s="414" t="s">
        <v>124</v>
      </c>
      <c r="D37" s="414"/>
      <c r="E37" s="414"/>
      <c r="F37" s="414"/>
      <c r="G37" s="414"/>
      <c r="H37" s="414"/>
      <c r="I37" s="414"/>
    </row>
    <row r="38" spans="2:9" ht="33" customHeight="1" x14ac:dyDescent="0.2">
      <c r="B38" s="17"/>
      <c r="C38" s="18"/>
      <c r="D38" s="18"/>
      <c r="E38" s="18"/>
      <c r="F38" s="18"/>
      <c r="G38" s="18"/>
      <c r="H38" s="18"/>
      <c r="I38" s="19"/>
    </row>
    <row r="39" spans="2:9" ht="34.5" customHeight="1" x14ac:dyDescent="0.2">
      <c r="B39" s="409" t="s">
        <v>156</v>
      </c>
      <c r="C39" s="409"/>
      <c r="D39" s="409"/>
      <c r="E39" s="409"/>
      <c r="F39" s="409"/>
      <c r="G39" s="409"/>
      <c r="H39" s="409"/>
      <c r="I39" s="409"/>
    </row>
    <row r="40" spans="2:9" x14ac:dyDescent="0.2">
      <c r="B40" s="10" t="s">
        <v>10</v>
      </c>
      <c r="C40" s="414" t="s">
        <v>101</v>
      </c>
      <c r="D40" s="414"/>
      <c r="E40" s="414"/>
      <c r="F40" s="414"/>
      <c r="G40" s="414"/>
      <c r="H40" s="414"/>
      <c r="I40" s="414"/>
    </row>
    <row r="41" spans="2:9" x14ac:dyDescent="0.2">
      <c r="B41" s="10" t="s">
        <v>11</v>
      </c>
      <c r="C41" s="414" t="s">
        <v>102</v>
      </c>
      <c r="D41" s="414"/>
      <c r="E41" s="414"/>
      <c r="F41" s="414"/>
      <c r="G41" s="414"/>
      <c r="H41" s="414"/>
      <c r="I41" s="414"/>
    </row>
    <row r="42" spans="2:9" x14ac:dyDescent="0.2">
      <c r="B42" s="10" t="s">
        <v>125</v>
      </c>
      <c r="C42" s="414" t="s">
        <v>170</v>
      </c>
      <c r="D42" s="414"/>
      <c r="E42" s="414"/>
      <c r="F42" s="414"/>
      <c r="G42" s="414"/>
      <c r="H42" s="414"/>
      <c r="I42" s="414"/>
    </row>
    <row r="43" spans="2:9" ht="30" x14ac:dyDescent="0.2">
      <c r="B43" s="10" t="s">
        <v>172</v>
      </c>
      <c r="C43" s="431" t="s">
        <v>173</v>
      </c>
      <c r="D43" s="432"/>
      <c r="E43" s="432"/>
      <c r="F43" s="432"/>
      <c r="G43" s="432"/>
      <c r="H43" s="432"/>
      <c r="I43" s="433"/>
    </row>
    <row r="44" spans="2:9" x14ac:dyDescent="0.2">
      <c r="B44" s="10" t="s">
        <v>126</v>
      </c>
      <c r="C44" s="431" t="s">
        <v>174</v>
      </c>
      <c r="D44" s="432"/>
      <c r="E44" s="432"/>
      <c r="F44" s="432"/>
      <c r="G44" s="432"/>
      <c r="H44" s="432"/>
      <c r="I44" s="433"/>
    </row>
    <row r="45" spans="2:9" x14ac:dyDescent="0.2">
      <c r="B45" s="10" t="s">
        <v>175</v>
      </c>
      <c r="C45" s="431" t="s">
        <v>177</v>
      </c>
      <c r="D45" s="432"/>
      <c r="E45" s="432"/>
      <c r="F45" s="432"/>
      <c r="G45" s="432"/>
      <c r="H45" s="432"/>
      <c r="I45" s="433"/>
    </row>
    <row r="46" spans="2:9" ht="60" x14ac:dyDescent="0.2">
      <c r="B46" s="12" t="s">
        <v>179</v>
      </c>
      <c r="C46" s="416" t="s">
        <v>103</v>
      </c>
      <c r="D46" s="416"/>
      <c r="E46" s="416"/>
      <c r="F46" s="416"/>
      <c r="G46" s="416"/>
      <c r="H46" s="416"/>
      <c r="I46" s="416"/>
    </row>
    <row r="47" spans="2:9" x14ac:dyDescent="0.2">
      <c r="B47" s="12" t="s">
        <v>186</v>
      </c>
      <c r="C47" s="418" t="s">
        <v>194</v>
      </c>
      <c r="D47" s="419"/>
      <c r="E47" s="419"/>
      <c r="F47" s="419"/>
      <c r="G47" s="419"/>
      <c r="H47" s="419"/>
      <c r="I47" s="420"/>
    </row>
    <row r="48" spans="2:9" x14ac:dyDescent="0.2">
      <c r="B48" s="12" t="s">
        <v>12</v>
      </c>
      <c r="C48" s="416" t="s">
        <v>178</v>
      </c>
      <c r="D48" s="416"/>
      <c r="E48" s="416"/>
      <c r="F48" s="416"/>
      <c r="G48" s="416"/>
      <c r="H48" s="416"/>
      <c r="I48" s="416"/>
    </row>
    <row r="49" spans="2:9" ht="30" x14ac:dyDescent="0.2">
      <c r="B49" s="12" t="s">
        <v>180</v>
      </c>
      <c r="C49" s="416" t="s">
        <v>104</v>
      </c>
      <c r="D49" s="416"/>
      <c r="E49" s="416"/>
      <c r="F49" s="416"/>
      <c r="G49" s="416"/>
      <c r="H49" s="416"/>
      <c r="I49" s="416"/>
    </row>
    <row r="50" spans="2:9" ht="30" x14ac:dyDescent="0.2">
      <c r="B50" s="12" t="s">
        <v>14</v>
      </c>
      <c r="C50" s="416" t="s">
        <v>105</v>
      </c>
      <c r="D50" s="416"/>
      <c r="E50" s="416"/>
      <c r="F50" s="416"/>
      <c r="G50" s="416"/>
      <c r="H50" s="416"/>
      <c r="I50" s="416"/>
    </row>
    <row r="51" spans="2:9" ht="30" x14ac:dyDescent="0.2">
      <c r="B51" s="12" t="s">
        <v>15</v>
      </c>
      <c r="C51" s="416" t="s">
        <v>106</v>
      </c>
      <c r="D51" s="416"/>
      <c r="E51" s="416"/>
      <c r="F51" s="416"/>
      <c r="G51" s="416"/>
      <c r="H51" s="416"/>
      <c r="I51" s="416"/>
    </row>
    <row r="52" spans="2:9" ht="30" x14ac:dyDescent="0.2">
      <c r="B52" s="13" t="s">
        <v>16</v>
      </c>
      <c r="C52" s="417" t="s">
        <v>107</v>
      </c>
      <c r="D52" s="417"/>
      <c r="E52" s="417"/>
      <c r="F52" s="417"/>
      <c r="G52" s="417"/>
      <c r="H52" s="417"/>
      <c r="I52" s="417"/>
    </row>
    <row r="53" spans="2:9" x14ac:dyDescent="0.2">
      <c r="B53" s="13" t="s">
        <v>17</v>
      </c>
      <c r="C53" s="417" t="s">
        <v>108</v>
      </c>
      <c r="D53" s="417"/>
      <c r="E53" s="417"/>
      <c r="F53" s="417"/>
      <c r="G53" s="417"/>
      <c r="H53" s="417"/>
      <c r="I53" s="417"/>
    </row>
    <row r="54" spans="2:9" ht="30" x14ac:dyDescent="0.2">
      <c r="B54" s="13" t="s">
        <v>141</v>
      </c>
      <c r="C54" s="417" t="s">
        <v>109</v>
      </c>
      <c r="D54" s="417"/>
      <c r="E54" s="417"/>
      <c r="F54" s="417"/>
      <c r="G54" s="417"/>
      <c r="H54" s="417"/>
      <c r="I54" s="417"/>
    </row>
    <row r="55" spans="2:9" x14ac:dyDescent="0.2">
      <c r="B55" s="13" t="s">
        <v>35</v>
      </c>
      <c r="C55" s="417" t="s">
        <v>110</v>
      </c>
      <c r="D55" s="417"/>
      <c r="E55" s="417"/>
      <c r="F55" s="417"/>
      <c r="G55" s="417"/>
      <c r="H55" s="417"/>
      <c r="I55" s="417"/>
    </row>
    <row r="56" spans="2:9" x14ac:dyDescent="0.2">
      <c r="B56" s="13" t="s">
        <v>81</v>
      </c>
      <c r="C56" s="417" t="s">
        <v>111</v>
      </c>
      <c r="D56" s="417"/>
      <c r="E56" s="417"/>
      <c r="F56" s="417"/>
      <c r="G56" s="417"/>
      <c r="H56" s="417"/>
      <c r="I56" s="417"/>
    </row>
    <row r="57" spans="2:9" ht="30" x14ac:dyDescent="0.2">
      <c r="B57" s="13" t="s">
        <v>82</v>
      </c>
      <c r="C57" s="417" t="s">
        <v>112</v>
      </c>
      <c r="D57" s="417"/>
      <c r="E57" s="417"/>
      <c r="F57" s="417"/>
      <c r="G57" s="417"/>
      <c r="H57" s="417"/>
      <c r="I57" s="417"/>
    </row>
    <row r="58" spans="2:9" ht="33.75" customHeight="1" x14ac:dyDescent="0.2">
      <c r="B58" s="423"/>
      <c r="C58" s="423"/>
      <c r="D58" s="423"/>
      <c r="E58" s="423"/>
      <c r="F58" s="423"/>
      <c r="G58" s="423"/>
      <c r="H58" s="423"/>
      <c r="I58" s="424"/>
    </row>
    <row r="59" spans="2:9" ht="32.25" customHeight="1" x14ac:dyDescent="0.2">
      <c r="B59" s="426" t="s">
        <v>158</v>
      </c>
      <c r="C59" s="426"/>
      <c r="D59" s="426"/>
      <c r="E59" s="426"/>
      <c r="F59" s="426"/>
      <c r="G59" s="426"/>
      <c r="H59" s="426"/>
      <c r="I59" s="426"/>
    </row>
    <row r="60" spans="2:9" x14ac:dyDescent="0.2">
      <c r="B60" s="10" t="s">
        <v>22</v>
      </c>
      <c r="C60" s="421" t="s">
        <v>118</v>
      </c>
      <c r="D60" s="421"/>
      <c r="E60" s="421"/>
      <c r="F60" s="421"/>
      <c r="G60" s="421"/>
      <c r="H60" s="421"/>
      <c r="I60" s="421"/>
    </row>
    <row r="61" spans="2:9" ht="30" x14ac:dyDescent="0.2">
      <c r="B61" s="10" t="s">
        <v>31</v>
      </c>
      <c r="C61" s="430" t="s">
        <v>119</v>
      </c>
      <c r="D61" s="430"/>
      <c r="E61" s="430"/>
      <c r="F61" s="430"/>
      <c r="G61" s="430"/>
      <c r="H61" s="430"/>
      <c r="I61" s="430"/>
    </row>
    <row r="62" spans="2:9" ht="30" x14ac:dyDescent="0.2">
      <c r="B62" s="10" t="s">
        <v>181</v>
      </c>
      <c r="C62" s="427" t="s">
        <v>182</v>
      </c>
      <c r="D62" s="428"/>
      <c r="E62" s="428"/>
      <c r="F62" s="428"/>
      <c r="G62" s="428"/>
      <c r="H62" s="428"/>
      <c r="I62" s="429"/>
    </row>
    <row r="63" spans="2:9" x14ac:dyDescent="0.2">
      <c r="B63" s="10" t="s">
        <v>23</v>
      </c>
      <c r="C63" s="414" t="s">
        <v>120</v>
      </c>
      <c r="D63" s="414"/>
      <c r="E63" s="414"/>
      <c r="F63" s="414"/>
      <c r="G63" s="414"/>
      <c r="H63" s="414"/>
      <c r="I63" s="414"/>
    </row>
    <row r="64" spans="2:9" x14ac:dyDescent="0.2">
      <c r="B64" s="10" t="s">
        <v>24</v>
      </c>
      <c r="C64" s="421" t="s">
        <v>121</v>
      </c>
      <c r="D64" s="421"/>
      <c r="E64" s="421"/>
      <c r="F64" s="421"/>
      <c r="G64" s="421"/>
      <c r="H64" s="421"/>
      <c r="I64" s="421"/>
    </row>
    <row r="65" spans="2:9" x14ac:dyDescent="0.2">
      <c r="B65" s="10" t="s">
        <v>25</v>
      </c>
      <c r="C65" s="421" t="s">
        <v>122</v>
      </c>
      <c r="D65" s="421"/>
      <c r="E65" s="421"/>
      <c r="F65" s="421"/>
      <c r="G65" s="421"/>
      <c r="H65" s="421"/>
      <c r="I65" s="421"/>
    </row>
    <row r="66" spans="2:9" ht="30.75" customHeight="1" x14ac:dyDescent="0.2">
      <c r="B66" s="425"/>
      <c r="C66" s="425"/>
      <c r="D66" s="425"/>
      <c r="E66" s="425"/>
      <c r="F66" s="425"/>
      <c r="G66" s="425"/>
      <c r="H66" s="425"/>
      <c r="I66" s="425"/>
    </row>
    <row r="67" spans="2:9" ht="34.5" customHeight="1" x14ac:dyDescent="0.2">
      <c r="B67" s="426" t="s">
        <v>157</v>
      </c>
      <c r="C67" s="426"/>
      <c r="D67" s="426"/>
      <c r="E67" s="426"/>
      <c r="F67" s="426"/>
      <c r="G67" s="426"/>
      <c r="H67" s="426"/>
      <c r="I67" s="426"/>
    </row>
    <row r="68" spans="2:9" x14ac:dyDescent="0.2">
      <c r="B68" s="13" t="s">
        <v>649</v>
      </c>
      <c r="C68" s="421" t="s">
        <v>113</v>
      </c>
      <c r="D68" s="421"/>
      <c r="E68" s="421"/>
      <c r="F68" s="421"/>
      <c r="G68" s="421"/>
      <c r="H68" s="421"/>
      <c r="I68" s="421"/>
    </row>
    <row r="69" spans="2:9" ht="30" x14ac:dyDescent="0.2">
      <c r="B69" s="13" t="s">
        <v>13</v>
      </c>
      <c r="C69" s="421" t="s">
        <v>114</v>
      </c>
      <c r="D69" s="421"/>
      <c r="E69" s="421"/>
      <c r="F69" s="421"/>
      <c r="G69" s="421"/>
      <c r="H69" s="421"/>
      <c r="I69" s="421"/>
    </row>
    <row r="70" spans="2:9" x14ac:dyDescent="0.2">
      <c r="B70" s="13" t="s">
        <v>18</v>
      </c>
      <c r="C70" s="417" t="s">
        <v>115</v>
      </c>
      <c r="D70" s="417"/>
      <c r="E70" s="417"/>
      <c r="F70" s="417"/>
      <c r="G70" s="417"/>
      <c r="H70" s="417"/>
      <c r="I70" s="417"/>
    </row>
    <row r="71" spans="2:9" x14ac:dyDescent="0.2">
      <c r="B71" s="13" t="s">
        <v>20</v>
      </c>
      <c r="C71" s="421" t="s">
        <v>116</v>
      </c>
      <c r="D71" s="421"/>
      <c r="E71" s="421"/>
      <c r="F71" s="421"/>
      <c r="G71" s="421"/>
      <c r="H71" s="421"/>
      <c r="I71" s="421"/>
    </row>
    <row r="72" spans="2:9" x14ac:dyDescent="0.2">
      <c r="B72" s="13" t="s">
        <v>21</v>
      </c>
      <c r="C72" s="421" t="s">
        <v>117</v>
      </c>
      <c r="D72" s="421"/>
      <c r="E72" s="421"/>
      <c r="F72" s="421"/>
      <c r="G72" s="421"/>
      <c r="H72" s="421"/>
      <c r="I72" s="421"/>
    </row>
    <row r="73" spans="2:9" ht="33.75" customHeight="1" x14ac:dyDescent="0.2">
      <c r="B73" s="422"/>
      <c r="C73" s="422"/>
      <c r="D73" s="422"/>
      <c r="E73" s="422"/>
      <c r="F73" s="422"/>
      <c r="G73" s="422"/>
      <c r="H73" s="422"/>
      <c r="I73" s="422"/>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 ref="C28:I28"/>
    <mergeCell ref="C32:I32"/>
    <mergeCell ref="B39:I39"/>
    <mergeCell ref="C40:I40"/>
    <mergeCell ref="C41:I41"/>
    <mergeCell ref="C29:I29"/>
    <mergeCell ref="C30:I30"/>
    <mergeCell ref="C31:I31"/>
    <mergeCell ref="C33:I33"/>
    <mergeCell ref="B34:I34"/>
    <mergeCell ref="C36:I36"/>
    <mergeCell ref="C37:I37"/>
    <mergeCell ref="B35:I35"/>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69:I69"/>
    <mergeCell ref="C68:I68"/>
    <mergeCell ref="C52:I52"/>
    <mergeCell ref="C53:I53"/>
    <mergeCell ref="C54:I54"/>
    <mergeCell ref="C42:I42"/>
    <mergeCell ref="C46:I46"/>
    <mergeCell ref="C50:I50"/>
    <mergeCell ref="C51:I51"/>
    <mergeCell ref="C55:I55"/>
    <mergeCell ref="C47:I47"/>
    <mergeCell ref="C27:I27"/>
    <mergeCell ref="B19:I19"/>
    <mergeCell ref="C16:I16"/>
    <mergeCell ref="C17:I17"/>
    <mergeCell ref="B20:I20"/>
    <mergeCell ref="C23:I23"/>
    <mergeCell ref="C24:I24"/>
    <mergeCell ref="C22:I22"/>
    <mergeCell ref="C8:I8"/>
    <mergeCell ref="B1:I1"/>
    <mergeCell ref="C5:I5"/>
    <mergeCell ref="C6:I6"/>
    <mergeCell ref="C7:I7"/>
    <mergeCell ref="B2:I2"/>
    <mergeCell ref="C3:I3"/>
    <mergeCell ref="C4: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97"/>
  <sheetViews>
    <sheetView tabSelected="1" topLeftCell="H7" zoomScale="80" zoomScaleNormal="80" workbookViewId="0">
      <pane ySplit="1" topLeftCell="A18" activePane="bottomLeft" state="frozen"/>
      <selection activeCell="A7" sqref="A7"/>
      <selection pane="bottomLeft" activeCell="R78" sqref="R78"/>
    </sheetView>
  </sheetViews>
  <sheetFormatPr baseColWidth="10" defaultRowHeight="15" x14ac:dyDescent="0.25"/>
  <cols>
    <col min="1" max="10" width="20.5703125" customWidth="1"/>
    <col min="11" max="11" width="37.5703125" customWidth="1"/>
    <col min="12" max="12" width="20.5703125" customWidth="1"/>
    <col min="13" max="15" width="20.5703125" hidden="1" customWidth="1"/>
    <col min="16" max="16" width="27.140625" hidden="1" customWidth="1"/>
    <col min="17" max="17" width="18.7109375" style="237" customWidth="1"/>
    <col min="18" max="18" width="27.140625" customWidth="1"/>
    <col min="19" max="24" width="27.140625" style="1" customWidth="1"/>
    <col min="25" max="27" width="20.5703125" customWidth="1"/>
    <col min="28" max="28" width="65.85546875" customWidth="1"/>
    <col min="29" max="36" width="20.5703125" customWidth="1"/>
  </cols>
  <sheetData>
    <row r="1" spans="1:28" ht="29.25" hidden="1" customHeight="1" x14ac:dyDescent="0.25">
      <c r="A1" s="446"/>
      <c r="B1" s="446"/>
      <c r="C1" s="447" t="s">
        <v>1</v>
      </c>
      <c r="D1" s="447"/>
      <c r="E1" s="447"/>
      <c r="F1" s="447"/>
      <c r="G1" s="447"/>
      <c r="H1" s="447"/>
      <c r="I1" s="447"/>
      <c r="J1" s="447"/>
      <c r="K1" s="447"/>
      <c r="L1" s="447"/>
      <c r="M1" s="447"/>
      <c r="N1" s="447"/>
      <c r="O1" s="447"/>
      <c r="P1" s="447"/>
      <c r="Q1" s="447"/>
      <c r="R1" s="447"/>
      <c r="S1" s="447"/>
      <c r="T1" s="447"/>
      <c r="U1" s="447"/>
      <c r="V1" s="447"/>
      <c r="W1" s="447"/>
      <c r="X1" s="447"/>
      <c r="Y1" s="447"/>
      <c r="Z1" s="447"/>
      <c r="AA1" s="23" t="s">
        <v>196</v>
      </c>
    </row>
    <row r="2" spans="1:28" ht="28.5" hidden="1" customHeight="1" x14ac:dyDescent="0.25">
      <c r="A2" s="446"/>
      <c r="B2" s="446"/>
      <c r="C2" s="447" t="s">
        <v>2</v>
      </c>
      <c r="D2" s="447"/>
      <c r="E2" s="447"/>
      <c r="F2" s="447"/>
      <c r="G2" s="447"/>
      <c r="H2" s="447"/>
      <c r="I2" s="447"/>
      <c r="J2" s="447"/>
      <c r="K2" s="447"/>
      <c r="L2" s="447"/>
      <c r="M2" s="447"/>
      <c r="N2" s="447"/>
      <c r="O2" s="447"/>
      <c r="P2" s="447"/>
      <c r="Q2" s="447"/>
      <c r="R2" s="447"/>
      <c r="S2" s="447"/>
      <c r="T2" s="447"/>
      <c r="U2" s="447"/>
      <c r="V2" s="447"/>
      <c r="W2" s="447"/>
      <c r="X2" s="447"/>
      <c r="Y2" s="447"/>
      <c r="Z2" s="447"/>
      <c r="AA2" s="23" t="s">
        <v>3</v>
      </c>
    </row>
    <row r="3" spans="1:28" ht="30.75" hidden="1" customHeight="1" x14ac:dyDescent="0.25">
      <c r="A3" s="446"/>
      <c r="B3" s="446"/>
      <c r="C3" s="447" t="s">
        <v>4</v>
      </c>
      <c r="D3" s="447"/>
      <c r="E3" s="447"/>
      <c r="F3" s="447"/>
      <c r="G3" s="447"/>
      <c r="H3" s="447"/>
      <c r="I3" s="447"/>
      <c r="J3" s="447"/>
      <c r="K3" s="447"/>
      <c r="L3" s="447"/>
      <c r="M3" s="447"/>
      <c r="N3" s="447"/>
      <c r="O3" s="447"/>
      <c r="P3" s="447"/>
      <c r="Q3" s="447"/>
      <c r="R3" s="447"/>
      <c r="S3" s="447"/>
      <c r="T3" s="447"/>
      <c r="U3" s="447"/>
      <c r="V3" s="447"/>
      <c r="W3" s="447"/>
      <c r="X3" s="447"/>
      <c r="Y3" s="447"/>
      <c r="Z3" s="447"/>
      <c r="AA3" s="23" t="s">
        <v>195</v>
      </c>
    </row>
    <row r="4" spans="1:28" ht="23.25" hidden="1" customHeight="1" x14ac:dyDescent="0.25">
      <c r="A4" s="446"/>
      <c r="B4" s="446"/>
      <c r="C4" s="447" t="s">
        <v>135</v>
      </c>
      <c r="D4" s="447"/>
      <c r="E4" s="447"/>
      <c r="F4" s="447"/>
      <c r="G4" s="447"/>
      <c r="H4" s="447"/>
      <c r="I4" s="447"/>
      <c r="J4" s="447"/>
      <c r="K4" s="447"/>
      <c r="L4" s="447"/>
      <c r="M4" s="447"/>
      <c r="N4" s="447"/>
      <c r="O4" s="447"/>
      <c r="P4" s="447"/>
      <c r="Q4" s="447"/>
      <c r="R4" s="447"/>
      <c r="S4" s="447"/>
      <c r="T4" s="447"/>
      <c r="U4" s="447"/>
      <c r="V4" s="447"/>
      <c r="W4" s="447"/>
      <c r="X4" s="447"/>
      <c r="Y4" s="447"/>
      <c r="Z4" s="447"/>
      <c r="AA4" s="23" t="s">
        <v>197</v>
      </c>
    </row>
    <row r="5" spans="1:28" ht="35.25" hidden="1" customHeight="1" x14ac:dyDescent="0.25">
      <c r="A5" s="443" t="s">
        <v>147</v>
      </c>
      <c r="B5" s="443"/>
      <c r="C5" s="444" t="s">
        <v>426</v>
      </c>
      <c r="D5" s="445"/>
      <c r="E5" s="445"/>
      <c r="F5" s="445"/>
      <c r="G5" s="445"/>
      <c r="H5" s="445"/>
      <c r="I5" s="445"/>
      <c r="J5" s="445"/>
      <c r="K5" s="445"/>
      <c r="L5" s="445"/>
      <c r="M5" s="445"/>
      <c r="N5" s="445"/>
      <c r="O5" s="445"/>
      <c r="P5" s="445"/>
      <c r="Q5" s="445"/>
      <c r="R5" s="445"/>
      <c r="S5" s="445"/>
      <c r="T5" s="445"/>
      <c r="U5" s="445"/>
      <c r="V5" s="445"/>
      <c r="W5" s="445"/>
      <c r="X5" s="445"/>
      <c r="Y5" s="445"/>
      <c r="Z5" s="445"/>
      <c r="AA5" s="88"/>
    </row>
    <row r="6" spans="1:28" ht="30" hidden="1" customHeight="1" x14ac:dyDescent="0.25">
      <c r="A6" s="440" t="s">
        <v>137</v>
      </c>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2"/>
    </row>
    <row r="7" spans="1:28" ht="69.95" customHeight="1" x14ac:dyDescent="0.25">
      <c r="A7" s="24" t="s">
        <v>72</v>
      </c>
      <c r="B7" s="24" t="s">
        <v>142</v>
      </c>
      <c r="C7" s="24" t="s">
        <v>133</v>
      </c>
      <c r="D7" s="24" t="s">
        <v>28</v>
      </c>
      <c r="E7" s="24" t="s">
        <v>79</v>
      </c>
      <c r="F7" s="24" t="s">
        <v>7</v>
      </c>
      <c r="G7" s="24" t="s">
        <v>168</v>
      </c>
      <c r="H7" s="24" t="s">
        <v>33</v>
      </c>
      <c r="I7" s="24" t="s">
        <v>8</v>
      </c>
      <c r="J7" s="25" t="s">
        <v>132</v>
      </c>
      <c r="K7" s="24" t="s">
        <v>75</v>
      </c>
      <c r="L7" s="24" t="s">
        <v>74</v>
      </c>
      <c r="M7" s="24" t="s">
        <v>153</v>
      </c>
      <c r="N7" s="24" t="s">
        <v>9</v>
      </c>
      <c r="O7" s="24" t="s">
        <v>30</v>
      </c>
      <c r="P7" s="24" t="s">
        <v>139</v>
      </c>
      <c r="Q7" s="232" t="s">
        <v>1375</v>
      </c>
      <c r="R7" s="191" t="s">
        <v>1263</v>
      </c>
      <c r="S7" s="229" t="s">
        <v>1374</v>
      </c>
      <c r="T7" s="229" t="s">
        <v>1358</v>
      </c>
      <c r="U7" s="229" t="s">
        <v>1376</v>
      </c>
      <c r="V7" s="230" t="s">
        <v>1377</v>
      </c>
      <c r="W7" s="229" t="s">
        <v>1378</v>
      </c>
      <c r="X7" s="230" t="s">
        <v>1379</v>
      </c>
      <c r="Y7" s="24" t="s">
        <v>139</v>
      </c>
      <c r="Z7" s="24" t="s">
        <v>140</v>
      </c>
      <c r="AA7" s="24" t="s">
        <v>138</v>
      </c>
    </row>
    <row r="8" spans="1:28" ht="69.95" customHeight="1" x14ac:dyDescent="0.25">
      <c r="A8" s="27" t="s">
        <v>199</v>
      </c>
      <c r="B8" s="39" t="s">
        <v>398</v>
      </c>
      <c r="C8" s="27" t="s">
        <v>200</v>
      </c>
      <c r="D8" s="27" t="s">
        <v>201</v>
      </c>
      <c r="E8" s="31" t="s">
        <v>388</v>
      </c>
      <c r="F8" s="47" t="s">
        <v>202</v>
      </c>
      <c r="G8" s="40" t="s">
        <v>203</v>
      </c>
      <c r="H8" s="31" t="s">
        <v>205</v>
      </c>
      <c r="I8" s="27" t="s">
        <v>211</v>
      </c>
      <c r="J8" s="31" t="s">
        <v>212</v>
      </c>
      <c r="K8" s="31" t="s">
        <v>218</v>
      </c>
      <c r="L8" s="97">
        <v>0.1</v>
      </c>
      <c r="M8" s="27" t="s">
        <v>165</v>
      </c>
      <c r="N8" s="31" t="s">
        <v>761</v>
      </c>
      <c r="O8" s="27">
        <v>1</v>
      </c>
      <c r="P8" s="190">
        <v>0.3</v>
      </c>
      <c r="Q8" s="236">
        <v>0</v>
      </c>
      <c r="R8" s="244">
        <v>0.1</v>
      </c>
      <c r="S8" s="242">
        <v>0.1</v>
      </c>
      <c r="T8" s="227">
        <f>Q8+S8</f>
        <v>0.1</v>
      </c>
      <c r="U8" s="240">
        <f>(S8/P8)*L8</f>
        <v>3.333333333333334E-2</v>
      </c>
      <c r="V8" s="240">
        <f>(S8/P8)</f>
        <v>0.33333333333333337</v>
      </c>
      <c r="W8" s="240">
        <f>(T8/O8)*P8</f>
        <v>0.03</v>
      </c>
      <c r="X8" s="240">
        <f>T8/O8</f>
        <v>0.1</v>
      </c>
      <c r="Y8" s="33">
        <v>0.3</v>
      </c>
      <c r="Z8" s="189">
        <v>0.5</v>
      </c>
      <c r="AA8" s="189">
        <v>0.2</v>
      </c>
    </row>
    <row r="9" spans="1:28" ht="69.95" customHeight="1" x14ac:dyDescent="0.25">
      <c r="A9" s="27" t="s">
        <v>199</v>
      </c>
      <c r="B9" s="39" t="s">
        <v>398</v>
      </c>
      <c r="C9" s="27" t="s">
        <v>200</v>
      </c>
      <c r="D9" s="27" t="s">
        <v>201</v>
      </c>
      <c r="E9" s="31" t="s">
        <v>388</v>
      </c>
      <c r="F9" s="47" t="s">
        <v>202</v>
      </c>
      <c r="G9" s="40" t="s">
        <v>225</v>
      </c>
      <c r="H9" s="31" t="s">
        <v>206</v>
      </c>
      <c r="I9" s="27" t="s">
        <v>211</v>
      </c>
      <c r="J9" s="31" t="s">
        <v>213</v>
      </c>
      <c r="K9" s="31" t="s">
        <v>219</v>
      </c>
      <c r="L9" s="97">
        <v>0.1</v>
      </c>
      <c r="M9" s="27" t="s">
        <v>165</v>
      </c>
      <c r="N9" s="31" t="s">
        <v>762</v>
      </c>
      <c r="O9" s="27">
        <v>60</v>
      </c>
      <c r="P9" s="32">
        <v>17</v>
      </c>
      <c r="Q9" s="233">
        <v>1</v>
      </c>
      <c r="R9" s="245">
        <v>0</v>
      </c>
      <c r="S9" s="243">
        <v>0</v>
      </c>
      <c r="T9" s="228">
        <f>Q9+S9</f>
        <v>1</v>
      </c>
      <c r="U9" s="239">
        <f>(S9/P9)*L9</f>
        <v>0</v>
      </c>
      <c r="V9" s="238">
        <f>S9/P9</f>
        <v>0</v>
      </c>
      <c r="W9" s="238">
        <f>(T9/O9)*L9</f>
        <v>1.6666666666666668E-3</v>
      </c>
      <c r="X9" s="238">
        <f>T9/O9</f>
        <v>1.6666666666666666E-2</v>
      </c>
      <c r="Y9" s="184">
        <v>17</v>
      </c>
      <c r="Z9" s="184">
        <v>21</v>
      </c>
      <c r="AA9" s="184">
        <v>21</v>
      </c>
    </row>
    <row r="10" spans="1:28" ht="69.95" customHeight="1" x14ac:dyDescent="0.25">
      <c r="A10" s="27" t="s">
        <v>199</v>
      </c>
      <c r="B10" s="39" t="s">
        <v>398</v>
      </c>
      <c r="C10" s="27" t="s">
        <v>200</v>
      </c>
      <c r="D10" s="27" t="s">
        <v>201</v>
      </c>
      <c r="E10" s="31" t="s">
        <v>388</v>
      </c>
      <c r="F10" s="47" t="s">
        <v>202</v>
      </c>
      <c r="G10" s="40" t="s">
        <v>233</v>
      </c>
      <c r="H10" s="31" t="s">
        <v>207</v>
      </c>
      <c r="I10" s="27" t="s">
        <v>211</v>
      </c>
      <c r="J10" s="31" t="s">
        <v>214</v>
      </c>
      <c r="K10" s="31" t="s">
        <v>220</v>
      </c>
      <c r="L10" s="97">
        <v>0.2</v>
      </c>
      <c r="M10" s="27" t="s">
        <v>164</v>
      </c>
      <c r="N10" s="31" t="s">
        <v>763</v>
      </c>
      <c r="O10" s="27">
        <v>5</v>
      </c>
      <c r="P10" s="32">
        <v>1</v>
      </c>
      <c r="Q10" s="233">
        <v>1</v>
      </c>
      <c r="R10" s="245">
        <v>0</v>
      </c>
      <c r="S10" s="243">
        <v>0</v>
      </c>
      <c r="T10" s="228">
        <f t="shared" ref="T10:T22" si="0">Q10+S10</f>
        <v>1</v>
      </c>
      <c r="U10" s="239">
        <f t="shared" ref="U10:U22" si="1">(S10/P10)*L10</f>
        <v>0</v>
      </c>
      <c r="V10" s="238">
        <f t="shared" ref="V10:V15" si="2">S10/P10</f>
        <v>0</v>
      </c>
      <c r="W10" s="238">
        <f t="shared" ref="W10:W22" si="3">(T10/O10)*L10</f>
        <v>4.0000000000000008E-2</v>
      </c>
      <c r="X10" s="238">
        <f t="shared" ref="X10:X22" si="4">T10/O10</f>
        <v>0.2</v>
      </c>
      <c r="Y10" s="185">
        <v>1</v>
      </c>
      <c r="Z10" s="185">
        <v>2</v>
      </c>
      <c r="AA10" s="185">
        <v>1</v>
      </c>
    </row>
    <row r="11" spans="1:28" ht="69.95" customHeight="1" x14ac:dyDescent="0.25">
      <c r="A11" s="27" t="s">
        <v>199</v>
      </c>
      <c r="B11" s="39" t="s">
        <v>398</v>
      </c>
      <c r="C11" s="27" t="s">
        <v>200</v>
      </c>
      <c r="D11" s="27" t="s">
        <v>201</v>
      </c>
      <c r="E11" s="31" t="s">
        <v>388</v>
      </c>
      <c r="F11" s="47" t="s">
        <v>202</v>
      </c>
      <c r="G11" s="40" t="s">
        <v>251</v>
      </c>
      <c r="H11" s="31" t="s">
        <v>208</v>
      </c>
      <c r="I11" s="27" t="s">
        <v>211</v>
      </c>
      <c r="J11" s="31" t="s">
        <v>215</v>
      </c>
      <c r="K11" s="31" t="s">
        <v>221</v>
      </c>
      <c r="L11" s="97">
        <v>0.3</v>
      </c>
      <c r="M11" s="27" t="s">
        <v>164</v>
      </c>
      <c r="N11" s="31" t="s">
        <v>709</v>
      </c>
      <c r="O11" s="27">
        <v>15</v>
      </c>
      <c r="P11" s="32">
        <v>4</v>
      </c>
      <c r="Q11" s="233">
        <v>1</v>
      </c>
      <c r="R11" s="245">
        <v>1</v>
      </c>
      <c r="S11" s="243">
        <v>1</v>
      </c>
      <c r="T11" s="228">
        <f t="shared" si="0"/>
        <v>2</v>
      </c>
      <c r="U11" s="238">
        <f t="shared" si="1"/>
        <v>7.4999999999999997E-2</v>
      </c>
      <c r="V11" s="238">
        <f t="shared" si="2"/>
        <v>0.25</v>
      </c>
      <c r="W11" s="238">
        <f t="shared" si="3"/>
        <v>0.04</v>
      </c>
      <c r="X11" s="238">
        <f t="shared" si="4"/>
        <v>0.13333333333333333</v>
      </c>
      <c r="Y11" s="186">
        <v>4</v>
      </c>
      <c r="Z11" s="186">
        <v>5</v>
      </c>
      <c r="AA11" s="186">
        <v>5</v>
      </c>
    </row>
    <row r="12" spans="1:28" ht="69.95" customHeight="1" x14ac:dyDescent="0.25">
      <c r="A12" s="27" t="s">
        <v>199</v>
      </c>
      <c r="B12" s="39" t="s">
        <v>398</v>
      </c>
      <c r="C12" s="27" t="s">
        <v>200</v>
      </c>
      <c r="D12" s="27" t="s">
        <v>201</v>
      </c>
      <c r="E12" s="31" t="s">
        <v>388</v>
      </c>
      <c r="F12" s="47" t="s">
        <v>202</v>
      </c>
      <c r="G12" s="40" t="s">
        <v>261</v>
      </c>
      <c r="H12" s="31" t="s">
        <v>209</v>
      </c>
      <c r="I12" s="27" t="s">
        <v>211</v>
      </c>
      <c r="J12" s="31" t="s">
        <v>216</v>
      </c>
      <c r="K12" s="31" t="s">
        <v>222</v>
      </c>
      <c r="L12" s="97">
        <v>0.2</v>
      </c>
      <c r="M12" s="27" t="s">
        <v>164</v>
      </c>
      <c r="N12" s="31" t="s">
        <v>709</v>
      </c>
      <c r="O12" s="27">
        <v>80</v>
      </c>
      <c r="P12" s="32">
        <v>22</v>
      </c>
      <c r="Q12" s="233">
        <v>10</v>
      </c>
      <c r="R12" s="608">
        <v>10</v>
      </c>
      <c r="S12" s="608">
        <v>10</v>
      </c>
      <c r="T12" s="228">
        <f t="shared" si="0"/>
        <v>20</v>
      </c>
      <c r="U12" s="238">
        <f t="shared" si="1"/>
        <v>9.0909090909090912E-2</v>
      </c>
      <c r="V12" s="238">
        <f t="shared" si="2"/>
        <v>0.45454545454545453</v>
      </c>
      <c r="W12" s="238">
        <f t="shared" si="3"/>
        <v>0.05</v>
      </c>
      <c r="X12" s="238">
        <f t="shared" si="4"/>
        <v>0.25</v>
      </c>
      <c r="Y12" s="187">
        <v>22</v>
      </c>
      <c r="Z12" s="187">
        <v>26</v>
      </c>
      <c r="AA12" s="187">
        <v>24</v>
      </c>
    </row>
    <row r="13" spans="1:28" ht="69.95" customHeight="1" x14ac:dyDescent="0.25">
      <c r="A13" s="27" t="s">
        <v>199</v>
      </c>
      <c r="B13" s="39" t="s">
        <v>398</v>
      </c>
      <c r="C13" s="27" t="s">
        <v>200</v>
      </c>
      <c r="D13" s="27" t="s">
        <v>201</v>
      </c>
      <c r="E13" s="31" t="s">
        <v>388</v>
      </c>
      <c r="F13" s="47" t="s">
        <v>202</v>
      </c>
      <c r="G13" s="40" t="s">
        <v>270</v>
      </c>
      <c r="H13" s="31" t="s">
        <v>210</v>
      </c>
      <c r="I13" s="27" t="s">
        <v>211</v>
      </c>
      <c r="J13" s="31" t="s">
        <v>217</v>
      </c>
      <c r="K13" s="31" t="s">
        <v>223</v>
      </c>
      <c r="L13" s="97">
        <v>0.1</v>
      </c>
      <c r="M13" s="27" t="s">
        <v>164</v>
      </c>
      <c r="N13" s="31" t="s">
        <v>764</v>
      </c>
      <c r="O13" s="27">
        <v>1000</v>
      </c>
      <c r="P13" s="32">
        <v>255</v>
      </c>
      <c r="Q13" s="233">
        <v>89</v>
      </c>
      <c r="R13" s="245">
        <v>111</v>
      </c>
      <c r="S13" s="243">
        <v>111</v>
      </c>
      <c r="T13" s="228">
        <f t="shared" si="0"/>
        <v>200</v>
      </c>
      <c r="U13" s="238">
        <f t="shared" si="1"/>
        <v>4.3529411764705886E-2</v>
      </c>
      <c r="V13" s="238">
        <f t="shared" si="2"/>
        <v>0.43529411764705883</v>
      </c>
      <c r="W13" s="238">
        <f t="shared" si="3"/>
        <v>2.0000000000000004E-2</v>
      </c>
      <c r="X13" s="238">
        <f t="shared" si="4"/>
        <v>0.2</v>
      </c>
      <c r="Y13" s="188">
        <v>255</v>
      </c>
      <c r="Z13" s="188">
        <v>353</v>
      </c>
      <c r="AA13" s="188">
        <v>303</v>
      </c>
    </row>
    <row r="14" spans="1:28" ht="69.95" customHeight="1" x14ac:dyDescent="0.25">
      <c r="A14" s="27"/>
      <c r="B14" s="448" t="s">
        <v>1359</v>
      </c>
      <c r="C14" s="449"/>
      <c r="D14" s="449"/>
      <c r="E14" s="449"/>
      <c r="F14" s="449"/>
      <c r="G14" s="449"/>
      <c r="H14" s="449"/>
      <c r="I14" s="449"/>
      <c r="J14" s="449"/>
      <c r="K14" s="449"/>
      <c r="L14" s="449"/>
      <c r="M14" s="449"/>
      <c r="N14" s="449"/>
      <c r="O14" s="449"/>
      <c r="P14" s="449"/>
      <c r="Q14" s="449"/>
      <c r="R14" s="449"/>
      <c r="S14" s="449"/>
      <c r="T14" s="450"/>
      <c r="U14" s="241">
        <f>SUM(U8:U13)</f>
        <v>0.24277183600713015</v>
      </c>
      <c r="V14" s="241">
        <f>AVERAGE(V8:V13)</f>
        <v>0.24552881758764111</v>
      </c>
      <c r="W14" s="241">
        <f>SUM(W8:W13)</f>
        <v>0.1816666666666667</v>
      </c>
      <c r="X14" s="241">
        <f>AVERAGE(X8:X13)</f>
        <v>0.15</v>
      </c>
      <c r="Y14" s="188"/>
      <c r="Z14" s="188"/>
      <c r="AA14" s="188"/>
    </row>
    <row r="15" spans="1:28" s="1" customFormat="1" ht="84" customHeight="1" x14ac:dyDescent="0.25">
      <c r="A15" s="27" t="s">
        <v>199</v>
      </c>
      <c r="B15" s="39" t="s">
        <v>398</v>
      </c>
      <c r="C15" s="27" t="s">
        <v>200</v>
      </c>
      <c r="D15" s="27" t="s">
        <v>201</v>
      </c>
      <c r="E15" s="31" t="s">
        <v>204</v>
      </c>
      <c r="F15" s="54" t="s">
        <v>226</v>
      </c>
      <c r="G15" s="41" t="s">
        <v>225</v>
      </c>
      <c r="H15" s="31" t="s">
        <v>227</v>
      </c>
      <c r="I15" s="27" t="s">
        <v>211</v>
      </c>
      <c r="J15" s="31" t="s">
        <v>229</v>
      </c>
      <c r="K15" s="31" t="s">
        <v>231</v>
      </c>
      <c r="L15" s="143">
        <v>0.6</v>
      </c>
      <c r="M15" s="27" t="s">
        <v>165</v>
      </c>
      <c r="N15" s="31" t="s">
        <v>765</v>
      </c>
      <c r="O15" s="27">
        <v>40</v>
      </c>
      <c r="P15" s="34">
        <v>25</v>
      </c>
      <c r="Q15" s="234">
        <v>15</v>
      </c>
      <c r="R15" s="246">
        <v>25</v>
      </c>
      <c r="S15" s="247">
        <v>25</v>
      </c>
      <c r="T15" s="228">
        <f t="shared" si="0"/>
        <v>40</v>
      </c>
      <c r="U15" s="238">
        <f t="shared" si="1"/>
        <v>0.6</v>
      </c>
      <c r="V15" s="238">
        <f t="shared" si="2"/>
        <v>1</v>
      </c>
      <c r="W15" s="238">
        <f t="shared" si="3"/>
        <v>0.6</v>
      </c>
      <c r="X15" s="238">
        <f t="shared" si="4"/>
        <v>1</v>
      </c>
      <c r="Y15" s="31">
        <v>10</v>
      </c>
      <c r="Z15" s="31">
        <v>10</v>
      </c>
      <c r="AA15" s="31">
        <v>5</v>
      </c>
      <c r="AB15" s="110" t="s">
        <v>1262</v>
      </c>
    </row>
    <row r="16" spans="1:28" s="288" customFormat="1" ht="69.95" customHeight="1" x14ac:dyDescent="0.25">
      <c r="A16" s="280" t="s">
        <v>199</v>
      </c>
      <c r="B16" s="281" t="s">
        <v>398</v>
      </c>
      <c r="C16" s="280" t="s">
        <v>200</v>
      </c>
      <c r="D16" s="280" t="s">
        <v>201</v>
      </c>
      <c r="E16" s="79" t="s">
        <v>204</v>
      </c>
      <c r="F16" s="79" t="s">
        <v>226</v>
      </c>
      <c r="G16" s="282" t="s">
        <v>233</v>
      </c>
      <c r="H16" s="79" t="s">
        <v>228</v>
      </c>
      <c r="I16" s="280" t="s">
        <v>211</v>
      </c>
      <c r="J16" s="79" t="s">
        <v>230</v>
      </c>
      <c r="K16" s="79" t="s">
        <v>232</v>
      </c>
      <c r="L16" s="283">
        <v>0.4</v>
      </c>
      <c r="M16" s="280" t="s">
        <v>165</v>
      </c>
      <c r="N16" s="79" t="s">
        <v>712</v>
      </c>
      <c r="O16" s="280">
        <v>105</v>
      </c>
      <c r="P16" s="284">
        <v>25</v>
      </c>
      <c r="Q16" s="284">
        <v>10</v>
      </c>
      <c r="R16" s="285">
        <v>20</v>
      </c>
      <c r="S16" s="285">
        <v>30</v>
      </c>
      <c r="T16" s="286">
        <f t="shared" si="0"/>
        <v>40</v>
      </c>
      <c r="U16" s="287">
        <v>0.4</v>
      </c>
      <c r="V16" s="287">
        <v>1</v>
      </c>
      <c r="W16" s="287">
        <f t="shared" si="3"/>
        <v>0.15238095238095239</v>
      </c>
      <c r="X16" s="287">
        <f t="shared" si="4"/>
        <v>0.38095238095238093</v>
      </c>
      <c r="Y16" s="79">
        <v>55</v>
      </c>
      <c r="Z16" s="79">
        <v>80</v>
      </c>
      <c r="AA16" s="79">
        <v>105</v>
      </c>
    </row>
    <row r="17" spans="1:29" ht="69.95" customHeight="1" x14ac:dyDescent="0.25">
      <c r="A17" s="27"/>
      <c r="B17" s="435" t="s">
        <v>1360</v>
      </c>
      <c r="C17" s="436"/>
      <c r="D17" s="436"/>
      <c r="E17" s="436"/>
      <c r="F17" s="436"/>
      <c r="G17" s="436"/>
      <c r="H17" s="436"/>
      <c r="I17" s="436"/>
      <c r="J17" s="436"/>
      <c r="K17" s="436"/>
      <c r="L17" s="436"/>
      <c r="M17" s="436"/>
      <c r="N17" s="436"/>
      <c r="O17" s="436"/>
      <c r="P17" s="436"/>
      <c r="Q17" s="436"/>
      <c r="R17" s="436"/>
      <c r="S17" s="436"/>
      <c r="T17" s="437"/>
      <c r="U17" s="248">
        <f>+U15+U16</f>
        <v>1</v>
      </c>
      <c r="V17" s="248">
        <f>AVERAGE(V15:V16)</f>
        <v>1</v>
      </c>
      <c r="W17" s="248">
        <f>SUM(W15:W16)</f>
        <v>0.75238095238095237</v>
      </c>
      <c r="X17" s="248">
        <f>AVERAGE(X15:X16)</f>
        <v>0.69047619047619047</v>
      </c>
      <c r="Y17" s="31"/>
      <c r="Z17" s="31"/>
      <c r="AA17" s="31"/>
    </row>
    <row r="18" spans="1:29" s="393" customFormat="1" ht="69.95" customHeight="1" x14ac:dyDescent="0.25">
      <c r="A18" s="385" t="s">
        <v>199</v>
      </c>
      <c r="B18" s="386" t="s">
        <v>398</v>
      </c>
      <c r="C18" s="385" t="s">
        <v>200</v>
      </c>
      <c r="D18" s="385" t="s">
        <v>201</v>
      </c>
      <c r="E18" s="42" t="s">
        <v>389</v>
      </c>
      <c r="F18" s="42" t="s">
        <v>234</v>
      </c>
      <c r="G18" s="387" t="s">
        <v>233</v>
      </c>
      <c r="H18" s="42" t="s">
        <v>235</v>
      </c>
      <c r="I18" s="385" t="s">
        <v>211</v>
      </c>
      <c r="J18" s="42" t="s">
        <v>244</v>
      </c>
      <c r="K18" s="42" t="s">
        <v>245</v>
      </c>
      <c r="L18" s="388">
        <v>0.1</v>
      </c>
      <c r="M18" s="385" t="s">
        <v>165</v>
      </c>
      <c r="N18" s="42" t="s">
        <v>766</v>
      </c>
      <c r="O18" s="385">
        <v>2390</v>
      </c>
      <c r="P18" s="389">
        <v>585</v>
      </c>
      <c r="Q18" s="390">
        <v>0</v>
      </c>
      <c r="R18" s="390">
        <v>0</v>
      </c>
      <c r="S18" s="391">
        <v>0</v>
      </c>
      <c r="T18" s="392">
        <f t="shared" si="0"/>
        <v>0</v>
      </c>
      <c r="U18" s="238">
        <f t="shared" ref="U18" si="5">(S18/P18)*L18</f>
        <v>0</v>
      </c>
      <c r="V18" s="238">
        <f t="shared" ref="V18" si="6">S18/P18</f>
        <v>0</v>
      </c>
      <c r="W18" s="238">
        <f t="shared" ref="W18" si="7">(T18/O18)*L18</f>
        <v>0</v>
      </c>
      <c r="X18" s="238">
        <f t="shared" ref="X18" si="8">T18/O18</f>
        <v>0</v>
      </c>
      <c r="Y18" s="385">
        <v>585</v>
      </c>
      <c r="Z18" s="385">
        <v>878</v>
      </c>
      <c r="AA18" s="385">
        <v>927</v>
      </c>
    </row>
    <row r="19" spans="1:29" s="1" customFormat="1" ht="69.95" customHeight="1" x14ac:dyDescent="0.25">
      <c r="A19" s="27" t="s">
        <v>199</v>
      </c>
      <c r="B19" s="39" t="s">
        <v>398</v>
      </c>
      <c r="C19" s="27" t="s">
        <v>200</v>
      </c>
      <c r="D19" s="27" t="s">
        <v>201</v>
      </c>
      <c r="E19" s="31" t="s">
        <v>389</v>
      </c>
      <c r="F19" s="80" t="s">
        <v>234</v>
      </c>
      <c r="G19" s="41" t="s">
        <v>251</v>
      </c>
      <c r="H19" s="31" t="s">
        <v>236</v>
      </c>
      <c r="I19" s="27" t="s">
        <v>211</v>
      </c>
      <c r="J19" s="31" t="s">
        <v>240</v>
      </c>
      <c r="K19" s="31" t="s">
        <v>246</v>
      </c>
      <c r="L19" s="143">
        <v>0.4</v>
      </c>
      <c r="M19" s="27" t="s">
        <v>165</v>
      </c>
      <c r="N19" s="31" t="s">
        <v>767</v>
      </c>
      <c r="O19" s="27">
        <v>425948</v>
      </c>
      <c r="P19" s="32">
        <v>106487</v>
      </c>
      <c r="Q19" s="233">
        <v>100207</v>
      </c>
      <c r="R19" s="249">
        <v>101017</v>
      </c>
      <c r="S19" s="250">
        <v>101017</v>
      </c>
      <c r="T19" s="251">
        <f>+Q19+S19</f>
        <v>201224</v>
      </c>
      <c r="U19" s="238">
        <f>V19*L19</f>
        <v>9.4863222740804054E-2</v>
      </c>
      <c r="V19" s="238">
        <f>+(R19/P19)*0.25</f>
        <v>0.23715805685201011</v>
      </c>
      <c r="W19" s="238">
        <f>X19*L19</f>
        <v>0.11799999999999999</v>
      </c>
      <c r="X19" s="238">
        <v>0.29499999999999998</v>
      </c>
      <c r="Y19" s="27">
        <v>106487</v>
      </c>
      <c r="Z19" s="27">
        <v>106487</v>
      </c>
      <c r="AA19" s="27">
        <v>106487</v>
      </c>
    </row>
    <row r="20" spans="1:29" ht="69.95" customHeight="1" x14ac:dyDescent="0.25">
      <c r="A20" s="27" t="s">
        <v>199</v>
      </c>
      <c r="B20" s="39" t="s">
        <v>398</v>
      </c>
      <c r="C20" s="27" t="s">
        <v>200</v>
      </c>
      <c r="D20" s="27" t="s">
        <v>201</v>
      </c>
      <c r="E20" s="31" t="s">
        <v>389</v>
      </c>
      <c r="F20" s="80" t="s">
        <v>234</v>
      </c>
      <c r="G20" s="41" t="s">
        <v>261</v>
      </c>
      <c r="H20" s="31" t="s">
        <v>237</v>
      </c>
      <c r="I20" s="27" t="s">
        <v>211</v>
      </c>
      <c r="J20" s="31" t="s">
        <v>241</v>
      </c>
      <c r="K20" s="31" t="s">
        <v>247</v>
      </c>
      <c r="L20" s="97">
        <v>0.2</v>
      </c>
      <c r="M20" s="27" t="s">
        <v>165</v>
      </c>
      <c r="N20" s="31" t="s">
        <v>768</v>
      </c>
      <c r="O20" s="27">
        <v>5500</v>
      </c>
      <c r="P20" s="32">
        <v>5500</v>
      </c>
      <c r="Q20" s="233">
        <v>5011</v>
      </c>
      <c r="R20" s="249">
        <v>1787</v>
      </c>
      <c r="S20" s="250">
        <v>1787</v>
      </c>
      <c r="T20" s="228">
        <f t="shared" si="0"/>
        <v>6798</v>
      </c>
      <c r="U20" s="238">
        <f t="shared" si="1"/>
        <v>6.4981818181818182E-2</v>
      </c>
      <c r="V20" s="238">
        <f t="shared" ref="V20:V22" si="9">S20/P20</f>
        <v>0.32490909090909093</v>
      </c>
      <c r="W20" s="238">
        <v>0.2</v>
      </c>
      <c r="X20" s="238">
        <v>1</v>
      </c>
      <c r="Y20" s="27">
        <v>5500</v>
      </c>
      <c r="Z20" s="27">
        <v>5500</v>
      </c>
      <c r="AA20" s="27">
        <v>5500</v>
      </c>
    </row>
    <row r="21" spans="1:29" s="1" customFormat="1" ht="69.95" customHeight="1" x14ac:dyDescent="0.25">
      <c r="A21" s="27" t="s">
        <v>199</v>
      </c>
      <c r="B21" s="39" t="s">
        <v>398</v>
      </c>
      <c r="C21" s="27" t="s">
        <v>200</v>
      </c>
      <c r="D21" s="27" t="s">
        <v>201</v>
      </c>
      <c r="E21" s="31" t="s">
        <v>389</v>
      </c>
      <c r="F21" s="80" t="s">
        <v>234</v>
      </c>
      <c r="G21" s="41" t="s">
        <v>270</v>
      </c>
      <c r="H21" s="31" t="s">
        <v>238</v>
      </c>
      <c r="I21" s="27" t="s">
        <v>211</v>
      </c>
      <c r="J21" s="31" t="s">
        <v>242</v>
      </c>
      <c r="K21" s="31" t="s">
        <v>248</v>
      </c>
      <c r="L21" s="143">
        <v>0.25</v>
      </c>
      <c r="M21" s="27" t="s">
        <v>165</v>
      </c>
      <c r="N21" s="31" t="s">
        <v>769</v>
      </c>
      <c r="O21" s="27">
        <v>10000</v>
      </c>
      <c r="P21" s="32">
        <v>10000</v>
      </c>
      <c r="Q21" s="233">
        <v>11786</v>
      </c>
      <c r="R21" s="249">
        <v>6000</v>
      </c>
      <c r="S21" s="250">
        <v>6000</v>
      </c>
      <c r="T21" s="228">
        <f t="shared" si="0"/>
        <v>17786</v>
      </c>
      <c r="U21" s="238">
        <f t="shared" si="1"/>
        <v>0.15</v>
      </c>
      <c r="V21" s="238">
        <f t="shared" si="9"/>
        <v>0.6</v>
      </c>
      <c r="W21" s="238">
        <v>0.25</v>
      </c>
      <c r="X21" s="238">
        <v>1</v>
      </c>
      <c r="Y21" s="27">
        <v>10000</v>
      </c>
      <c r="Z21" s="27">
        <v>10000</v>
      </c>
      <c r="AA21" s="27">
        <v>10000</v>
      </c>
    </row>
    <row r="22" spans="1:29" ht="69.95" customHeight="1" x14ac:dyDescent="0.25">
      <c r="A22" s="27" t="s">
        <v>199</v>
      </c>
      <c r="B22" s="39" t="s">
        <v>398</v>
      </c>
      <c r="C22" s="27" t="s">
        <v>200</v>
      </c>
      <c r="D22" s="27" t="s">
        <v>201</v>
      </c>
      <c r="E22" s="31" t="s">
        <v>389</v>
      </c>
      <c r="F22" s="80" t="s">
        <v>234</v>
      </c>
      <c r="G22" s="41" t="s">
        <v>290</v>
      </c>
      <c r="H22" s="31" t="s">
        <v>239</v>
      </c>
      <c r="I22" s="27" t="s">
        <v>211</v>
      </c>
      <c r="J22" s="31" t="s">
        <v>243</v>
      </c>
      <c r="K22" s="31" t="s">
        <v>249</v>
      </c>
      <c r="L22" s="97">
        <v>0.05</v>
      </c>
      <c r="M22" s="27" t="s">
        <v>165</v>
      </c>
      <c r="N22" s="31" t="s">
        <v>770</v>
      </c>
      <c r="O22" s="27">
        <v>45</v>
      </c>
      <c r="P22" s="32">
        <v>15</v>
      </c>
      <c r="Q22" s="233">
        <v>10</v>
      </c>
      <c r="R22" s="249">
        <v>0</v>
      </c>
      <c r="S22" s="250">
        <v>0</v>
      </c>
      <c r="T22" s="228">
        <f t="shared" si="0"/>
        <v>10</v>
      </c>
      <c r="U22" s="238">
        <f t="shared" si="1"/>
        <v>0</v>
      </c>
      <c r="V22" s="238">
        <f t="shared" si="9"/>
        <v>0</v>
      </c>
      <c r="W22" s="238">
        <f t="shared" si="3"/>
        <v>1.1111111111111112E-2</v>
      </c>
      <c r="X22" s="238">
        <f t="shared" si="4"/>
        <v>0.22222222222222221</v>
      </c>
      <c r="Y22" s="27">
        <v>15</v>
      </c>
      <c r="Z22" s="27">
        <v>15</v>
      </c>
      <c r="AA22" s="27">
        <v>5</v>
      </c>
    </row>
    <row r="23" spans="1:29" ht="69.95" customHeight="1" x14ac:dyDescent="0.25">
      <c r="A23" s="27"/>
      <c r="B23" s="435" t="s">
        <v>1361</v>
      </c>
      <c r="C23" s="436"/>
      <c r="D23" s="436"/>
      <c r="E23" s="436"/>
      <c r="F23" s="436"/>
      <c r="G23" s="436"/>
      <c r="H23" s="436"/>
      <c r="I23" s="436"/>
      <c r="J23" s="436"/>
      <c r="K23" s="436"/>
      <c r="L23" s="436"/>
      <c r="M23" s="436"/>
      <c r="N23" s="436"/>
      <c r="O23" s="436"/>
      <c r="P23" s="436"/>
      <c r="Q23" s="436"/>
      <c r="R23" s="436"/>
      <c r="S23" s="436"/>
      <c r="T23" s="437"/>
      <c r="U23" s="252">
        <f>SUM(U19:U22)</f>
        <v>0.30984504092262222</v>
      </c>
      <c r="V23" s="252">
        <f>AVERAGE(V18:V22)</f>
        <v>0.23241342955222022</v>
      </c>
      <c r="W23" s="252">
        <f>SUM(W18:W22)</f>
        <v>0.57911111111111113</v>
      </c>
      <c r="X23" s="252">
        <f>AVERAGE(X18:X22)</f>
        <v>0.50344444444444447</v>
      </c>
      <c r="Y23" s="27"/>
      <c r="Z23" s="27"/>
      <c r="AA23" s="27"/>
    </row>
    <row r="24" spans="1:29" ht="69.95" customHeight="1" x14ac:dyDescent="0.25">
      <c r="A24" s="27" t="s">
        <v>199</v>
      </c>
      <c r="B24" s="39" t="s">
        <v>398</v>
      </c>
      <c r="C24" s="27" t="s">
        <v>200</v>
      </c>
      <c r="D24" s="27" t="s">
        <v>201</v>
      </c>
      <c r="E24" s="31" t="s">
        <v>391</v>
      </c>
      <c r="F24" s="89" t="s">
        <v>252</v>
      </c>
      <c r="G24" s="41" t="s">
        <v>251</v>
      </c>
      <c r="H24" s="31" t="s">
        <v>253</v>
      </c>
      <c r="I24" s="27" t="s">
        <v>211</v>
      </c>
      <c r="J24" s="31" t="s">
        <v>256</v>
      </c>
      <c r="K24" s="42" t="s">
        <v>250</v>
      </c>
      <c r="L24" s="97">
        <v>0.1</v>
      </c>
      <c r="M24" s="27" t="s">
        <v>165</v>
      </c>
      <c r="N24" s="31" t="s">
        <v>771</v>
      </c>
      <c r="O24" s="27">
        <v>72</v>
      </c>
      <c r="P24" s="290">
        <v>8</v>
      </c>
      <c r="Q24" s="234">
        <v>48</v>
      </c>
      <c r="R24" s="289">
        <v>0</v>
      </c>
      <c r="S24" s="247">
        <v>0</v>
      </c>
      <c r="T24" s="228">
        <f t="shared" ref="T24:T50" si="10">Q24+S24</f>
        <v>48</v>
      </c>
      <c r="U24" s="238">
        <f t="shared" ref="U24:U74" si="11">(S24/P24)*L24</f>
        <v>0</v>
      </c>
      <c r="V24" s="238">
        <f t="shared" ref="V24:V74" si="12">S24/P24</f>
        <v>0</v>
      </c>
      <c r="W24" s="238">
        <f t="shared" ref="W24:W74" si="13">(T24/O24)*L24</f>
        <v>6.6666666666666666E-2</v>
      </c>
      <c r="X24" s="238">
        <f t="shared" ref="X24:X74" si="14">T24/O24</f>
        <v>0.66666666666666663</v>
      </c>
      <c r="Y24" s="36">
        <v>8</v>
      </c>
      <c r="Z24" s="36">
        <v>8</v>
      </c>
      <c r="AA24" s="36">
        <v>8</v>
      </c>
      <c r="AB24" s="48" t="s">
        <v>1257</v>
      </c>
    </row>
    <row r="25" spans="1:29" ht="69.95" customHeight="1" x14ac:dyDescent="0.25">
      <c r="A25" s="27" t="s">
        <v>199</v>
      </c>
      <c r="B25" s="39" t="s">
        <v>398</v>
      </c>
      <c r="C25" s="27" t="s">
        <v>200</v>
      </c>
      <c r="D25" s="27" t="s">
        <v>201</v>
      </c>
      <c r="E25" s="31" t="s">
        <v>391</v>
      </c>
      <c r="F25" s="89" t="s">
        <v>252</v>
      </c>
      <c r="G25" s="41" t="s">
        <v>261</v>
      </c>
      <c r="H25" s="31" t="s">
        <v>254</v>
      </c>
      <c r="I25" s="27" t="s">
        <v>211</v>
      </c>
      <c r="J25" s="31" t="s">
        <v>257</v>
      </c>
      <c r="K25" s="42" t="s">
        <v>259</v>
      </c>
      <c r="L25" s="97">
        <v>0.15</v>
      </c>
      <c r="M25" s="27" t="s">
        <v>165</v>
      </c>
      <c r="N25" s="31" t="s">
        <v>772</v>
      </c>
      <c r="O25" s="27">
        <v>4</v>
      </c>
      <c r="P25" s="34">
        <v>1</v>
      </c>
      <c r="Q25" s="234">
        <v>3</v>
      </c>
      <c r="R25" s="246">
        <v>0</v>
      </c>
      <c r="S25" s="247">
        <v>0</v>
      </c>
      <c r="T25" s="228">
        <f t="shared" si="10"/>
        <v>3</v>
      </c>
      <c r="U25" s="238">
        <f t="shared" si="11"/>
        <v>0</v>
      </c>
      <c r="V25" s="238">
        <f t="shared" si="12"/>
        <v>0</v>
      </c>
      <c r="W25" s="238">
        <f t="shared" si="13"/>
        <v>0.11249999999999999</v>
      </c>
      <c r="X25" s="238">
        <f t="shared" si="14"/>
        <v>0.75</v>
      </c>
      <c r="Y25" s="36">
        <v>1</v>
      </c>
      <c r="Z25" s="36">
        <v>1</v>
      </c>
      <c r="AA25" s="36">
        <v>0</v>
      </c>
      <c r="AB25" s="48" t="s">
        <v>1258</v>
      </c>
    </row>
    <row r="26" spans="1:29" ht="69.95" customHeight="1" x14ac:dyDescent="0.25">
      <c r="A26" s="27" t="s">
        <v>199</v>
      </c>
      <c r="B26" s="39" t="s">
        <v>398</v>
      </c>
      <c r="C26" s="27" t="s">
        <v>200</v>
      </c>
      <c r="D26" s="27" t="s">
        <v>201</v>
      </c>
      <c r="E26" s="31" t="s">
        <v>391</v>
      </c>
      <c r="F26" s="89" t="s">
        <v>252</v>
      </c>
      <c r="G26" s="41" t="s">
        <v>270</v>
      </c>
      <c r="H26" s="31" t="s">
        <v>255</v>
      </c>
      <c r="I26" s="27" t="s">
        <v>211</v>
      </c>
      <c r="J26" s="31" t="s">
        <v>258</v>
      </c>
      <c r="K26" s="31" t="s">
        <v>260</v>
      </c>
      <c r="L26" s="97">
        <v>0.05</v>
      </c>
      <c r="M26" s="27" t="s">
        <v>165</v>
      </c>
      <c r="N26" s="31" t="s">
        <v>773</v>
      </c>
      <c r="O26" s="27">
        <v>50</v>
      </c>
      <c r="P26" s="34">
        <v>12</v>
      </c>
      <c r="Q26" s="234">
        <v>12</v>
      </c>
      <c r="R26" s="246">
        <v>0</v>
      </c>
      <c r="S26" s="247">
        <v>0</v>
      </c>
      <c r="T26" s="228">
        <f t="shared" si="10"/>
        <v>12</v>
      </c>
      <c r="U26" s="238">
        <f t="shared" si="11"/>
        <v>0</v>
      </c>
      <c r="V26" s="238">
        <f t="shared" si="12"/>
        <v>0</v>
      </c>
      <c r="W26" s="238">
        <f t="shared" si="13"/>
        <v>1.2E-2</v>
      </c>
      <c r="X26" s="238">
        <f t="shared" si="14"/>
        <v>0.24</v>
      </c>
      <c r="Y26" s="36">
        <v>12</v>
      </c>
      <c r="Z26" s="36">
        <v>13</v>
      </c>
      <c r="AA26" s="36">
        <v>13</v>
      </c>
    </row>
    <row r="27" spans="1:29" s="1" customFormat="1" ht="105" customHeight="1" x14ac:dyDescent="0.25">
      <c r="A27" s="27" t="s">
        <v>199</v>
      </c>
      <c r="B27" s="39" t="s">
        <v>398</v>
      </c>
      <c r="C27" s="27" t="s">
        <v>200</v>
      </c>
      <c r="D27" s="27" t="s">
        <v>201</v>
      </c>
      <c r="E27" s="31" t="s">
        <v>392</v>
      </c>
      <c r="F27" s="89" t="s">
        <v>252</v>
      </c>
      <c r="G27" s="41" t="s">
        <v>290</v>
      </c>
      <c r="H27" s="31" t="s">
        <v>263</v>
      </c>
      <c r="I27" s="27" t="s">
        <v>211</v>
      </c>
      <c r="J27" s="31" t="s">
        <v>266</v>
      </c>
      <c r="K27" s="31" t="s">
        <v>267</v>
      </c>
      <c r="L27" s="143">
        <v>0.2</v>
      </c>
      <c r="M27" s="27" t="s">
        <v>165</v>
      </c>
      <c r="N27" s="31" t="s">
        <v>723</v>
      </c>
      <c r="O27" s="27">
        <v>27</v>
      </c>
      <c r="P27" s="34">
        <v>2</v>
      </c>
      <c r="Q27" s="234">
        <v>20</v>
      </c>
      <c r="R27" s="246">
        <v>5</v>
      </c>
      <c r="S27" s="247">
        <v>5</v>
      </c>
      <c r="T27" s="228">
        <f t="shared" si="10"/>
        <v>25</v>
      </c>
      <c r="U27" s="238">
        <v>0.2</v>
      </c>
      <c r="V27" s="238">
        <v>1</v>
      </c>
      <c r="W27" s="238">
        <f t="shared" si="13"/>
        <v>0.1851851851851852</v>
      </c>
      <c r="X27" s="238">
        <f t="shared" si="14"/>
        <v>0.92592592592592593</v>
      </c>
      <c r="Y27" s="36">
        <v>2</v>
      </c>
      <c r="Z27" s="36">
        <v>3</v>
      </c>
      <c r="AA27" s="36">
        <v>2</v>
      </c>
      <c r="AB27" s="110" t="s">
        <v>1259</v>
      </c>
    </row>
    <row r="28" spans="1:29" s="403" customFormat="1" ht="81.75" customHeight="1" x14ac:dyDescent="0.25">
      <c r="A28" s="394" t="s">
        <v>199</v>
      </c>
      <c r="B28" s="395" t="s">
        <v>398</v>
      </c>
      <c r="C28" s="394" t="s">
        <v>200</v>
      </c>
      <c r="D28" s="394" t="s">
        <v>201</v>
      </c>
      <c r="E28" s="54" t="s">
        <v>392</v>
      </c>
      <c r="F28" s="394" t="s">
        <v>252</v>
      </c>
      <c r="G28" s="396" t="s">
        <v>301</v>
      </c>
      <c r="H28" s="54" t="s">
        <v>264</v>
      </c>
      <c r="I28" s="394" t="s">
        <v>211</v>
      </c>
      <c r="J28" s="54">
        <v>0</v>
      </c>
      <c r="K28" s="54" t="s">
        <v>1411</v>
      </c>
      <c r="L28" s="397">
        <v>0.2</v>
      </c>
      <c r="M28" s="394" t="s">
        <v>165</v>
      </c>
      <c r="N28" s="54" t="s">
        <v>774</v>
      </c>
      <c r="O28" s="394">
        <v>4000</v>
      </c>
      <c r="P28" s="398">
        <v>1230</v>
      </c>
      <c r="Q28" s="398">
        <v>0</v>
      </c>
      <c r="R28" s="399">
        <v>481</v>
      </c>
      <c r="S28" s="399">
        <v>481</v>
      </c>
      <c r="T28" s="400">
        <f t="shared" si="10"/>
        <v>481</v>
      </c>
      <c r="U28" s="401">
        <f t="shared" si="11"/>
        <v>7.8211382113821143E-2</v>
      </c>
      <c r="V28" s="401">
        <f t="shared" si="12"/>
        <v>0.39105691056910569</v>
      </c>
      <c r="W28" s="401">
        <f t="shared" si="13"/>
        <v>2.4050000000000002E-2</v>
      </c>
      <c r="X28" s="401">
        <f t="shared" si="14"/>
        <v>0.12025</v>
      </c>
      <c r="Y28" s="402">
        <v>1127</v>
      </c>
      <c r="Z28" s="402">
        <v>920</v>
      </c>
      <c r="AA28" s="402">
        <v>723</v>
      </c>
      <c r="AB28" s="403" t="s">
        <v>1412</v>
      </c>
      <c r="AC28" s="434" t="s">
        <v>1414</v>
      </c>
    </row>
    <row r="29" spans="1:29" s="403" customFormat="1" ht="69.95" customHeight="1" x14ac:dyDescent="0.25">
      <c r="A29" s="394" t="s">
        <v>199</v>
      </c>
      <c r="B29" s="395" t="s">
        <v>398</v>
      </c>
      <c r="C29" s="394" t="s">
        <v>200</v>
      </c>
      <c r="D29" s="394" t="s">
        <v>201</v>
      </c>
      <c r="E29" s="54" t="s">
        <v>392</v>
      </c>
      <c r="F29" s="394" t="s">
        <v>252</v>
      </c>
      <c r="G29" s="396" t="s">
        <v>316</v>
      </c>
      <c r="H29" s="54" t="s">
        <v>265</v>
      </c>
      <c r="I29" s="394" t="s">
        <v>211</v>
      </c>
      <c r="J29" s="54" t="s">
        <v>390</v>
      </c>
      <c r="K29" s="54" t="s">
        <v>1413</v>
      </c>
      <c r="L29" s="397">
        <v>0.25</v>
      </c>
      <c r="M29" s="394" t="s">
        <v>165</v>
      </c>
      <c r="N29" s="54" t="s">
        <v>775</v>
      </c>
      <c r="O29" s="394">
        <v>3690</v>
      </c>
      <c r="P29" s="398">
        <v>1000</v>
      </c>
      <c r="Q29" s="398">
        <v>908</v>
      </c>
      <c r="R29" s="399">
        <v>50</v>
      </c>
      <c r="S29" s="399">
        <v>50</v>
      </c>
      <c r="T29" s="400">
        <f t="shared" si="10"/>
        <v>958</v>
      </c>
      <c r="U29" s="401">
        <f t="shared" si="11"/>
        <v>1.2500000000000001E-2</v>
      </c>
      <c r="V29" s="401">
        <f t="shared" si="12"/>
        <v>0.05</v>
      </c>
      <c r="W29" s="401">
        <f t="shared" si="13"/>
        <v>6.4905149051490515E-2</v>
      </c>
      <c r="X29" s="401">
        <f t="shared" si="14"/>
        <v>0.25962059620596206</v>
      </c>
      <c r="Y29" s="402">
        <v>1000</v>
      </c>
      <c r="Z29" s="402">
        <v>1000</v>
      </c>
      <c r="AA29" s="402">
        <v>1000</v>
      </c>
      <c r="AC29" s="434"/>
    </row>
    <row r="30" spans="1:29" ht="69.95" customHeight="1" x14ac:dyDescent="0.25">
      <c r="A30" s="27" t="s">
        <v>199</v>
      </c>
      <c r="B30" s="39" t="s">
        <v>398</v>
      </c>
      <c r="C30" s="27" t="s">
        <v>200</v>
      </c>
      <c r="D30" s="27" t="s">
        <v>201</v>
      </c>
      <c r="E30" s="31" t="s">
        <v>393</v>
      </c>
      <c r="F30" s="89" t="s">
        <v>252</v>
      </c>
      <c r="G30" s="41" t="s">
        <v>322</v>
      </c>
      <c r="H30" s="31" t="s">
        <v>272</v>
      </c>
      <c r="I30" s="27" t="s">
        <v>211</v>
      </c>
      <c r="J30" s="31" t="s">
        <v>273</v>
      </c>
      <c r="K30" s="31" t="s">
        <v>274</v>
      </c>
      <c r="L30" s="97">
        <v>0.05</v>
      </c>
      <c r="M30" s="27" t="s">
        <v>165</v>
      </c>
      <c r="N30" s="31" t="s">
        <v>776</v>
      </c>
      <c r="O30" s="27">
        <v>8400</v>
      </c>
      <c r="P30" s="34">
        <v>2700</v>
      </c>
      <c r="Q30" s="255">
        <v>400</v>
      </c>
      <c r="R30" s="246">
        <v>0</v>
      </c>
      <c r="S30" s="247">
        <v>0</v>
      </c>
      <c r="T30" s="228">
        <f t="shared" si="10"/>
        <v>400</v>
      </c>
      <c r="U30" s="238">
        <f t="shared" si="11"/>
        <v>0</v>
      </c>
      <c r="V30" s="238">
        <f t="shared" si="12"/>
        <v>0</v>
      </c>
      <c r="W30" s="238">
        <f t="shared" si="13"/>
        <v>2.3809523809523812E-3</v>
      </c>
      <c r="X30" s="238">
        <f t="shared" si="14"/>
        <v>4.7619047619047616E-2</v>
      </c>
      <c r="Y30" s="36">
        <v>2700</v>
      </c>
      <c r="Z30" s="36">
        <v>2700</v>
      </c>
      <c r="AA30" s="36">
        <v>2600</v>
      </c>
    </row>
    <row r="31" spans="1:29" ht="69.95" customHeight="1" x14ac:dyDescent="0.25">
      <c r="A31" s="27"/>
      <c r="B31" s="435" t="s">
        <v>1362</v>
      </c>
      <c r="C31" s="436"/>
      <c r="D31" s="436"/>
      <c r="E31" s="436"/>
      <c r="F31" s="436"/>
      <c r="G31" s="436"/>
      <c r="H31" s="436"/>
      <c r="I31" s="436"/>
      <c r="J31" s="436"/>
      <c r="K31" s="436"/>
      <c r="L31" s="436"/>
      <c r="M31" s="436"/>
      <c r="N31" s="436"/>
      <c r="O31" s="436"/>
      <c r="P31" s="436"/>
      <c r="Q31" s="436"/>
      <c r="R31" s="436"/>
      <c r="S31" s="436"/>
      <c r="T31" s="437"/>
      <c r="U31" s="248">
        <f>SUM(U24:U30)</f>
        <v>0.29071138211382114</v>
      </c>
      <c r="V31" s="248">
        <f>AVERAGE(V24:V30)</f>
        <v>0.20586527293844367</v>
      </c>
      <c r="W31" s="248">
        <f>SUM(W24:W30)</f>
        <v>0.46768795328429474</v>
      </c>
      <c r="X31" s="248">
        <f>AVERAGE(X24:X30)</f>
        <v>0.43001174805965736</v>
      </c>
      <c r="Y31" s="36"/>
      <c r="Z31" s="36"/>
      <c r="AA31" s="36"/>
    </row>
    <row r="32" spans="1:29" ht="69.95" customHeight="1" x14ac:dyDescent="0.25">
      <c r="A32" s="27" t="s">
        <v>199</v>
      </c>
      <c r="B32" s="39" t="s">
        <v>398</v>
      </c>
      <c r="C32" s="27" t="s">
        <v>200</v>
      </c>
      <c r="D32" s="27" t="s">
        <v>201</v>
      </c>
      <c r="E32" s="31" t="s">
        <v>391</v>
      </c>
      <c r="F32" s="90" t="s">
        <v>262</v>
      </c>
      <c r="G32" s="41" t="s">
        <v>261</v>
      </c>
      <c r="H32" s="30" t="s">
        <v>533</v>
      </c>
      <c r="I32" s="27" t="s">
        <v>211</v>
      </c>
      <c r="J32" s="31" t="s">
        <v>536</v>
      </c>
      <c r="K32" s="31" t="s">
        <v>541</v>
      </c>
      <c r="L32" s="97">
        <v>0.25</v>
      </c>
      <c r="M32" s="27" t="s">
        <v>165</v>
      </c>
      <c r="N32" s="31" t="s">
        <v>777</v>
      </c>
      <c r="O32" s="311">
        <v>236</v>
      </c>
      <c r="P32" s="35">
        <v>59</v>
      </c>
      <c r="Q32" s="235">
        <v>71</v>
      </c>
      <c r="R32" s="253">
        <v>59</v>
      </c>
      <c r="S32" s="254">
        <v>59</v>
      </c>
      <c r="T32" s="228">
        <f t="shared" si="10"/>
        <v>130</v>
      </c>
      <c r="U32" s="238">
        <f t="shared" si="11"/>
        <v>0.25</v>
      </c>
      <c r="V32" s="238">
        <f t="shared" si="12"/>
        <v>1</v>
      </c>
      <c r="W32" s="238">
        <f t="shared" si="13"/>
        <v>0.13771186440677965</v>
      </c>
      <c r="X32" s="238">
        <f t="shared" si="14"/>
        <v>0.55084745762711862</v>
      </c>
      <c r="Y32" s="36">
        <v>20</v>
      </c>
      <c r="Z32" s="36">
        <v>20</v>
      </c>
      <c r="AA32" s="36">
        <v>9</v>
      </c>
      <c r="AB32" s="272" t="s">
        <v>1415</v>
      </c>
    </row>
    <row r="33" spans="1:27" ht="69.95" customHeight="1" x14ac:dyDescent="0.25">
      <c r="A33" s="27" t="s">
        <v>199</v>
      </c>
      <c r="B33" s="39" t="s">
        <v>398</v>
      </c>
      <c r="C33" s="27" t="s">
        <v>200</v>
      </c>
      <c r="D33" s="27" t="s">
        <v>201</v>
      </c>
      <c r="E33" s="31" t="s">
        <v>391</v>
      </c>
      <c r="F33" s="90" t="s">
        <v>262</v>
      </c>
      <c r="G33" s="41" t="s">
        <v>270</v>
      </c>
      <c r="H33" s="30" t="s">
        <v>534</v>
      </c>
      <c r="I33" s="27" t="s">
        <v>211</v>
      </c>
      <c r="J33" s="31" t="s">
        <v>537</v>
      </c>
      <c r="K33" s="31" t="s">
        <v>539</v>
      </c>
      <c r="L33" s="97">
        <v>0.35</v>
      </c>
      <c r="M33" s="27" t="s">
        <v>165</v>
      </c>
      <c r="N33" s="31" t="s">
        <v>777</v>
      </c>
      <c r="O33" s="28">
        <v>59</v>
      </c>
      <c r="P33" s="35">
        <v>15</v>
      </c>
      <c r="Q33" s="235">
        <v>22</v>
      </c>
      <c r="R33" s="253">
        <v>0</v>
      </c>
      <c r="S33" s="254">
        <v>0</v>
      </c>
      <c r="T33" s="228">
        <f t="shared" si="10"/>
        <v>22</v>
      </c>
      <c r="U33" s="238">
        <f t="shared" si="11"/>
        <v>0</v>
      </c>
      <c r="V33" s="238">
        <f t="shared" si="12"/>
        <v>0</v>
      </c>
      <c r="W33" s="238">
        <f t="shared" si="13"/>
        <v>0.13050847457627118</v>
      </c>
      <c r="X33" s="238">
        <f t="shared" si="14"/>
        <v>0.3728813559322034</v>
      </c>
      <c r="Y33" s="36">
        <v>15</v>
      </c>
      <c r="Z33" s="36">
        <v>15</v>
      </c>
      <c r="AA33" s="36">
        <v>11</v>
      </c>
    </row>
    <row r="34" spans="1:27" ht="69.95" customHeight="1" x14ac:dyDescent="0.25">
      <c r="A34" s="27" t="s">
        <v>199</v>
      </c>
      <c r="B34" s="39" t="s">
        <v>398</v>
      </c>
      <c r="C34" s="27" t="s">
        <v>200</v>
      </c>
      <c r="D34" s="27" t="s">
        <v>201</v>
      </c>
      <c r="E34" s="31" t="s">
        <v>391</v>
      </c>
      <c r="F34" s="90" t="s">
        <v>262</v>
      </c>
      <c r="G34" s="41" t="s">
        <v>290</v>
      </c>
      <c r="H34" s="31" t="s">
        <v>535</v>
      </c>
      <c r="I34" s="27" t="s">
        <v>211</v>
      </c>
      <c r="J34" s="31" t="s">
        <v>538</v>
      </c>
      <c r="K34" s="31" t="s">
        <v>540</v>
      </c>
      <c r="L34" s="97">
        <v>0.2</v>
      </c>
      <c r="M34" s="27" t="s">
        <v>165</v>
      </c>
      <c r="N34" s="31" t="s">
        <v>778</v>
      </c>
      <c r="O34" s="28">
        <v>107</v>
      </c>
      <c r="P34" s="35">
        <v>30</v>
      </c>
      <c r="Q34" s="235">
        <v>27</v>
      </c>
      <c r="R34" s="253">
        <v>21</v>
      </c>
      <c r="S34" s="254">
        <v>21</v>
      </c>
      <c r="T34" s="228">
        <f t="shared" si="10"/>
        <v>48</v>
      </c>
      <c r="U34" s="238">
        <f t="shared" si="11"/>
        <v>0.13999999999999999</v>
      </c>
      <c r="V34" s="238">
        <f t="shared" si="12"/>
        <v>0.7</v>
      </c>
      <c r="W34" s="238">
        <f t="shared" si="13"/>
        <v>8.9719626168224306E-2</v>
      </c>
      <c r="X34" s="238">
        <f t="shared" si="14"/>
        <v>0.44859813084112149</v>
      </c>
      <c r="Y34" s="36">
        <v>30</v>
      </c>
      <c r="Z34" s="36">
        <v>27</v>
      </c>
      <c r="AA34" s="36">
        <v>25</v>
      </c>
    </row>
    <row r="35" spans="1:27" ht="69.95" customHeight="1" x14ac:dyDescent="0.25">
      <c r="A35" s="27" t="s">
        <v>199</v>
      </c>
      <c r="B35" s="39" t="s">
        <v>398</v>
      </c>
      <c r="C35" s="27" t="s">
        <v>200</v>
      </c>
      <c r="D35" s="27" t="s">
        <v>201</v>
      </c>
      <c r="E35" s="31" t="s">
        <v>391</v>
      </c>
      <c r="F35" s="90" t="s">
        <v>262</v>
      </c>
      <c r="G35" s="41" t="s">
        <v>301</v>
      </c>
      <c r="H35" s="31" t="s">
        <v>275</v>
      </c>
      <c r="I35" s="27" t="s">
        <v>211</v>
      </c>
      <c r="J35" s="31" t="s">
        <v>276</v>
      </c>
      <c r="K35" s="31" t="s">
        <v>277</v>
      </c>
      <c r="L35" s="97">
        <v>0.2</v>
      </c>
      <c r="M35" s="27" t="s">
        <v>165</v>
      </c>
      <c r="N35" s="31" t="s">
        <v>729</v>
      </c>
      <c r="O35" s="28">
        <v>107</v>
      </c>
      <c r="P35" s="34">
        <v>30</v>
      </c>
      <c r="Q35" s="234">
        <v>23</v>
      </c>
      <c r="R35" s="246">
        <v>0</v>
      </c>
      <c r="S35" s="247">
        <v>0</v>
      </c>
      <c r="T35" s="228">
        <f t="shared" si="10"/>
        <v>23</v>
      </c>
      <c r="U35" s="238">
        <f t="shared" si="11"/>
        <v>0</v>
      </c>
      <c r="V35" s="238">
        <f t="shared" si="12"/>
        <v>0</v>
      </c>
      <c r="W35" s="238">
        <f t="shared" si="13"/>
        <v>4.2990654205607479E-2</v>
      </c>
      <c r="X35" s="238">
        <f t="shared" si="14"/>
        <v>0.21495327102803738</v>
      </c>
      <c r="Y35" s="31">
        <v>30</v>
      </c>
      <c r="Z35" s="31">
        <v>27</v>
      </c>
      <c r="AA35" s="31">
        <v>25</v>
      </c>
    </row>
    <row r="36" spans="1:27" ht="69.95" customHeight="1" x14ac:dyDescent="0.25">
      <c r="A36" s="27"/>
      <c r="B36" s="435" t="s">
        <v>1363</v>
      </c>
      <c r="C36" s="436"/>
      <c r="D36" s="436"/>
      <c r="E36" s="436"/>
      <c r="F36" s="436"/>
      <c r="G36" s="436"/>
      <c r="H36" s="436"/>
      <c r="I36" s="436"/>
      <c r="J36" s="436"/>
      <c r="K36" s="436"/>
      <c r="L36" s="436"/>
      <c r="M36" s="436"/>
      <c r="N36" s="436"/>
      <c r="O36" s="436"/>
      <c r="P36" s="436"/>
      <c r="Q36" s="436"/>
      <c r="R36" s="436"/>
      <c r="S36" s="436"/>
      <c r="T36" s="437"/>
      <c r="U36" s="248">
        <f>SUM(U32:U35)</f>
        <v>0.39</v>
      </c>
      <c r="V36" s="248">
        <f>AVERAGE(V32:V35)</f>
        <v>0.42499999999999999</v>
      </c>
      <c r="W36" s="248">
        <f>SUM(W32:W35)</f>
        <v>0.40093061935688268</v>
      </c>
      <c r="X36" s="248">
        <f>AVERAGE(X32:X35)</f>
        <v>0.39682005385712021</v>
      </c>
      <c r="Y36" s="31"/>
      <c r="Z36" s="31"/>
      <c r="AA36" s="31"/>
    </row>
    <row r="37" spans="1:27" ht="69.95" customHeight="1" x14ac:dyDescent="0.25">
      <c r="A37" s="27" t="s">
        <v>199</v>
      </c>
      <c r="B37" s="39" t="s">
        <v>398</v>
      </c>
      <c r="C37" s="27" t="s">
        <v>200</v>
      </c>
      <c r="D37" s="27" t="s">
        <v>201</v>
      </c>
      <c r="E37" s="31" t="s">
        <v>391</v>
      </c>
      <c r="F37" s="81" t="s">
        <v>271</v>
      </c>
      <c r="G37" s="41" t="s">
        <v>270</v>
      </c>
      <c r="H37" s="31" t="s">
        <v>278</v>
      </c>
      <c r="I37" s="27" t="s">
        <v>211</v>
      </c>
      <c r="J37" s="31" t="s">
        <v>282</v>
      </c>
      <c r="K37" s="31" t="s">
        <v>286</v>
      </c>
      <c r="L37" s="97">
        <v>0.2</v>
      </c>
      <c r="M37" s="27" t="s">
        <v>165</v>
      </c>
      <c r="N37" s="31" t="s">
        <v>779</v>
      </c>
      <c r="O37" s="28">
        <v>13</v>
      </c>
      <c r="P37" s="34">
        <v>3</v>
      </c>
      <c r="Q37" s="234">
        <v>3</v>
      </c>
      <c r="R37" s="246">
        <v>0</v>
      </c>
      <c r="S37" s="247">
        <v>0</v>
      </c>
      <c r="T37" s="228">
        <f t="shared" si="10"/>
        <v>3</v>
      </c>
      <c r="U37" s="238">
        <f t="shared" si="11"/>
        <v>0</v>
      </c>
      <c r="V37" s="238">
        <f t="shared" si="12"/>
        <v>0</v>
      </c>
      <c r="W37" s="238">
        <f t="shared" si="13"/>
        <v>4.6153846153846156E-2</v>
      </c>
      <c r="X37" s="238">
        <f t="shared" si="14"/>
        <v>0.23076923076923078</v>
      </c>
      <c r="Y37" s="31">
        <v>3</v>
      </c>
      <c r="Z37" s="31">
        <v>3</v>
      </c>
      <c r="AA37" s="31">
        <v>3</v>
      </c>
    </row>
    <row r="38" spans="1:27" ht="69.95" customHeight="1" x14ac:dyDescent="0.25">
      <c r="A38" s="27" t="s">
        <v>199</v>
      </c>
      <c r="B38" s="39" t="s">
        <v>398</v>
      </c>
      <c r="C38" s="27" t="s">
        <v>200</v>
      </c>
      <c r="D38" s="27" t="s">
        <v>201</v>
      </c>
      <c r="E38" s="31" t="s">
        <v>391</v>
      </c>
      <c r="F38" s="81" t="s">
        <v>271</v>
      </c>
      <c r="G38" s="41" t="s">
        <v>290</v>
      </c>
      <c r="H38" s="31" t="s">
        <v>279</v>
      </c>
      <c r="I38" s="27" t="s">
        <v>211</v>
      </c>
      <c r="J38" s="31" t="s">
        <v>283</v>
      </c>
      <c r="K38" s="31" t="s">
        <v>287</v>
      </c>
      <c r="L38" s="97">
        <v>0.4</v>
      </c>
      <c r="M38" s="27" t="s">
        <v>165</v>
      </c>
      <c r="N38" s="31" t="s">
        <v>780</v>
      </c>
      <c r="O38" s="28">
        <v>6</v>
      </c>
      <c r="P38" s="34">
        <v>2</v>
      </c>
      <c r="Q38" s="234">
        <v>2</v>
      </c>
      <c r="R38" s="246">
        <v>0</v>
      </c>
      <c r="S38" s="247">
        <v>0</v>
      </c>
      <c r="T38" s="228">
        <f t="shared" si="10"/>
        <v>2</v>
      </c>
      <c r="U38" s="238">
        <f t="shared" si="11"/>
        <v>0</v>
      </c>
      <c r="V38" s="238">
        <f t="shared" si="12"/>
        <v>0</v>
      </c>
      <c r="W38" s="238">
        <f t="shared" si="13"/>
        <v>0.13333333333333333</v>
      </c>
      <c r="X38" s="238">
        <f t="shared" si="14"/>
        <v>0.33333333333333331</v>
      </c>
      <c r="Y38" s="31">
        <v>2</v>
      </c>
      <c r="Z38" s="31">
        <v>2</v>
      </c>
      <c r="AA38" s="31">
        <v>2</v>
      </c>
    </row>
    <row r="39" spans="1:27" ht="69.95" customHeight="1" x14ac:dyDescent="0.25">
      <c r="A39" s="27" t="s">
        <v>199</v>
      </c>
      <c r="B39" s="39" t="s">
        <v>398</v>
      </c>
      <c r="C39" s="27" t="s">
        <v>200</v>
      </c>
      <c r="D39" s="27" t="s">
        <v>201</v>
      </c>
      <c r="E39" s="31" t="s">
        <v>391</v>
      </c>
      <c r="F39" s="81" t="s">
        <v>271</v>
      </c>
      <c r="G39" s="41" t="s">
        <v>301</v>
      </c>
      <c r="H39" s="31" t="s">
        <v>280</v>
      </c>
      <c r="I39" s="27" t="s">
        <v>211</v>
      </c>
      <c r="J39" s="31" t="s">
        <v>284</v>
      </c>
      <c r="K39" s="31" t="s">
        <v>288</v>
      </c>
      <c r="L39" s="97">
        <v>0.2</v>
      </c>
      <c r="M39" s="27" t="s">
        <v>165</v>
      </c>
      <c r="N39" s="31" t="s">
        <v>781</v>
      </c>
      <c r="O39" s="28">
        <v>55</v>
      </c>
      <c r="P39" s="34">
        <v>15</v>
      </c>
      <c r="Q39" s="234">
        <v>0</v>
      </c>
      <c r="R39" s="246">
        <v>0</v>
      </c>
      <c r="S39" s="247">
        <v>0</v>
      </c>
      <c r="T39" s="228">
        <f t="shared" si="10"/>
        <v>0</v>
      </c>
      <c r="U39" s="238">
        <f t="shared" si="11"/>
        <v>0</v>
      </c>
      <c r="V39" s="238">
        <f t="shared" si="12"/>
        <v>0</v>
      </c>
      <c r="W39" s="238">
        <f t="shared" si="13"/>
        <v>0</v>
      </c>
      <c r="X39" s="238">
        <f t="shared" si="14"/>
        <v>0</v>
      </c>
      <c r="Y39" s="31">
        <v>15</v>
      </c>
      <c r="Z39" s="31">
        <v>14</v>
      </c>
      <c r="AA39" s="31">
        <v>14</v>
      </c>
    </row>
    <row r="40" spans="1:27" ht="69.95" customHeight="1" x14ac:dyDescent="0.25">
      <c r="A40" s="27" t="s">
        <v>199</v>
      </c>
      <c r="B40" s="39" t="s">
        <v>398</v>
      </c>
      <c r="C40" s="27" t="s">
        <v>200</v>
      </c>
      <c r="D40" s="27" t="s">
        <v>201</v>
      </c>
      <c r="E40" s="31" t="s">
        <v>391</v>
      </c>
      <c r="F40" s="81" t="s">
        <v>271</v>
      </c>
      <c r="G40" s="41" t="s">
        <v>316</v>
      </c>
      <c r="H40" s="31" t="s">
        <v>281</v>
      </c>
      <c r="I40" s="27" t="s">
        <v>211</v>
      </c>
      <c r="J40" s="31" t="s">
        <v>285</v>
      </c>
      <c r="K40" s="31" t="s">
        <v>289</v>
      </c>
      <c r="L40" s="97">
        <v>0.2</v>
      </c>
      <c r="M40" s="27" t="s">
        <v>165</v>
      </c>
      <c r="N40" s="31" t="s">
        <v>782</v>
      </c>
      <c r="O40" s="28">
        <v>600</v>
      </c>
      <c r="P40" s="34">
        <v>150</v>
      </c>
      <c r="Q40" s="234">
        <v>6</v>
      </c>
      <c r="R40" s="246">
        <v>0</v>
      </c>
      <c r="S40" s="247">
        <v>0</v>
      </c>
      <c r="T40" s="228">
        <f t="shared" si="10"/>
        <v>6</v>
      </c>
      <c r="U40" s="238">
        <f t="shared" si="11"/>
        <v>0</v>
      </c>
      <c r="V40" s="238">
        <f t="shared" si="12"/>
        <v>0</v>
      </c>
      <c r="W40" s="238">
        <f t="shared" si="13"/>
        <v>2E-3</v>
      </c>
      <c r="X40" s="238">
        <f t="shared" si="14"/>
        <v>0.01</v>
      </c>
      <c r="Y40" s="31">
        <v>150</v>
      </c>
      <c r="Z40" s="31">
        <v>150</v>
      </c>
      <c r="AA40" s="31">
        <v>150</v>
      </c>
    </row>
    <row r="41" spans="1:27" ht="69.95" customHeight="1" x14ac:dyDescent="0.25">
      <c r="A41" s="27"/>
      <c r="B41" s="435" t="s">
        <v>1364</v>
      </c>
      <c r="C41" s="436"/>
      <c r="D41" s="436"/>
      <c r="E41" s="436"/>
      <c r="F41" s="436"/>
      <c r="G41" s="436"/>
      <c r="H41" s="436"/>
      <c r="I41" s="436"/>
      <c r="J41" s="436"/>
      <c r="K41" s="436"/>
      <c r="L41" s="436"/>
      <c r="M41" s="436"/>
      <c r="N41" s="436"/>
      <c r="O41" s="436"/>
      <c r="P41" s="436"/>
      <c r="Q41" s="436"/>
      <c r="R41" s="436"/>
      <c r="S41" s="436"/>
      <c r="T41" s="437"/>
      <c r="U41" s="248">
        <f>SUM(U37:U40)</f>
        <v>0</v>
      </c>
      <c r="V41" s="248">
        <f>AVERAGE(V37:V40)</f>
        <v>0</v>
      </c>
      <c r="W41" s="248">
        <f>SUM(W37:W40)</f>
        <v>0.18148717948717949</v>
      </c>
      <c r="X41" s="248">
        <f>AVERAGE(X37:X40)</f>
        <v>0.14352564102564103</v>
      </c>
      <c r="Y41" s="31"/>
      <c r="Z41" s="31"/>
      <c r="AA41" s="31"/>
    </row>
    <row r="42" spans="1:27" ht="69.95" customHeight="1" x14ac:dyDescent="0.25">
      <c r="A42" s="27" t="s">
        <v>199</v>
      </c>
      <c r="B42" s="39" t="s">
        <v>398</v>
      </c>
      <c r="C42" s="27" t="s">
        <v>200</v>
      </c>
      <c r="D42" s="27" t="s">
        <v>201</v>
      </c>
      <c r="E42" s="31" t="s">
        <v>394</v>
      </c>
      <c r="F42" s="78" t="s">
        <v>291</v>
      </c>
      <c r="G42" s="41" t="s">
        <v>290</v>
      </c>
      <c r="H42" s="31" t="s">
        <v>292</v>
      </c>
      <c r="I42" s="31" t="s">
        <v>295</v>
      </c>
      <c r="J42" s="31" t="s">
        <v>296</v>
      </c>
      <c r="K42" s="31" t="s">
        <v>298</v>
      </c>
      <c r="L42" s="97">
        <v>0.3</v>
      </c>
      <c r="M42" s="27" t="s">
        <v>165</v>
      </c>
      <c r="N42" s="31" t="s">
        <v>783</v>
      </c>
      <c r="O42" s="28">
        <v>600</v>
      </c>
      <c r="P42" s="34">
        <v>150</v>
      </c>
      <c r="Q42" s="234">
        <v>200</v>
      </c>
      <c r="R42" s="246">
        <v>0</v>
      </c>
      <c r="S42" s="247">
        <v>0</v>
      </c>
      <c r="T42" s="228">
        <f t="shared" si="10"/>
        <v>200</v>
      </c>
      <c r="U42" s="238">
        <f t="shared" si="11"/>
        <v>0</v>
      </c>
      <c r="V42" s="238">
        <f t="shared" si="12"/>
        <v>0</v>
      </c>
      <c r="W42" s="238">
        <f t="shared" si="13"/>
        <v>9.9999999999999992E-2</v>
      </c>
      <c r="X42" s="238">
        <f t="shared" si="14"/>
        <v>0.33333333333333331</v>
      </c>
      <c r="Y42" s="31">
        <v>150</v>
      </c>
      <c r="Z42" s="31">
        <v>150</v>
      </c>
      <c r="AA42" s="31">
        <v>150</v>
      </c>
    </row>
    <row r="43" spans="1:27" ht="69.95" customHeight="1" x14ac:dyDescent="0.25">
      <c r="A43" s="27" t="s">
        <v>199</v>
      </c>
      <c r="B43" s="39" t="s">
        <v>398</v>
      </c>
      <c r="C43" s="27" t="s">
        <v>200</v>
      </c>
      <c r="D43" s="27" t="s">
        <v>201</v>
      </c>
      <c r="E43" s="31" t="s">
        <v>395</v>
      </c>
      <c r="F43" s="78" t="s">
        <v>291</v>
      </c>
      <c r="G43" s="41" t="s">
        <v>301</v>
      </c>
      <c r="H43" s="31" t="s">
        <v>293</v>
      </c>
      <c r="I43" s="31" t="s">
        <v>295</v>
      </c>
      <c r="J43" s="31" t="s">
        <v>285</v>
      </c>
      <c r="K43" s="31" t="s">
        <v>299</v>
      </c>
      <c r="L43" s="97">
        <v>0.5</v>
      </c>
      <c r="M43" s="27" t="s">
        <v>165</v>
      </c>
      <c r="N43" s="31" t="s">
        <v>784</v>
      </c>
      <c r="O43" s="28">
        <v>78200</v>
      </c>
      <c r="P43" s="34">
        <v>19550</v>
      </c>
      <c r="Q43" s="234">
        <v>2031</v>
      </c>
      <c r="R43" s="246">
        <v>0</v>
      </c>
      <c r="S43" s="247">
        <v>0</v>
      </c>
      <c r="T43" s="228">
        <f t="shared" si="10"/>
        <v>2031</v>
      </c>
      <c r="U43" s="238">
        <f t="shared" si="11"/>
        <v>0</v>
      </c>
      <c r="V43" s="238">
        <f t="shared" si="12"/>
        <v>0</v>
      </c>
      <c r="W43" s="238">
        <f t="shared" si="13"/>
        <v>1.2985933503836316E-2</v>
      </c>
      <c r="X43" s="238">
        <f t="shared" si="14"/>
        <v>2.5971867007672633E-2</v>
      </c>
      <c r="Y43" s="31">
        <v>19550</v>
      </c>
      <c r="Z43" s="31">
        <v>19550</v>
      </c>
      <c r="AA43" s="31">
        <v>19550</v>
      </c>
    </row>
    <row r="44" spans="1:27" s="1" customFormat="1" ht="69.95" customHeight="1" x14ac:dyDescent="0.25">
      <c r="A44" s="27" t="s">
        <v>199</v>
      </c>
      <c r="B44" s="39" t="s">
        <v>398</v>
      </c>
      <c r="C44" s="27" t="s">
        <v>200</v>
      </c>
      <c r="D44" s="27" t="s">
        <v>201</v>
      </c>
      <c r="E44" s="31" t="s">
        <v>396</v>
      </c>
      <c r="F44" s="31" t="s">
        <v>291</v>
      </c>
      <c r="G44" s="41" t="s">
        <v>316</v>
      </c>
      <c r="H44" s="31" t="s">
        <v>294</v>
      </c>
      <c r="I44" s="31" t="s">
        <v>295</v>
      </c>
      <c r="J44" s="31" t="s">
        <v>297</v>
      </c>
      <c r="K44" s="31" t="s">
        <v>300</v>
      </c>
      <c r="L44" s="143">
        <v>0.2</v>
      </c>
      <c r="M44" s="27" t="s">
        <v>165</v>
      </c>
      <c r="N44" s="31" t="s">
        <v>785</v>
      </c>
      <c r="O44" s="28">
        <v>62</v>
      </c>
      <c r="P44" s="34">
        <v>6</v>
      </c>
      <c r="Q44" s="234">
        <v>23</v>
      </c>
      <c r="R44" s="246">
        <v>59</v>
      </c>
      <c r="S44" s="247">
        <v>59</v>
      </c>
      <c r="T44" s="228">
        <f t="shared" si="10"/>
        <v>82</v>
      </c>
      <c r="U44" s="238">
        <v>0.2</v>
      </c>
      <c r="V44" s="238">
        <v>1</v>
      </c>
      <c r="W44" s="238">
        <v>0.2</v>
      </c>
      <c r="X44" s="238">
        <v>1</v>
      </c>
      <c r="Y44" s="31">
        <v>6</v>
      </c>
      <c r="Z44" s="31">
        <v>6</v>
      </c>
      <c r="AA44" s="31">
        <v>5</v>
      </c>
    </row>
    <row r="45" spans="1:27" ht="69.95" customHeight="1" x14ac:dyDescent="0.25">
      <c r="A45" s="27"/>
      <c r="B45" s="435" t="s">
        <v>1365</v>
      </c>
      <c r="C45" s="436"/>
      <c r="D45" s="436"/>
      <c r="E45" s="436"/>
      <c r="F45" s="436"/>
      <c r="G45" s="436"/>
      <c r="H45" s="436"/>
      <c r="I45" s="436"/>
      <c r="J45" s="436"/>
      <c r="K45" s="436"/>
      <c r="L45" s="436"/>
      <c r="M45" s="436"/>
      <c r="N45" s="436"/>
      <c r="O45" s="436"/>
      <c r="P45" s="436"/>
      <c r="Q45" s="436"/>
      <c r="R45" s="436"/>
      <c r="S45" s="436"/>
      <c r="T45" s="437"/>
      <c r="U45" s="248">
        <f>SUM(U42:U44)</f>
        <v>0.2</v>
      </c>
      <c r="V45" s="248">
        <f>AVERAGE(V42:V44)</f>
        <v>0.33333333333333331</v>
      </c>
      <c r="W45" s="248">
        <f>SUM(W42:W44)</f>
        <v>0.3129859335038363</v>
      </c>
      <c r="X45" s="248">
        <f>AVERAGE(X42:X44)</f>
        <v>0.453101733447002</v>
      </c>
      <c r="Y45" s="31"/>
      <c r="Z45" s="31"/>
      <c r="AA45" s="31"/>
    </row>
    <row r="46" spans="1:27" ht="69.95" customHeight="1" x14ac:dyDescent="0.25">
      <c r="A46" s="27" t="s">
        <v>199</v>
      </c>
      <c r="B46" s="39" t="s">
        <v>398</v>
      </c>
      <c r="C46" s="27" t="s">
        <v>200</v>
      </c>
      <c r="D46" s="27" t="s">
        <v>201</v>
      </c>
      <c r="E46" s="31" t="s">
        <v>389</v>
      </c>
      <c r="F46" s="91" t="s">
        <v>302</v>
      </c>
      <c r="G46" s="41" t="s">
        <v>301</v>
      </c>
      <c r="H46" s="31" t="s">
        <v>303</v>
      </c>
      <c r="I46" s="31" t="s">
        <v>211</v>
      </c>
      <c r="J46" s="31" t="s">
        <v>310</v>
      </c>
      <c r="K46" s="31" t="s">
        <v>311</v>
      </c>
      <c r="L46" s="97">
        <v>0.25</v>
      </c>
      <c r="M46" s="27" t="s">
        <v>165</v>
      </c>
      <c r="N46" s="31" t="s">
        <v>786</v>
      </c>
      <c r="O46" s="28">
        <v>87</v>
      </c>
      <c r="P46" s="32">
        <v>23</v>
      </c>
      <c r="Q46" s="256">
        <v>30</v>
      </c>
      <c r="R46" s="249">
        <v>16</v>
      </c>
      <c r="S46" s="250">
        <v>16</v>
      </c>
      <c r="T46" s="228">
        <f t="shared" si="10"/>
        <v>46</v>
      </c>
      <c r="U46" s="238">
        <f t="shared" si="11"/>
        <v>0.17391304347826086</v>
      </c>
      <c r="V46" s="238">
        <f t="shared" si="12"/>
        <v>0.69565217391304346</v>
      </c>
      <c r="W46" s="238">
        <f t="shared" si="13"/>
        <v>0.13218390804597702</v>
      </c>
      <c r="X46" s="238">
        <f t="shared" si="14"/>
        <v>0.52873563218390807</v>
      </c>
      <c r="Y46" s="27">
        <v>23</v>
      </c>
      <c r="Z46" s="27">
        <v>22</v>
      </c>
      <c r="AA46" s="27">
        <v>20</v>
      </c>
    </row>
    <row r="47" spans="1:27" ht="69.95" customHeight="1" x14ac:dyDescent="0.25">
      <c r="A47" s="27" t="s">
        <v>199</v>
      </c>
      <c r="B47" s="39" t="s">
        <v>398</v>
      </c>
      <c r="C47" s="27" t="s">
        <v>200</v>
      </c>
      <c r="D47" s="27" t="s">
        <v>201</v>
      </c>
      <c r="E47" s="31" t="s">
        <v>389</v>
      </c>
      <c r="F47" s="91" t="s">
        <v>302</v>
      </c>
      <c r="G47" s="41" t="s">
        <v>316</v>
      </c>
      <c r="H47" s="31" t="s">
        <v>304</v>
      </c>
      <c r="I47" s="31" t="s">
        <v>211</v>
      </c>
      <c r="J47" s="31" t="s">
        <v>308</v>
      </c>
      <c r="K47" s="31" t="s">
        <v>312</v>
      </c>
      <c r="L47" s="97">
        <v>0.4</v>
      </c>
      <c r="M47" s="27" t="s">
        <v>164</v>
      </c>
      <c r="N47" s="31" t="s">
        <v>787</v>
      </c>
      <c r="O47" s="28">
        <v>86</v>
      </c>
      <c r="P47" s="32">
        <v>22</v>
      </c>
      <c r="Q47" s="256">
        <v>0</v>
      </c>
      <c r="R47" s="249">
        <v>0</v>
      </c>
      <c r="S47" s="250">
        <v>0</v>
      </c>
      <c r="T47" s="228">
        <f t="shared" si="10"/>
        <v>0</v>
      </c>
      <c r="U47" s="238">
        <f t="shared" si="11"/>
        <v>0</v>
      </c>
      <c r="V47" s="238">
        <f t="shared" si="12"/>
        <v>0</v>
      </c>
      <c r="W47" s="238">
        <f t="shared" si="13"/>
        <v>0</v>
      </c>
      <c r="X47" s="238">
        <f t="shared" si="14"/>
        <v>0</v>
      </c>
      <c r="Y47" s="27">
        <v>22</v>
      </c>
      <c r="Z47" s="27">
        <v>22</v>
      </c>
      <c r="AA47" s="27">
        <v>20</v>
      </c>
    </row>
    <row r="48" spans="1:27" s="1" customFormat="1" ht="69.95" customHeight="1" x14ac:dyDescent="0.25">
      <c r="A48" s="27" t="s">
        <v>199</v>
      </c>
      <c r="B48" s="39" t="s">
        <v>398</v>
      </c>
      <c r="C48" s="27" t="s">
        <v>200</v>
      </c>
      <c r="D48" s="27" t="s">
        <v>201</v>
      </c>
      <c r="E48" s="31" t="s">
        <v>389</v>
      </c>
      <c r="F48" s="27" t="s">
        <v>302</v>
      </c>
      <c r="G48" s="41" t="s">
        <v>322</v>
      </c>
      <c r="H48" s="31" t="s">
        <v>305</v>
      </c>
      <c r="I48" s="31" t="s">
        <v>211</v>
      </c>
      <c r="J48" s="31" t="s">
        <v>258</v>
      </c>
      <c r="K48" s="31" t="s">
        <v>313</v>
      </c>
      <c r="L48" s="143">
        <v>0.15</v>
      </c>
      <c r="M48" s="27" t="s">
        <v>165</v>
      </c>
      <c r="N48" s="31" t="s">
        <v>786</v>
      </c>
      <c r="O48" s="28">
        <v>1</v>
      </c>
      <c r="P48" s="37">
        <v>0.25</v>
      </c>
      <c r="Q48" s="256">
        <v>0</v>
      </c>
      <c r="R48" s="249">
        <v>0.25</v>
      </c>
      <c r="S48" s="312">
        <v>0.25</v>
      </c>
      <c r="T48" s="228">
        <f t="shared" si="10"/>
        <v>0.25</v>
      </c>
      <c r="U48" s="238">
        <f t="shared" si="11"/>
        <v>0.15</v>
      </c>
      <c r="V48" s="238">
        <f t="shared" si="12"/>
        <v>1</v>
      </c>
      <c r="W48" s="238">
        <f>(T48/O48)*L48</f>
        <v>3.7499999999999999E-2</v>
      </c>
      <c r="X48" s="238">
        <f t="shared" si="14"/>
        <v>0.25</v>
      </c>
      <c r="Y48" s="37">
        <v>0.25</v>
      </c>
      <c r="Z48" s="37">
        <v>0.25</v>
      </c>
      <c r="AA48" s="37">
        <v>0.25</v>
      </c>
    </row>
    <row r="49" spans="1:27" ht="69.95" customHeight="1" x14ac:dyDescent="0.25">
      <c r="A49" s="27" t="s">
        <v>199</v>
      </c>
      <c r="B49" s="39" t="s">
        <v>398</v>
      </c>
      <c r="C49" s="27" t="s">
        <v>200</v>
      </c>
      <c r="D49" s="27" t="s">
        <v>201</v>
      </c>
      <c r="E49" s="31" t="s">
        <v>389</v>
      </c>
      <c r="F49" s="91" t="s">
        <v>302</v>
      </c>
      <c r="G49" s="41" t="s">
        <v>332</v>
      </c>
      <c r="H49" s="31" t="s">
        <v>306</v>
      </c>
      <c r="I49" s="31" t="s">
        <v>211</v>
      </c>
      <c r="J49" s="31" t="s">
        <v>258</v>
      </c>
      <c r="K49" s="31" t="s">
        <v>314</v>
      </c>
      <c r="L49" s="97">
        <v>0.1</v>
      </c>
      <c r="M49" s="27" t="s">
        <v>165</v>
      </c>
      <c r="N49" s="31" t="s">
        <v>788</v>
      </c>
      <c r="O49" s="28">
        <v>4</v>
      </c>
      <c r="P49" s="32">
        <v>1</v>
      </c>
      <c r="Q49" s="256">
        <v>1</v>
      </c>
      <c r="R49" s="249">
        <v>0</v>
      </c>
      <c r="S49" s="250">
        <v>0</v>
      </c>
      <c r="T49" s="228">
        <f t="shared" si="10"/>
        <v>1</v>
      </c>
      <c r="U49" s="238">
        <f t="shared" si="11"/>
        <v>0</v>
      </c>
      <c r="V49" s="238">
        <f t="shared" si="12"/>
        <v>0</v>
      </c>
      <c r="W49" s="238">
        <f t="shared" si="13"/>
        <v>2.5000000000000001E-2</v>
      </c>
      <c r="X49" s="238">
        <f t="shared" si="14"/>
        <v>0.25</v>
      </c>
      <c r="Y49" s="27">
        <v>1</v>
      </c>
      <c r="Z49" s="27">
        <v>1</v>
      </c>
      <c r="AA49" s="27">
        <v>1</v>
      </c>
    </row>
    <row r="50" spans="1:27" ht="69.95" customHeight="1" x14ac:dyDescent="0.25">
      <c r="A50" s="27" t="s">
        <v>199</v>
      </c>
      <c r="B50" s="39" t="s">
        <v>398</v>
      </c>
      <c r="C50" s="27" t="s">
        <v>200</v>
      </c>
      <c r="D50" s="27" t="s">
        <v>201</v>
      </c>
      <c r="E50" s="31" t="s">
        <v>389</v>
      </c>
      <c r="F50" s="91" t="s">
        <v>302</v>
      </c>
      <c r="G50" s="41" t="s">
        <v>343</v>
      </c>
      <c r="H50" s="31" t="s">
        <v>307</v>
      </c>
      <c r="I50" s="31" t="s">
        <v>211</v>
      </c>
      <c r="J50" s="31" t="s">
        <v>309</v>
      </c>
      <c r="K50" s="31" t="s">
        <v>1425</v>
      </c>
      <c r="L50" s="97">
        <v>0.1</v>
      </c>
      <c r="M50" s="27" t="s">
        <v>165</v>
      </c>
      <c r="N50" s="31" t="s">
        <v>789</v>
      </c>
      <c r="O50" s="28">
        <v>30</v>
      </c>
      <c r="P50" s="32">
        <v>3</v>
      </c>
      <c r="Q50" s="256">
        <v>8</v>
      </c>
      <c r="R50" s="249">
        <v>0</v>
      </c>
      <c r="S50" s="250">
        <v>0</v>
      </c>
      <c r="T50" s="228">
        <f t="shared" si="10"/>
        <v>8</v>
      </c>
      <c r="U50" s="238">
        <f t="shared" si="11"/>
        <v>0</v>
      </c>
      <c r="V50" s="238">
        <f t="shared" si="12"/>
        <v>0</v>
      </c>
      <c r="W50" s="238">
        <f t="shared" si="13"/>
        <v>2.6666666666666668E-2</v>
      </c>
      <c r="X50" s="238">
        <f t="shared" si="14"/>
        <v>0.26666666666666666</v>
      </c>
      <c r="Y50" s="27">
        <v>3</v>
      </c>
      <c r="Z50" s="27">
        <v>3</v>
      </c>
      <c r="AA50" s="27">
        <v>3</v>
      </c>
    </row>
    <row r="51" spans="1:27" ht="69.95" customHeight="1" x14ac:dyDescent="0.25">
      <c r="A51" s="27"/>
      <c r="B51" s="435" t="s">
        <v>1366</v>
      </c>
      <c r="C51" s="436"/>
      <c r="D51" s="436"/>
      <c r="E51" s="436"/>
      <c r="F51" s="436"/>
      <c r="G51" s="436"/>
      <c r="H51" s="436"/>
      <c r="I51" s="436"/>
      <c r="J51" s="436"/>
      <c r="K51" s="436"/>
      <c r="L51" s="436"/>
      <c r="M51" s="436"/>
      <c r="N51" s="436"/>
      <c r="O51" s="436"/>
      <c r="P51" s="436"/>
      <c r="Q51" s="436"/>
      <c r="R51" s="436"/>
      <c r="S51" s="436"/>
      <c r="T51" s="437"/>
      <c r="U51" s="252">
        <f>SUM(U46:U50)</f>
        <v>0.32391304347826089</v>
      </c>
      <c r="V51" s="252">
        <f>AVERAGE(V46:V50)</f>
        <v>0.33913043478260868</v>
      </c>
      <c r="W51" s="252">
        <f>SUM(W46:W50)</f>
        <v>0.22135057471264369</v>
      </c>
      <c r="X51" s="252">
        <f>AVERAGE(X46:X50)</f>
        <v>0.25908045977011496</v>
      </c>
      <c r="Y51" s="27"/>
      <c r="Z51" s="27"/>
      <c r="AA51" s="27"/>
    </row>
    <row r="52" spans="1:27" ht="69.95" customHeight="1" x14ac:dyDescent="0.25">
      <c r="A52" s="27" t="s">
        <v>199</v>
      </c>
      <c r="B52" s="39" t="s">
        <v>398</v>
      </c>
      <c r="C52" s="27" t="s">
        <v>200</v>
      </c>
      <c r="D52" s="27" t="s">
        <v>201</v>
      </c>
      <c r="E52" s="31" t="s">
        <v>388</v>
      </c>
      <c r="F52" s="92" t="s">
        <v>317</v>
      </c>
      <c r="G52" s="41" t="s">
        <v>316</v>
      </c>
      <c r="H52" s="31" t="s">
        <v>318</v>
      </c>
      <c r="I52" s="31" t="s">
        <v>211</v>
      </c>
      <c r="J52" s="27" t="s">
        <v>285</v>
      </c>
      <c r="K52" s="31" t="s">
        <v>320</v>
      </c>
      <c r="L52" s="97">
        <v>0.5</v>
      </c>
      <c r="M52" s="27" t="s">
        <v>165</v>
      </c>
      <c r="N52" s="31" t="s">
        <v>790</v>
      </c>
      <c r="O52" s="28">
        <v>15</v>
      </c>
      <c r="P52" s="32">
        <v>1</v>
      </c>
      <c r="Q52" s="233">
        <v>0</v>
      </c>
      <c r="R52" s="249">
        <v>0</v>
      </c>
      <c r="S52" s="250">
        <v>0</v>
      </c>
      <c r="T52" s="32">
        <v>0</v>
      </c>
      <c r="U52" s="238">
        <f t="shared" si="11"/>
        <v>0</v>
      </c>
      <c r="V52" s="238">
        <f t="shared" si="12"/>
        <v>0</v>
      </c>
      <c r="W52" s="238">
        <f t="shared" si="13"/>
        <v>0</v>
      </c>
      <c r="X52" s="238">
        <f t="shared" si="14"/>
        <v>0</v>
      </c>
      <c r="Y52" s="27">
        <v>5</v>
      </c>
      <c r="Z52" s="27">
        <v>5</v>
      </c>
      <c r="AA52" s="27">
        <v>5</v>
      </c>
    </row>
    <row r="53" spans="1:27" ht="69.95" customHeight="1" x14ac:dyDescent="0.25">
      <c r="A53" s="27" t="s">
        <v>199</v>
      </c>
      <c r="B53" s="39" t="s">
        <v>398</v>
      </c>
      <c r="C53" s="27" t="s">
        <v>200</v>
      </c>
      <c r="D53" s="27" t="s">
        <v>201</v>
      </c>
      <c r="E53" s="31" t="s">
        <v>388</v>
      </c>
      <c r="F53" s="92" t="s">
        <v>317</v>
      </c>
      <c r="G53" s="41" t="s">
        <v>322</v>
      </c>
      <c r="H53" s="31" t="s">
        <v>319</v>
      </c>
      <c r="I53" s="31" t="s">
        <v>211</v>
      </c>
      <c r="J53" s="27" t="s">
        <v>285</v>
      </c>
      <c r="K53" s="31" t="s">
        <v>321</v>
      </c>
      <c r="L53" s="97">
        <v>0.5</v>
      </c>
      <c r="M53" s="27" t="s">
        <v>165</v>
      </c>
      <c r="N53" s="31" t="s">
        <v>791</v>
      </c>
      <c r="O53" s="28">
        <v>15</v>
      </c>
      <c r="P53" s="32">
        <v>1</v>
      </c>
      <c r="Q53" s="233">
        <v>0</v>
      </c>
      <c r="R53" s="249">
        <v>0</v>
      </c>
      <c r="S53" s="250">
        <v>0</v>
      </c>
      <c r="T53" s="32">
        <v>0</v>
      </c>
      <c r="U53" s="238">
        <f t="shared" si="11"/>
        <v>0</v>
      </c>
      <c r="V53" s="238">
        <f t="shared" si="12"/>
        <v>0</v>
      </c>
      <c r="W53" s="238">
        <f t="shared" si="13"/>
        <v>0</v>
      </c>
      <c r="X53" s="238">
        <f t="shared" si="14"/>
        <v>0</v>
      </c>
      <c r="Y53" s="27">
        <v>5</v>
      </c>
      <c r="Z53" s="27">
        <v>5</v>
      </c>
      <c r="AA53" s="27">
        <v>5</v>
      </c>
    </row>
    <row r="54" spans="1:27" ht="69.95" customHeight="1" x14ac:dyDescent="0.25">
      <c r="A54" s="27"/>
      <c r="B54" s="435" t="s">
        <v>1367</v>
      </c>
      <c r="C54" s="436"/>
      <c r="D54" s="436"/>
      <c r="E54" s="436"/>
      <c r="F54" s="436"/>
      <c r="G54" s="436"/>
      <c r="H54" s="436"/>
      <c r="I54" s="436"/>
      <c r="J54" s="436"/>
      <c r="K54" s="436"/>
      <c r="L54" s="436"/>
      <c r="M54" s="436"/>
      <c r="N54" s="436"/>
      <c r="O54" s="436"/>
      <c r="P54" s="436"/>
      <c r="Q54" s="436"/>
      <c r="R54" s="436"/>
      <c r="S54" s="436"/>
      <c r="T54" s="437"/>
      <c r="U54" s="252">
        <f>SUM(U52:U53)</f>
        <v>0</v>
      </c>
      <c r="V54" s="252">
        <f>AVERAGE(V52:V53)</f>
        <v>0</v>
      </c>
      <c r="W54" s="252">
        <f>SUM(W52:W53)</f>
        <v>0</v>
      </c>
      <c r="X54" s="252">
        <f>AVERAGE(X52:X53)</f>
        <v>0</v>
      </c>
      <c r="Y54" s="27"/>
      <c r="Z54" s="27"/>
      <c r="AA54" s="27"/>
    </row>
    <row r="55" spans="1:27" ht="69.95" customHeight="1" x14ac:dyDescent="0.25">
      <c r="A55" s="27" t="s">
        <v>199</v>
      </c>
      <c r="B55" s="39" t="s">
        <v>398</v>
      </c>
      <c r="C55" s="27" t="s">
        <v>200</v>
      </c>
      <c r="D55" s="27" t="s">
        <v>201</v>
      </c>
      <c r="E55" s="31" t="s">
        <v>389</v>
      </c>
      <c r="F55" s="66" t="s">
        <v>323</v>
      </c>
      <c r="G55" s="41" t="s">
        <v>322</v>
      </c>
      <c r="H55" s="31" t="s">
        <v>324</v>
      </c>
      <c r="I55" s="31" t="s">
        <v>211</v>
      </c>
      <c r="J55" s="31" t="s">
        <v>327</v>
      </c>
      <c r="K55" s="31" t="s">
        <v>329</v>
      </c>
      <c r="L55" s="97">
        <v>0.5</v>
      </c>
      <c r="M55" s="27" t="s">
        <v>165</v>
      </c>
      <c r="N55" s="31" t="s">
        <v>792</v>
      </c>
      <c r="O55" s="28">
        <v>2000</v>
      </c>
      <c r="P55" s="32">
        <v>250</v>
      </c>
      <c r="Q55" s="233">
        <v>350</v>
      </c>
      <c r="R55" s="249">
        <v>0</v>
      </c>
      <c r="S55" s="250">
        <v>0</v>
      </c>
      <c r="T55" s="228">
        <f t="shared" ref="T55:T74" si="15">Q55+S55</f>
        <v>350</v>
      </c>
      <c r="U55" s="238">
        <f t="shared" si="11"/>
        <v>0</v>
      </c>
      <c r="V55" s="238">
        <f t="shared" si="12"/>
        <v>0</v>
      </c>
      <c r="W55" s="238">
        <f t="shared" si="13"/>
        <v>8.7499999999999994E-2</v>
      </c>
      <c r="X55" s="238">
        <f t="shared" si="14"/>
        <v>0.17499999999999999</v>
      </c>
      <c r="Y55" s="27">
        <v>250</v>
      </c>
      <c r="Z55" s="27">
        <v>250</v>
      </c>
      <c r="AA55" s="27">
        <v>250</v>
      </c>
    </row>
    <row r="56" spans="1:27" ht="69.95" customHeight="1" x14ac:dyDescent="0.25">
      <c r="A56" s="27" t="s">
        <v>199</v>
      </c>
      <c r="B56" s="39" t="s">
        <v>398</v>
      </c>
      <c r="C56" s="27" t="s">
        <v>200</v>
      </c>
      <c r="D56" s="27" t="s">
        <v>201</v>
      </c>
      <c r="E56" s="31" t="s">
        <v>389</v>
      </c>
      <c r="F56" s="66" t="s">
        <v>323</v>
      </c>
      <c r="G56" s="41" t="s">
        <v>332</v>
      </c>
      <c r="H56" s="31" t="s">
        <v>325</v>
      </c>
      <c r="I56" s="31" t="s">
        <v>211</v>
      </c>
      <c r="J56" s="31" t="s">
        <v>258</v>
      </c>
      <c r="K56" s="31" t="s">
        <v>330</v>
      </c>
      <c r="L56" s="97">
        <v>0.35</v>
      </c>
      <c r="M56" s="27" t="s">
        <v>165</v>
      </c>
      <c r="N56" s="31" t="s">
        <v>793</v>
      </c>
      <c r="O56" s="28">
        <v>107</v>
      </c>
      <c r="P56" s="32">
        <v>30</v>
      </c>
      <c r="Q56" s="233">
        <v>78</v>
      </c>
      <c r="R56" s="249">
        <v>0</v>
      </c>
      <c r="S56" s="250">
        <v>0</v>
      </c>
      <c r="T56" s="228">
        <f t="shared" si="15"/>
        <v>78</v>
      </c>
      <c r="U56" s="238">
        <f t="shared" si="11"/>
        <v>0</v>
      </c>
      <c r="V56" s="238">
        <f t="shared" si="12"/>
        <v>0</v>
      </c>
      <c r="W56" s="238">
        <f t="shared" si="13"/>
        <v>0.2551401869158878</v>
      </c>
      <c r="X56" s="238">
        <f t="shared" si="14"/>
        <v>0.7289719626168224</v>
      </c>
      <c r="Y56" s="27">
        <v>30</v>
      </c>
      <c r="Z56" s="27">
        <v>27</v>
      </c>
      <c r="AA56" s="27">
        <v>25</v>
      </c>
    </row>
    <row r="57" spans="1:27" ht="69.95" customHeight="1" x14ac:dyDescent="0.25">
      <c r="A57" s="27" t="s">
        <v>199</v>
      </c>
      <c r="B57" s="39" t="s">
        <v>398</v>
      </c>
      <c r="C57" s="27" t="s">
        <v>200</v>
      </c>
      <c r="D57" s="27" t="s">
        <v>201</v>
      </c>
      <c r="E57" s="31" t="s">
        <v>389</v>
      </c>
      <c r="F57" s="66" t="s">
        <v>323</v>
      </c>
      <c r="G57" s="41" t="s">
        <v>343</v>
      </c>
      <c r="H57" s="31" t="s">
        <v>326</v>
      </c>
      <c r="I57" s="31" t="s">
        <v>211</v>
      </c>
      <c r="J57" s="31" t="s">
        <v>328</v>
      </c>
      <c r="K57" s="31" t="s">
        <v>331</v>
      </c>
      <c r="L57" s="97">
        <v>0.15</v>
      </c>
      <c r="M57" s="27" t="s">
        <v>165</v>
      </c>
      <c r="N57" s="31" t="s">
        <v>739</v>
      </c>
      <c r="O57" s="28">
        <v>4</v>
      </c>
      <c r="P57" s="32">
        <v>1</v>
      </c>
      <c r="Q57" s="233">
        <v>1</v>
      </c>
      <c r="R57" s="249">
        <v>0</v>
      </c>
      <c r="S57" s="250">
        <v>0</v>
      </c>
      <c r="T57" s="228">
        <f t="shared" si="15"/>
        <v>1</v>
      </c>
      <c r="U57" s="238">
        <f t="shared" si="11"/>
        <v>0</v>
      </c>
      <c r="V57" s="238">
        <f t="shared" si="12"/>
        <v>0</v>
      </c>
      <c r="W57" s="238">
        <f t="shared" si="13"/>
        <v>3.7499999999999999E-2</v>
      </c>
      <c r="X57" s="238">
        <f t="shared" si="14"/>
        <v>0.25</v>
      </c>
      <c r="Y57" s="27">
        <v>1</v>
      </c>
      <c r="Z57" s="27">
        <v>1</v>
      </c>
      <c r="AA57" s="27">
        <v>1</v>
      </c>
    </row>
    <row r="58" spans="1:27" ht="69.95" customHeight="1" x14ac:dyDescent="0.25">
      <c r="A58" s="27"/>
      <c r="B58" s="435" t="s">
        <v>1368</v>
      </c>
      <c r="C58" s="436"/>
      <c r="D58" s="436"/>
      <c r="E58" s="436"/>
      <c r="F58" s="436"/>
      <c r="G58" s="436"/>
      <c r="H58" s="436"/>
      <c r="I58" s="436"/>
      <c r="J58" s="436"/>
      <c r="K58" s="436"/>
      <c r="L58" s="436"/>
      <c r="M58" s="436"/>
      <c r="N58" s="436"/>
      <c r="O58" s="436"/>
      <c r="P58" s="436"/>
      <c r="Q58" s="436"/>
      <c r="R58" s="436"/>
      <c r="S58" s="436"/>
      <c r="T58" s="437"/>
      <c r="U58" s="252">
        <f>SUM(U55:U57)</f>
        <v>0</v>
      </c>
      <c r="V58" s="252">
        <f>AVERAGE(V55:V57)</f>
        <v>0</v>
      </c>
      <c r="W58" s="252">
        <f>SUM(W55:W57)</f>
        <v>0.3801401869158878</v>
      </c>
      <c r="X58" s="252">
        <f>AVERAGE(X55:X57)</f>
        <v>0.38465732087227411</v>
      </c>
      <c r="Y58" s="27"/>
      <c r="Z58" s="27"/>
      <c r="AA58" s="27"/>
    </row>
    <row r="59" spans="1:27" s="300" customFormat="1" ht="69.95" customHeight="1" x14ac:dyDescent="0.25">
      <c r="A59" s="291" t="s">
        <v>199</v>
      </c>
      <c r="B59" s="292" t="s">
        <v>398</v>
      </c>
      <c r="C59" s="291" t="s">
        <v>200</v>
      </c>
      <c r="D59" s="291" t="s">
        <v>201</v>
      </c>
      <c r="E59" s="106" t="s">
        <v>389</v>
      </c>
      <c r="F59" s="106" t="s">
        <v>333</v>
      </c>
      <c r="G59" s="293" t="s">
        <v>332</v>
      </c>
      <c r="H59" s="106" t="s">
        <v>334</v>
      </c>
      <c r="I59" s="106" t="s">
        <v>211</v>
      </c>
      <c r="J59" s="106" t="s">
        <v>337</v>
      </c>
      <c r="K59" s="106" t="s">
        <v>340</v>
      </c>
      <c r="L59" s="294">
        <v>0.5</v>
      </c>
      <c r="M59" s="291" t="s">
        <v>165</v>
      </c>
      <c r="N59" s="106" t="s">
        <v>736</v>
      </c>
      <c r="O59" s="295">
        <v>107</v>
      </c>
      <c r="P59" s="296">
        <v>14</v>
      </c>
      <c r="Q59" s="296">
        <v>10</v>
      </c>
      <c r="R59" s="297">
        <v>4</v>
      </c>
      <c r="S59" s="297">
        <v>4</v>
      </c>
      <c r="T59" s="298">
        <f t="shared" si="15"/>
        <v>14</v>
      </c>
      <c r="U59" s="299">
        <f t="shared" si="11"/>
        <v>0.14285714285714285</v>
      </c>
      <c r="V59" s="299">
        <f t="shared" si="12"/>
        <v>0.2857142857142857</v>
      </c>
      <c r="W59" s="299">
        <f t="shared" si="13"/>
        <v>6.5420560747663545E-2</v>
      </c>
      <c r="X59" s="299">
        <f t="shared" si="14"/>
        <v>0.13084112149532709</v>
      </c>
      <c r="Y59" s="291">
        <v>14</v>
      </c>
      <c r="Z59" s="291">
        <v>14</v>
      </c>
      <c r="AA59" s="291">
        <v>14</v>
      </c>
    </row>
    <row r="60" spans="1:27" s="1" customFormat="1" ht="69.95" customHeight="1" x14ac:dyDescent="0.25">
      <c r="A60" s="27" t="s">
        <v>199</v>
      </c>
      <c r="B60" s="39" t="s">
        <v>398</v>
      </c>
      <c r="C60" s="27" t="s">
        <v>200</v>
      </c>
      <c r="D60" s="27" t="s">
        <v>201</v>
      </c>
      <c r="E60" s="31" t="s">
        <v>389</v>
      </c>
      <c r="F60" s="31" t="s">
        <v>333</v>
      </c>
      <c r="G60" s="41" t="s">
        <v>343</v>
      </c>
      <c r="H60" s="31" t="s">
        <v>335</v>
      </c>
      <c r="I60" s="31" t="s">
        <v>211</v>
      </c>
      <c r="J60" s="31" t="s">
        <v>338</v>
      </c>
      <c r="K60" s="31" t="s">
        <v>341</v>
      </c>
      <c r="L60" s="143">
        <v>0.1</v>
      </c>
      <c r="M60" s="27" t="s">
        <v>164</v>
      </c>
      <c r="N60" s="31" t="s">
        <v>794</v>
      </c>
      <c r="O60" s="28">
        <v>1</v>
      </c>
      <c r="P60" s="37" t="s">
        <v>224</v>
      </c>
      <c r="Q60" s="233">
        <v>0</v>
      </c>
      <c r="R60" s="249" t="s">
        <v>224</v>
      </c>
      <c r="S60" s="312" t="s">
        <v>224</v>
      </c>
      <c r="T60" s="228" t="s">
        <v>224</v>
      </c>
      <c r="U60" s="238" t="s">
        <v>224</v>
      </c>
      <c r="V60" s="238" t="s">
        <v>224</v>
      </c>
      <c r="W60" s="238">
        <v>0</v>
      </c>
      <c r="X60" s="238">
        <v>0</v>
      </c>
      <c r="Y60" s="37">
        <v>0.25</v>
      </c>
      <c r="Z60" s="37">
        <v>0.25</v>
      </c>
      <c r="AA60" s="37">
        <v>0.25</v>
      </c>
    </row>
    <row r="61" spans="1:27" ht="69.95" customHeight="1" x14ac:dyDescent="0.25">
      <c r="A61" s="27" t="s">
        <v>199</v>
      </c>
      <c r="B61" s="39" t="s">
        <v>398</v>
      </c>
      <c r="C61" s="27" t="s">
        <v>200</v>
      </c>
      <c r="D61" s="27" t="s">
        <v>201</v>
      </c>
      <c r="E61" s="31" t="s">
        <v>204</v>
      </c>
      <c r="F61" s="59" t="s">
        <v>333</v>
      </c>
      <c r="G61" s="41" t="s">
        <v>364</v>
      </c>
      <c r="H61" s="31" t="s">
        <v>336</v>
      </c>
      <c r="I61" s="31" t="s">
        <v>211</v>
      </c>
      <c r="J61" s="31" t="s">
        <v>339</v>
      </c>
      <c r="K61" s="31" t="s">
        <v>342</v>
      </c>
      <c r="L61" s="97">
        <v>0.4</v>
      </c>
      <c r="M61" s="27" t="s">
        <v>165</v>
      </c>
      <c r="N61" s="31" t="s">
        <v>795</v>
      </c>
      <c r="O61" s="28">
        <v>40</v>
      </c>
      <c r="P61" s="32">
        <v>10</v>
      </c>
      <c r="Q61" s="233">
        <v>10</v>
      </c>
      <c r="R61" s="249">
        <v>3</v>
      </c>
      <c r="S61" s="250">
        <v>3</v>
      </c>
      <c r="T61" s="228">
        <f t="shared" si="15"/>
        <v>13</v>
      </c>
      <c r="U61" s="238">
        <f t="shared" si="11"/>
        <v>0.12</v>
      </c>
      <c r="V61" s="238">
        <f t="shared" si="12"/>
        <v>0.3</v>
      </c>
      <c r="W61" s="238">
        <f t="shared" si="13"/>
        <v>0.13</v>
      </c>
      <c r="X61" s="238">
        <f t="shared" si="14"/>
        <v>0.32500000000000001</v>
      </c>
      <c r="Y61" s="27">
        <v>10</v>
      </c>
      <c r="Z61" s="27">
        <v>10</v>
      </c>
      <c r="AA61" s="27">
        <v>10</v>
      </c>
    </row>
    <row r="62" spans="1:27" ht="69.95" customHeight="1" x14ac:dyDescent="0.25">
      <c r="A62" s="27"/>
      <c r="B62" s="435" t="s">
        <v>1369</v>
      </c>
      <c r="C62" s="436"/>
      <c r="D62" s="436"/>
      <c r="E62" s="436"/>
      <c r="F62" s="436"/>
      <c r="G62" s="436"/>
      <c r="H62" s="436"/>
      <c r="I62" s="436"/>
      <c r="J62" s="436"/>
      <c r="K62" s="436"/>
      <c r="L62" s="436"/>
      <c r="M62" s="436"/>
      <c r="N62" s="436"/>
      <c r="O62" s="436"/>
      <c r="P62" s="436"/>
      <c r="Q62" s="436"/>
      <c r="R62" s="436"/>
      <c r="S62" s="436"/>
      <c r="T62" s="437"/>
      <c r="U62" s="252">
        <f>SUM(U59:U61)</f>
        <v>0.26285714285714284</v>
      </c>
      <c r="V62" s="252">
        <f>AVERAGE(V59:V61)</f>
        <v>0.29285714285714282</v>
      </c>
      <c r="W62" s="252">
        <f>SUM(W59:W61)</f>
        <v>0.19542056074766356</v>
      </c>
      <c r="X62" s="252">
        <f>AVERAGE(X59:X61)</f>
        <v>0.15194704049844235</v>
      </c>
      <c r="Y62" s="27"/>
      <c r="Z62" s="27"/>
      <c r="AA62" s="27"/>
    </row>
    <row r="63" spans="1:27" ht="69.95" customHeight="1" x14ac:dyDescent="0.25">
      <c r="A63" s="27" t="s">
        <v>199</v>
      </c>
      <c r="B63" s="39" t="s">
        <v>398</v>
      </c>
      <c r="C63" s="27" t="s">
        <v>200</v>
      </c>
      <c r="D63" s="27" t="s">
        <v>201</v>
      </c>
      <c r="E63" s="31" t="s">
        <v>397</v>
      </c>
      <c r="F63" s="73" t="s">
        <v>344</v>
      </c>
      <c r="G63" s="40" t="s">
        <v>343</v>
      </c>
      <c r="H63" s="31" t="s">
        <v>345</v>
      </c>
      <c r="I63" s="31" t="s">
        <v>211</v>
      </c>
      <c r="J63" s="31" t="s">
        <v>355</v>
      </c>
      <c r="K63" s="31" t="s">
        <v>357</v>
      </c>
      <c r="L63" s="97">
        <v>0.4</v>
      </c>
      <c r="M63" s="27" t="s">
        <v>165</v>
      </c>
      <c r="N63" s="31" t="s">
        <v>796</v>
      </c>
      <c r="O63" s="27">
        <v>9000</v>
      </c>
      <c r="P63" s="32">
        <v>2600</v>
      </c>
      <c r="Q63" s="233">
        <v>1123</v>
      </c>
      <c r="R63" s="249">
        <v>0</v>
      </c>
      <c r="S63" s="250">
        <v>0</v>
      </c>
      <c r="T63" s="228">
        <f t="shared" si="15"/>
        <v>1123</v>
      </c>
      <c r="U63" s="238">
        <f t="shared" si="11"/>
        <v>0</v>
      </c>
      <c r="V63" s="238">
        <f t="shared" si="12"/>
        <v>0</v>
      </c>
      <c r="W63" s="238">
        <f t="shared" si="13"/>
        <v>4.9911111111111114E-2</v>
      </c>
      <c r="X63" s="238">
        <f t="shared" si="14"/>
        <v>0.12477777777777778</v>
      </c>
      <c r="Y63" s="27">
        <v>2600</v>
      </c>
      <c r="Z63" s="27">
        <v>2600</v>
      </c>
      <c r="AA63" s="27">
        <v>2600</v>
      </c>
    </row>
    <row r="64" spans="1:27" ht="69.95" customHeight="1" x14ac:dyDescent="0.25">
      <c r="A64" s="27" t="s">
        <v>199</v>
      </c>
      <c r="B64" s="39" t="s">
        <v>398</v>
      </c>
      <c r="C64" s="27" t="s">
        <v>200</v>
      </c>
      <c r="D64" s="27" t="s">
        <v>201</v>
      </c>
      <c r="E64" s="31" t="s">
        <v>391</v>
      </c>
      <c r="F64" s="73" t="s">
        <v>344</v>
      </c>
      <c r="G64" s="40" t="s">
        <v>364</v>
      </c>
      <c r="H64" s="31" t="s">
        <v>346</v>
      </c>
      <c r="I64" s="31" t="s">
        <v>211</v>
      </c>
      <c r="J64" s="31" t="s">
        <v>356</v>
      </c>
      <c r="K64" s="31" t="s">
        <v>358</v>
      </c>
      <c r="L64" s="97">
        <v>0.15</v>
      </c>
      <c r="M64" s="27" t="s">
        <v>165</v>
      </c>
      <c r="N64" s="31" t="s">
        <v>797</v>
      </c>
      <c r="O64" s="27">
        <v>544</v>
      </c>
      <c r="P64" s="32">
        <v>148</v>
      </c>
      <c r="Q64" s="233">
        <v>100</v>
      </c>
      <c r="R64" s="249">
        <v>0</v>
      </c>
      <c r="S64" s="250">
        <v>0</v>
      </c>
      <c r="T64" s="228">
        <f t="shared" si="15"/>
        <v>100</v>
      </c>
      <c r="U64" s="238">
        <f t="shared" si="11"/>
        <v>0</v>
      </c>
      <c r="V64" s="238">
        <f t="shared" si="12"/>
        <v>0</v>
      </c>
      <c r="W64" s="238">
        <f t="shared" si="13"/>
        <v>2.7573529411764709E-2</v>
      </c>
      <c r="X64" s="238">
        <f t="shared" si="14"/>
        <v>0.18382352941176472</v>
      </c>
      <c r="Y64" s="27">
        <v>148</v>
      </c>
      <c r="Z64" s="27">
        <v>148</v>
      </c>
      <c r="AA64" s="27">
        <v>148</v>
      </c>
    </row>
    <row r="65" spans="1:28" ht="69.95" customHeight="1" x14ac:dyDescent="0.25">
      <c r="A65" s="27" t="s">
        <v>199</v>
      </c>
      <c r="B65" s="39" t="s">
        <v>398</v>
      </c>
      <c r="C65" s="27" t="s">
        <v>200</v>
      </c>
      <c r="D65" s="27" t="s">
        <v>201</v>
      </c>
      <c r="E65" s="31" t="s">
        <v>391</v>
      </c>
      <c r="F65" s="73" t="s">
        <v>344</v>
      </c>
      <c r="G65" s="40" t="s">
        <v>377</v>
      </c>
      <c r="H65" s="31" t="s">
        <v>347</v>
      </c>
      <c r="I65" s="31" t="s">
        <v>211</v>
      </c>
      <c r="J65" s="31" t="s">
        <v>352</v>
      </c>
      <c r="K65" s="31" t="s">
        <v>359</v>
      </c>
      <c r="L65" s="97">
        <v>0.1</v>
      </c>
      <c r="M65" s="27" t="s">
        <v>165</v>
      </c>
      <c r="N65" s="31" t="s">
        <v>798</v>
      </c>
      <c r="O65" s="27">
        <v>12000</v>
      </c>
      <c r="P65" s="32">
        <v>3100</v>
      </c>
      <c r="Q65" s="233">
        <v>2705</v>
      </c>
      <c r="R65" s="249" t="s">
        <v>898</v>
      </c>
      <c r="S65" s="250" t="s">
        <v>898</v>
      </c>
      <c r="T65" s="251" t="s">
        <v>898</v>
      </c>
      <c r="U65" s="251" t="s">
        <v>898</v>
      </c>
      <c r="V65" s="251" t="s">
        <v>898</v>
      </c>
      <c r="W65" s="251" t="s">
        <v>898</v>
      </c>
      <c r="X65" s="251" t="s">
        <v>898</v>
      </c>
      <c r="Y65" s="27">
        <v>3100</v>
      </c>
      <c r="Z65" s="27">
        <v>3100</v>
      </c>
      <c r="AA65" s="27">
        <v>3100</v>
      </c>
    </row>
    <row r="66" spans="1:28" ht="69.95" customHeight="1" x14ac:dyDescent="0.25">
      <c r="A66" s="27" t="s">
        <v>199</v>
      </c>
      <c r="B66" s="31" t="s">
        <v>398</v>
      </c>
      <c r="C66" s="27" t="s">
        <v>200</v>
      </c>
      <c r="D66" s="27" t="s">
        <v>201</v>
      </c>
      <c r="E66" s="31" t="s">
        <v>391</v>
      </c>
      <c r="F66" s="73" t="s">
        <v>344</v>
      </c>
      <c r="G66" s="40" t="s">
        <v>399</v>
      </c>
      <c r="H66" s="31" t="s">
        <v>348</v>
      </c>
      <c r="I66" s="31" t="s">
        <v>211</v>
      </c>
      <c r="J66" s="31" t="s">
        <v>353</v>
      </c>
      <c r="K66" s="31" t="s">
        <v>360</v>
      </c>
      <c r="L66" s="97">
        <v>0.05</v>
      </c>
      <c r="M66" s="27" t="s">
        <v>165</v>
      </c>
      <c r="N66" s="31" t="s">
        <v>799</v>
      </c>
      <c r="O66" s="27">
        <v>25</v>
      </c>
      <c r="P66" s="32">
        <v>6</v>
      </c>
      <c r="Q66" s="233">
        <v>5</v>
      </c>
      <c r="R66" s="609">
        <v>6</v>
      </c>
      <c r="S66" s="609">
        <v>6</v>
      </c>
      <c r="T66" s="228">
        <f t="shared" si="15"/>
        <v>11</v>
      </c>
      <c r="U66" s="238">
        <f t="shared" si="11"/>
        <v>0.05</v>
      </c>
      <c r="V66" s="238">
        <f t="shared" si="12"/>
        <v>1</v>
      </c>
      <c r="W66" s="238">
        <f t="shared" si="13"/>
        <v>2.2000000000000002E-2</v>
      </c>
      <c r="X66" s="238">
        <f t="shared" si="14"/>
        <v>0.44</v>
      </c>
      <c r="Y66" s="27">
        <v>6</v>
      </c>
      <c r="Z66" s="27">
        <v>6</v>
      </c>
      <c r="AA66" s="27">
        <v>6</v>
      </c>
    </row>
    <row r="67" spans="1:28" ht="69.95" customHeight="1" x14ac:dyDescent="0.25">
      <c r="A67" s="27" t="s">
        <v>199</v>
      </c>
      <c r="B67" s="31" t="s">
        <v>398</v>
      </c>
      <c r="C67" s="27" t="s">
        <v>200</v>
      </c>
      <c r="D67" s="27" t="s">
        <v>201</v>
      </c>
      <c r="E67" s="31" t="s">
        <v>391</v>
      </c>
      <c r="F67" s="73" t="s">
        <v>344</v>
      </c>
      <c r="G67" s="40" t="s">
        <v>400</v>
      </c>
      <c r="H67" s="31" t="s">
        <v>349</v>
      </c>
      <c r="I67" s="31" t="s">
        <v>211</v>
      </c>
      <c r="J67" s="31" t="s">
        <v>258</v>
      </c>
      <c r="K67" s="31" t="s">
        <v>361</v>
      </c>
      <c r="L67" s="97">
        <v>0.1</v>
      </c>
      <c r="M67" s="27" t="s">
        <v>165</v>
      </c>
      <c r="N67" s="31" t="s">
        <v>800</v>
      </c>
      <c r="O67" s="27">
        <v>5</v>
      </c>
      <c r="P67" s="32">
        <v>2</v>
      </c>
      <c r="Q67" s="233">
        <v>0</v>
      </c>
      <c r="R67" s="249">
        <v>0</v>
      </c>
      <c r="S67" s="250">
        <v>0</v>
      </c>
      <c r="T67" s="228">
        <f t="shared" si="15"/>
        <v>0</v>
      </c>
      <c r="U67" s="238">
        <f t="shared" si="11"/>
        <v>0</v>
      </c>
      <c r="V67" s="238">
        <f t="shared" si="12"/>
        <v>0</v>
      </c>
      <c r="W67" s="238">
        <f t="shared" si="13"/>
        <v>0</v>
      </c>
      <c r="X67" s="238">
        <f t="shared" si="14"/>
        <v>0</v>
      </c>
      <c r="Y67" s="27">
        <v>1</v>
      </c>
      <c r="Z67" s="27">
        <v>2</v>
      </c>
      <c r="AA67" s="27">
        <v>2</v>
      </c>
    </row>
    <row r="68" spans="1:28" ht="69.95" customHeight="1" x14ac:dyDescent="0.25">
      <c r="A68" s="27" t="s">
        <v>199</v>
      </c>
      <c r="B68" s="31" t="s">
        <v>398</v>
      </c>
      <c r="C68" s="27" t="s">
        <v>200</v>
      </c>
      <c r="D68" s="27" t="s">
        <v>201</v>
      </c>
      <c r="E68" s="31" t="s">
        <v>391</v>
      </c>
      <c r="F68" s="73" t="s">
        <v>344</v>
      </c>
      <c r="G68" s="40" t="s">
        <v>401</v>
      </c>
      <c r="H68" s="31" t="s">
        <v>350</v>
      </c>
      <c r="I68" s="31" t="s">
        <v>211</v>
      </c>
      <c r="J68" s="31" t="s">
        <v>354</v>
      </c>
      <c r="K68" s="31" t="s">
        <v>362</v>
      </c>
      <c r="L68" s="97">
        <v>0.15</v>
      </c>
      <c r="M68" s="27" t="s">
        <v>165</v>
      </c>
      <c r="N68" s="31" t="s">
        <v>801</v>
      </c>
      <c r="O68" s="27">
        <v>500</v>
      </c>
      <c r="P68" s="32">
        <v>125</v>
      </c>
      <c r="Q68" s="233">
        <v>113</v>
      </c>
      <c r="R68" s="249">
        <v>0</v>
      </c>
      <c r="S68" s="250">
        <v>0</v>
      </c>
      <c r="T68" s="228">
        <f t="shared" si="15"/>
        <v>113</v>
      </c>
      <c r="U68" s="238">
        <f t="shared" si="11"/>
        <v>0</v>
      </c>
      <c r="V68" s="238">
        <f t="shared" si="12"/>
        <v>0</v>
      </c>
      <c r="W68" s="238">
        <f t="shared" si="13"/>
        <v>3.39E-2</v>
      </c>
      <c r="X68" s="238">
        <f t="shared" si="14"/>
        <v>0.22600000000000001</v>
      </c>
      <c r="Y68" s="27">
        <v>125</v>
      </c>
      <c r="Z68" s="27">
        <v>125</v>
      </c>
      <c r="AA68" s="27">
        <v>125</v>
      </c>
    </row>
    <row r="69" spans="1:28" ht="69.95" customHeight="1" x14ac:dyDescent="0.25">
      <c r="A69" s="27" t="s">
        <v>199</v>
      </c>
      <c r="B69" s="39" t="s">
        <v>398</v>
      </c>
      <c r="C69" s="27" t="s">
        <v>200</v>
      </c>
      <c r="D69" s="27" t="s">
        <v>201</v>
      </c>
      <c r="E69" s="31" t="s">
        <v>391</v>
      </c>
      <c r="F69" s="73" t="s">
        <v>344</v>
      </c>
      <c r="G69" s="40" t="s">
        <v>402</v>
      </c>
      <c r="H69" s="31" t="s">
        <v>351</v>
      </c>
      <c r="I69" s="31" t="s">
        <v>211</v>
      </c>
      <c r="J69" s="31" t="s">
        <v>285</v>
      </c>
      <c r="K69" s="31" t="s">
        <v>363</v>
      </c>
      <c r="L69" s="97">
        <v>0.05</v>
      </c>
      <c r="M69" s="27" t="s">
        <v>165</v>
      </c>
      <c r="N69" s="31" t="s">
        <v>802</v>
      </c>
      <c r="O69" s="27">
        <v>200</v>
      </c>
      <c r="P69" s="32">
        <v>70</v>
      </c>
      <c r="Q69" s="233">
        <v>0</v>
      </c>
      <c r="R69" s="249">
        <v>0</v>
      </c>
      <c r="S69" s="250">
        <v>0</v>
      </c>
      <c r="T69" s="228">
        <f t="shared" si="15"/>
        <v>0</v>
      </c>
      <c r="U69" s="238">
        <f t="shared" si="11"/>
        <v>0</v>
      </c>
      <c r="V69" s="238">
        <f t="shared" si="12"/>
        <v>0</v>
      </c>
      <c r="W69" s="238">
        <f t="shared" si="13"/>
        <v>0</v>
      </c>
      <c r="X69" s="238">
        <f t="shared" si="14"/>
        <v>0</v>
      </c>
      <c r="Y69" s="27">
        <v>70</v>
      </c>
      <c r="Z69" s="27">
        <v>70</v>
      </c>
      <c r="AA69" s="27">
        <v>60</v>
      </c>
    </row>
    <row r="70" spans="1:28" ht="69.95" customHeight="1" x14ac:dyDescent="0.25">
      <c r="A70" s="27"/>
      <c r="B70" s="435" t="s">
        <v>1370</v>
      </c>
      <c r="C70" s="436"/>
      <c r="D70" s="436"/>
      <c r="E70" s="436"/>
      <c r="F70" s="436"/>
      <c r="G70" s="436"/>
      <c r="H70" s="436"/>
      <c r="I70" s="436"/>
      <c r="J70" s="436"/>
      <c r="K70" s="436"/>
      <c r="L70" s="436"/>
      <c r="M70" s="436"/>
      <c r="N70" s="436"/>
      <c r="O70" s="436"/>
      <c r="P70" s="436"/>
      <c r="Q70" s="436"/>
      <c r="R70" s="436"/>
      <c r="S70" s="436"/>
      <c r="T70" s="437"/>
      <c r="U70" s="252">
        <f>SUM(U63:U69)</f>
        <v>0.05</v>
      </c>
      <c r="V70" s="252">
        <f>AVERAGE(V63:V69)</f>
        <v>0.16666666666666666</v>
      </c>
      <c r="W70" s="252">
        <f>SUM(W63:W69)</f>
        <v>0.13338464052287582</v>
      </c>
      <c r="X70" s="252">
        <f>AVERAGE(X63:X69)</f>
        <v>0.16243355119825709</v>
      </c>
      <c r="Y70" s="27"/>
      <c r="Z70" s="27"/>
      <c r="AA70" s="27"/>
    </row>
    <row r="71" spans="1:28" ht="69.95" customHeight="1" x14ac:dyDescent="0.25">
      <c r="A71" s="27" t="s">
        <v>199</v>
      </c>
      <c r="B71" s="39" t="s">
        <v>398</v>
      </c>
      <c r="C71" s="27" t="s">
        <v>200</v>
      </c>
      <c r="D71" s="27" t="s">
        <v>201</v>
      </c>
      <c r="E71" s="31" t="s">
        <v>389</v>
      </c>
      <c r="F71" s="82" t="s">
        <v>365</v>
      </c>
      <c r="G71" s="41" t="s">
        <v>364</v>
      </c>
      <c r="H71" s="31" t="s">
        <v>366</v>
      </c>
      <c r="I71" s="31" t="s">
        <v>211</v>
      </c>
      <c r="J71" s="31" t="s">
        <v>370</v>
      </c>
      <c r="K71" s="31" t="s">
        <v>373</v>
      </c>
      <c r="L71" s="97">
        <v>0.05</v>
      </c>
      <c r="M71" s="27" t="s">
        <v>165</v>
      </c>
      <c r="N71" s="31" t="s">
        <v>751</v>
      </c>
      <c r="O71" s="28">
        <v>19</v>
      </c>
      <c r="P71" s="32">
        <v>8</v>
      </c>
      <c r="Q71" s="233">
        <v>0.91200000000000003</v>
      </c>
      <c r="R71" s="249">
        <v>1.6</v>
      </c>
      <c r="S71" s="250">
        <v>1.6</v>
      </c>
      <c r="T71" s="228">
        <f t="shared" si="15"/>
        <v>2.512</v>
      </c>
      <c r="U71" s="238">
        <f t="shared" si="11"/>
        <v>1.0000000000000002E-2</v>
      </c>
      <c r="V71" s="238">
        <f t="shared" si="12"/>
        <v>0.2</v>
      </c>
      <c r="W71" s="238">
        <f t="shared" si="13"/>
        <v>6.6105263157894738E-3</v>
      </c>
      <c r="X71" s="238">
        <f t="shared" si="14"/>
        <v>0.13221052631578947</v>
      </c>
      <c r="Y71" s="27">
        <v>8</v>
      </c>
      <c r="Z71" s="27">
        <v>8</v>
      </c>
      <c r="AA71" s="27">
        <v>2</v>
      </c>
    </row>
    <row r="72" spans="1:28" ht="69.95" customHeight="1" x14ac:dyDescent="0.25">
      <c r="A72" s="27" t="s">
        <v>199</v>
      </c>
      <c r="B72" s="39" t="s">
        <v>398</v>
      </c>
      <c r="C72" s="27" t="s">
        <v>200</v>
      </c>
      <c r="D72" s="27" t="s">
        <v>201</v>
      </c>
      <c r="E72" s="31" t="s">
        <v>389</v>
      </c>
      <c r="F72" s="82" t="s">
        <v>365</v>
      </c>
      <c r="G72" s="41" t="s">
        <v>377</v>
      </c>
      <c r="H72" s="31" t="s">
        <v>367</v>
      </c>
      <c r="I72" s="31" t="s">
        <v>211</v>
      </c>
      <c r="J72" s="31" t="s">
        <v>371</v>
      </c>
      <c r="K72" s="31" t="s">
        <v>374</v>
      </c>
      <c r="L72" s="97">
        <v>0.2</v>
      </c>
      <c r="M72" s="27" t="s">
        <v>165</v>
      </c>
      <c r="N72" s="31" t="s">
        <v>803</v>
      </c>
      <c r="O72" s="28">
        <v>1</v>
      </c>
      <c r="P72" s="37">
        <v>0.25</v>
      </c>
      <c r="Q72" s="236">
        <v>0.25</v>
      </c>
      <c r="R72" s="320">
        <v>2.5000000000000001E-2</v>
      </c>
      <c r="S72" s="323">
        <v>2.5000000000000001E-2</v>
      </c>
      <c r="T72" s="238">
        <f t="shared" si="15"/>
        <v>0.27500000000000002</v>
      </c>
      <c r="U72" s="238">
        <f t="shared" si="11"/>
        <v>2.0000000000000004E-2</v>
      </c>
      <c r="V72" s="238">
        <f t="shared" si="12"/>
        <v>0.1</v>
      </c>
      <c r="W72" s="238">
        <f t="shared" si="13"/>
        <v>5.5000000000000007E-2</v>
      </c>
      <c r="X72" s="238">
        <f t="shared" si="14"/>
        <v>0.27500000000000002</v>
      </c>
      <c r="Y72" s="37">
        <v>0.25</v>
      </c>
      <c r="Z72" s="37">
        <v>0.25</v>
      </c>
      <c r="AA72" s="37">
        <v>0.25</v>
      </c>
    </row>
    <row r="73" spans="1:28" s="319" customFormat="1" ht="69.95" customHeight="1" x14ac:dyDescent="0.25">
      <c r="A73" s="313" t="s">
        <v>199</v>
      </c>
      <c r="B73" s="314" t="s">
        <v>398</v>
      </c>
      <c r="C73" s="313" t="s">
        <v>200</v>
      </c>
      <c r="D73" s="313" t="s">
        <v>201</v>
      </c>
      <c r="E73" s="315" t="s">
        <v>389</v>
      </c>
      <c r="F73" s="315" t="s">
        <v>365</v>
      </c>
      <c r="G73" s="316" t="s">
        <v>399</v>
      </c>
      <c r="H73" s="315" t="s">
        <v>368</v>
      </c>
      <c r="I73" s="315" t="s">
        <v>211</v>
      </c>
      <c r="J73" s="315" t="s">
        <v>338</v>
      </c>
      <c r="K73" s="315" t="s">
        <v>375</v>
      </c>
      <c r="L73" s="317">
        <v>0.6</v>
      </c>
      <c r="M73" s="313" t="s">
        <v>165</v>
      </c>
      <c r="N73" s="315" t="s">
        <v>804</v>
      </c>
      <c r="O73" s="311">
        <v>1</v>
      </c>
      <c r="P73" s="318">
        <v>0.25</v>
      </c>
      <c r="Q73" s="318">
        <v>0</v>
      </c>
      <c r="R73" s="324">
        <v>1E-3</v>
      </c>
      <c r="S73" s="324">
        <v>1E-3</v>
      </c>
      <c r="T73" s="324">
        <f t="shared" si="15"/>
        <v>1E-3</v>
      </c>
      <c r="U73" s="325">
        <f t="shared" si="11"/>
        <v>2.3999999999999998E-3</v>
      </c>
      <c r="V73" s="325">
        <f t="shared" si="12"/>
        <v>4.0000000000000001E-3</v>
      </c>
      <c r="W73" s="325">
        <f t="shared" si="13"/>
        <v>5.9999999999999995E-4</v>
      </c>
      <c r="X73" s="325">
        <f t="shared" si="14"/>
        <v>1E-3</v>
      </c>
      <c r="Y73" s="318">
        <v>0.25</v>
      </c>
      <c r="Z73" s="318">
        <v>0.25</v>
      </c>
      <c r="AA73" s="318">
        <v>0.25</v>
      </c>
    </row>
    <row r="74" spans="1:28" s="319" customFormat="1" ht="69.95" customHeight="1" x14ac:dyDescent="0.25">
      <c r="A74" s="313" t="s">
        <v>199</v>
      </c>
      <c r="B74" s="314" t="s">
        <v>398</v>
      </c>
      <c r="C74" s="313" t="s">
        <v>200</v>
      </c>
      <c r="D74" s="313" t="s">
        <v>201</v>
      </c>
      <c r="E74" s="315" t="s">
        <v>389</v>
      </c>
      <c r="F74" s="315" t="s">
        <v>365</v>
      </c>
      <c r="G74" s="316" t="s">
        <v>400</v>
      </c>
      <c r="H74" s="315" t="s">
        <v>369</v>
      </c>
      <c r="I74" s="315" t="s">
        <v>211</v>
      </c>
      <c r="J74" s="315" t="s">
        <v>372</v>
      </c>
      <c r="K74" s="315" t="s">
        <v>376</v>
      </c>
      <c r="L74" s="317">
        <v>0.15</v>
      </c>
      <c r="M74" s="313" t="s">
        <v>165</v>
      </c>
      <c r="N74" s="315" t="s">
        <v>805</v>
      </c>
      <c r="O74" s="311">
        <v>1</v>
      </c>
      <c r="P74" s="318">
        <v>0.25</v>
      </c>
      <c r="Q74" s="318">
        <v>0.25</v>
      </c>
      <c r="R74" s="322">
        <v>1.2749999999999999E-2</v>
      </c>
      <c r="S74" s="321">
        <v>1.2749999999999999E-2</v>
      </c>
      <c r="T74" s="321">
        <f t="shared" si="15"/>
        <v>0.26274999999999998</v>
      </c>
      <c r="U74" s="325">
        <f t="shared" si="11"/>
        <v>7.6499999999999988E-3</v>
      </c>
      <c r="V74" s="325">
        <f t="shared" si="12"/>
        <v>5.0999999999999997E-2</v>
      </c>
      <c r="W74" s="325">
        <f t="shared" si="13"/>
        <v>3.9412499999999996E-2</v>
      </c>
      <c r="X74" s="325">
        <f t="shared" si="14"/>
        <v>0.26274999999999998</v>
      </c>
      <c r="Y74" s="318">
        <v>0.25</v>
      </c>
      <c r="Z74" s="318">
        <v>0.25</v>
      </c>
      <c r="AA74" s="318">
        <v>0.25</v>
      </c>
    </row>
    <row r="75" spans="1:28" ht="69.95" customHeight="1" x14ac:dyDescent="0.25">
      <c r="A75" s="27"/>
      <c r="B75" s="435" t="s">
        <v>1371</v>
      </c>
      <c r="C75" s="436"/>
      <c r="D75" s="436"/>
      <c r="E75" s="436"/>
      <c r="F75" s="436"/>
      <c r="G75" s="436"/>
      <c r="H75" s="436"/>
      <c r="I75" s="436"/>
      <c r="J75" s="436"/>
      <c r="K75" s="436"/>
      <c r="L75" s="436"/>
      <c r="M75" s="436"/>
      <c r="N75" s="436"/>
      <c r="O75" s="436"/>
      <c r="P75" s="436"/>
      <c r="Q75" s="436"/>
      <c r="R75" s="436"/>
      <c r="S75" s="436"/>
      <c r="T75" s="437"/>
      <c r="U75" s="326">
        <f>SUM(U71:U74)</f>
        <v>4.0050000000000002E-2</v>
      </c>
      <c r="V75" s="326">
        <f>AVERAGE(V71:V74)</f>
        <v>8.8750000000000009E-2</v>
      </c>
      <c r="W75" s="326">
        <f>SUM(W71:W74)</f>
        <v>0.10162302631578948</v>
      </c>
      <c r="X75" s="326">
        <f>AVERAGE(X71:X74)</f>
        <v>0.16774013157894735</v>
      </c>
      <c r="Y75" s="37"/>
      <c r="Z75" s="37"/>
      <c r="AA75" s="37"/>
    </row>
    <row r="76" spans="1:28" ht="69.95" customHeight="1" x14ac:dyDescent="0.25">
      <c r="A76" s="27" t="s">
        <v>199</v>
      </c>
      <c r="B76" s="39" t="s">
        <v>398</v>
      </c>
      <c r="C76" s="27" t="s">
        <v>200</v>
      </c>
      <c r="D76" s="27" t="s">
        <v>201</v>
      </c>
      <c r="E76" s="31" t="s">
        <v>388</v>
      </c>
      <c r="F76" s="611" t="s">
        <v>378</v>
      </c>
      <c r="G76" s="41" t="s">
        <v>377</v>
      </c>
      <c r="H76" s="31" t="s">
        <v>379</v>
      </c>
      <c r="I76" s="31" t="s">
        <v>211</v>
      </c>
      <c r="J76" s="31" t="s">
        <v>383</v>
      </c>
      <c r="K76" s="31" t="s">
        <v>385</v>
      </c>
      <c r="L76" s="97">
        <v>0.3</v>
      </c>
      <c r="M76" s="27" t="s">
        <v>165</v>
      </c>
      <c r="N76" s="31" t="s">
        <v>806</v>
      </c>
      <c r="O76" s="28">
        <v>150</v>
      </c>
      <c r="P76" s="34">
        <v>150</v>
      </c>
      <c r="Q76" s="234">
        <v>49</v>
      </c>
      <c r="R76" s="246">
        <v>50</v>
      </c>
      <c r="S76" s="247">
        <v>50</v>
      </c>
      <c r="T76" s="228">
        <f t="shared" ref="T76:T78" si="16">Q76+S76</f>
        <v>99</v>
      </c>
      <c r="U76" s="238">
        <f t="shared" ref="U76:U78" si="17">(S76/P76)*L76</f>
        <v>9.9999999999999992E-2</v>
      </c>
      <c r="V76" s="238">
        <f t="shared" ref="V76:V78" si="18">S76/P76</f>
        <v>0.33333333333333331</v>
      </c>
      <c r="W76" s="238">
        <f t="shared" ref="W76:W82" si="19">(T76/O76)*L76</f>
        <v>0.19800000000000001</v>
      </c>
      <c r="X76" s="238">
        <f t="shared" ref="X76:X82" si="20">T76/O76</f>
        <v>0.66</v>
      </c>
      <c r="Y76" s="31">
        <v>150</v>
      </c>
      <c r="Z76" s="31">
        <v>150</v>
      </c>
      <c r="AA76" s="31">
        <v>150</v>
      </c>
      <c r="AB76" s="48" t="s">
        <v>1260</v>
      </c>
    </row>
    <row r="77" spans="1:28" ht="69.95" customHeight="1" x14ac:dyDescent="0.25">
      <c r="A77" s="27" t="s">
        <v>199</v>
      </c>
      <c r="B77" s="39" t="s">
        <v>398</v>
      </c>
      <c r="C77" s="27" t="s">
        <v>200</v>
      </c>
      <c r="D77" s="27" t="s">
        <v>201</v>
      </c>
      <c r="E77" s="31" t="s">
        <v>388</v>
      </c>
      <c r="F77" s="611" t="s">
        <v>378</v>
      </c>
      <c r="G77" s="41" t="s">
        <v>399</v>
      </c>
      <c r="H77" s="31" t="s">
        <v>380</v>
      </c>
      <c r="I77" s="31" t="s">
        <v>211</v>
      </c>
      <c r="J77" s="31" t="s">
        <v>384</v>
      </c>
      <c r="K77" s="31" t="s">
        <v>386</v>
      </c>
      <c r="L77" s="97">
        <v>0.4</v>
      </c>
      <c r="M77" s="27" t="s">
        <v>165</v>
      </c>
      <c r="N77" s="31" t="s">
        <v>740</v>
      </c>
      <c r="O77" s="28">
        <v>8</v>
      </c>
      <c r="P77" s="34">
        <v>2</v>
      </c>
      <c r="Q77" s="234">
        <v>0</v>
      </c>
      <c r="R77" s="246">
        <v>0</v>
      </c>
      <c r="S77" s="247">
        <v>0</v>
      </c>
      <c r="T77" s="228">
        <f t="shared" si="16"/>
        <v>0</v>
      </c>
      <c r="U77" s="238">
        <f>(S77/P77)*L77</f>
        <v>0</v>
      </c>
      <c r="V77" s="238">
        <f t="shared" si="18"/>
        <v>0</v>
      </c>
      <c r="W77" s="238">
        <f t="shared" si="19"/>
        <v>0</v>
      </c>
      <c r="X77" s="238">
        <f t="shared" si="20"/>
        <v>0</v>
      </c>
      <c r="Y77" s="31">
        <v>2</v>
      </c>
      <c r="Z77" s="31">
        <v>3</v>
      </c>
      <c r="AA77" s="31">
        <v>3</v>
      </c>
      <c r="AB77" s="51" t="s">
        <v>1261</v>
      </c>
    </row>
    <row r="78" spans="1:28" ht="69.95" customHeight="1" x14ac:dyDescent="0.25">
      <c r="A78" s="27" t="s">
        <v>199</v>
      </c>
      <c r="B78" s="39" t="s">
        <v>398</v>
      </c>
      <c r="C78" s="27" t="s">
        <v>200</v>
      </c>
      <c r="D78" s="27" t="s">
        <v>201</v>
      </c>
      <c r="E78" s="42" t="s">
        <v>388</v>
      </c>
      <c r="F78" s="611" t="s">
        <v>378</v>
      </c>
      <c r="G78" s="41" t="s">
        <v>400</v>
      </c>
      <c r="H78" s="31" t="s">
        <v>381</v>
      </c>
      <c r="I78" s="31" t="s">
        <v>211</v>
      </c>
      <c r="J78" s="31" t="s">
        <v>382</v>
      </c>
      <c r="K78" s="31" t="s">
        <v>387</v>
      </c>
      <c r="L78" s="97">
        <v>0.3</v>
      </c>
      <c r="M78" s="27" t="s">
        <v>165</v>
      </c>
      <c r="N78" s="31" t="s">
        <v>807</v>
      </c>
      <c r="O78" s="28">
        <v>85</v>
      </c>
      <c r="P78" s="34">
        <v>25</v>
      </c>
      <c r="Q78" s="612">
        <v>0</v>
      </c>
      <c r="R78" s="613">
        <v>15</v>
      </c>
      <c r="S78" s="247">
        <v>15</v>
      </c>
      <c r="T78" s="228">
        <f t="shared" si="16"/>
        <v>15</v>
      </c>
      <c r="U78" s="238">
        <f t="shared" si="17"/>
        <v>0.18</v>
      </c>
      <c r="V78" s="238">
        <f t="shared" si="18"/>
        <v>0.6</v>
      </c>
      <c r="W78" s="238">
        <f t="shared" si="19"/>
        <v>5.2941176470588235E-2</v>
      </c>
      <c r="X78" s="238">
        <f t="shared" si="20"/>
        <v>0.17647058823529413</v>
      </c>
      <c r="Y78" s="31">
        <v>25</v>
      </c>
      <c r="Z78" s="31">
        <v>30</v>
      </c>
      <c r="AA78" s="31">
        <v>30</v>
      </c>
      <c r="AB78" s="51" t="s">
        <v>1261</v>
      </c>
    </row>
    <row r="79" spans="1:28" ht="69.95" customHeight="1" x14ac:dyDescent="0.25">
      <c r="A79" s="27"/>
      <c r="B79" s="435" t="s">
        <v>1372</v>
      </c>
      <c r="C79" s="436"/>
      <c r="D79" s="436"/>
      <c r="E79" s="436"/>
      <c r="F79" s="436"/>
      <c r="G79" s="436"/>
      <c r="H79" s="436"/>
      <c r="I79" s="436"/>
      <c r="J79" s="436"/>
      <c r="K79" s="436"/>
      <c r="L79" s="436"/>
      <c r="M79" s="436"/>
      <c r="N79" s="436"/>
      <c r="O79" s="436"/>
      <c r="P79" s="436"/>
      <c r="Q79" s="436"/>
      <c r="R79" s="436"/>
      <c r="S79" s="436"/>
      <c r="T79" s="437"/>
      <c r="U79" s="248">
        <f>SUM(U76:U78)</f>
        <v>0.27999999999999997</v>
      </c>
      <c r="V79" s="248">
        <f>AVERAGE(V76:V78)</f>
        <v>0.31111111111111112</v>
      </c>
      <c r="W79" s="248">
        <f>SUM(W76:W78)</f>
        <v>0.25094117647058822</v>
      </c>
      <c r="X79" s="248">
        <f>AVERAGE(X76:X78)</f>
        <v>0.27882352941176475</v>
      </c>
      <c r="Y79" s="31"/>
      <c r="Z79" s="31"/>
      <c r="AA79" s="31"/>
      <c r="AB79" s="51"/>
    </row>
    <row r="80" spans="1:28" ht="69.95" customHeight="1" x14ac:dyDescent="0.25">
      <c r="A80" s="31" t="s">
        <v>420</v>
      </c>
      <c r="B80" s="39" t="s">
        <v>421</v>
      </c>
      <c r="C80" s="55" t="s">
        <v>414</v>
      </c>
      <c r="D80" s="27" t="s">
        <v>201</v>
      </c>
      <c r="E80" s="31" t="s">
        <v>415</v>
      </c>
      <c r="F80" s="100" t="s">
        <v>412</v>
      </c>
      <c r="G80" s="41" t="s">
        <v>417</v>
      </c>
      <c r="H80" s="31" t="s">
        <v>403</v>
      </c>
      <c r="I80" s="31" t="s">
        <v>211</v>
      </c>
      <c r="J80" s="31" t="s">
        <v>406</v>
      </c>
      <c r="K80" s="31" t="s">
        <v>409</v>
      </c>
      <c r="L80" s="97">
        <v>0.33329999999999999</v>
      </c>
      <c r="M80" s="27" t="s">
        <v>165</v>
      </c>
      <c r="N80" s="31" t="s">
        <v>759</v>
      </c>
      <c r="O80" s="27">
        <v>396</v>
      </c>
      <c r="P80" s="32" t="s">
        <v>224</v>
      </c>
      <c r="Q80" s="233">
        <v>0</v>
      </c>
      <c r="R80" s="249" t="s">
        <v>224</v>
      </c>
      <c r="S80" s="250" t="s">
        <v>224</v>
      </c>
      <c r="T80" s="228">
        <v>0</v>
      </c>
      <c r="U80" s="238">
        <v>0</v>
      </c>
      <c r="V80" s="238">
        <v>0</v>
      </c>
      <c r="W80" s="238">
        <f t="shared" si="19"/>
        <v>0</v>
      </c>
      <c r="X80" s="238">
        <f t="shared" si="20"/>
        <v>0</v>
      </c>
      <c r="Y80" s="27">
        <v>132</v>
      </c>
      <c r="Z80" s="27">
        <v>132</v>
      </c>
      <c r="AA80" s="27">
        <v>132</v>
      </c>
      <c r="AB80" s="44"/>
    </row>
    <row r="81" spans="1:28" ht="69.95" customHeight="1" x14ac:dyDescent="0.25">
      <c r="A81" s="31" t="s">
        <v>420</v>
      </c>
      <c r="B81" s="39" t="s">
        <v>421</v>
      </c>
      <c r="C81" s="55" t="s">
        <v>414</v>
      </c>
      <c r="D81" s="27" t="s">
        <v>201</v>
      </c>
      <c r="E81" s="31" t="s">
        <v>416</v>
      </c>
      <c r="F81" s="100" t="s">
        <v>413</v>
      </c>
      <c r="G81" s="41" t="s">
        <v>418</v>
      </c>
      <c r="H81" s="31" t="s">
        <v>404</v>
      </c>
      <c r="I81" s="31" t="s">
        <v>211</v>
      </c>
      <c r="J81" s="31" t="s">
        <v>407</v>
      </c>
      <c r="K81" s="31" t="s">
        <v>410</v>
      </c>
      <c r="L81" s="97">
        <v>0.33329999999999999</v>
      </c>
      <c r="M81" s="27" t="s">
        <v>165</v>
      </c>
      <c r="N81" s="31" t="s">
        <v>759</v>
      </c>
      <c r="O81" s="27">
        <v>60</v>
      </c>
      <c r="P81" s="32" t="s">
        <v>224</v>
      </c>
      <c r="Q81" s="233">
        <v>0</v>
      </c>
      <c r="R81" s="249" t="s">
        <v>224</v>
      </c>
      <c r="S81" s="250" t="s">
        <v>224</v>
      </c>
      <c r="T81" s="32">
        <v>0</v>
      </c>
      <c r="U81" s="238">
        <v>0</v>
      </c>
      <c r="V81" s="238">
        <v>0</v>
      </c>
      <c r="W81" s="238">
        <f t="shared" si="19"/>
        <v>0</v>
      </c>
      <c r="X81" s="238">
        <f t="shared" si="20"/>
        <v>0</v>
      </c>
      <c r="Y81" s="27">
        <v>20</v>
      </c>
      <c r="Z81" s="27">
        <v>20</v>
      </c>
      <c r="AA81" s="27">
        <v>20</v>
      </c>
      <c r="AB81" s="44"/>
    </row>
    <row r="82" spans="1:28" ht="69.95" customHeight="1" x14ac:dyDescent="0.25">
      <c r="A82" s="31" t="s">
        <v>420</v>
      </c>
      <c r="B82" s="39" t="s">
        <v>421</v>
      </c>
      <c r="C82" s="55" t="s">
        <v>414</v>
      </c>
      <c r="D82" s="27" t="s">
        <v>201</v>
      </c>
      <c r="E82" s="31" t="s">
        <v>415</v>
      </c>
      <c r="F82" s="100" t="s">
        <v>412</v>
      </c>
      <c r="G82" s="41" t="s">
        <v>419</v>
      </c>
      <c r="H82" s="31" t="s">
        <v>405</v>
      </c>
      <c r="I82" s="31" t="s">
        <v>211</v>
      </c>
      <c r="J82" s="31" t="s">
        <v>408</v>
      </c>
      <c r="K82" s="31" t="s">
        <v>411</v>
      </c>
      <c r="L82" s="183">
        <v>0.33329999999999999</v>
      </c>
      <c r="M82" s="27" t="s">
        <v>165</v>
      </c>
      <c r="N82" s="31" t="s">
        <v>760</v>
      </c>
      <c r="O82" s="27">
        <v>1</v>
      </c>
      <c r="P82" s="32" t="s">
        <v>224</v>
      </c>
      <c r="Q82" s="233">
        <v>0</v>
      </c>
      <c r="R82" s="249" t="s">
        <v>224</v>
      </c>
      <c r="S82" s="250" t="s">
        <v>224</v>
      </c>
      <c r="T82" s="32">
        <v>0</v>
      </c>
      <c r="U82" s="238">
        <v>0</v>
      </c>
      <c r="V82" s="238">
        <v>0</v>
      </c>
      <c r="W82" s="238">
        <f t="shared" si="19"/>
        <v>0</v>
      </c>
      <c r="X82" s="238">
        <f t="shared" si="20"/>
        <v>0</v>
      </c>
      <c r="Y82" s="231">
        <v>0.25</v>
      </c>
      <c r="Z82" s="231">
        <v>0.35</v>
      </c>
      <c r="AA82" s="231">
        <v>0.4</v>
      </c>
      <c r="AB82" s="44"/>
    </row>
    <row r="83" spans="1:28" ht="81" customHeight="1" x14ac:dyDescent="0.25">
      <c r="A83" s="44"/>
      <c r="B83" s="438" t="s">
        <v>1373</v>
      </c>
      <c r="C83" s="438"/>
      <c r="D83" s="438"/>
      <c r="E83" s="438"/>
      <c r="F83" s="438"/>
      <c r="G83" s="438"/>
      <c r="H83" s="438"/>
      <c r="I83" s="438"/>
      <c r="J83" s="438"/>
      <c r="K83" s="438"/>
      <c r="L83" s="438"/>
      <c r="M83" s="438"/>
      <c r="N83" s="438"/>
      <c r="O83" s="438"/>
      <c r="P83" s="438"/>
      <c r="Q83" s="438"/>
      <c r="R83" s="438"/>
      <c r="S83" s="438"/>
      <c r="T83" s="438"/>
      <c r="U83" s="248">
        <f>SUM(U80:U82)</f>
        <v>0</v>
      </c>
      <c r="V83" s="248">
        <f>AVERAGE(V80:V82)</f>
        <v>0</v>
      </c>
      <c r="W83" s="248">
        <f>SUM(W80:W82)</f>
        <v>0</v>
      </c>
      <c r="X83" s="248">
        <f>AVERAGE(X80:X82)</f>
        <v>0</v>
      </c>
      <c r="Y83" s="44"/>
      <c r="Z83" s="44"/>
      <c r="AA83" s="44"/>
      <c r="AB83" s="44"/>
    </row>
    <row r="84" spans="1:28" ht="69.95" customHeight="1" x14ac:dyDescent="0.25"/>
    <row r="85" spans="1:28" ht="69.95" customHeight="1" x14ac:dyDescent="0.25">
      <c r="B85" s="439" t="s">
        <v>1380</v>
      </c>
      <c r="C85" s="439"/>
      <c r="D85" s="439"/>
      <c r="E85" s="439"/>
      <c r="F85" s="439"/>
      <c r="G85" s="439"/>
      <c r="H85" s="439"/>
      <c r="I85" s="439"/>
      <c r="J85" s="439"/>
      <c r="K85" s="439"/>
      <c r="L85" s="439"/>
      <c r="M85" s="439"/>
      <c r="N85" s="439"/>
      <c r="O85" s="439"/>
      <c r="P85" s="439"/>
      <c r="Q85" s="439"/>
      <c r="R85" s="439"/>
      <c r="U85" s="257">
        <f>(U79+U75+U70+U62+U58+U54+U51+U45+U41+U36+U31+U23+U17+U14)/14</f>
        <v>0.24215346038421265</v>
      </c>
      <c r="V85" s="257">
        <f>(V79+V75+V70+V62+V58+V54+V51+V45+V41+V36+V31+V23+V17+V14)/14</f>
        <v>0.26004687205922622</v>
      </c>
      <c r="W85" s="257">
        <f>(W83+W79+W75+W70+W62+W58+W54+W51+W45+W41+W36+W31+W23+W17+W14)/15</f>
        <v>0.27727403876509149</v>
      </c>
      <c r="X85" s="257">
        <f>(X83+X79+X75+X70+X62+X58+X54+X51+X45+X41+X36+X31+X23+X17+X14)/15</f>
        <v>0.27813745630932374</v>
      </c>
    </row>
    <row r="86" spans="1:28" ht="69.95" customHeight="1" x14ac:dyDescent="0.25"/>
    <row r="87" spans="1:28" ht="69.95" customHeight="1" x14ac:dyDescent="0.25"/>
    <row r="88" spans="1:28" ht="69.95" customHeight="1" x14ac:dyDescent="0.25"/>
    <row r="89" spans="1:28" ht="69.95" customHeight="1" x14ac:dyDescent="0.25"/>
    <row r="90" spans="1:28" ht="69.95" customHeight="1" x14ac:dyDescent="0.25"/>
    <row r="91" spans="1:28" ht="69.95" customHeight="1" x14ac:dyDescent="0.25"/>
    <row r="92" spans="1:28" ht="69.95" customHeight="1" x14ac:dyDescent="0.25"/>
    <row r="93" spans="1:28" ht="69.95" customHeight="1" x14ac:dyDescent="0.25"/>
    <row r="94" spans="1:28" ht="69.95" customHeight="1" x14ac:dyDescent="0.25"/>
    <row r="95" spans="1:28" ht="69.95" customHeight="1" x14ac:dyDescent="0.25"/>
    <row r="96" spans="1:28" ht="69.95" customHeight="1" x14ac:dyDescent="0.25"/>
    <row r="97" ht="69.95" customHeight="1" x14ac:dyDescent="0.25"/>
  </sheetData>
  <mergeCells count="25">
    <mergeCell ref="B85:R85"/>
    <mergeCell ref="A6:AA6"/>
    <mergeCell ref="A5:B5"/>
    <mergeCell ref="C5:Z5"/>
    <mergeCell ref="A1:B4"/>
    <mergeCell ref="C1:Z1"/>
    <mergeCell ref="C2:Z2"/>
    <mergeCell ref="C3:Z3"/>
    <mergeCell ref="C4:Z4"/>
    <mergeCell ref="B58:T58"/>
    <mergeCell ref="B17:T17"/>
    <mergeCell ref="B23:T23"/>
    <mergeCell ref="B31:T31"/>
    <mergeCell ref="B36:T36"/>
    <mergeCell ref="B14:T14"/>
    <mergeCell ref="B41:T41"/>
    <mergeCell ref="AC28:AC29"/>
    <mergeCell ref="B45:T45"/>
    <mergeCell ref="B51:T51"/>
    <mergeCell ref="B54:T54"/>
    <mergeCell ref="B83:T83"/>
    <mergeCell ref="B62:T62"/>
    <mergeCell ref="B70:T70"/>
    <mergeCell ref="B75:T75"/>
    <mergeCell ref="B79:T79"/>
  </mergeCells>
  <dataValidations count="2">
    <dataValidation type="list" allowBlank="1" showInputMessage="1" showErrorMessage="1" sqref="M60:M61 M63:M69 M71:M74 M76:M78 M80:M82" xr:uid="{00000000-0002-0000-0100-000000000000}">
      <formula1>#REF!</formula1>
    </dataValidation>
    <dataValidation type="list" allowBlank="1" showInputMessage="1" showErrorMessage="1" sqref="M18:M22 M59 M55:M57 M52:M53 M46:M50 M42:M44 M37:M40 M32:M35 M24:M30 M15:M16 M8:M13" xr:uid="{00000000-0002-0000-0100-000001000000}">
      <formula1>$AC$11:$AC$12</formula1>
    </dataValidation>
  </dataValidations>
  <pageMargins left="0.7" right="0.7" top="0.75" bottom="0.75" header="0.3" footer="0.3"/>
  <pageSetup paperSize="9" scale="93" fitToWidth="7" fitToHeight="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X240"/>
  <sheetViews>
    <sheetView topLeftCell="E10" zoomScale="80" zoomScaleNormal="80" workbookViewId="0">
      <pane ySplit="2" topLeftCell="A211" activePane="bottomLeft" state="frozen"/>
      <selection activeCell="A10" sqref="A10"/>
      <selection pane="bottomLeft" activeCell="N215" sqref="N215"/>
    </sheetView>
  </sheetViews>
  <sheetFormatPr baseColWidth="10" defaultRowHeight="15" x14ac:dyDescent="0.25"/>
  <cols>
    <col min="1" max="1" width="18.7109375" customWidth="1"/>
    <col min="2" max="2" width="16.28515625" style="1" customWidth="1"/>
    <col min="3" max="3" width="15.7109375" customWidth="1"/>
    <col min="4" max="4" width="20.28515625" customWidth="1"/>
    <col min="5" max="5" width="22.5703125" customWidth="1"/>
    <col min="6" max="6" width="19.5703125" customWidth="1"/>
    <col min="7" max="7" width="26.42578125" customWidth="1"/>
    <col min="8" max="8" width="30.5703125" customWidth="1"/>
    <col min="9" max="9" width="19.42578125" customWidth="1"/>
    <col min="10" max="10" width="17.140625" style="99" customWidth="1"/>
    <col min="11" max="11" width="64.140625" customWidth="1"/>
    <col min="12" max="12" width="21.140625" customWidth="1"/>
    <col min="13" max="13" width="17.7109375" customWidth="1"/>
    <col min="14" max="14" width="36.5703125" bestFit="1" customWidth="1"/>
    <col min="15" max="15" width="26.28515625" style="269" customWidth="1"/>
    <col min="16" max="16" width="26.28515625" style="1" customWidth="1"/>
    <col min="17" max="17" width="17.140625" style="134" customWidth="1"/>
    <col min="18" max="18" width="18.42578125" style="134" customWidth="1"/>
    <col min="19" max="19" width="17.85546875" customWidth="1"/>
    <col min="20" max="20" width="19.85546875" customWidth="1"/>
    <col min="21" max="21" width="24.42578125" customWidth="1"/>
    <col min="22" max="22" width="18.28515625" customWidth="1"/>
    <col min="23" max="23" width="27.28515625" customWidth="1"/>
    <col min="24" max="24" width="28.42578125" customWidth="1"/>
    <col min="25" max="25" width="19.42578125" customWidth="1"/>
    <col min="26" max="26" width="33" customWidth="1"/>
    <col min="27" max="27" width="23.7109375" customWidth="1"/>
    <col min="28" max="28" width="28.5703125" customWidth="1"/>
    <col min="29" max="29" width="17" customWidth="1"/>
    <col min="30" max="30" width="17.7109375" customWidth="1"/>
    <col min="31" max="31" width="22.42578125" customWidth="1"/>
    <col min="32" max="32" width="22.85546875" customWidth="1"/>
    <col min="33" max="33" width="22" customWidth="1"/>
    <col min="34" max="34" width="32.85546875" style="341" customWidth="1"/>
    <col min="35" max="36" width="34.42578125" customWidth="1"/>
    <col min="37" max="37" width="32.85546875" customWidth="1"/>
    <col min="38" max="39" width="32.85546875" style="347" customWidth="1"/>
    <col min="40" max="41" width="32.85546875" style="369" customWidth="1"/>
    <col min="42" max="42" width="69.5703125" customWidth="1"/>
    <col min="47" max="47" width="56.85546875" hidden="1" customWidth="1"/>
  </cols>
  <sheetData>
    <row r="1" spans="1:47" ht="14.25" hidden="1" customHeight="1" x14ac:dyDescent="0.25">
      <c r="A1" s="480"/>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20"/>
      <c r="AL1" s="343"/>
      <c r="AM1" s="343"/>
      <c r="AN1" s="350"/>
      <c r="AO1" s="350"/>
    </row>
    <row r="2" spans="1:47" ht="14.25" hidden="1" customHeight="1" x14ac:dyDescent="0.25">
      <c r="A2" s="480"/>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20"/>
      <c r="AL2" s="343"/>
      <c r="AM2" s="343"/>
      <c r="AN2" s="350"/>
      <c r="AO2" s="350"/>
    </row>
    <row r="3" spans="1:47" hidden="1" x14ac:dyDescent="0.25">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20"/>
      <c r="AL3" s="343"/>
      <c r="AM3" s="343"/>
      <c r="AN3" s="350"/>
      <c r="AO3" s="350"/>
    </row>
    <row r="4" spans="1:47" s="1" customFormat="1" ht="21.75" hidden="1" customHeight="1" x14ac:dyDescent="0.25">
      <c r="A4" s="447" t="s">
        <v>0</v>
      </c>
      <c r="B4" s="447"/>
      <c r="C4" s="482" t="s">
        <v>1</v>
      </c>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2"/>
      <c r="AL4" s="344"/>
      <c r="AM4" s="344"/>
      <c r="AN4" s="327"/>
      <c r="AO4" s="327"/>
      <c r="AP4" s="122" t="s">
        <v>196</v>
      </c>
    </row>
    <row r="5" spans="1:47" s="1" customFormat="1" ht="23.25" hidden="1" customHeight="1" x14ac:dyDescent="0.25">
      <c r="A5" s="447"/>
      <c r="B5" s="447"/>
      <c r="C5" s="482" t="s">
        <v>2</v>
      </c>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2"/>
      <c r="AL5" s="344"/>
      <c r="AM5" s="344"/>
      <c r="AN5" s="327"/>
      <c r="AO5" s="327"/>
      <c r="AP5" s="122" t="s">
        <v>3</v>
      </c>
    </row>
    <row r="6" spans="1:47" s="1" customFormat="1" ht="21" hidden="1" customHeight="1" x14ac:dyDescent="0.25">
      <c r="A6" s="447"/>
      <c r="B6" s="447"/>
      <c r="C6" s="482" t="s">
        <v>4</v>
      </c>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2"/>
      <c r="AL6" s="344"/>
      <c r="AM6" s="344"/>
      <c r="AN6" s="327"/>
      <c r="AO6" s="327"/>
      <c r="AP6" s="122" t="s">
        <v>195</v>
      </c>
    </row>
    <row r="7" spans="1:47" s="1" customFormat="1" ht="21" hidden="1" customHeight="1" x14ac:dyDescent="0.25">
      <c r="A7" s="447"/>
      <c r="B7" s="447"/>
      <c r="C7" s="482" t="s">
        <v>135</v>
      </c>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2"/>
      <c r="AL7" s="344"/>
      <c r="AM7" s="344"/>
      <c r="AN7" s="327"/>
      <c r="AO7" s="327"/>
      <c r="AP7" s="122" t="s">
        <v>198</v>
      </c>
    </row>
    <row r="8" spans="1:47" s="1" customFormat="1" ht="26.25" hidden="1" x14ac:dyDescent="0.25">
      <c r="A8" s="490" t="s">
        <v>5</v>
      </c>
      <c r="B8" s="490"/>
      <c r="C8" s="483" t="s">
        <v>426</v>
      </c>
      <c r="D8" s="484"/>
      <c r="E8" s="484"/>
      <c r="F8" s="484"/>
      <c r="G8" s="484"/>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5"/>
      <c r="AK8" s="138"/>
      <c r="AL8" s="345"/>
      <c r="AM8" s="345"/>
      <c r="AN8" s="351"/>
      <c r="AO8" s="351"/>
      <c r="AP8" s="38"/>
    </row>
    <row r="9" spans="1:47" ht="18" x14ac:dyDescent="0.25">
      <c r="A9" s="486" t="s">
        <v>146</v>
      </c>
      <c r="B9" s="486"/>
      <c r="C9" s="486"/>
      <c r="D9" s="486"/>
      <c r="E9" s="486"/>
      <c r="F9" s="486"/>
      <c r="G9" s="486"/>
      <c r="H9" s="486"/>
      <c r="I9" s="486"/>
      <c r="J9" s="486"/>
      <c r="K9" s="486"/>
      <c r="L9" s="486"/>
      <c r="M9" s="486"/>
      <c r="N9" s="486"/>
      <c r="O9" s="486"/>
      <c r="P9" s="486"/>
      <c r="Q9" s="486"/>
      <c r="R9" s="486"/>
      <c r="S9" s="486"/>
      <c r="T9" s="486"/>
      <c r="U9" s="486"/>
      <c r="V9" s="486"/>
      <c r="W9" s="486"/>
      <c r="X9" s="487"/>
      <c r="Y9" s="491" t="s">
        <v>73</v>
      </c>
      <c r="Z9" s="492"/>
      <c r="AA9" s="492"/>
      <c r="AB9" s="492"/>
      <c r="AC9" s="492"/>
      <c r="AD9" s="492"/>
      <c r="AE9" s="495" t="s">
        <v>6</v>
      </c>
      <c r="AF9" s="495"/>
      <c r="AG9" s="495"/>
      <c r="AH9" s="495"/>
      <c r="AI9" s="495"/>
      <c r="AJ9" s="440"/>
      <c r="AK9" s="139"/>
      <c r="AL9" s="346"/>
      <c r="AM9" s="346"/>
      <c r="AN9" s="352"/>
      <c r="AO9" s="352"/>
      <c r="AP9" s="513"/>
    </row>
    <row r="10" spans="1:47" ht="33" customHeight="1" x14ac:dyDescent="0.25">
      <c r="A10" s="488"/>
      <c r="B10" s="488"/>
      <c r="C10" s="488"/>
      <c r="D10" s="488"/>
      <c r="E10" s="488"/>
      <c r="F10" s="488"/>
      <c r="G10" s="488"/>
      <c r="H10" s="488"/>
      <c r="I10" s="488"/>
      <c r="J10" s="488"/>
      <c r="K10" s="488"/>
      <c r="L10" s="488"/>
      <c r="M10" s="488"/>
      <c r="N10" s="488"/>
      <c r="O10" s="488"/>
      <c r="P10" s="488"/>
      <c r="Q10" s="488"/>
      <c r="R10" s="488"/>
      <c r="S10" s="488"/>
      <c r="T10" s="488"/>
      <c r="U10" s="488"/>
      <c r="V10" s="488"/>
      <c r="W10" s="488"/>
      <c r="X10" s="489"/>
      <c r="Y10" s="493"/>
      <c r="Z10" s="494"/>
      <c r="AA10" s="494"/>
      <c r="AB10" s="494"/>
      <c r="AC10" s="494"/>
      <c r="AD10" s="494"/>
      <c r="AE10" s="495"/>
      <c r="AF10" s="495"/>
      <c r="AG10" s="495"/>
      <c r="AH10" s="495"/>
      <c r="AI10" s="495"/>
      <c r="AJ10" s="440"/>
      <c r="AK10" s="140"/>
      <c r="AL10" s="353" t="s">
        <v>1419</v>
      </c>
      <c r="AM10" s="353"/>
      <c r="AN10" s="353"/>
      <c r="AO10" s="353"/>
      <c r="AP10" s="514"/>
    </row>
    <row r="11" spans="1:47" s="20" customFormat="1" ht="80.099999999999994" customHeight="1" x14ac:dyDescent="0.25">
      <c r="A11" s="15" t="s">
        <v>76</v>
      </c>
      <c r="B11" s="15" t="s">
        <v>7</v>
      </c>
      <c r="C11" s="15" t="s">
        <v>168</v>
      </c>
      <c r="D11" s="118" t="s">
        <v>127</v>
      </c>
      <c r="E11" s="2" t="s">
        <v>10</v>
      </c>
      <c r="F11" s="15" t="s">
        <v>11</v>
      </c>
      <c r="G11" s="2" t="s">
        <v>125</v>
      </c>
      <c r="H11" s="2" t="s">
        <v>171</v>
      </c>
      <c r="I11" s="118" t="s">
        <v>126</v>
      </c>
      <c r="J11" s="2" t="s">
        <v>176</v>
      </c>
      <c r="K11" s="119" t="s">
        <v>166</v>
      </c>
      <c r="L11" s="16" t="s">
        <v>186</v>
      </c>
      <c r="M11" s="16" t="s">
        <v>12</v>
      </c>
      <c r="N11" s="15" t="s">
        <v>1112</v>
      </c>
      <c r="O11" s="136" t="s">
        <v>1264</v>
      </c>
      <c r="P11" s="137" t="s">
        <v>1381</v>
      </c>
      <c r="Q11" s="135" t="s">
        <v>128</v>
      </c>
      <c r="R11" s="135" t="s">
        <v>129</v>
      </c>
      <c r="S11" s="15" t="s">
        <v>16</v>
      </c>
      <c r="T11" s="15" t="s">
        <v>17</v>
      </c>
      <c r="U11" s="15" t="s">
        <v>141</v>
      </c>
      <c r="V11" s="15" t="s">
        <v>35</v>
      </c>
      <c r="W11" s="15" t="s">
        <v>81</v>
      </c>
      <c r="X11" s="15" t="s">
        <v>82</v>
      </c>
      <c r="Y11" s="2" t="s">
        <v>22</v>
      </c>
      <c r="Z11" s="2" t="s">
        <v>131</v>
      </c>
      <c r="AA11" s="2" t="s">
        <v>181</v>
      </c>
      <c r="AB11" s="2" t="s">
        <v>23</v>
      </c>
      <c r="AC11" s="2" t="s">
        <v>24</v>
      </c>
      <c r="AD11" s="2" t="s">
        <v>25</v>
      </c>
      <c r="AE11" s="15" t="s">
        <v>19</v>
      </c>
      <c r="AF11" s="15" t="s">
        <v>130</v>
      </c>
      <c r="AG11" s="15" t="s">
        <v>1113</v>
      </c>
      <c r="AH11" s="330" t="s">
        <v>1418</v>
      </c>
      <c r="AI11" s="15" t="s">
        <v>18</v>
      </c>
      <c r="AJ11" s="15" t="s">
        <v>20</v>
      </c>
      <c r="AK11" s="192" t="s">
        <v>1265</v>
      </c>
      <c r="AL11" s="348" t="s">
        <v>1420</v>
      </c>
      <c r="AM11" s="348" t="s">
        <v>1421</v>
      </c>
      <c r="AN11" s="349" t="s">
        <v>1422</v>
      </c>
      <c r="AO11" s="349" t="s">
        <v>1423</v>
      </c>
      <c r="AP11" s="205" t="s">
        <v>1266</v>
      </c>
    </row>
    <row r="12" spans="1:47" s="1" customFormat="1" ht="80.099999999999994" customHeight="1" x14ac:dyDescent="0.25">
      <c r="A12" s="31" t="s">
        <v>388</v>
      </c>
      <c r="B12" s="31" t="s">
        <v>202</v>
      </c>
      <c r="C12" s="31" t="s">
        <v>203</v>
      </c>
      <c r="D12" s="31" t="s">
        <v>218</v>
      </c>
      <c r="E12" s="47" t="s">
        <v>422</v>
      </c>
      <c r="F12" s="108">
        <v>2024130010243</v>
      </c>
      <c r="G12" s="31" t="s">
        <v>423</v>
      </c>
      <c r="H12" s="370" t="s">
        <v>659</v>
      </c>
      <c r="I12" s="31" t="s">
        <v>808</v>
      </c>
      <c r="J12" s="33">
        <v>0.1</v>
      </c>
      <c r="K12" s="371" t="s">
        <v>809</v>
      </c>
      <c r="L12" s="31" t="s">
        <v>187</v>
      </c>
      <c r="M12" s="31" t="s">
        <v>706</v>
      </c>
      <c r="N12" s="372">
        <v>0.3</v>
      </c>
      <c r="O12" s="258">
        <v>0.1</v>
      </c>
      <c r="P12" s="277">
        <f>O12/N12</f>
        <v>0.33333333333333337</v>
      </c>
      <c r="Q12" s="133">
        <v>45658</v>
      </c>
      <c r="R12" s="133">
        <v>46022</v>
      </c>
      <c r="S12" s="27">
        <v>365</v>
      </c>
      <c r="T12" s="371" t="s">
        <v>1127</v>
      </c>
      <c r="U12" s="31" t="s">
        <v>893</v>
      </c>
      <c r="V12" s="31" t="s">
        <v>427</v>
      </c>
      <c r="W12" s="110" t="s">
        <v>1133</v>
      </c>
      <c r="X12" s="110" t="s">
        <v>1134</v>
      </c>
      <c r="Y12" s="27" t="s">
        <v>896</v>
      </c>
      <c r="Z12" s="27" t="s">
        <v>897</v>
      </c>
      <c r="AA12" s="373">
        <v>250000000</v>
      </c>
      <c r="AB12" s="31" t="s">
        <v>47</v>
      </c>
      <c r="AC12" s="27" t="s">
        <v>40</v>
      </c>
      <c r="AD12" s="374">
        <v>45658</v>
      </c>
      <c r="AE12" s="375">
        <v>250000000</v>
      </c>
      <c r="AF12" s="375">
        <v>250000000</v>
      </c>
      <c r="AG12" s="451">
        <v>21525970327</v>
      </c>
      <c r="AH12" s="496">
        <v>200019867925.70001</v>
      </c>
      <c r="AI12" s="27" t="s">
        <v>40</v>
      </c>
      <c r="AJ12" s="27" t="s">
        <v>899</v>
      </c>
      <c r="AK12" s="211"/>
      <c r="AL12" s="499">
        <v>4764672176.6000004</v>
      </c>
      <c r="AM12" s="499">
        <v>4089292835.5999999</v>
      </c>
      <c r="AN12" s="502">
        <f>AL12/AH12</f>
        <v>2.3820994514254453E-2</v>
      </c>
      <c r="AO12" s="502">
        <f>AM12/AH12</f>
        <v>2.044443323559748E-2</v>
      </c>
      <c r="AP12" s="376"/>
      <c r="AU12" s="1" t="s">
        <v>187</v>
      </c>
    </row>
    <row r="13" spans="1:47" ht="80.099999999999994" customHeight="1" x14ac:dyDescent="0.25">
      <c r="A13" s="43" t="s">
        <v>388</v>
      </c>
      <c r="B13" s="31" t="s">
        <v>202</v>
      </c>
      <c r="C13" s="43" t="s">
        <v>225</v>
      </c>
      <c r="D13" s="43" t="s">
        <v>219</v>
      </c>
      <c r="E13" s="47" t="s">
        <v>422</v>
      </c>
      <c r="F13" s="49">
        <v>2024130010243</v>
      </c>
      <c r="G13" s="43" t="s">
        <v>423</v>
      </c>
      <c r="H13" s="182" t="s">
        <v>660</v>
      </c>
      <c r="I13" s="43" t="s">
        <v>810</v>
      </c>
      <c r="J13" s="98">
        <v>0.6</v>
      </c>
      <c r="K13" s="52" t="s">
        <v>811</v>
      </c>
      <c r="L13" s="43" t="s">
        <v>187</v>
      </c>
      <c r="M13" s="43" t="s">
        <v>707</v>
      </c>
      <c r="N13" s="43">
        <v>17</v>
      </c>
      <c r="O13" s="258">
        <v>0</v>
      </c>
      <c r="P13" s="277">
        <f>O13/N13</f>
        <v>0</v>
      </c>
      <c r="Q13" s="120">
        <v>45658</v>
      </c>
      <c r="R13" s="120">
        <v>46022</v>
      </c>
      <c r="S13" s="51">
        <v>365</v>
      </c>
      <c r="T13" s="51" t="s">
        <v>1128</v>
      </c>
      <c r="U13" s="43" t="s">
        <v>893</v>
      </c>
      <c r="V13" s="43" t="s">
        <v>427</v>
      </c>
      <c r="W13" s="45" t="s">
        <v>1133</v>
      </c>
      <c r="X13" s="45" t="s">
        <v>1134</v>
      </c>
      <c r="Y13" s="51" t="s">
        <v>896</v>
      </c>
      <c r="Z13" s="43" t="s">
        <v>900</v>
      </c>
      <c r="AA13" s="146">
        <v>500000000</v>
      </c>
      <c r="AB13" s="43" t="s">
        <v>63</v>
      </c>
      <c r="AC13" s="51" t="s">
        <v>40</v>
      </c>
      <c r="AD13" s="132">
        <v>45658</v>
      </c>
      <c r="AE13" s="156">
        <v>500000000</v>
      </c>
      <c r="AF13" s="156">
        <v>500000000</v>
      </c>
      <c r="AG13" s="452"/>
      <c r="AH13" s="497"/>
      <c r="AI13" s="51" t="s">
        <v>40</v>
      </c>
      <c r="AJ13" s="51" t="s">
        <v>899</v>
      </c>
      <c r="AK13" s="211"/>
      <c r="AL13" s="500"/>
      <c r="AM13" s="500"/>
      <c r="AN13" s="503"/>
      <c r="AO13" s="503"/>
      <c r="AP13" s="213"/>
      <c r="AU13" t="s">
        <v>183</v>
      </c>
    </row>
    <row r="14" spans="1:47" ht="80.099999999999994" customHeight="1" x14ac:dyDescent="0.25">
      <c r="A14" s="43" t="s">
        <v>388</v>
      </c>
      <c r="B14" s="31" t="s">
        <v>202</v>
      </c>
      <c r="C14" s="43" t="s">
        <v>233</v>
      </c>
      <c r="D14" s="43" t="s">
        <v>220</v>
      </c>
      <c r="E14" s="47" t="s">
        <v>422</v>
      </c>
      <c r="F14" s="49">
        <v>2024130010243</v>
      </c>
      <c r="G14" s="43" t="s">
        <v>423</v>
      </c>
      <c r="H14" s="50" t="s">
        <v>652</v>
      </c>
      <c r="I14" s="43" t="s">
        <v>810</v>
      </c>
      <c r="J14" s="98">
        <v>0.6</v>
      </c>
      <c r="K14" s="52" t="s">
        <v>812</v>
      </c>
      <c r="L14" s="43" t="s">
        <v>187</v>
      </c>
      <c r="M14" s="43" t="s">
        <v>708</v>
      </c>
      <c r="N14" s="43">
        <v>1</v>
      </c>
      <c r="O14" s="258">
        <v>0</v>
      </c>
      <c r="P14" s="277">
        <f t="shared" ref="P14:P20" si="0">O14/N14</f>
        <v>0</v>
      </c>
      <c r="Q14" s="120">
        <v>45658</v>
      </c>
      <c r="R14" s="120">
        <v>46022</v>
      </c>
      <c r="S14" s="51">
        <v>365</v>
      </c>
      <c r="T14" s="84" t="s">
        <v>1129</v>
      </c>
      <c r="U14" s="43" t="s">
        <v>894</v>
      </c>
      <c r="V14" s="43" t="s">
        <v>427</v>
      </c>
      <c r="W14" s="52" t="s">
        <v>898</v>
      </c>
      <c r="X14" s="52" t="s">
        <v>898</v>
      </c>
      <c r="Y14" s="51" t="s">
        <v>896</v>
      </c>
      <c r="Z14" s="43" t="s">
        <v>901</v>
      </c>
      <c r="AA14" s="146">
        <v>0</v>
      </c>
      <c r="AB14" s="52" t="s">
        <v>898</v>
      </c>
      <c r="AC14" s="52" t="s">
        <v>898</v>
      </c>
      <c r="AD14" s="52" t="s">
        <v>898</v>
      </c>
      <c r="AE14" s="156">
        <v>0</v>
      </c>
      <c r="AF14" s="156">
        <v>0</v>
      </c>
      <c r="AG14" s="452"/>
      <c r="AH14" s="497"/>
      <c r="AI14" s="52" t="s">
        <v>898</v>
      </c>
      <c r="AJ14" s="51" t="s">
        <v>899</v>
      </c>
      <c r="AK14" s="474">
        <v>194595867926</v>
      </c>
      <c r="AL14" s="500"/>
      <c r="AM14" s="500"/>
      <c r="AN14" s="503"/>
      <c r="AO14" s="503"/>
      <c r="AP14" s="476" t="s">
        <v>1350</v>
      </c>
      <c r="AU14" t="s">
        <v>191</v>
      </c>
    </row>
    <row r="15" spans="1:47" ht="80.099999999999994" customHeight="1" x14ac:dyDescent="0.25">
      <c r="A15" s="43" t="s">
        <v>388</v>
      </c>
      <c r="B15" s="31" t="s">
        <v>202</v>
      </c>
      <c r="C15" s="43" t="s">
        <v>251</v>
      </c>
      <c r="D15" s="43" t="s">
        <v>221</v>
      </c>
      <c r="E15" s="47" t="s">
        <v>422</v>
      </c>
      <c r="F15" s="49">
        <v>2024130010243</v>
      </c>
      <c r="G15" s="43" t="s">
        <v>423</v>
      </c>
      <c r="H15" s="50" t="s">
        <v>661</v>
      </c>
      <c r="I15" s="43" t="s">
        <v>810</v>
      </c>
      <c r="J15" s="98">
        <v>0.6</v>
      </c>
      <c r="K15" s="52" t="s">
        <v>813</v>
      </c>
      <c r="L15" s="43" t="s">
        <v>187</v>
      </c>
      <c r="M15" s="31" t="s">
        <v>709</v>
      </c>
      <c r="N15" s="43">
        <v>4</v>
      </c>
      <c r="O15" s="258">
        <v>1</v>
      </c>
      <c r="P15" s="277">
        <f t="shared" si="0"/>
        <v>0.25</v>
      </c>
      <c r="Q15" s="120">
        <v>45658</v>
      </c>
      <c r="R15" s="120">
        <v>46022</v>
      </c>
      <c r="S15" s="51">
        <v>365</v>
      </c>
      <c r="T15" s="51" t="s">
        <v>1130</v>
      </c>
      <c r="U15" s="43" t="s">
        <v>895</v>
      </c>
      <c r="V15" s="43" t="s">
        <v>427</v>
      </c>
      <c r="W15" s="52" t="s">
        <v>898</v>
      </c>
      <c r="X15" s="52" t="s">
        <v>898</v>
      </c>
      <c r="Y15" s="51" t="s">
        <v>896</v>
      </c>
      <c r="Z15" s="43" t="s">
        <v>902</v>
      </c>
      <c r="AA15" s="146">
        <v>0</v>
      </c>
      <c r="AB15" s="52" t="s">
        <v>898</v>
      </c>
      <c r="AC15" s="52" t="s">
        <v>898</v>
      </c>
      <c r="AD15" s="52" t="s">
        <v>898</v>
      </c>
      <c r="AE15" s="156">
        <v>0</v>
      </c>
      <c r="AF15" s="156">
        <v>0</v>
      </c>
      <c r="AG15" s="452"/>
      <c r="AH15" s="497"/>
      <c r="AI15" s="52" t="s">
        <v>898</v>
      </c>
      <c r="AJ15" s="51" t="s">
        <v>899</v>
      </c>
      <c r="AK15" s="475"/>
      <c r="AL15" s="500"/>
      <c r="AM15" s="500"/>
      <c r="AN15" s="503"/>
      <c r="AO15" s="503"/>
      <c r="AP15" s="477"/>
      <c r="AU15" t="s">
        <v>184</v>
      </c>
    </row>
    <row r="16" spans="1:47" ht="80.099999999999994" customHeight="1" x14ac:dyDescent="0.25">
      <c r="A16" s="43" t="s">
        <v>388</v>
      </c>
      <c r="B16" s="31" t="s">
        <v>202</v>
      </c>
      <c r="C16" s="43" t="s">
        <v>261</v>
      </c>
      <c r="D16" s="43" t="s">
        <v>222</v>
      </c>
      <c r="E16" s="47" t="s">
        <v>422</v>
      </c>
      <c r="F16" s="49">
        <v>2024130010243</v>
      </c>
      <c r="G16" s="43" t="s">
        <v>423</v>
      </c>
      <c r="H16" s="95" t="s">
        <v>662</v>
      </c>
      <c r="I16" s="43" t="s">
        <v>814</v>
      </c>
      <c r="J16" s="98">
        <v>0.3</v>
      </c>
      <c r="K16" s="52" t="s">
        <v>424</v>
      </c>
      <c r="L16" s="43" t="s">
        <v>187</v>
      </c>
      <c r="M16" s="31" t="s">
        <v>709</v>
      </c>
      <c r="N16" s="52">
        <v>22</v>
      </c>
      <c r="O16" s="258">
        <v>4</v>
      </c>
      <c r="P16" s="277">
        <f t="shared" si="0"/>
        <v>0.18181818181818182</v>
      </c>
      <c r="Q16" s="120">
        <v>45658</v>
      </c>
      <c r="R16" s="120">
        <v>46022</v>
      </c>
      <c r="S16" s="51">
        <v>365</v>
      </c>
      <c r="T16" s="51" t="s">
        <v>1131</v>
      </c>
      <c r="U16" s="43" t="s">
        <v>893</v>
      </c>
      <c r="V16" s="43" t="s">
        <v>427</v>
      </c>
      <c r="W16" s="45" t="s">
        <v>1133</v>
      </c>
      <c r="X16" s="45" t="s">
        <v>1134</v>
      </c>
      <c r="Y16" s="51" t="s">
        <v>896</v>
      </c>
      <c r="Z16" s="43" t="s">
        <v>904</v>
      </c>
      <c r="AA16" s="146">
        <v>19225970327</v>
      </c>
      <c r="AB16" s="43" t="s">
        <v>43</v>
      </c>
      <c r="AC16" s="51" t="s">
        <v>40</v>
      </c>
      <c r="AD16" s="132">
        <v>45658</v>
      </c>
      <c r="AE16" s="156">
        <v>19225970327</v>
      </c>
      <c r="AF16" s="156">
        <v>19225970327</v>
      </c>
      <c r="AG16" s="452"/>
      <c r="AH16" s="497"/>
      <c r="AI16" s="51" t="s">
        <v>40</v>
      </c>
      <c r="AJ16" s="51" t="s">
        <v>899</v>
      </c>
      <c r="AK16" s="211"/>
      <c r="AL16" s="500"/>
      <c r="AM16" s="500"/>
      <c r="AN16" s="503"/>
      <c r="AO16" s="503"/>
      <c r="AP16" s="212"/>
      <c r="AU16" t="s">
        <v>185</v>
      </c>
    </row>
    <row r="17" spans="1:47" ht="80.099999999999994" customHeight="1" x14ac:dyDescent="0.25">
      <c r="A17" s="43" t="s">
        <v>388</v>
      </c>
      <c r="B17" s="31" t="s">
        <v>202</v>
      </c>
      <c r="C17" s="43" t="s">
        <v>261</v>
      </c>
      <c r="D17" s="43" t="s">
        <v>222</v>
      </c>
      <c r="E17" s="47" t="s">
        <v>422</v>
      </c>
      <c r="F17" s="49">
        <v>2024130010243</v>
      </c>
      <c r="G17" s="43" t="s">
        <v>423</v>
      </c>
      <c r="H17" s="95" t="s">
        <v>662</v>
      </c>
      <c r="I17" s="43" t="s">
        <v>814</v>
      </c>
      <c r="J17" s="98">
        <v>0.3</v>
      </c>
      <c r="K17" s="52" t="s">
        <v>1114</v>
      </c>
      <c r="L17" s="43" t="s">
        <v>187</v>
      </c>
      <c r="M17" s="31" t="s">
        <v>709</v>
      </c>
      <c r="N17" s="52" t="s">
        <v>898</v>
      </c>
      <c r="O17" s="258" t="s">
        <v>898</v>
      </c>
      <c r="P17" s="52" t="s">
        <v>898</v>
      </c>
      <c r="Q17" s="52" t="s">
        <v>898</v>
      </c>
      <c r="R17" s="52" t="s">
        <v>898</v>
      </c>
      <c r="S17" s="52" t="s">
        <v>898</v>
      </c>
      <c r="T17" s="52" t="s">
        <v>898</v>
      </c>
      <c r="U17" s="43"/>
      <c r="V17" s="43" t="s">
        <v>427</v>
      </c>
      <c r="W17" s="45" t="s">
        <v>1133</v>
      </c>
      <c r="X17" s="45" t="s">
        <v>1134</v>
      </c>
      <c r="Y17" s="51" t="s">
        <v>896</v>
      </c>
      <c r="Z17" s="43" t="s">
        <v>904</v>
      </c>
      <c r="AA17" s="146">
        <v>50000000</v>
      </c>
      <c r="AB17" s="43" t="s">
        <v>63</v>
      </c>
      <c r="AC17" s="51" t="s">
        <v>40</v>
      </c>
      <c r="AD17" s="132">
        <v>45658</v>
      </c>
      <c r="AE17" s="156">
        <v>50000000</v>
      </c>
      <c r="AF17" s="156">
        <v>50000000</v>
      </c>
      <c r="AG17" s="452"/>
      <c r="AH17" s="497"/>
      <c r="AI17" s="51" t="s">
        <v>40</v>
      </c>
      <c r="AJ17" s="51"/>
      <c r="AK17" s="474">
        <v>94722826</v>
      </c>
      <c r="AL17" s="500"/>
      <c r="AM17" s="500"/>
      <c r="AN17" s="503"/>
      <c r="AO17" s="503"/>
      <c r="AP17" s="478" t="s">
        <v>1351</v>
      </c>
    </row>
    <row r="18" spans="1:47" ht="80.099999999999994" customHeight="1" x14ac:dyDescent="0.25">
      <c r="A18" s="43" t="s">
        <v>388</v>
      </c>
      <c r="B18" s="31" t="s">
        <v>202</v>
      </c>
      <c r="C18" s="43" t="s">
        <v>261</v>
      </c>
      <c r="D18" s="43" t="s">
        <v>222</v>
      </c>
      <c r="E18" s="47" t="s">
        <v>422</v>
      </c>
      <c r="F18" s="49">
        <v>2024130010243</v>
      </c>
      <c r="G18" s="43" t="s">
        <v>423</v>
      </c>
      <c r="H18" s="50" t="s">
        <v>663</v>
      </c>
      <c r="I18" s="43" t="s">
        <v>814</v>
      </c>
      <c r="J18" s="98">
        <v>0.3</v>
      </c>
      <c r="K18" s="52" t="s">
        <v>817</v>
      </c>
      <c r="L18" s="43" t="s">
        <v>187</v>
      </c>
      <c r="M18" s="31" t="s">
        <v>709</v>
      </c>
      <c r="N18" s="52">
        <v>1</v>
      </c>
      <c r="O18" s="258">
        <v>0</v>
      </c>
      <c r="P18" s="277">
        <f t="shared" si="0"/>
        <v>0</v>
      </c>
      <c r="Q18" s="120">
        <v>45658</v>
      </c>
      <c r="R18" s="120">
        <v>46022</v>
      </c>
      <c r="S18" s="51">
        <v>365</v>
      </c>
      <c r="T18" s="51"/>
      <c r="U18" s="43" t="s">
        <v>893</v>
      </c>
      <c r="V18" s="43" t="s">
        <v>427</v>
      </c>
      <c r="W18" s="52" t="s">
        <v>898</v>
      </c>
      <c r="X18" s="52" t="s">
        <v>898</v>
      </c>
      <c r="Y18" s="51" t="s">
        <v>896</v>
      </c>
      <c r="Z18" s="51" t="s">
        <v>905</v>
      </c>
      <c r="AA18" s="146">
        <v>0</v>
      </c>
      <c r="AB18" s="52" t="s">
        <v>898</v>
      </c>
      <c r="AC18" s="52" t="s">
        <v>898</v>
      </c>
      <c r="AD18" s="52" t="s">
        <v>898</v>
      </c>
      <c r="AE18" s="156">
        <v>0</v>
      </c>
      <c r="AF18" s="156">
        <v>0</v>
      </c>
      <c r="AG18" s="452"/>
      <c r="AH18" s="497"/>
      <c r="AI18" s="52" t="s">
        <v>898</v>
      </c>
      <c r="AJ18" s="51" t="s">
        <v>899</v>
      </c>
      <c r="AK18" s="475"/>
      <c r="AL18" s="500"/>
      <c r="AM18" s="500"/>
      <c r="AN18" s="503"/>
      <c r="AO18" s="503"/>
      <c r="AP18" s="479"/>
    </row>
    <row r="19" spans="1:47" ht="80.099999999999994" customHeight="1" x14ac:dyDescent="0.25">
      <c r="A19" s="43" t="s">
        <v>388</v>
      </c>
      <c r="B19" s="31" t="s">
        <v>202</v>
      </c>
      <c r="C19" s="43" t="s">
        <v>261</v>
      </c>
      <c r="D19" s="43" t="s">
        <v>222</v>
      </c>
      <c r="E19" s="47" t="s">
        <v>422</v>
      </c>
      <c r="F19" s="49">
        <v>2024130010243</v>
      </c>
      <c r="G19" s="43" t="s">
        <v>423</v>
      </c>
      <c r="H19" s="50" t="s">
        <v>660</v>
      </c>
      <c r="I19" s="43" t="s">
        <v>810</v>
      </c>
      <c r="J19" s="98">
        <v>0.6</v>
      </c>
      <c r="K19" s="52" t="s">
        <v>815</v>
      </c>
      <c r="L19" s="43" t="s">
        <v>187</v>
      </c>
      <c r="M19" s="31" t="s">
        <v>709</v>
      </c>
      <c r="N19" s="52">
        <v>1</v>
      </c>
      <c r="O19" s="258">
        <v>0</v>
      </c>
      <c r="P19" s="277">
        <f t="shared" si="0"/>
        <v>0</v>
      </c>
      <c r="Q19" s="120">
        <v>45658</v>
      </c>
      <c r="R19" s="120">
        <v>46022</v>
      </c>
      <c r="S19" s="51">
        <v>365</v>
      </c>
      <c r="T19" s="51"/>
      <c r="U19" s="43"/>
      <c r="V19" s="43" t="s">
        <v>427</v>
      </c>
      <c r="W19" s="52" t="s">
        <v>898</v>
      </c>
      <c r="X19" s="52" t="s">
        <v>898</v>
      </c>
      <c r="Y19" s="51" t="s">
        <v>896</v>
      </c>
      <c r="Z19" s="43" t="s">
        <v>906</v>
      </c>
      <c r="AA19" s="146">
        <v>0</v>
      </c>
      <c r="AB19" s="52" t="s">
        <v>898</v>
      </c>
      <c r="AC19" s="52" t="s">
        <v>898</v>
      </c>
      <c r="AD19" s="52" t="s">
        <v>898</v>
      </c>
      <c r="AE19" s="156">
        <v>0</v>
      </c>
      <c r="AF19" s="156">
        <v>0</v>
      </c>
      <c r="AG19" s="452"/>
      <c r="AH19" s="497"/>
      <c r="AI19" s="52" t="s">
        <v>898</v>
      </c>
      <c r="AJ19" s="51" t="s">
        <v>899</v>
      </c>
      <c r="AK19" s="194"/>
      <c r="AL19" s="500"/>
      <c r="AM19" s="500"/>
      <c r="AN19" s="503"/>
      <c r="AO19" s="503"/>
      <c r="AP19" s="45"/>
    </row>
    <row r="20" spans="1:47" ht="80.099999999999994" customHeight="1" x14ac:dyDescent="0.25">
      <c r="A20" s="43" t="s">
        <v>388</v>
      </c>
      <c r="B20" s="31" t="s">
        <v>202</v>
      </c>
      <c r="C20" s="43" t="s">
        <v>270</v>
      </c>
      <c r="D20" s="43" t="s">
        <v>223</v>
      </c>
      <c r="E20" s="47" t="s">
        <v>422</v>
      </c>
      <c r="F20" s="49">
        <v>2024130010243</v>
      </c>
      <c r="G20" s="43" t="s">
        <v>423</v>
      </c>
      <c r="H20" s="50" t="s">
        <v>652</v>
      </c>
      <c r="I20" s="43" t="s">
        <v>814</v>
      </c>
      <c r="J20" s="98">
        <v>0.3</v>
      </c>
      <c r="K20" s="43" t="s">
        <v>816</v>
      </c>
      <c r="L20" s="43" t="s">
        <v>187</v>
      </c>
      <c r="M20" s="31" t="s">
        <v>710</v>
      </c>
      <c r="N20" s="43">
        <v>255</v>
      </c>
      <c r="O20" s="258">
        <v>111</v>
      </c>
      <c r="P20" s="277">
        <f t="shared" si="0"/>
        <v>0.43529411764705883</v>
      </c>
      <c r="Q20" s="120">
        <v>45658</v>
      </c>
      <c r="R20" s="120">
        <v>46022</v>
      </c>
      <c r="S20" s="51">
        <v>365</v>
      </c>
      <c r="T20" s="51" t="s">
        <v>1132</v>
      </c>
      <c r="U20" s="43"/>
      <c r="V20" s="43" t="s">
        <v>427</v>
      </c>
      <c r="W20" s="45" t="s">
        <v>1133</v>
      </c>
      <c r="X20" s="45" t="s">
        <v>1134</v>
      </c>
      <c r="Y20" s="51" t="s">
        <v>896</v>
      </c>
      <c r="Z20" s="51" t="s">
        <v>907</v>
      </c>
      <c r="AA20" s="146">
        <v>1500000000</v>
      </c>
      <c r="AB20" s="43" t="s">
        <v>64</v>
      </c>
      <c r="AC20" s="51" t="s">
        <v>40</v>
      </c>
      <c r="AD20" s="132">
        <v>45658</v>
      </c>
      <c r="AE20" s="156">
        <v>1500000000</v>
      </c>
      <c r="AF20" s="156">
        <v>1500000000</v>
      </c>
      <c r="AG20" s="452"/>
      <c r="AH20" s="497"/>
      <c r="AI20" s="51"/>
      <c r="AJ20" s="51" t="s">
        <v>899</v>
      </c>
      <c r="AK20" s="194"/>
      <c r="AL20" s="500"/>
      <c r="AM20" s="500"/>
      <c r="AN20" s="503"/>
      <c r="AO20" s="503"/>
      <c r="AP20" s="56"/>
      <c r="AU20" t="s">
        <v>188</v>
      </c>
    </row>
    <row r="21" spans="1:47" ht="80.099999999999994" customHeight="1" x14ac:dyDescent="0.25">
      <c r="A21" s="43" t="s">
        <v>388</v>
      </c>
      <c r="B21" s="31" t="s">
        <v>202</v>
      </c>
      <c r="C21" s="43" t="s">
        <v>270</v>
      </c>
      <c r="D21" s="43" t="s">
        <v>223</v>
      </c>
      <c r="E21" s="47" t="s">
        <v>422</v>
      </c>
      <c r="F21" s="49">
        <v>2024130010243</v>
      </c>
      <c r="G21" s="43" t="s">
        <v>423</v>
      </c>
      <c r="H21" s="50" t="s">
        <v>663</v>
      </c>
      <c r="I21" s="43" t="s">
        <v>808</v>
      </c>
      <c r="J21" s="98">
        <v>0.1</v>
      </c>
      <c r="K21" s="43" t="s">
        <v>425</v>
      </c>
      <c r="L21" s="43" t="s">
        <v>187</v>
      </c>
      <c r="M21" s="31" t="s">
        <v>710</v>
      </c>
      <c r="N21" s="52" t="s">
        <v>898</v>
      </c>
      <c r="O21" s="258" t="s">
        <v>920</v>
      </c>
      <c r="P21" s="52" t="s">
        <v>898</v>
      </c>
      <c r="Q21" s="52" t="s">
        <v>898</v>
      </c>
      <c r="R21" s="52" t="s">
        <v>898</v>
      </c>
      <c r="S21" s="52" t="s">
        <v>898</v>
      </c>
      <c r="T21" s="52" t="s">
        <v>898</v>
      </c>
      <c r="U21" s="43" t="s">
        <v>893</v>
      </c>
      <c r="V21" s="43" t="s">
        <v>427</v>
      </c>
      <c r="W21" s="52" t="s">
        <v>898</v>
      </c>
      <c r="X21" s="52" t="s">
        <v>898</v>
      </c>
      <c r="Y21" s="51" t="s">
        <v>896</v>
      </c>
      <c r="Z21" s="51" t="s">
        <v>905</v>
      </c>
      <c r="AA21" s="146">
        <v>0</v>
      </c>
      <c r="AB21" s="52" t="s">
        <v>898</v>
      </c>
      <c r="AC21" s="52" t="s">
        <v>898</v>
      </c>
      <c r="AD21" s="52" t="s">
        <v>898</v>
      </c>
      <c r="AE21" s="156">
        <v>0</v>
      </c>
      <c r="AF21" s="156">
        <v>0</v>
      </c>
      <c r="AG21" s="453"/>
      <c r="AH21" s="498"/>
      <c r="AI21" s="51" t="s">
        <v>898</v>
      </c>
      <c r="AJ21" s="51" t="s">
        <v>899</v>
      </c>
      <c r="AK21" s="211"/>
      <c r="AL21" s="501"/>
      <c r="AM21" s="501"/>
      <c r="AN21" s="504"/>
      <c r="AO21" s="504"/>
      <c r="AP21" s="212" t="s">
        <v>1352</v>
      </c>
    </row>
    <row r="22" spans="1:47" ht="80.099999999999994" customHeight="1" x14ac:dyDescent="0.25">
      <c r="A22" s="515"/>
      <c r="B22" s="516"/>
      <c r="C22" s="516"/>
      <c r="D22" s="517"/>
      <c r="E22" s="518" t="s">
        <v>1382</v>
      </c>
      <c r="F22" s="519"/>
      <c r="G22" s="519"/>
      <c r="H22" s="519"/>
      <c r="I22" s="519"/>
      <c r="J22" s="519"/>
      <c r="K22" s="519"/>
      <c r="L22" s="519"/>
      <c r="M22" s="519"/>
      <c r="N22" s="519"/>
      <c r="O22" s="520"/>
      <c r="P22" s="278">
        <f>AVERAGE(P12:P21)</f>
        <v>0.15005570409982175</v>
      </c>
      <c r="Q22" s="52"/>
      <c r="R22" s="52"/>
      <c r="S22" s="52"/>
      <c r="T22" s="52"/>
      <c r="U22" s="43"/>
      <c r="V22" s="43"/>
      <c r="W22" s="52"/>
      <c r="X22" s="52"/>
      <c r="Y22" s="51"/>
      <c r="Z22" s="533"/>
      <c r="AA22" s="534"/>
      <c r="AB22" s="534"/>
      <c r="AC22" s="534"/>
      <c r="AD22" s="534"/>
      <c r="AE22" s="534"/>
      <c r="AF22" s="534"/>
      <c r="AG22" s="535"/>
      <c r="AH22" s="331"/>
      <c r="AI22" s="51"/>
      <c r="AJ22" s="533"/>
      <c r="AK22" s="534"/>
      <c r="AL22" s="534"/>
      <c r="AM22" s="535"/>
      <c r="AN22" s="354"/>
      <c r="AO22" s="354"/>
      <c r="AP22" s="212"/>
    </row>
    <row r="23" spans="1:47" ht="80.099999999999994" customHeight="1" x14ac:dyDescent="0.25">
      <c r="A23" s="43" t="s">
        <v>204</v>
      </c>
      <c r="B23" s="31" t="s">
        <v>226</v>
      </c>
      <c r="C23" s="43" t="s">
        <v>225</v>
      </c>
      <c r="D23" s="43" t="s">
        <v>231</v>
      </c>
      <c r="E23" s="54" t="s">
        <v>428</v>
      </c>
      <c r="F23" s="49">
        <v>2024130010242</v>
      </c>
      <c r="G23" s="43" t="s">
        <v>429</v>
      </c>
      <c r="H23" s="45" t="s">
        <v>653</v>
      </c>
      <c r="I23" s="43" t="s">
        <v>818</v>
      </c>
      <c r="J23" s="98">
        <v>0.5</v>
      </c>
      <c r="K23" s="31" t="s">
        <v>819</v>
      </c>
      <c r="L23" s="43" t="s">
        <v>187</v>
      </c>
      <c r="M23" s="43" t="s">
        <v>711</v>
      </c>
      <c r="N23" s="43">
        <v>1</v>
      </c>
      <c r="O23" s="259">
        <v>0</v>
      </c>
      <c r="P23" s="142">
        <f>O23/N23</f>
        <v>0</v>
      </c>
      <c r="Q23" s="120" t="s">
        <v>1135</v>
      </c>
      <c r="R23" s="120" t="s">
        <v>1136</v>
      </c>
      <c r="S23" s="51">
        <v>365</v>
      </c>
      <c r="T23" s="51">
        <v>600</v>
      </c>
      <c r="U23" s="51" t="s">
        <v>908</v>
      </c>
      <c r="V23" s="43" t="s">
        <v>448</v>
      </c>
      <c r="W23" s="43" t="s">
        <v>909</v>
      </c>
      <c r="X23" s="43" t="s">
        <v>910</v>
      </c>
      <c r="Y23" s="43" t="s">
        <v>896</v>
      </c>
      <c r="Z23" s="43" t="s">
        <v>911</v>
      </c>
      <c r="AA23" s="157">
        <v>40000000</v>
      </c>
      <c r="AB23" s="43" t="s">
        <v>63</v>
      </c>
      <c r="AC23" s="43" t="s">
        <v>40</v>
      </c>
      <c r="AD23" s="128" t="s">
        <v>1135</v>
      </c>
      <c r="AE23" s="124">
        <v>160000000</v>
      </c>
      <c r="AF23" s="124">
        <v>160000000</v>
      </c>
      <c r="AG23" s="451"/>
      <c r="AH23" s="496">
        <v>160000000</v>
      </c>
      <c r="AI23" s="43" t="s">
        <v>912</v>
      </c>
      <c r="AJ23" s="31" t="s">
        <v>913</v>
      </c>
      <c r="AK23" s="195">
        <v>0</v>
      </c>
      <c r="AL23" s="539"/>
      <c r="AM23" s="539"/>
      <c r="AN23" s="530"/>
      <c r="AO23" s="530"/>
      <c r="AP23" s="43" t="s">
        <v>1306</v>
      </c>
      <c r="AU23" t="s">
        <v>189</v>
      </c>
    </row>
    <row r="24" spans="1:47" ht="80.099999999999994" customHeight="1" x14ac:dyDescent="0.25">
      <c r="A24" s="43" t="s">
        <v>204</v>
      </c>
      <c r="B24" s="31" t="s">
        <v>226</v>
      </c>
      <c r="C24" s="43" t="s">
        <v>225</v>
      </c>
      <c r="D24" s="43" t="s">
        <v>231</v>
      </c>
      <c r="E24" s="54" t="s">
        <v>428</v>
      </c>
      <c r="F24" s="49">
        <v>2024130010242</v>
      </c>
      <c r="G24" s="43" t="s">
        <v>429</v>
      </c>
      <c r="H24" s="45" t="s">
        <v>664</v>
      </c>
      <c r="I24" s="43" t="s">
        <v>818</v>
      </c>
      <c r="J24" s="98">
        <v>0.5</v>
      </c>
      <c r="K24" s="31" t="s">
        <v>820</v>
      </c>
      <c r="L24" s="43" t="s">
        <v>187</v>
      </c>
      <c r="M24" s="43" t="s">
        <v>711</v>
      </c>
      <c r="N24" s="31">
        <v>1</v>
      </c>
      <c r="O24" s="259">
        <v>0</v>
      </c>
      <c r="P24" s="142">
        <f>O24/N24</f>
        <v>0</v>
      </c>
      <c r="Q24" s="120" t="s">
        <v>1137</v>
      </c>
      <c r="R24" s="120" t="s">
        <v>1138</v>
      </c>
      <c r="S24" s="51">
        <v>300</v>
      </c>
      <c r="T24" s="51">
        <v>600</v>
      </c>
      <c r="U24" s="51" t="s">
        <v>908</v>
      </c>
      <c r="V24" s="43" t="s">
        <v>448</v>
      </c>
      <c r="W24" s="43" t="s">
        <v>909</v>
      </c>
      <c r="X24" s="43" t="s">
        <v>910</v>
      </c>
      <c r="Y24" s="43" t="s">
        <v>914</v>
      </c>
      <c r="Z24" s="43" t="s">
        <v>898</v>
      </c>
      <c r="AA24" s="158">
        <v>20000000</v>
      </c>
      <c r="AB24" s="43" t="s">
        <v>898</v>
      </c>
      <c r="AC24" s="43" t="s">
        <v>898</v>
      </c>
      <c r="AD24" s="43" t="s">
        <v>1135</v>
      </c>
      <c r="AE24" s="124">
        <v>160000000</v>
      </c>
      <c r="AF24" s="124">
        <v>160000000</v>
      </c>
      <c r="AG24" s="452"/>
      <c r="AH24" s="497"/>
      <c r="AI24" s="43" t="s">
        <v>898</v>
      </c>
      <c r="AJ24" s="43" t="s">
        <v>898</v>
      </c>
      <c r="AK24" s="195" t="s">
        <v>898</v>
      </c>
      <c r="AL24" s="540"/>
      <c r="AM24" s="540"/>
      <c r="AN24" s="531"/>
      <c r="AO24" s="531"/>
      <c r="AP24" s="43" t="s">
        <v>1306</v>
      </c>
    </row>
    <row r="25" spans="1:47" ht="80.099999999999994" customHeight="1" x14ac:dyDescent="0.25">
      <c r="A25" s="43" t="s">
        <v>204</v>
      </c>
      <c r="B25" s="31" t="s">
        <v>226</v>
      </c>
      <c r="C25" s="43" t="s">
        <v>225</v>
      </c>
      <c r="D25" s="43" t="s">
        <v>231</v>
      </c>
      <c r="E25" s="54" t="s">
        <v>428</v>
      </c>
      <c r="F25" s="49">
        <v>2024130010242</v>
      </c>
      <c r="G25" s="43" t="s">
        <v>429</v>
      </c>
      <c r="H25" s="45" t="s">
        <v>665</v>
      </c>
      <c r="I25" s="43" t="s">
        <v>818</v>
      </c>
      <c r="J25" s="98">
        <v>0.5</v>
      </c>
      <c r="K25" s="31" t="s">
        <v>430</v>
      </c>
      <c r="L25" s="43" t="s">
        <v>187</v>
      </c>
      <c r="M25" s="43" t="s">
        <v>711</v>
      </c>
      <c r="N25" s="31">
        <v>1</v>
      </c>
      <c r="O25" s="259" t="s">
        <v>920</v>
      </c>
      <c r="P25" s="270" t="s">
        <v>920</v>
      </c>
      <c r="Q25" s="120" t="s">
        <v>1139</v>
      </c>
      <c r="R25" s="120" t="s">
        <v>1140</v>
      </c>
      <c r="S25" s="51">
        <v>150</v>
      </c>
      <c r="T25" s="51">
        <v>12000</v>
      </c>
      <c r="U25" s="51" t="s">
        <v>908</v>
      </c>
      <c r="V25" s="43" t="s">
        <v>448</v>
      </c>
      <c r="W25" s="43" t="s">
        <v>915</v>
      </c>
      <c r="X25" s="43" t="s">
        <v>910</v>
      </c>
      <c r="Y25" s="43" t="s">
        <v>914</v>
      </c>
      <c r="Z25" s="43" t="s">
        <v>898</v>
      </c>
      <c r="AA25" s="157">
        <v>20000000</v>
      </c>
      <c r="AB25" s="43" t="s">
        <v>898</v>
      </c>
      <c r="AC25" s="43" t="s">
        <v>898</v>
      </c>
      <c r="AD25" s="43" t="s">
        <v>1135</v>
      </c>
      <c r="AE25" s="124">
        <v>160000000</v>
      </c>
      <c r="AF25" s="124">
        <v>160000000</v>
      </c>
      <c r="AG25" s="452"/>
      <c r="AH25" s="497"/>
      <c r="AI25" s="43" t="s">
        <v>898</v>
      </c>
      <c r="AJ25" s="43" t="s">
        <v>898</v>
      </c>
      <c r="AK25" s="195" t="s">
        <v>898</v>
      </c>
      <c r="AL25" s="540"/>
      <c r="AM25" s="540"/>
      <c r="AN25" s="531"/>
      <c r="AO25" s="531"/>
      <c r="AP25" s="43" t="s">
        <v>1307</v>
      </c>
    </row>
    <row r="26" spans="1:47" ht="80.099999999999994" customHeight="1" x14ac:dyDescent="0.25">
      <c r="A26" s="43" t="s">
        <v>204</v>
      </c>
      <c r="B26" s="31" t="s">
        <v>226</v>
      </c>
      <c r="C26" s="43" t="s">
        <v>225</v>
      </c>
      <c r="D26" s="43" t="s">
        <v>231</v>
      </c>
      <c r="E26" s="54" t="s">
        <v>428</v>
      </c>
      <c r="F26" s="49">
        <v>2024130010242</v>
      </c>
      <c r="G26" s="43" t="s">
        <v>429</v>
      </c>
      <c r="H26" s="45" t="s">
        <v>653</v>
      </c>
      <c r="I26" s="43" t="s">
        <v>818</v>
      </c>
      <c r="J26" s="98">
        <v>0.5</v>
      </c>
      <c r="K26" s="31" t="s">
        <v>431</v>
      </c>
      <c r="L26" s="43" t="s">
        <v>187</v>
      </c>
      <c r="M26" s="43" t="s">
        <v>711</v>
      </c>
      <c r="N26" s="31">
        <v>1</v>
      </c>
      <c r="O26" s="259">
        <v>1</v>
      </c>
      <c r="P26" s="142">
        <f t="shared" ref="P26:P88" si="1">O26/N26</f>
        <v>1</v>
      </c>
      <c r="Q26" s="120" t="s">
        <v>1135</v>
      </c>
      <c r="R26" s="120" t="s">
        <v>1136</v>
      </c>
      <c r="S26" s="51">
        <v>365</v>
      </c>
      <c r="T26" s="51">
        <v>40</v>
      </c>
      <c r="U26" s="51" t="s">
        <v>908</v>
      </c>
      <c r="V26" s="43" t="s">
        <v>448</v>
      </c>
      <c r="W26" s="43" t="s">
        <v>916</v>
      </c>
      <c r="X26" s="43" t="s">
        <v>917</v>
      </c>
      <c r="Y26" s="43" t="s">
        <v>914</v>
      </c>
      <c r="Z26" s="43" t="s">
        <v>898</v>
      </c>
      <c r="AA26" s="43"/>
      <c r="AB26" s="43" t="s">
        <v>898</v>
      </c>
      <c r="AC26" s="43" t="s">
        <v>898</v>
      </c>
      <c r="AD26" s="43" t="s">
        <v>1135</v>
      </c>
      <c r="AE26" s="43"/>
      <c r="AF26" s="43"/>
      <c r="AG26" s="452"/>
      <c r="AH26" s="497"/>
      <c r="AI26" s="43" t="s">
        <v>898</v>
      </c>
      <c r="AJ26" s="43" t="s">
        <v>898</v>
      </c>
      <c r="AK26" s="195" t="s">
        <v>898</v>
      </c>
      <c r="AL26" s="540"/>
      <c r="AM26" s="540"/>
      <c r="AN26" s="531"/>
      <c r="AO26" s="531"/>
      <c r="AP26" s="43" t="s">
        <v>1308</v>
      </c>
    </row>
    <row r="27" spans="1:47" ht="80.099999999999994" customHeight="1" x14ac:dyDescent="0.25">
      <c r="A27" s="43" t="s">
        <v>204</v>
      </c>
      <c r="B27" s="31" t="s">
        <v>226</v>
      </c>
      <c r="C27" s="43" t="s">
        <v>225</v>
      </c>
      <c r="D27" s="43" t="s">
        <v>231</v>
      </c>
      <c r="E27" s="54" t="s">
        <v>428</v>
      </c>
      <c r="F27" s="49">
        <v>2024130010242</v>
      </c>
      <c r="G27" s="43" t="s">
        <v>429</v>
      </c>
      <c r="H27" s="45" t="s">
        <v>665</v>
      </c>
      <c r="I27" s="43" t="s">
        <v>821</v>
      </c>
      <c r="J27" s="98">
        <v>0.5</v>
      </c>
      <c r="K27" s="31" t="s">
        <v>432</v>
      </c>
      <c r="L27" s="43" t="s">
        <v>187</v>
      </c>
      <c r="M27" s="43" t="s">
        <v>711</v>
      </c>
      <c r="N27" s="31">
        <v>3</v>
      </c>
      <c r="O27" s="259">
        <v>0</v>
      </c>
      <c r="P27" s="142">
        <f t="shared" si="1"/>
        <v>0</v>
      </c>
      <c r="Q27" s="120" t="s">
        <v>1135</v>
      </c>
      <c r="R27" s="120" t="s">
        <v>1136</v>
      </c>
      <c r="S27" s="51">
        <v>369</v>
      </c>
      <c r="T27" s="51">
        <v>12000</v>
      </c>
      <c r="U27" s="51" t="s">
        <v>908</v>
      </c>
      <c r="V27" s="43" t="s">
        <v>448</v>
      </c>
      <c r="W27" s="43" t="s">
        <v>909</v>
      </c>
      <c r="X27" s="43" t="s">
        <v>910</v>
      </c>
      <c r="Y27" s="43" t="s">
        <v>914</v>
      </c>
      <c r="Z27" s="43" t="s">
        <v>898</v>
      </c>
      <c r="AA27" s="157">
        <v>10000000</v>
      </c>
      <c r="AB27" s="43" t="s">
        <v>898</v>
      </c>
      <c r="AC27" s="43" t="s">
        <v>898</v>
      </c>
      <c r="AD27" s="43" t="s">
        <v>1135</v>
      </c>
      <c r="AE27" s="124">
        <v>160000000</v>
      </c>
      <c r="AF27" s="124">
        <v>160000000</v>
      </c>
      <c r="AG27" s="452"/>
      <c r="AH27" s="497"/>
      <c r="AI27" s="43" t="s">
        <v>898</v>
      </c>
      <c r="AJ27" s="43" t="s">
        <v>898</v>
      </c>
      <c r="AK27" s="195" t="s">
        <v>898</v>
      </c>
      <c r="AL27" s="540"/>
      <c r="AM27" s="540"/>
      <c r="AN27" s="531"/>
      <c r="AO27" s="531"/>
      <c r="AP27" s="43" t="s">
        <v>1307</v>
      </c>
    </row>
    <row r="28" spans="1:47" ht="80.099999999999994" customHeight="1" x14ac:dyDescent="0.25">
      <c r="A28" s="43" t="s">
        <v>204</v>
      </c>
      <c r="B28" s="31" t="s">
        <v>226</v>
      </c>
      <c r="C28" s="43" t="s">
        <v>233</v>
      </c>
      <c r="D28" s="43" t="s">
        <v>232</v>
      </c>
      <c r="E28" s="54" t="s">
        <v>428</v>
      </c>
      <c r="F28" s="49">
        <v>2024130010242</v>
      </c>
      <c r="G28" s="43" t="s">
        <v>429</v>
      </c>
      <c r="H28" s="45" t="s">
        <v>653</v>
      </c>
      <c r="I28" s="43" t="s">
        <v>821</v>
      </c>
      <c r="J28" s="98">
        <v>0.5</v>
      </c>
      <c r="K28" s="29" t="s">
        <v>433</v>
      </c>
      <c r="L28" s="43" t="s">
        <v>187</v>
      </c>
      <c r="M28" s="31" t="s">
        <v>712</v>
      </c>
      <c r="N28" s="43">
        <v>1</v>
      </c>
      <c r="O28" s="259" t="s">
        <v>920</v>
      </c>
      <c r="P28" s="270" t="s">
        <v>920</v>
      </c>
      <c r="Q28" s="120" t="s">
        <v>1141</v>
      </c>
      <c r="R28" s="120" t="s">
        <v>1138</v>
      </c>
      <c r="S28" s="51">
        <v>210</v>
      </c>
      <c r="T28" s="51">
        <v>25</v>
      </c>
      <c r="U28" s="51" t="s">
        <v>908</v>
      </c>
      <c r="V28" s="43" t="s">
        <v>448</v>
      </c>
      <c r="W28" s="43" t="s">
        <v>909</v>
      </c>
      <c r="X28" s="43" t="s">
        <v>910</v>
      </c>
      <c r="Y28" s="43" t="s">
        <v>914</v>
      </c>
      <c r="Z28" s="43" t="s">
        <v>898</v>
      </c>
      <c r="AA28" s="157">
        <v>20000000</v>
      </c>
      <c r="AB28" s="43" t="s">
        <v>898</v>
      </c>
      <c r="AC28" s="43" t="s">
        <v>898</v>
      </c>
      <c r="AD28" s="43" t="s">
        <v>1135</v>
      </c>
      <c r="AE28" s="124">
        <v>160000000</v>
      </c>
      <c r="AF28" s="124">
        <v>160000000</v>
      </c>
      <c r="AG28" s="452"/>
      <c r="AH28" s="497"/>
      <c r="AI28" s="43" t="s">
        <v>898</v>
      </c>
      <c r="AJ28" s="43" t="s">
        <v>898</v>
      </c>
      <c r="AK28" s="195" t="s">
        <v>898</v>
      </c>
      <c r="AL28" s="540"/>
      <c r="AM28" s="540"/>
      <c r="AN28" s="531"/>
      <c r="AO28" s="531"/>
      <c r="AP28" s="43" t="s">
        <v>1309</v>
      </c>
    </row>
    <row r="29" spans="1:47" ht="80.099999999999994" customHeight="1" x14ac:dyDescent="0.25">
      <c r="A29" s="43" t="s">
        <v>204</v>
      </c>
      <c r="B29" s="31" t="s">
        <v>226</v>
      </c>
      <c r="C29" s="43" t="s">
        <v>233</v>
      </c>
      <c r="D29" s="43" t="s">
        <v>232</v>
      </c>
      <c r="E29" s="54" t="s">
        <v>428</v>
      </c>
      <c r="F29" s="49">
        <v>2024130010242</v>
      </c>
      <c r="G29" s="43" t="s">
        <v>429</v>
      </c>
      <c r="H29" s="45" t="s">
        <v>665</v>
      </c>
      <c r="I29" s="43" t="s">
        <v>821</v>
      </c>
      <c r="J29" s="98">
        <v>0.5</v>
      </c>
      <c r="K29" s="29" t="s">
        <v>434</v>
      </c>
      <c r="L29" s="43" t="s">
        <v>187</v>
      </c>
      <c r="M29" s="31" t="s">
        <v>712</v>
      </c>
      <c r="N29" s="43">
        <v>1</v>
      </c>
      <c r="O29" s="259">
        <v>1</v>
      </c>
      <c r="P29" s="142">
        <f t="shared" si="1"/>
        <v>1</v>
      </c>
      <c r="Q29" s="120" t="s">
        <v>1135</v>
      </c>
      <c r="R29" s="120" t="s">
        <v>1138</v>
      </c>
      <c r="S29" s="51">
        <v>330</v>
      </c>
      <c r="T29" s="51">
        <v>25</v>
      </c>
      <c r="U29" s="51" t="s">
        <v>908</v>
      </c>
      <c r="V29" s="43" t="s">
        <v>448</v>
      </c>
      <c r="W29" s="43" t="s">
        <v>909</v>
      </c>
      <c r="X29" s="43" t="s">
        <v>910</v>
      </c>
      <c r="Y29" s="43" t="s">
        <v>914</v>
      </c>
      <c r="Z29" s="43" t="s">
        <v>898</v>
      </c>
      <c r="AA29" s="157">
        <v>20000000</v>
      </c>
      <c r="AB29" s="43" t="s">
        <v>898</v>
      </c>
      <c r="AC29" s="43" t="s">
        <v>898</v>
      </c>
      <c r="AD29" s="43" t="s">
        <v>1135</v>
      </c>
      <c r="AE29" s="124">
        <v>160000000</v>
      </c>
      <c r="AF29" s="124">
        <v>160000000</v>
      </c>
      <c r="AG29" s="452"/>
      <c r="AH29" s="497"/>
      <c r="AI29" s="43" t="s">
        <v>898</v>
      </c>
      <c r="AJ29" s="43" t="s">
        <v>898</v>
      </c>
      <c r="AK29" s="195" t="s">
        <v>898</v>
      </c>
      <c r="AL29" s="540"/>
      <c r="AM29" s="540"/>
      <c r="AN29" s="531"/>
      <c r="AO29" s="531"/>
      <c r="AP29" s="43" t="s">
        <v>1310</v>
      </c>
    </row>
    <row r="30" spans="1:47" ht="80.099999999999994" customHeight="1" x14ac:dyDescent="0.25">
      <c r="A30" s="43" t="s">
        <v>204</v>
      </c>
      <c r="B30" s="31" t="s">
        <v>226</v>
      </c>
      <c r="C30" s="43" t="s">
        <v>233</v>
      </c>
      <c r="D30" s="43" t="s">
        <v>232</v>
      </c>
      <c r="E30" s="54" t="s">
        <v>428</v>
      </c>
      <c r="F30" s="49">
        <v>2024130010242</v>
      </c>
      <c r="G30" s="43" t="s">
        <v>429</v>
      </c>
      <c r="H30" s="45" t="s">
        <v>654</v>
      </c>
      <c r="I30" s="43" t="s">
        <v>821</v>
      </c>
      <c r="J30" s="98">
        <v>0.5</v>
      </c>
      <c r="K30" s="29" t="s">
        <v>435</v>
      </c>
      <c r="L30" s="43" t="s">
        <v>187</v>
      </c>
      <c r="M30" s="31" t="s">
        <v>712</v>
      </c>
      <c r="N30" s="43">
        <v>1</v>
      </c>
      <c r="O30" s="259" t="s">
        <v>920</v>
      </c>
      <c r="P30" s="270" t="s">
        <v>920</v>
      </c>
      <c r="Q30" s="120" t="s">
        <v>1142</v>
      </c>
      <c r="R30" s="120" t="s">
        <v>1138</v>
      </c>
      <c r="S30" s="51">
        <v>90</v>
      </c>
      <c r="T30" s="51">
        <v>25</v>
      </c>
      <c r="U30" s="51" t="s">
        <v>908</v>
      </c>
      <c r="V30" s="43" t="s">
        <v>448</v>
      </c>
      <c r="W30" s="43" t="s">
        <v>909</v>
      </c>
      <c r="X30" s="43" t="s">
        <v>910</v>
      </c>
      <c r="Y30" s="43" t="s">
        <v>914</v>
      </c>
      <c r="Z30" s="43" t="s">
        <v>898</v>
      </c>
      <c r="AA30" s="157">
        <v>10000000</v>
      </c>
      <c r="AB30" s="43" t="s">
        <v>898</v>
      </c>
      <c r="AC30" s="43" t="s">
        <v>898</v>
      </c>
      <c r="AD30" s="43" t="s">
        <v>1135</v>
      </c>
      <c r="AE30" s="124">
        <v>160000000</v>
      </c>
      <c r="AF30" s="124">
        <v>160000000</v>
      </c>
      <c r="AG30" s="452"/>
      <c r="AH30" s="497"/>
      <c r="AI30" s="43" t="s">
        <v>898</v>
      </c>
      <c r="AJ30" s="43" t="s">
        <v>898</v>
      </c>
      <c r="AK30" s="195" t="s">
        <v>898</v>
      </c>
      <c r="AL30" s="540"/>
      <c r="AM30" s="540"/>
      <c r="AN30" s="531"/>
      <c r="AO30" s="531"/>
      <c r="AP30" s="43" t="s">
        <v>1307</v>
      </c>
    </row>
    <row r="31" spans="1:47" ht="80.099999999999994" customHeight="1" x14ac:dyDescent="0.25">
      <c r="A31" s="43" t="s">
        <v>204</v>
      </c>
      <c r="B31" s="31" t="s">
        <v>226</v>
      </c>
      <c r="C31" s="43" t="s">
        <v>233</v>
      </c>
      <c r="D31" s="43" t="s">
        <v>232</v>
      </c>
      <c r="E31" s="54" t="s">
        <v>428</v>
      </c>
      <c r="F31" s="49">
        <v>2024130010242</v>
      </c>
      <c r="G31" s="43" t="s">
        <v>429</v>
      </c>
      <c r="H31" s="45" t="s">
        <v>653</v>
      </c>
      <c r="I31" s="43" t="s">
        <v>821</v>
      </c>
      <c r="J31" s="98">
        <v>0.5</v>
      </c>
      <c r="K31" s="29" t="s">
        <v>436</v>
      </c>
      <c r="L31" s="43" t="s">
        <v>187</v>
      </c>
      <c r="M31" s="31" t="s">
        <v>712</v>
      </c>
      <c r="N31" s="43">
        <v>1</v>
      </c>
      <c r="O31" s="259">
        <v>0</v>
      </c>
      <c r="P31" s="142">
        <f t="shared" si="1"/>
        <v>0</v>
      </c>
      <c r="Q31" s="120" t="s">
        <v>1143</v>
      </c>
      <c r="R31" s="120" t="s">
        <v>1138</v>
      </c>
      <c r="S31" s="51">
        <v>270</v>
      </c>
      <c r="T31" s="51">
        <v>25</v>
      </c>
      <c r="U31" s="51" t="s">
        <v>908</v>
      </c>
      <c r="V31" s="43" t="s">
        <v>448</v>
      </c>
      <c r="W31" s="43" t="s">
        <v>918</v>
      </c>
      <c r="X31" s="43" t="s">
        <v>919</v>
      </c>
      <c r="Y31" s="43" t="s">
        <v>896</v>
      </c>
      <c r="Z31" s="43" t="s">
        <v>911</v>
      </c>
      <c r="AA31" s="157">
        <v>10000000</v>
      </c>
      <c r="AB31" s="43" t="s">
        <v>63</v>
      </c>
      <c r="AC31" s="43" t="s">
        <v>50</v>
      </c>
      <c r="AD31" s="43" t="s">
        <v>1135</v>
      </c>
      <c r="AE31" s="124">
        <v>160000000</v>
      </c>
      <c r="AF31" s="124">
        <v>160000000</v>
      </c>
      <c r="AG31" s="452"/>
      <c r="AH31" s="497"/>
      <c r="AI31" s="43" t="s">
        <v>920</v>
      </c>
      <c r="AJ31" s="43" t="s">
        <v>920</v>
      </c>
      <c r="AK31" s="195" t="s">
        <v>898</v>
      </c>
      <c r="AL31" s="540"/>
      <c r="AM31" s="540"/>
      <c r="AN31" s="531"/>
      <c r="AO31" s="531"/>
      <c r="AP31" s="43" t="s">
        <v>1309</v>
      </c>
      <c r="AU31" t="s">
        <v>190</v>
      </c>
    </row>
    <row r="32" spans="1:47" ht="80.099999999999994" customHeight="1" x14ac:dyDescent="0.25">
      <c r="A32" s="43" t="s">
        <v>204</v>
      </c>
      <c r="B32" s="31" t="s">
        <v>226</v>
      </c>
      <c r="C32" s="43" t="s">
        <v>233</v>
      </c>
      <c r="D32" s="43" t="s">
        <v>232</v>
      </c>
      <c r="E32" s="54" t="s">
        <v>428</v>
      </c>
      <c r="F32" s="49">
        <v>2024130010242</v>
      </c>
      <c r="G32" s="43" t="s">
        <v>429</v>
      </c>
      <c r="H32" s="45" t="s">
        <v>653</v>
      </c>
      <c r="I32" s="43" t="s">
        <v>821</v>
      </c>
      <c r="J32" s="98">
        <v>0.5</v>
      </c>
      <c r="K32" s="29" t="s">
        <v>437</v>
      </c>
      <c r="L32" s="43" t="s">
        <v>187</v>
      </c>
      <c r="M32" s="31" t="s">
        <v>712</v>
      </c>
      <c r="N32" s="43">
        <v>1</v>
      </c>
      <c r="O32" s="259">
        <v>0</v>
      </c>
      <c r="P32" s="142">
        <f t="shared" si="1"/>
        <v>0</v>
      </c>
      <c r="Q32" s="120" t="s">
        <v>1143</v>
      </c>
      <c r="R32" s="120" t="s">
        <v>1138</v>
      </c>
      <c r="S32" s="51">
        <v>270</v>
      </c>
      <c r="T32" s="51">
        <v>25</v>
      </c>
      <c r="U32" s="51" t="s">
        <v>908</v>
      </c>
      <c r="V32" s="43" t="s">
        <v>448</v>
      </c>
      <c r="W32" s="43" t="s">
        <v>918</v>
      </c>
      <c r="X32" s="43" t="s">
        <v>919</v>
      </c>
      <c r="Y32" s="43" t="s">
        <v>914</v>
      </c>
      <c r="Z32" s="43" t="s">
        <v>898</v>
      </c>
      <c r="AA32" s="157">
        <v>10000000</v>
      </c>
      <c r="AB32" s="43" t="s">
        <v>898</v>
      </c>
      <c r="AC32" s="43" t="s">
        <v>898</v>
      </c>
      <c r="AD32" s="43" t="s">
        <v>1135</v>
      </c>
      <c r="AE32" s="124">
        <v>160000000</v>
      </c>
      <c r="AF32" s="124">
        <v>160000000</v>
      </c>
      <c r="AG32" s="453"/>
      <c r="AH32" s="497"/>
      <c r="AI32" s="43" t="s">
        <v>898</v>
      </c>
      <c r="AJ32" s="43" t="s">
        <v>898</v>
      </c>
      <c r="AK32" s="195" t="s">
        <v>898</v>
      </c>
      <c r="AL32" s="541"/>
      <c r="AM32" s="541"/>
      <c r="AN32" s="532"/>
      <c r="AO32" s="532"/>
      <c r="AP32" s="43" t="s">
        <v>1309</v>
      </c>
    </row>
    <row r="33" spans="1:42" ht="80.099999999999994" customHeight="1" x14ac:dyDescent="0.25">
      <c r="A33" s="515"/>
      <c r="B33" s="516"/>
      <c r="C33" s="516"/>
      <c r="D33" s="517"/>
      <c r="E33" s="518" t="s">
        <v>1383</v>
      </c>
      <c r="F33" s="519"/>
      <c r="G33" s="519"/>
      <c r="H33" s="519"/>
      <c r="I33" s="519"/>
      <c r="J33" s="519"/>
      <c r="K33" s="519"/>
      <c r="L33" s="519"/>
      <c r="M33" s="519"/>
      <c r="N33" s="519"/>
      <c r="O33" s="520"/>
      <c r="P33" s="279">
        <f>AVERAGE(P23:P32)</f>
        <v>0.2857142857142857</v>
      </c>
      <c r="Q33" s="120"/>
      <c r="R33" s="120"/>
      <c r="S33" s="51"/>
      <c r="T33" s="51"/>
      <c r="U33" s="51"/>
      <c r="V33" s="43"/>
      <c r="W33" s="43"/>
      <c r="X33" s="43"/>
      <c r="Y33" s="43"/>
      <c r="Z33" s="43"/>
      <c r="AA33" s="157"/>
      <c r="AB33" s="43"/>
      <c r="AC33" s="43"/>
      <c r="AD33" s="43"/>
      <c r="AE33" s="124"/>
      <c r="AF33" s="124"/>
      <c r="AG33" s="224"/>
      <c r="AH33" s="332"/>
      <c r="AI33" s="43"/>
      <c r="AJ33" s="515"/>
      <c r="AK33" s="516"/>
      <c r="AL33" s="516"/>
      <c r="AM33" s="517"/>
      <c r="AN33" s="355"/>
      <c r="AO33" s="355"/>
      <c r="AP33" s="43"/>
    </row>
    <row r="34" spans="1:42" ht="80.099999999999994" customHeight="1" x14ac:dyDescent="0.25">
      <c r="A34" s="43" t="s">
        <v>389</v>
      </c>
      <c r="B34" s="31" t="s">
        <v>234</v>
      </c>
      <c r="C34" s="43" t="s">
        <v>233</v>
      </c>
      <c r="D34" s="43" t="s">
        <v>245</v>
      </c>
      <c r="E34" s="76" t="s">
        <v>438</v>
      </c>
      <c r="F34" s="49">
        <v>2024130010252</v>
      </c>
      <c r="G34" s="43" t="s">
        <v>439</v>
      </c>
      <c r="H34" s="43" t="s">
        <v>440</v>
      </c>
      <c r="I34" s="43" t="s">
        <v>822</v>
      </c>
      <c r="J34" s="98">
        <v>1</v>
      </c>
      <c r="K34" s="48" t="s">
        <v>441</v>
      </c>
      <c r="L34" s="43" t="s">
        <v>187</v>
      </c>
      <c r="M34" s="31" t="s">
        <v>713</v>
      </c>
      <c r="N34" s="43">
        <v>1</v>
      </c>
      <c r="O34" s="260">
        <v>0.17</v>
      </c>
      <c r="P34" s="142">
        <f t="shared" si="1"/>
        <v>0.17</v>
      </c>
      <c r="Q34" s="120" t="s">
        <v>1135</v>
      </c>
      <c r="R34" s="120" t="s">
        <v>1136</v>
      </c>
      <c r="S34" s="51">
        <v>180</v>
      </c>
      <c r="T34" s="51" t="s">
        <v>920</v>
      </c>
      <c r="U34" s="51" t="s">
        <v>908</v>
      </c>
      <c r="V34" s="43" t="s">
        <v>449</v>
      </c>
      <c r="W34" s="43" t="s">
        <v>921</v>
      </c>
      <c r="X34" s="43" t="s">
        <v>922</v>
      </c>
      <c r="Y34" s="43" t="s">
        <v>896</v>
      </c>
      <c r="Z34" s="43" t="s">
        <v>923</v>
      </c>
      <c r="AA34" s="124">
        <v>0</v>
      </c>
      <c r="AB34" s="43"/>
      <c r="AC34" s="43" t="s">
        <v>40</v>
      </c>
      <c r="AD34" s="128" t="s">
        <v>920</v>
      </c>
      <c r="AE34" s="124">
        <v>0</v>
      </c>
      <c r="AF34" s="124">
        <v>0</v>
      </c>
      <c r="AG34" s="454">
        <v>112893669955</v>
      </c>
      <c r="AH34" s="496">
        <v>112893669955</v>
      </c>
      <c r="AI34" s="43" t="s">
        <v>924</v>
      </c>
      <c r="AJ34" s="43" t="s">
        <v>925</v>
      </c>
      <c r="AK34" s="207">
        <v>0</v>
      </c>
      <c r="AL34" s="545">
        <v>107786937575</v>
      </c>
      <c r="AM34" s="545">
        <v>0</v>
      </c>
      <c r="AN34" s="527">
        <f>AL34/AH34</f>
        <v>0.95476511320753799</v>
      </c>
      <c r="AO34" s="527">
        <f>AM34/AH34</f>
        <v>0</v>
      </c>
      <c r="AP34" s="43" t="s">
        <v>1311</v>
      </c>
    </row>
    <row r="35" spans="1:42" ht="80.099999999999994" customHeight="1" x14ac:dyDescent="0.25">
      <c r="A35" s="43" t="s">
        <v>389</v>
      </c>
      <c r="B35" s="31" t="s">
        <v>234</v>
      </c>
      <c r="C35" s="43" t="s">
        <v>233</v>
      </c>
      <c r="D35" s="43" t="s">
        <v>245</v>
      </c>
      <c r="E35" s="76" t="s">
        <v>438</v>
      </c>
      <c r="F35" s="49">
        <v>2024130010252</v>
      </c>
      <c r="G35" s="43" t="s">
        <v>439</v>
      </c>
      <c r="H35" s="43" t="s">
        <v>440</v>
      </c>
      <c r="I35" s="43" t="s">
        <v>822</v>
      </c>
      <c r="J35" s="98">
        <v>1</v>
      </c>
      <c r="K35" s="48" t="s">
        <v>442</v>
      </c>
      <c r="L35" s="43" t="s">
        <v>187</v>
      </c>
      <c r="M35" s="31" t="s">
        <v>713</v>
      </c>
      <c r="N35" s="43">
        <v>1</v>
      </c>
      <c r="O35" s="259">
        <v>0</v>
      </c>
      <c r="P35" s="142">
        <f t="shared" si="1"/>
        <v>0</v>
      </c>
      <c r="Q35" s="120" t="s">
        <v>1144</v>
      </c>
      <c r="R35" s="120" t="s">
        <v>1140</v>
      </c>
      <c r="S35" s="51">
        <v>120</v>
      </c>
      <c r="T35" s="51" t="s">
        <v>920</v>
      </c>
      <c r="U35" s="51" t="s">
        <v>908</v>
      </c>
      <c r="V35" s="43" t="s">
        <v>449</v>
      </c>
      <c r="W35" s="43" t="s">
        <v>926</v>
      </c>
      <c r="X35" s="43" t="s">
        <v>927</v>
      </c>
      <c r="Y35" s="43" t="s">
        <v>896</v>
      </c>
      <c r="Z35" s="43" t="s">
        <v>923</v>
      </c>
      <c r="AA35" s="124">
        <v>0</v>
      </c>
      <c r="AB35" s="43"/>
      <c r="AC35" s="43" t="s">
        <v>40</v>
      </c>
      <c r="AD35" s="128" t="s">
        <v>920</v>
      </c>
      <c r="AE35" s="124">
        <v>0</v>
      </c>
      <c r="AF35" s="124">
        <v>0</v>
      </c>
      <c r="AG35" s="455"/>
      <c r="AH35" s="497"/>
      <c r="AI35" s="43" t="s">
        <v>924</v>
      </c>
      <c r="AJ35" s="43" t="s">
        <v>925</v>
      </c>
      <c r="AK35" s="207">
        <v>0</v>
      </c>
      <c r="AL35" s="546"/>
      <c r="AM35" s="546"/>
      <c r="AN35" s="528"/>
      <c r="AO35" s="528"/>
      <c r="AP35" s="43" t="s">
        <v>1312</v>
      </c>
    </row>
    <row r="36" spans="1:42" ht="80.099999999999994" customHeight="1" x14ac:dyDescent="0.25">
      <c r="A36" s="43" t="s">
        <v>389</v>
      </c>
      <c r="B36" s="31" t="s">
        <v>234</v>
      </c>
      <c r="C36" s="43" t="s">
        <v>233</v>
      </c>
      <c r="D36" s="43" t="s">
        <v>245</v>
      </c>
      <c r="E36" s="76" t="s">
        <v>438</v>
      </c>
      <c r="F36" s="49">
        <v>2024130010252</v>
      </c>
      <c r="G36" s="43" t="s">
        <v>439</v>
      </c>
      <c r="H36" s="43" t="s">
        <v>440</v>
      </c>
      <c r="I36" s="43" t="s">
        <v>822</v>
      </c>
      <c r="J36" s="98">
        <v>1</v>
      </c>
      <c r="K36" s="48" t="s">
        <v>443</v>
      </c>
      <c r="L36" s="43" t="s">
        <v>187</v>
      </c>
      <c r="M36" s="31" t="s">
        <v>713</v>
      </c>
      <c r="N36" s="43" t="s">
        <v>920</v>
      </c>
      <c r="O36" s="259" t="s">
        <v>920</v>
      </c>
      <c r="P36" s="43" t="s">
        <v>920</v>
      </c>
      <c r="Q36" s="120" t="s">
        <v>920</v>
      </c>
      <c r="R36" s="120" t="s">
        <v>920</v>
      </c>
      <c r="S36" s="51" t="s">
        <v>920</v>
      </c>
      <c r="T36" s="51" t="s">
        <v>920</v>
      </c>
      <c r="U36" s="51" t="s">
        <v>908</v>
      </c>
      <c r="V36" s="43" t="s">
        <v>449</v>
      </c>
      <c r="W36" s="43" t="s">
        <v>928</v>
      </c>
      <c r="X36" s="43" t="s">
        <v>929</v>
      </c>
      <c r="Y36" s="43" t="s">
        <v>896</v>
      </c>
      <c r="Z36" s="43" t="s">
        <v>923</v>
      </c>
      <c r="AA36" s="124">
        <v>0</v>
      </c>
      <c r="AB36" s="43"/>
      <c r="AC36" s="43" t="s">
        <v>40</v>
      </c>
      <c r="AD36" s="128" t="s">
        <v>920</v>
      </c>
      <c r="AE36" s="124">
        <v>0</v>
      </c>
      <c r="AF36" s="124">
        <v>0</v>
      </c>
      <c r="AG36" s="455"/>
      <c r="AH36" s="497"/>
      <c r="AI36" s="43" t="s">
        <v>924</v>
      </c>
      <c r="AJ36" s="43" t="s">
        <v>925</v>
      </c>
      <c r="AK36" s="207">
        <v>0</v>
      </c>
      <c r="AL36" s="546"/>
      <c r="AM36" s="546"/>
      <c r="AN36" s="528"/>
      <c r="AO36" s="528"/>
      <c r="AP36" s="43" t="s">
        <v>1313</v>
      </c>
    </row>
    <row r="37" spans="1:42" s="1" customFormat="1" ht="80.099999999999994" customHeight="1" x14ac:dyDescent="0.25">
      <c r="A37" s="31" t="s">
        <v>389</v>
      </c>
      <c r="B37" s="31" t="s">
        <v>234</v>
      </c>
      <c r="C37" s="31" t="s">
        <v>233</v>
      </c>
      <c r="D37" s="31" t="s">
        <v>245</v>
      </c>
      <c r="E37" s="76" t="s">
        <v>438</v>
      </c>
      <c r="F37" s="108">
        <v>2024130010252</v>
      </c>
      <c r="G37" s="31" t="s">
        <v>439</v>
      </c>
      <c r="H37" s="31" t="s">
        <v>440</v>
      </c>
      <c r="I37" s="31" t="s">
        <v>822</v>
      </c>
      <c r="J37" s="33">
        <v>1</v>
      </c>
      <c r="K37" s="141" t="s">
        <v>444</v>
      </c>
      <c r="L37" s="31" t="s">
        <v>187</v>
      </c>
      <c r="M37" s="31" t="s">
        <v>713</v>
      </c>
      <c r="N37" s="159">
        <v>45738</v>
      </c>
      <c r="O37" s="259">
        <v>49325</v>
      </c>
      <c r="P37" s="142">
        <v>1</v>
      </c>
      <c r="Q37" s="133" t="s">
        <v>1145</v>
      </c>
      <c r="R37" s="133" t="s">
        <v>1136</v>
      </c>
      <c r="S37" s="27">
        <v>180</v>
      </c>
      <c r="T37" s="159">
        <v>45738</v>
      </c>
      <c r="U37" s="27" t="s">
        <v>908</v>
      </c>
      <c r="V37" s="31" t="s">
        <v>449</v>
      </c>
      <c r="W37" s="31" t="s">
        <v>930</v>
      </c>
      <c r="X37" s="31" t="s">
        <v>931</v>
      </c>
      <c r="Y37" s="31" t="s">
        <v>896</v>
      </c>
      <c r="Z37" s="31" t="s">
        <v>932</v>
      </c>
      <c r="AA37" s="160">
        <v>109893669955</v>
      </c>
      <c r="AB37" s="31" t="s">
        <v>63</v>
      </c>
      <c r="AC37" s="31" t="s">
        <v>48</v>
      </c>
      <c r="AD37" s="129" t="s">
        <v>1135</v>
      </c>
      <c r="AE37" s="160">
        <v>109893669955</v>
      </c>
      <c r="AF37" s="160">
        <v>109893669955</v>
      </c>
      <c r="AG37" s="455"/>
      <c r="AH37" s="497"/>
      <c r="AI37" s="31" t="s">
        <v>933</v>
      </c>
      <c r="AJ37" s="31" t="s">
        <v>925</v>
      </c>
      <c r="AK37" s="207">
        <v>107223702965</v>
      </c>
      <c r="AL37" s="546"/>
      <c r="AM37" s="546"/>
      <c r="AN37" s="528"/>
      <c r="AO37" s="528"/>
      <c r="AP37" s="31" t="s">
        <v>1314</v>
      </c>
    </row>
    <row r="38" spans="1:42" ht="80.099999999999994" customHeight="1" x14ac:dyDescent="0.25">
      <c r="A38" s="43" t="s">
        <v>389</v>
      </c>
      <c r="B38" s="31" t="s">
        <v>234</v>
      </c>
      <c r="C38" s="43" t="s">
        <v>233</v>
      </c>
      <c r="D38" s="43" t="s">
        <v>245</v>
      </c>
      <c r="E38" s="76" t="s">
        <v>438</v>
      </c>
      <c r="F38" s="49">
        <v>2024130010252</v>
      </c>
      <c r="G38" s="43" t="s">
        <v>439</v>
      </c>
      <c r="H38" s="43" t="s">
        <v>440</v>
      </c>
      <c r="I38" s="43" t="s">
        <v>822</v>
      </c>
      <c r="J38" s="98">
        <v>1</v>
      </c>
      <c r="K38" s="48" t="s">
        <v>445</v>
      </c>
      <c r="L38" s="43" t="s">
        <v>187</v>
      </c>
      <c r="M38" s="31" t="s">
        <v>713</v>
      </c>
      <c r="N38" s="43">
        <v>1</v>
      </c>
      <c r="O38" s="259">
        <v>1</v>
      </c>
      <c r="P38" s="142">
        <f t="shared" si="1"/>
        <v>1</v>
      </c>
      <c r="Q38" s="133" t="s">
        <v>1145</v>
      </c>
      <c r="R38" s="133" t="s">
        <v>1136</v>
      </c>
      <c r="S38" s="51">
        <v>180</v>
      </c>
      <c r="T38" s="51">
        <v>186000</v>
      </c>
      <c r="U38" s="51" t="s">
        <v>908</v>
      </c>
      <c r="V38" s="43" t="s">
        <v>449</v>
      </c>
      <c r="W38" s="43" t="s">
        <v>934</v>
      </c>
      <c r="X38" s="43" t="s">
        <v>931</v>
      </c>
      <c r="Y38" s="43" t="s">
        <v>896</v>
      </c>
      <c r="Z38" s="43" t="s">
        <v>935</v>
      </c>
      <c r="AA38" s="124">
        <v>0</v>
      </c>
      <c r="AB38" s="43"/>
      <c r="AC38" s="43" t="s">
        <v>40</v>
      </c>
      <c r="AD38" s="128" t="s">
        <v>920</v>
      </c>
      <c r="AE38" s="124">
        <v>0</v>
      </c>
      <c r="AF38" s="124">
        <v>0</v>
      </c>
      <c r="AG38" s="455"/>
      <c r="AH38" s="497"/>
      <c r="AI38" s="43" t="s">
        <v>920</v>
      </c>
      <c r="AJ38" s="43" t="s">
        <v>920</v>
      </c>
      <c r="AK38" s="207" t="s">
        <v>920</v>
      </c>
      <c r="AL38" s="546"/>
      <c r="AM38" s="546"/>
      <c r="AN38" s="528"/>
      <c r="AO38" s="528"/>
      <c r="AP38" s="43" t="s">
        <v>1315</v>
      </c>
    </row>
    <row r="39" spans="1:42" ht="80.099999999999994" customHeight="1" x14ac:dyDescent="0.25">
      <c r="A39" s="43" t="s">
        <v>389</v>
      </c>
      <c r="B39" s="31" t="s">
        <v>234</v>
      </c>
      <c r="C39" s="43" t="s">
        <v>233</v>
      </c>
      <c r="D39" s="43" t="s">
        <v>245</v>
      </c>
      <c r="E39" s="76" t="s">
        <v>438</v>
      </c>
      <c r="F39" s="49">
        <v>2024130010252</v>
      </c>
      <c r="G39" s="43" t="s">
        <v>439</v>
      </c>
      <c r="H39" s="43" t="s">
        <v>440</v>
      </c>
      <c r="I39" s="43" t="s">
        <v>822</v>
      </c>
      <c r="J39" s="98">
        <v>1</v>
      </c>
      <c r="K39" s="48" t="s">
        <v>446</v>
      </c>
      <c r="L39" s="43" t="s">
        <v>187</v>
      </c>
      <c r="M39" s="31" t="s">
        <v>713</v>
      </c>
      <c r="N39" s="43">
        <v>3</v>
      </c>
      <c r="O39" s="259">
        <v>0</v>
      </c>
      <c r="P39" s="142">
        <f t="shared" si="1"/>
        <v>0</v>
      </c>
      <c r="Q39" s="120" t="s">
        <v>1146</v>
      </c>
      <c r="R39" s="120" t="s">
        <v>1136</v>
      </c>
      <c r="S39" s="51">
        <v>150</v>
      </c>
      <c r="T39" s="51" t="s">
        <v>920</v>
      </c>
      <c r="U39" s="51" t="s">
        <v>908</v>
      </c>
      <c r="V39" s="43" t="s">
        <v>449</v>
      </c>
      <c r="W39" s="43" t="s">
        <v>936</v>
      </c>
      <c r="X39" s="43" t="s">
        <v>937</v>
      </c>
      <c r="Y39" s="43" t="s">
        <v>896</v>
      </c>
      <c r="Z39" s="43" t="s">
        <v>923</v>
      </c>
      <c r="AA39" s="124">
        <v>3000000000</v>
      </c>
      <c r="AB39" s="43" t="s">
        <v>63</v>
      </c>
      <c r="AC39" s="43" t="s">
        <v>40</v>
      </c>
      <c r="AD39" s="128" t="s">
        <v>1135</v>
      </c>
      <c r="AE39" s="124">
        <v>3000000000</v>
      </c>
      <c r="AF39" s="124">
        <v>3000000000</v>
      </c>
      <c r="AG39" s="455"/>
      <c r="AH39" s="497"/>
      <c r="AI39" s="43" t="s">
        <v>924</v>
      </c>
      <c r="AJ39" s="43" t="s">
        <v>925</v>
      </c>
      <c r="AK39" s="207">
        <v>563234610</v>
      </c>
      <c r="AL39" s="546"/>
      <c r="AM39" s="546"/>
      <c r="AN39" s="528"/>
      <c r="AO39" s="528"/>
      <c r="AP39" s="43" t="s">
        <v>1316</v>
      </c>
    </row>
    <row r="40" spans="1:42" ht="80.099999999999994" customHeight="1" x14ac:dyDescent="0.25">
      <c r="A40" s="43" t="s">
        <v>389</v>
      </c>
      <c r="B40" s="31" t="s">
        <v>234</v>
      </c>
      <c r="C40" s="43" t="s">
        <v>233</v>
      </c>
      <c r="D40" s="43" t="s">
        <v>245</v>
      </c>
      <c r="E40" s="76" t="s">
        <v>438</v>
      </c>
      <c r="F40" s="49">
        <v>2024130010252</v>
      </c>
      <c r="G40" s="43" t="s">
        <v>439</v>
      </c>
      <c r="H40" s="43" t="s">
        <v>440</v>
      </c>
      <c r="I40" s="43" t="s">
        <v>822</v>
      </c>
      <c r="J40" s="98">
        <v>1</v>
      </c>
      <c r="K40" s="48" t="s">
        <v>447</v>
      </c>
      <c r="L40" s="43" t="s">
        <v>187</v>
      </c>
      <c r="M40" s="31" t="s">
        <v>713</v>
      </c>
      <c r="N40" s="43">
        <v>1</v>
      </c>
      <c r="O40" s="259">
        <v>0</v>
      </c>
      <c r="P40" s="142">
        <f t="shared" si="1"/>
        <v>0</v>
      </c>
      <c r="Q40" s="133" t="s">
        <v>1145</v>
      </c>
      <c r="R40" s="133" t="s">
        <v>1136</v>
      </c>
      <c r="S40" s="51">
        <v>180</v>
      </c>
      <c r="T40" s="51" t="s">
        <v>920</v>
      </c>
      <c r="U40" s="51" t="s">
        <v>920</v>
      </c>
      <c r="V40" s="43" t="s">
        <v>449</v>
      </c>
      <c r="W40" s="43" t="s">
        <v>936</v>
      </c>
      <c r="X40" s="43" t="s">
        <v>937</v>
      </c>
      <c r="Y40" s="43" t="s">
        <v>914</v>
      </c>
      <c r="Z40" s="43" t="s">
        <v>920</v>
      </c>
      <c r="AA40" s="124">
        <v>0</v>
      </c>
      <c r="AB40" s="43" t="s">
        <v>920</v>
      </c>
      <c r="AC40" s="43" t="s">
        <v>920</v>
      </c>
      <c r="AD40" s="43" t="s">
        <v>1109</v>
      </c>
      <c r="AE40" s="124">
        <v>0</v>
      </c>
      <c r="AF40" s="124">
        <v>0</v>
      </c>
      <c r="AG40" s="456"/>
      <c r="AH40" s="498"/>
      <c r="AI40" s="43" t="s">
        <v>920</v>
      </c>
      <c r="AJ40" s="43" t="s">
        <v>920</v>
      </c>
      <c r="AK40" s="207" t="s">
        <v>920</v>
      </c>
      <c r="AL40" s="547"/>
      <c r="AM40" s="547"/>
      <c r="AN40" s="529"/>
      <c r="AO40" s="529"/>
      <c r="AP40" s="43" t="s">
        <v>1316</v>
      </c>
    </row>
    <row r="41" spans="1:42" ht="80.099999999999994" customHeight="1" x14ac:dyDescent="0.25">
      <c r="A41" s="515"/>
      <c r="B41" s="516"/>
      <c r="C41" s="516"/>
      <c r="D41" s="517"/>
      <c r="E41" s="518" t="s">
        <v>1384</v>
      </c>
      <c r="F41" s="519"/>
      <c r="G41" s="519"/>
      <c r="H41" s="519"/>
      <c r="I41" s="519"/>
      <c r="J41" s="519"/>
      <c r="K41" s="519"/>
      <c r="L41" s="519"/>
      <c r="M41" s="519"/>
      <c r="N41" s="519"/>
      <c r="O41" s="520"/>
      <c r="P41" s="279">
        <f>AVERAGE(P34:P40)</f>
        <v>0.36166666666666664</v>
      </c>
      <c r="Q41" s="133"/>
      <c r="R41" s="133"/>
      <c r="S41" s="51"/>
      <c r="T41" s="51"/>
      <c r="U41" s="51"/>
      <c r="V41" s="43"/>
      <c r="W41" s="43"/>
      <c r="X41" s="43"/>
      <c r="Y41" s="43"/>
      <c r="Z41" s="43"/>
      <c r="AA41" s="124"/>
      <c r="AB41" s="43"/>
      <c r="AC41" s="43"/>
      <c r="AD41" s="43"/>
      <c r="AE41" s="124"/>
      <c r="AF41" s="124"/>
      <c r="AG41" s="220"/>
      <c r="AH41" s="333"/>
      <c r="AI41" s="43"/>
      <c r="AJ41" s="515"/>
      <c r="AK41" s="516"/>
      <c r="AL41" s="516"/>
      <c r="AM41" s="517"/>
      <c r="AN41" s="356"/>
      <c r="AO41" s="356"/>
      <c r="AP41" s="43"/>
    </row>
    <row r="42" spans="1:42" ht="80.099999999999994" customHeight="1" x14ac:dyDescent="0.25">
      <c r="A42" s="43" t="s">
        <v>389</v>
      </c>
      <c r="B42" s="31" t="s">
        <v>234</v>
      </c>
      <c r="C42" s="43" t="s">
        <v>251</v>
      </c>
      <c r="D42" s="43" t="s">
        <v>246</v>
      </c>
      <c r="E42" s="55" t="s">
        <v>450</v>
      </c>
      <c r="F42" s="49">
        <v>2024130010256</v>
      </c>
      <c r="G42" s="43" t="s">
        <v>656</v>
      </c>
      <c r="H42" s="43" t="s">
        <v>655</v>
      </c>
      <c r="I42" s="43" t="s">
        <v>823</v>
      </c>
      <c r="J42" s="98">
        <v>1</v>
      </c>
      <c r="K42" s="131" t="s">
        <v>451</v>
      </c>
      <c r="L42" s="43" t="s">
        <v>187</v>
      </c>
      <c r="M42" s="31" t="s">
        <v>714</v>
      </c>
      <c r="N42" s="31">
        <v>1</v>
      </c>
      <c r="O42" s="261">
        <v>1</v>
      </c>
      <c r="P42" s="142">
        <f t="shared" si="1"/>
        <v>1</v>
      </c>
      <c r="Q42" s="120" t="s">
        <v>1147</v>
      </c>
      <c r="R42" s="120" t="s">
        <v>1148</v>
      </c>
      <c r="S42" s="51">
        <v>180</v>
      </c>
      <c r="T42" s="51">
        <v>106.48699999999999</v>
      </c>
      <c r="U42" s="51" t="s">
        <v>908</v>
      </c>
      <c r="V42" s="43" t="s">
        <v>449</v>
      </c>
      <c r="W42" s="43" t="s">
        <v>938</v>
      </c>
      <c r="X42" s="43" t="s">
        <v>939</v>
      </c>
      <c r="Y42" s="43" t="s">
        <v>896</v>
      </c>
      <c r="Z42" s="43" t="s">
        <v>940</v>
      </c>
      <c r="AA42" s="43" t="s">
        <v>1151</v>
      </c>
      <c r="AB42" s="43" t="s">
        <v>63</v>
      </c>
      <c r="AC42" s="43" t="s">
        <v>40</v>
      </c>
      <c r="AD42" s="128" t="s">
        <v>1147</v>
      </c>
      <c r="AE42" s="43" t="s">
        <v>1151</v>
      </c>
      <c r="AF42" s="43" t="s">
        <v>1151</v>
      </c>
      <c r="AG42" s="457">
        <v>111609011620</v>
      </c>
      <c r="AH42" s="542">
        <f>111636754157+7178505568</f>
        <v>118815259725</v>
      </c>
      <c r="AI42" s="43" t="s">
        <v>898</v>
      </c>
      <c r="AJ42" s="43" t="s">
        <v>898</v>
      </c>
      <c r="AK42" s="377" t="s">
        <v>1151</v>
      </c>
      <c r="AL42" s="543">
        <v>111464661600</v>
      </c>
      <c r="AM42" s="543">
        <v>12059729512</v>
      </c>
      <c r="AN42" s="544">
        <f>AL42/AH42</f>
        <v>0.93813422499758792</v>
      </c>
      <c r="AO42" s="544">
        <f>AM42/AH42</f>
        <v>0.10149983714139459</v>
      </c>
      <c r="AP42" s="31" t="s">
        <v>1317</v>
      </c>
    </row>
    <row r="43" spans="1:42" ht="80.099999999999994" customHeight="1" x14ac:dyDescent="0.25">
      <c r="A43" s="43" t="s">
        <v>389</v>
      </c>
      <c r="B43" s="31" t="s">
        <v>234</v>
      </c>
      <c r="C43" s="43" t="s">
        <v>251</v>
      </c>
      <c r="D43" s="43" t="s">
        <v>246</v>
      </c>
      <c r="E43" s="55" t="s">
        <v>450</v>
      </c>
      <c r="F43" s="49">
        <v>2024130010256</v>
      </c>
      <c r="G43" s="43" t="s">
        <v>656</v>
      </c>
      <c r="H43" s="43" t="s">
        <v>666</v>
      </c>
      <c r="I43" s="43" t="s">
        <v>823</v>
      </c>
      <c r="J43" s="98">
        <v>1</v>
      </c>
      <c r="K43" s="57" t="s">
        <v>452</v>
      </c>
      <c r="L43" s="43" t="s">
        <v>187</v>
      </c>
      <c r="M43" s="31" t="s">
        <v>714</v>
      </c>
      <c r="N43" s="43">
        <v>11</v>
      </c>
      <c r="O43" s="261">
        <v>11</v>
      </c>
      <c r="P43" s="142">
        <f t="shared" si="1"/>
        <v>1</v>
      </c>
      <c r="Q43" s="120" t="s">
        <v>1147</v>
      </c>
      <c r="R43" s="120" t="s">
        <v>1148</v>
      </c>
      <c r="S43" s="51">
        <v>180</v>
      </c>
      <c r="T43" s="51">
        <v>106.48699999999999</v>
      </c>
      <c r="U43" s="51" t="s">
        <v>908</v>
      </c>
      <c r="V43" s="43" t="s">
        <v>449</v>
      </c>
      <c r="W43" s="43" t="s">
        <v>938</v>
      </c>
      <c r="X43" s="43" t="s">
        <v>939</v>
      </c>
      <c r="Y43" s="43" t="s">
        <v>896</v>
      </c>
      <c r="Z43" s="43" t="s">
        <v>940</v>
      </c>
      <c r="AA43" s="124" t="s">
        <v>1152</v>
      </c>
      <c r="AB43" s="43" t="s">
        <v>63</v>
      </c>
      <c r="AC43" s="43" t="s">
        <v>40</v>
      </c>
      <c r="AD43" s="128" t="s">
        <v>1147</v>
      </c>
      <c r="AE43" s="124" t="s">
        <v>1152</v>
      </c>
      <c r="AF43" s="124" t="s">
        <v>1152</v>
      </c>
      <c r="AG43" s="457"/>
      <c r="AH43" s="542"/>
      <c r="AI43" s="43" t="s">
        <v>40</v>
      </c>
      <c r="AJ43" s="43" t="s">
        <v>941</v>
      </c>
      <c r="AK43" s="208" t="s">
        <v>1283</v>
      </c>
      <c r="AL43" s="543"/>
      <c r="AM43" s="543"/>
      <c r="AN43" s="544"/>
      <c r="AO43" s="544"/>
      <c r="AP43" s="31" t="s">
        <v>1318</v>
      </c>
    </row>
    <row r="44" spans="1:42" ht="80.099999999999994" customHeight="1" x14ac:dyDescent="0.25">
      <c r="A44" s="43" t="s">
        <v>389</v>
      </c>
      <c r="B44" s="31" t="s">
        <v>234</v>
      </c>
      <c r="C44" s="43" t="s">
        <v>251</v>
      </c>
      <c r="D44" s="43" t="s">
        <v>246</v>
      </c>
      <c r="E44" s="55" t="s">
        <v>450</v>
      </c>
      <c r="F44" s="49">
        <v>2024130010256</v>
      </c>
      <c r="G44" s="43" t="s">
        <v>656</v>
      </c>
      <c r="H44" s="43" t="s">
        <v>666</v>
      </c>
      <c r="I44" s="43" t="s">
        <v>823</v>
      </c>
      <c r="J44" s="98">
        <v>1</v>
      </c>
      <c r="K44" s="56" t="s">
        <v>453</v>
      </c>
      <c r="L44" s="43" t="s">
        <v>187</v>
      </c>
      <c r="M44" s="31" t="s">
        <v>714</v>
      </c>
      <c r="N44" s="43">
        <v>6</v>
      </c>
      <c r="O44" s="261">
        <v>0.2</v>
      </c>
      <c r="P44" s="142">
        <f t="shared" si="1"/>
        <v>3.3333333333333333E-2</v>
      </c>
      <c r="Q44" s="120" t="s">
        <v>1147</v>
      </c>
      <c r="R44" s="120" t="s">
        <v>1148</v>
      </c>
      <c r="S44" s="51">
        <v>180</v>
      </c>
      <c r="T44" s="51">
        <v>106.48699999999999</v>
      </c>
      <c r="U44" s="51" t="s">
        <v>908</v>
      </c>
      <c r="V44" s="43" t="s">
        <v>449</v>
      </c>
      <c r="W44" s="43" t="s">
        <v>942</v>
      </c>
      <c r="X44" s="43" t="s">
        <v>943</v>
      </c>
      <c r="Y44" s="43" t="s">
        <v>914</v>
      </c>
      <c r="Z44" s="43" t="s">
        <v>898</v>
      </c>
      <c r="AA44" s="124">
        <v>0</v>
      </c>
      <c r="AB44" s="43" t="s">
        <v>898</v>
      </c>
      <c r="AC44" s="43" t="s">
        <v>40</v>
      </c>
      <c r="AD44" s="43" t="s">
        <v>898</v>
      </c>
      <c r="AE44" s="43">
        <v>0</v>
      </c>
      <c r="AF44" s="43">
        <v>0</v>
      </c>
      <c r="AG44" s="457"/>
      <c r="AH44" s="542"/>
      <c r="AI44" s="43" t="s">
        <v>898</v>
      </c>
      <c r="AJ44" s="43" t="s">
        <v>898</v>
      </c>
      <c r="AK44" s="377" t="s">
        <v>898</v>
      </c>
      <c r="AL44" s="543"/>
      <c r="AM44" s="543"/>
      <c r="AN44" s="544"/>
      <c r="AO44" s="544"/>
      <c r="AP44" s="31" t="s">
        <v>1319</v>
      </c>
    </row>
    <row r="45" spans="1:42" s="1" customFormat="1" ht="80.099999999999994" customHeight="1" x14ac:dyDescent="0.25">
      <c r="A45" s="31" t="s">
        <v>389</v>
      </c>
      <c r="B45" s="31" t="s">
        <v>234</v>
      </c>
      <c r="C45" s="31" t="s">
        <v>251</v>
      </c>
      <c r="D45" s="31" t="s">
        <v>246</v>
      </c>
      <c r="E45" s="55" t="s">
        <v>450</v>
      </c>
      <c r="F45" s="108">
        <v>2024130010256</v>
      </c>
      <c r="G45" s="31" t="s">
        <v>656</v>
      </c>
      <c r="H45" s="31" t="s">
        <v>667</v>
      </c>
      <c r="I45" s="31" t="s">
        <v>823</v>
      </c>
      <c r="J45" s="33">
        <v>1</v>
      </c>
      <c r="K45" s="131" t="s">
        <v>454</v>
      </c>
      <c r="L45" s="31" t="s">
        <v>187</v>
      </c>
      <c r="M45" s="31" t="s">
        <v>714</v>
      </c>
      <c r="N45" s="31">
        <v>106.48699999999999</v>
      </c>
      <c r="O45" s="262">
        <v>101.017</v>
      </c>
      <c r="P45" s="142">
        <f t="shared" si="1"/>
        <v>0.94863222740804043</v>
      </c>
      <c r="Q45" s="133" t="s">
        <v>1147</v>
      </c>
      <c r="R45" s="133" t="s">
        <v>1148</v>
      </c>
      <c r="S45" s="27">
        <v>180</v>
      </c>
      <c r="T45" s="27">
        <v>106.48699999999999</v>
      </c>
      <c r="U45" s="27" t="s">
        <v>908</v>
      </c>
      <c r="V45" s="31" t="s">
        <v>449</v>
      </c>
      <c r="W45" s="31" t="s">
        <v>944</v>
      </c>
      <c r="X45" s="31" t="s">
        <v>939</v>
      </c>
      <c r="Y45" s="31" t="s">
        <v>896</v>
      </c>
      <c r="Z45" s="31" t="s">
        <v>945</v>
      </c>
      <c r="AA45" s="125" t="s">
        <v>1153</v>
      </c>
      <c r="AB45" s="31" t="s">
        <v>41</v>
      </c>
      <c r="AC45" s="31" t="s">
        <v>40</v>
      </c>
      <c r="AD45" s="129" t="s">
        <v>1149</v>
      </c>
      <c r="AE45" s="125" t="s">
        <v>1153</v>
      </c>
      <c r="AF45" s="125" t="s">
        <v>1153</v>
      </c>
      <c r="AG45" s="457"/>
      <c r="AH45" s="542"/>
      <c r="AI45" s="31" t="s">
        <v>946</v>
      </c>
      <c r="AJ45" s="31" t="s">
        <v>947</v>
      </c>
      <c r="AK45" s="378" t="s">
        <v>1284</v>
      </c>
      <c r="AL45" s="543"/>
      <c r="AM45" s="543"/>
      <c r="AN45" s="544"/>
      <c r="AO45" s="544"/>
      <c r="AP45" s="31" t="s">
        <v>1320</v>
      </c>
    </row>
    <row r="46" spans="1:42" ht="80.099999999999994" customHeight="1" x14ac:dyDescent="0.25">
      <c r="A46" s="43" t="s">
        <v>389</v>
      </c>
      <c r="B46" s="31" t="s">
        <v>234</v>
      </c>
      <c r="C46" s="43" t="s">
        <v>251</v>
      </c>
      <c r="D46" s="43" t="s">
        <v>246</v>
      </c>
      <c r="E46" s="55" t="s">
        <v>450</v>
      </c>
      <c r="F46" s="49">
        <v>2024130010256</v>
      </c>
      <c r="G46" s="43" t="s">
        <v>656</v>
      </c>
      <c r="H46" s="43" t="s">
        <v>658</v>
      </c>
      <c r="I46" s="31" t="s">
        <v>823</v>
      </c>
      <c r="J46" s="33">
        <v>1</v>
      </c>
      <c r="K46" s="131" t="s">
        <v>455</v>
      </c>
      <c r="L46" s="43" t="s">
        <v>187</v>
      </c>
      <c r="M46" s="31" t="s">
        <v>714</v>
      </c>
      <c r="N46" s="43">
        <v>0</v>
      </c>
      <c r="O46" s="262">
        <v>101.017</v>
      </c>
      <c r="P46" s="271" t="s">
        <v>920</v>
      </c>
      <c r="Q46" s="120" t="s">
        <v>1147</v>
      </c>
      <c r="R46" s="120" t="s">
        <v>1148</v>
      </c>
      <c r="S46" s="51">
        <v>180</v>
      </c>
      <c r="T46" s="51">
        <v>0</v>
      </c>
      <c r="U46" s="51" t="s">
        <v>908</v>
      </c>
      <c r="V46" s="43" t="s">
        <v>449</v>
      </c>
      <c r="W46" s="43" t="s">
        <v>938</v>
      </c>
      <c r="X46" s="43" t="s">
        <v>939</v>
      </c>
      <c r="Y46" s="43" t="s">
        <v>896</v>
      </c>
      <c r="Z46" s="43" t="s">
        <v>940</v>
      </c>
      <c r="AA46" s="43">
        <v>0</v>
      </c>
      <c r="AB46" s="43" t="s">
        <v>898</v>
      </c>
      <c r="AC46" s="43" t="s">
        <v>50</v>
      </c>
      <c r="AD46" s="43" t="s">
        <v>898</v>
      </c>
      <c r="AE46" s="43">
        <v>0</v>
      </c>
      <c r="AF46" s="43">
        <v>0</v>
      </c>
      <c r="AG46" s="457"/>
      <c r="AH46" s="542"/>
      <c r="AI46" s="43" t="s">
        <v>898</v>
      </c>
      <c r="AJ46" s="43" t="s">
        <v>898</v>
      </c>
      <c r="AK46" s="377" t="s">
        <v>898</v>
      </c>
      <c r="AL46" s="543"/>
      <c r="AM46" s="543"/>
      <c r="AN46" s="544"/>
      <c r="AO46" s="544"/>
      <c r="AP46" s="31" t="s">
        <v>1321</v>
      </c>
    </row>
    <row r="47" spans="1:42" ht="80.099999999999994" customHeight="1" x14ac:dyDescent="0.25">
      <c r="A47" s="43" t="s">
        <v>389</v>
      </c>
      <c r="B47" s="31" t="s">
        <v>234</v>
      </c>
      <c r="C47" s="43" t="s">
        <v>251</v>
      </c>
      <c r="D47" s="43" t="s">
        <v>246</v>
      </c>
      <c r="E47" s="55" t="s">
        <v>450</v>
      </c>
      <c r="F47" s="49">
        <v>2024130010256</v>
      </c>
      <c r="G47" s="43" t="s">
        <v>656</v>
      </c>
      <c r="H47" s="43" t="s">
        <v>655</v>
      </c>
      <c r="I47" s="31" t="s">
        <v>823</v>
      </c>
      <c r="J47" s="33">
        <v>1</v>
      </c>
      <c r="K47" s="131" t="s">
        <v>456</v>
      </c>
      <c r="L47" s="43" t="s">
        <v>187</v>
      </c>
      <c r="M47" s="31" t="s">
        <v>714</v>
      </c>
      <c r="N47" s="31">
        <v>106.48699999999999</v>
      </c>
      <c r="O47" s="262">
        <v>101.017</v>
      </c>
      <c r="P47" s="142">
        <f t="shared" si="1"/>
        <v>0.94863222740804043</v>
      </c>
      <c r="Q47" s="120" t="s">
        <v>1149</v>
      </c>
      <c r="R47" s="120" t="s">
        <v>1150</v>
      </c>
      <c r="S47" s="51">
        <v>180</v>
      </c>
      <c r="T47" s="51">
        <v>106.48699999999999</v>
      </c>
      <c r="U47" s="51" t="s">
        <v>908</v>
      </c>
      <c r="V47" s="43" t="s">
        <v>449</v>
      </c>
      <c r="W47" s="43" t="s">
        <v>948</v>
      </c>
      <c r="X47" s="43" t="s">
        <v>939</v>
      </c>
      <c r="Y47" s="43" t="s">
        <v>896</v>
      </c>
      <c r="Z47" s="43" t="s">
        <v>940</v>
      </c>
      <c r="AA47" s="43">
        <v>0</v>
      </c>
      <c r="AB47" s="43" t="s">
        <v>898</v>
      </c>
      <c r="AC47" s="43" t="s">
        <v>50</v>
      </c>
      <c r="AD47" s="43" t="s">
        <v>898</v>
      </c>
      <c r="AE47" s="43">
        <v>0</v>
      </c>
      <c r="AF47" s="43">
        <v>0</v>
      </c>
      <c r="AG47" s="457"/>
      <c r="AH47" s="542"/>
      <c r="AI47" s="43" t="s">
        <v>898</v>
      </c>
      <c r="AJ47" s="43" t="s">
        <v>898</v>
      </c>
      <c r="AK47" s="377" t="s">
        <v>898</v>
      </c>
      <c r="AL47" s="543"/>
      <c r="AM47" s="543"/>
      <c r="AN47" s="544"/>
      <c r="AO47" s="544"/>
      <c r="AP47" s="31" t="s">
        <v>1322</v>
      </c>
    </row>
    <row r="48" spans="1:42" ht="80.099999999999994" customHeight="1" x14ac:dyDescent="0.25">
      <c r="A48" s="515"/>
      <c r="B48" s="516"/>
      <c r="C48" s="516"/>
      <c r="D48" s="517"/>
      <c r="E48" s="518" t="s">
        <v>1385</v>
      </c>
      <c r="F48" s="519"/>
      <c r="G48" s="519"/>
      <c r="H48" s="519"/>
      <c r="I48" s="519"/>
      <c r="J48" s="519"/>
      <c r="K48" s="519"/>
      <c r="L48" s="519"/>
      <c r="M48" s="519"/>
      <c r="N48" s="519"/>
      <c r="O48" s="520"/>
      <c r="P48" s="279">
        <f>AVERAGE(P42:P47)</f>
        <v>0.78611955762988273</v>
      </c>
      <c r="Q48" s="120"/>
      <c r="R48" s="120"/>
      <c r="S48" s="51"/>
      <c r="T48" s="51"/>
      <c r="U48" s="51"/>
      <c r="V48" s="43"/>
      <c r="W48" s="43"/>
      <c r="X48" s="43"/>
      <c r="Y48" s="43"/>
      <c r="Z48" s="43"/>
      <c r="AA48" s="43"/>
      <c r="AB48" s="43"/>
      <c r="AC48" s="43"/>
      <c r="AD48" s="43"/>
      <c r="AE48" s="43"/>
      <c r="AF48" s="43"/>
      <c r="AG48" s="220"/>
      <c r="AH48" s="379"/>
      <c r="AI48" s="43"/>
      <c r="AJ48" s="515"/>
      <c r="AK48" s="516"/>
      <c r="AL48" s="516"/>
      <c r="AM48" s="517"/>
      <c r="AN48" s="380"/>
      <c r="AO48" s="362"/>
      <c r="AP48" s="31"/>
    </row>
    <row r="49" spans="1:42" s="1" customFormat="1" ht="80.099999999999994" customHeight="1" x14ac:dyDescent="0.25">
      <c r="A49" s="31" t="s">
        <v>389</v>
      </c>
      <c r="B49" s="31" t="s">
        <v>234</v>
      </c>
      <c r="C49" s="31" t="s">
        <v>261</v>
      </c>
      <c r="D49" s="31" t="s">
        <v>247</v>
      </c>
      <c r="E49" s="53" t="s">
        <v>457</v>
      </c>
      <c r="F49" s="108">
        <v>2024130010240</v>
      </c>
      <c r="G49" s="109" t="s">
        <v>458</v>
      </c>
      <c r="H49" s="110" t="s">
        <v>668</v>
      </c>
      <c r="I49" s="31" t="s">
        <v>892</v>
      </c>
      <c r="J49" s="33">
        <v>0.3</v>
      </c>
      <c r="K49" s="107" t="s">
        <v>459</v>
      </c>
      <c r="L49" s="31" t="s">
        <v>187</v>
      </c>
      <c r="M49" s="31" t="s">
        <v>715</v>
      </c>
      <c r="N49" s="31">
        <v>5500</v>
      </c>
      <c r="O49" s="259">
        <v>1787</v>
      </c>
      <c r="P49" s="142">
        <f t="shared" si="1"/>
        <v>0.32490909090909093</v>
      </c>
      <c r="Q49" s="133">
        <v>45703</v>
      </c>
      <c r="R49" s="133">
        <v>45991</v>
      </c>
      <c r="S49" s="27">
        <v>180</v>
      </c>
      <c r="T49" s="27">
        <v>5500</v>
      </c>
      <c r="U49" s="27" t="s">
        <v>949</v>
      </c>
      <c r="V49" s="31" t="s">
        <v>449</v>
      </c>
      <c r="W49" s="31" t="s">
        <v>953</v>
      </c>
      <c r="X49" s="31" t="s">
        <v>954</v>
      </c>
      <c r="Y49" s="31" t="s">
        <v>896</v>
      </c>
      <c r="Z49" s="31" t="s">
        <v>955</v>
      </c>
      <c r="AA49" s="161">
        <v>4184373744</v>
      </c>
      <c r="AB49" s="31" t="s">
        <v>64</v>
      </c>
      <c r="AC49" s="31" t="s">
        <v>40</v>
      </c>
      <c r="AD49" s="162">
        <v>45689</v>
      </c>
      <c r="AE49" s="161">
        <v>4184373744</v>
      </c>
      <c r="AF49" s="161">
        <v>4184373744</v>
      </c>
      <c r="AG49" s="458">
        <v>4684373744</v>
      </c>
      <c r="AH49" s="496">
        <v>4684373744</v>
      </c>
      <c r="AI49" s="31" t="s">
        <v>956</v>
      </c>
      <c r="AJ49" s="31" t="s">
        <v>957</v>
      </c>
      <c r="AK49" s="209">
        <v>3517931436.1700001</v>
      </c>
      <c r="AL49" s="560">
        <v>3562931436.1700001</v>
      </c>
      <c r="AM49" s="560">
        <v>1426478922</v>
      </c>
      <c r="AN49" s="527">
        <f>AL49/AH49</f>
        <v>0.76059930972279821</v>
      </c>
      <c r="AO49" s="527">
        <f>AM49/AH49</f>
        <v>0.30451859735297843</v>
      </c>
      <c r="AP49" s="31" t="s">
        <v>1323</v>
      </c>
    </row>
    <row r="50" spans="1:42" ht="80.099999999999994" customHeight="1" x14ac:dyDescent="0.25">
      <c r="A50" s="43" t="s">
        <v>389</v>
      </c>
      <c r="B50" s="31" t="s">
        <v>234</v>
      </c>
      <c r="C50" s="43" t="s">
        <v>261</v>
      </c>
      <c r="D50" s="43" t="s">
        <v>247</v>
      </c>
      <c r="E50" s="53" t="s">
        <v>457</v>
      </c>
      <c r="F50" s="49">
        <v>2024130010240</v>
      </c>
      <c r="G50" s="58" t="s">
        <v>458</v>
      </c>
      <c r="H50" s="45" t="s">
        <v>657</v>
      </c>
      <c r="I50" s="31" t="s">
        <v>824</v>
      </c>
      <c r="J50" s="33">
        <v>0.4</v>
      </c>
      <c r="K50" s="107" t="s">
        <v>460</v>
      </c>
      <c r="L50" s="43" t="s">
        <v>187</v>
      </c>
      <c r="M50" s="43" t="s">
        <v>715</v>
      </c>
      <c r="N50" s="43">
        <v>10000</v>
      </c>
      <c r="O50" s="259">
        <v>6000</v>
      </c>
      <c r="P50" s="142">
        <f t="shared" si="1"/>
        <v>0.6</v>
      </c>
      <c r="Q50" s="120">
        <v>45703</v>
      </c>
      <c r="R50" s="120">
        <v>45991</v>
      </c>
      <c r="S50" s="51">
        <v>180</v>
      </c>
      <c r="T50" s="51">
        <v>10000</v>
      </c>
      <c r="U50" s="51" t="s">
        <v>950</v>
      </c>
      <c r="V50" s="43" t="s">
        <v>449</v>
      </c>
      <c r="W50" s="43" t="s">
        <v>898</v>
      </c>
      <c r="X50" s="43" t="s">
        <v>898</v>
      </c>
      <c r="Y50" s="43" t="s">
        <v>914</v>
      </c>
      <c r="Z50" s="43" t="s">
        <v>898</v>
      </c>
      <c r="AA50" s="163">
        <v>45000000</v>
      </c>
      <c r="AB50" s="43" t="s">
        <v>63</v>
      </c>
      <c r="AC50" s="43" t="s">
        <v>40</v>
      </c>
      <c r="AD50" s="164">
        <v>45689</v>
      </c>
      <c r="AE50" s="163">
        <v>45000000</v>
      </c>
      <c r="AF50" s="163">
        <v>45000000</v>
      </c>
      <c r="AG50" s="459"/>
      <c r="AH50" s="497"/>
      <c r="AI50" s="43" t="s">
        <v>912</v>
      </c>
      <c r="AJ50" s="43" t="s">
        <v>898</v>
      </c>
      <c r="AK50" s="195">
        <v>0</v>
      </c>
      <c r="AL50" s="561"/>
      <c r="AM50" s="561"/>
      <c r="AN50" s="528"/>
      <c r="AO50" s="528"/>
      <c r="AP50" s="43" t="s">
        <v>1324</v>
      </c>
    </row>
    <row r="51" spans="1:42" ht="80.099999999999994" customHeight="1" x14ac:dyDescent="0.25">
      <c r="A51" s="43" t="s">
        <v>389</v>
      </c>
      <c r="B51" s="31" t="s">
        <v>234</v>
      </c>
      <c r="C51" s="43" t="s">
        <v>261</v>
      </c>
      <c r="D51" s="43" t="s">
        <v>247</v>
      </c>
      <c r="E51" s="53" t="s">
        <v>457</v>
      </c>
      <c r="F51" s="49">
        <v>2024130010240</v>
      </c>
      <c r="G51" s="58" t="s">
        <v>458</v>
      </c>
      <c r="H51" s="45" t="s">
        <v>668</v>
      </c>
      <c r="I51" s="31" t="s">
        <v>824</v>
      </c>
      <c r="J51" s="33">
        <v>0.4</v>
      </c>
      <c r="K51" s="107" t="s">
        <v>461</v>
      </c>
      <c r="L51" s="43" t="s">
        <v>187</v>
      </c>
      <c r="M51" s="43" t="s">
        <v>715</v>
      </c>
      <c r="N51" s="43">
        <v>1</v>
      </c>
      <c r="O51" s="259">
        <v>0</v>
      </c>
      <c r="P51" s="142">
        <f t="shared" si="1"/>
        <v>0</v>
      </c>
      <c r="Q51" s="120">
        <v>45731</v>
      </c>
      <c r="R51" s="120" t="s">
        <v>1154</v>
      </c>
      <c r="S51" s="51">
        <v>165</v>
      </c>
      <c r="T51" s="51" t="s">
        <v>898</v>
      </c>
      <c r="U51" s="51" t="s">
        <v>920</v>
      </c>
      <c r="V51" s="43" t="s">
        <v>449</v>
      </c>
      <c r="W51" s="43" t="s">
        <v>958</v>
      </c>
      <c r="X51" s="43" t="s">
        <v>959</v>
      </c>
      <c r="Y51" s="43" t="s">
        <v>896</v>
      </c>
      <c r="Z51" s="43" t="s">
        <v>960</v>
      </c>
      <c r="AA51" s="165">
        <v>225000000</v>
      </c>
      <c r="AB51" s="43" t="s">
        <v>63</v>
      </c>
      <c r="AC51" s="43" t="s">
        <v>40</v>
      </c>
      <c r="AD51" s="164">
        <v>45689</v>
      </c>
      <c r="AE51" s="165">
        <v>225000000</v>
      </c>
      <c r="AF51" s="165">
        <v>225000000</v>
      </c>
      <c r="AG51" s="459"/>
      <c r="AH51" s="497"/>
      <c r="AI51" s="43" t="s">
        <v>912</v>
      </c>
      <c r="AJ51" s="43" t="s">
        <v>957</v>
      </c>
      <c r="AK51" s="195">
        <v>0</v>
      </c>
      <c r="AL51" s="561"/>
      <c r="AM51" s="561"/>
      <c r="AN51" s="528"/>
      <c r="AO51" s="528"/>
      <c r="AP51" s="43" t="s">
        <v>1325</v>
      </c>
    </row>
    <row r="52" spans="1:42" ht="80.099999999999994" customHeight="1" x14ac:dyDescent="0.25">
      <c r="A52" s="43" t="s">
        <v>389</v>
      </c>
      <c r="B52" s="31" t="s">
        <v>234</v>
      </c>
      <c r="C52" s="43" t="s">
        <v>270</v>
      </c>
      <c r="D52" s="43" t="s">
        <v>248</v>
      </c>
      <c r="E52" s="53" t="s">
        <v>457</v>
      </c>
      <c r="F52" s="49">
        <v>2024130010240</v>
      </c>
      <c r="G52" s="58" t="s">
        <v>458</v>
      </c>
      <c r="H52" s="45" t="s">
        <v>668</v>
      </c>
      <c r="I52" s="31" t="s">
        <v>825</v>
      </c>
      <c r="J52" s="98">
        <v>0.3</v>
      </c>
      <c r="K52" s="107" t="s">
        <v>462</v>
      </c>
      <c r="L52" s="43" t="s">
        <v>187</v>
      </c>
      <c r="M52" s="43" t="s">
        <v>716</v>
      </c>
      <c r="N52" s="43">
        <v>3</v>
      </c>
      <c r="O52" s="259">
        <v>0</v>
      </c>
      <c r="P52" s="142">
        <f t="shared" si="1"/>
        <v>0</v>
      </c>
      <c r="Q52" s="120">
        <v>45731</v>
      </c>
      <c r="R52" s="120">
        <v>45991</v>
      </c>
      <c r="S52" s="51">
        <v>165</v>
      </c>
      <c r="T52" s="51" t="s">
        <v>898</v>
      </c>
      <c r="U52" s="51" t="s">
        <v>951</v>
      </c>
      <c r="V52" s="43" t="s">
        <v>449</v>
      </c>
      <c r="W52" s="43" t="s">
        <v>898</v>
      </c>
      <c r="X52" s="43" t="s">
        <v>898</v>
      </c>
      <c r="Y52" s="43" t="s">
        <v>914</v>
      </c>
      <c r="Z52" s="43" t="s">
        <v>898</v>
      </c>
      <c r="AA52" s="163">
        <v>45000000</v>
      </c>
      <c r="AB52" s="43" t="s">
        <v>63</v>
      </c>
      <c r="AC52" s="43" t="s">
        <v>40</v>
      </c>
      <c r="AD52" s="164">
        <v>45689</v>
      </c>
      <c r="AE52" s="163">
        <v>45000000</v>
      </c>
      <c r="AF52" s="163">
        <v>45000000</v>
      </c>
      <c r="AG52" s="459"/>
      <c r="AH52" s="497"/>
      <c r="AI52" s="43" t="s">
        <v>912</v>
      </c>
      <c r="AJ52" s="43" t="s">
        <v>898</v>
      </c>
      <c r="AK52" s="195">
        <v>0</v>
      </c>
      <c r="AL52" s="561"/>
      <c r="AM52" s="561"/>
      <c r="AN52" s="528"/>
      <c r="AO52" s="528"/>
      <c r="AP52" s="43" t="s">
        <v>1325</v>
      </c>
    </row>
    <row r="53" spans="1:42" ht="80.099999999999994" customHeight="1" x14ac:dyDescent="0.25">
      <c r="A53" s="43" t="s">
        <v>389</v>
      </c>
      <c r="B53" s="31" t="s">
        <v>234</v>
      </c>
      <c r="C53" s="43" t="s">
        <v>270</v>
      </c>
      <c r="D53" s="43" t="s">
        <v>248</v>
      </c>
      <c r="E53" s="53" t="s">
        <v>457</v>
      </c>
      <c r="F53" s="49">
        <v>2024130010240</v>
      </c>
      <c r="G53" s="58" t="s">
        <v>458</v>
      </c>
      <c r="H53" s="45" t="s">
        <v>668</v>
      </c>
      <c r="I53" s="31" t="s">
        <v>825</v>
      </c>
      <c r="J53" s="98">
        <v>0.3</v>
      </c>
      <c r="K53" s="107" t="s">
        <v>463</v>
      </c>
      <c r="L53" s="43" t="s">
        <v>187</v>
      </c>
      <c r="M53" s="43" t="s">
        <v>716</v>
      </c>
      <c r="N53" s="43">
        <v>15</v>
      </c>
      <c r="O53" s="259">
        <v>0</v>
      </c>
      <c r="P53" s="142">
        <f t="shared" si="1"/>
        <v>0</v>
      </c>
      <c r="Q53" s="120">
        <v>45782</v>
      </c>
      <c r="R53" s="120">
        <v>45960</v>
      </c>
      <c r="S53" s="51">
        <v>107</v>
      </c>
      <c r="T53" s="51" t="s">
        <v>898</v>
      </c>
      <c r="U53" s="51" t="s">
        <v>952</v>
      </c>
      <c r="V53" s="43" t="s">
        <v>449</v>
      </c>
      <c r="W53" s="43" t="s">
        <v>898</v>
      </c>
      <c r="X53" s="43" t="s">
        <v>898</v>
      </c>
      <c r="Y53" s="43" t="s">
        <v>914</v>
      </c>
      <c r="Z53" s="43" t="s">
        <v>898</v>
      </c>
      <c r="AA53" s="163">
        <v>0</v>
      </c>
      <c r="AB53" s="43" t="s">
        <v>50</v>
      </c>
      <c r="AC53" s="43" t="s">
        <v>50</v>
      </c>
      <c r="AD53" s="164">
        <v>45689</v>
      </c>
      <c r="AE53" s="163">
        <v>0</v>
      </c>
      <c r="AF53" s="163">
        <v>0</v>
      </c>
      <c r="AG53" s="459"/>
      <c r="AH53" s="497"/>
      <c r="AI53" s="43" t="s">
        <v>898</v>
      </c>
      <c r="AJ53" s="43" t="s">
        <v>898</v>
      </c>
      <c r="AK53" s="195">
        <v>0</v>
      </c>
      <c r="AL53" s="561"/>
      <c r="AM53" s="561"/>
      <c r="AN53" s="528"/>
      <c r="AO53" s="528"/>
      <c r="AP53" s="43" t="s">
        <v>1325</v>
      </c>
    </row>
    <row r="54" spans="1:42" ht="80.099999999999994" customHeight="1" x14ac:dyDescent="0.25">
      <c r="A54" s="43" t="s">
        <v>389</v>
      </c>
      <c r="B54" s="31" t="s">
        <v>234</v>
      </c>
      <c r="C54" s="43" t="s">
        <v>290</v>
      </c>
      <c r="D54" s="43" t="s">
        <v>249</v>
      </c>
      <c r="E54" s="53" t="s">
        <v>457</v>
      </c>
      <c r="F54" s="49">
        <v>2024130010240</v>
      </c>
      <c r="G54" s="58" t="s">
        <v>458</v>
      </c>
      <c r="H54" s="45" t="s">
        <v>668</v>
      </c>
      <c r="I54" s="31" t="s">
        <v>825</v>
      </c>
      <c r="J54" s="98">
        <v>0.3</v>
      </c>
      <c r="K54" s="107" t="s">
        <v>464</v>
      </c>
      <c r="L54" s="43" t="s">
        <v>187</v>
      </c>
      <c r="M54" s="43" t="s">
        <v>717</v>
      </c>
      <c r="N54" s="43">
        <v>3</v>
      </c>
      <c r="O54" s="259">
        <v>0</v>
      </c>
      <c r="P54" s="142">
        <f t="shared" si="1"/>
        <v>0</v>
      </c>
      <c r="Q54" s="120">
        <v>45731</v>
      </c>
      <c r="R54" s="120" t="s">
        <v>1154</v>
      </c>
      <c r="S54" s="51">
        <v>165</v>
      </c>
      <c r="T54" s="51" t="s">
        <v>898</v>
      </c>
      <c r="U54" s="51" t="s">
        <v>920</v>
      </c>
      <c r="V54" s="43" t="s">
        <v>449</v>
      </c>
      <c r="W54" s="43" t="s">
        <v>961</v>
      </c>
      <c r="X54" s="43" t="s">
        <v>962</v>
      </c>
      <c r="Y54" s="43" t="s">
        <v>914</v>
      </c>
      <c r="Z54" s="43" t="s">
        <v>898</v>
      </c>
      <c r="AA54" s="163">
        <v>45000000</v>
      </c>
      <c r="AB54" s="43" t="s">
        <v>63</v>
      </c>
      <c r="AC54" s="43" t="s">
        <v>40</v>
      </c>
      <c r="AD54" s="164">
        <v>45689</v>
      </c>
      <c r="AE54" s="163">
        <v>45000000</v>
      </c>
      <c r="AF54" s="163">
        <v>45000000</v>
      </c>
      <c r="AG54" s="459"/>
      <c r="AH54" s="497"/>
      <c r="AI54" s="43" t="s">
        <v>912</v>
      </c>
      <c r="AJ54" s="43" t="s">
        <v>898</v>
      </c>
      <c r="AK54" s="195">
        <v>0</v>
      </c>
      <c r="AL54" s="561"/>
      <c r="AM54" s="561"/>
      <c r="AN54" s="528"/>
      <c r="AO54" s="528"/>
      <c r="AP54" s="43" t="s">
        <v>1325</v>
      </c>
    </row>
    <row r="55" spans="1:42" ht="80.099999999999994" customHeight="1" x14ac:dyDescent="0.25">
      <c r="A55" s="43" t="s">
        <v>389</v>
      </c>
      <c r="B55" s="31" t="s">
        <v>234</v>
      </c>
      <c r="C55" s="43" t="s">
        <v>290</v>
      </c>
      <c r="D55" s="43" t="s">
        <v>249</v>
      </c>
      <c r="E55" s="53" t="s">
        <v>457</v>
      </c>
      <c r="F55" s="49">
        <v>2024130010240</v>
      </c>
      <c r="G55" s="58" t="s">
        <v>458</v>
      </c>
      <c r="H55" s="45" t="s">
        <v>657</v>
      </c>
      <c r="I55" s="31" t="s">
        <v>825</v>
      </c>
      <c r="J55" s="98">
        <v>0.3</v>
      </c>
      <c r="K55" s="107" t="s">
        <v>465</v>
      </c>
      <c r="L55" s="43" t="s">
        <v>187</v>
      </c>
      <c r="M55" s="43" t="s">
        <v>717</v>
      </c>
      <c r="N55" s="43">
        <v>1</v>
      </c>
      <c r="O55" s="259">
        <v>0</v>
      </c>
      <c r="P55" s="142">
        <f t="shared" si="1"/>
        <v>0</v>
      </c>
      <c r="Q55" s="120">
        <v>45852</v>
      </c>
      <c r="R55" s="120">
        <v>45991</v>
      </c>
      <c r="S55" s="51">
        <v>95</v>
      </c>
      <c r="T55" s="51" t="s">
        <v>898</v>
      </c>
      <c r="U55" s="51" t="s">
        <v>920</v>
      </c>
      <c r="V55" s="43" t="s">
        <v>449</v>
      </c>
      <c r="W55" s="43" t="s">
        <v>898</v>
      </c>
      <c r="X55" s="43" t="s">
        <v>898</v>
      </c>
      <c r="Y55" s="43" t="s">
        <v>914</v>
      </c>
      <c r="Z55" s="43" t="s">
        <v>898</v>
      </c>
      <c r="AA55" s="163">
        <v>45000000</v>
      </c>
      <c r="AB55" s="43" t="s">
        <v>63</v>
      </c>
      <c r="AC55" s="43" t="s">
        <v>40</v>
      </c>
      <c r="AD55" s="164">
        <v>45689</v>
      </c>
      <c r="AE55" s="163">
        <v>45000000</v>
      </c>
      <c r="AF55" s="163">
        <v>45000000</v>
      </c>
      <c r="AG55" s="459"/>
      <c r="AH55" s="497"/>
      <c r="AI55" s="43" t="s">
        <v>912</v>
      </c>
      <c r="AJ55" s="43" t="s">
        <v>898</v>
      </c>
      <c r="AK55" s="195">
        <v>0</v>
      </c>
      <c r="AL55" s="561"/>
      <c r="AM55" s="561"/>
      <c r="AN55" s="528"/>
      <c r="AO55" s="528"/>
      <c r="AP55" s="43" t="s">
        <v>1325</v>
      </c>
    </row>
    <row r="56" spans="1:42" ht="80.099999999999994" customHeight="1" x14ac:dyDescent="0.25">
      <c r="A56" s="43" t="s">
        <v>389</v>
      </c>
      <c r="B56" s="31" t="s">
        <v>234</v>
      </c>
      <c r="C56" s="43" t="s">
        <v>290</v>
      </c>
      <c r="D56" s="43" t="s">
        <v>249</v>
      </c>
      <c r="E56" s="53" t="s">
        <v>457</v>
      </c>
      <c r="F56" s="49">
        <v>2024130010240</v>
      </c>
      <c r="G56" s="58" t="s">
        <v>458</v>
      </c>
      <c r="H56" s="45" t="s">
        <v>669</v>
      </c>
      <c r="I56" s="31" t="s">
        <v>825</v>
      </c>
      <c r="J56" s="98">
        <v>0.3</v>
      </c>
      <c r="K56" s="107" t="s">
        <v>466</v>
      </c>
      <c r="L56" s="43" t="s">
        <v>187</v>
      </c>
      <c r="M56" s="43" t="s">
        <v>717</v>
      </c>
      <c r="N56" s="43">
        <v>3</v>
      </c>
      <c r="O56" s="259">
        <v>0</v>
      </c>
      <c r="P56" s="142">
        <f t="shared" si="1"/>
        <v>0</v>
      </c>
      <c r="Q56" s="120">
        <v>45852</v>
      </c>
      <c r="R56" s="120">
        <v>45991</v>
      </c>
      <c r="S56" s="51">
        <v>95</v>
      </c>
      <c r="T56" s="51" t="s">
        <v>898</v>
      </c>
      <c r="U56" s="51" t="s">
        <v>920</v>
      </c>
      <c r="V56" s="43" t="s">
        <v>449</v>
      </c>
      <c r="W56" s="43" t="s">
        <v>898</v>
      </c>
      <c r="X56" s="43" t="s">
        <v>898</v>
      </c>
      <c r="Y56" s="43" t="s">
        <v>914</v>
      </c>
      <c r="Z56" s="43" t="s">
        <v>898</v>
      </c>
      <c r="AA56" s="163">
        <v>45000000</v>
      </c>
      <c r="AB56" s="43" t="s">
        <v>63</v>
      </c>
      <c r="AC56" s="43" t="s">
        <v>40</v>
      </c>
      <c r="AD56" s="164">
        <v>45689</v>
      </c>
      <c r="AE56" s="163">
        <v>45000000</v>
      </c>
      <c r="AF56" s="163">
        <v>45000000</v>
      </c>
      <c r="AG56" s="459"/>
      <c r="AH56" s="497"/>
      <c r="AI56" s="43" t="s">
        <v>912</v>
      </c>
      <c r="AJ56" s="43" t="s">
        <v>898</v>
      </c>
      <c r="AK56" s="195">
        <v>0</v>
      </c>
      <c r="AL56" s="561"/>
      <c r="AM56" s="561"/>
      <c r="AN56" s="528"/>
      <c r="AO56" s="528"/>
      <c r="AP56" s="43" t="s">
        <v>1325</v>
      </c>
    </row>
    <row r="57" spans="1:42" ht="80.099999999999994" customHeight="1" x14ac:dyDescent="0.25">
      <c r="A57" s="43" t="s">
        <v>389</v>
      </c>
      <c r="B57" s="31" t="s">
        <v>234</v>
      </c>
      <c r="C57" s="43" t="s">
        <v>290</v>
      </c>
      <c r="D57" s="43" t="s">
        <v>249</v>
      </c>
      <c r="E57" s="53" t="s">
        <v>457</v>
      </c>
      <c r="F57" s="49">
        <v>2024130010240</v>
      </c>
      <c r="G57" s="58" t="s">
        <v>458</v>
      </c>
      <c r="H57" s="45" t="s">
        <v>669</v>
      </c>
      <c r="I57" s="31" t="s">
        <v>825</v>
      </c>
      <c r="J57" s="98">
        <v>0.3</v>
      </c>
      <c r="K57" s="107" t="s">
        <v>467</v>
      </c>
      <c r="L57" s="43" t="s">
        <v>187</v>
      </c>
      <c r="M57" s="43" t="s">
        <v>717</v>
      </c>
      <c r="N57" s="43">
        <v>10</v>
      </c>
      <c r="O57" s="259">
        <v>0</v>
      </c>
      <c r="P57" s="142">
        <f t="shared" si="1"/>
        <v>0</v>
      </c>
      <c r="Q57" s="120">
        <v>45731</v>
      </c>
      <c r="R57" s="120" t="s">
        <v>1154</v>
      </c>
      <c r="S57" s="51">
        <v>165</v>
      </c>
      <c r="T57" s="51" t="s">
        <v>898</v>
      </c>
      <c r="U57" s="51" t="s">
        <v>920</v>
      </c>
      <c r="V57" s="43" t="s">
        <v>449</v>
      </c>
      <c r="W57" s="43" t="s">
        <v>898</v>
      </c>
      <c r="X57" s="43" t="s">
        <v>898</v>
      </c>
      <c r="Y57" s="43" t="s">
        <v>914</v>
      </c>
      <c r="Z57" s="43" t="s">
        <v>898</v>
      </c>
      <c r="AA57" s="163">
        <v>50000000</v>
      </c>
      <c r="AB57" s="43" t="s">
        <v>63</v>
      </c>
      <c r="AC57" s="43" t="s">
        <v>40</v>
      </c>
      <c r="AD57" s="164">
        <v>45689</v>
      </c>
      <c r="AE57" s="163">
        <v>50000000</v>
      </c>
      <c r="AF57" s="163">
        <v>50000000</v>
      </c>
      <c r="AG57" s="460"/>
      <c r="AH57" s="498"/>
      <c r="AI57" s="43" t="s">
        <v>912</v>
      </c>
      <c r="AJ57" s="43" t="s">
        <v>898</v>
      </c>
      <c r="AK57" s="195">
        <v>0</v>
      </c>
      <c r="AL57" s="562"/>
      <c r="AM57" s="562"/>
      <c r="AN57" s="529"/>
      <c r="AO57" s="529"/>
      <c r="AP57" s="43" t="s">
        <v>1325</v>
      </c>
    </row>
    <row r="58" spans="1:42" ht="80.099999999999994" customHeight="1" x14ac:dyDescent="0.25">
      <c r="A58" s="515"/>
      <c r="B58" s="516"/>
      <c r="C58" s="516"/>
      <c r="D58" s="517"/>
      <c r="E58" s="518" t="s">
        <v>1386</v>
      </c>
      <c r="F58" s="519"/>
      <c r="G58" s="519"/>
      <c r="H58" s="519"/>
      <c r="I58" s="519"/>
      <c r="J58" s="519"/>
      <c r="K58" s="519"/>
      <c r="L58" s="519"/>
      <c r="M58" s="519"/>
      <c r="N58" s="519"/>
      <c r="O58" s="520"/>
      <c r="P58" s="279">
        <f>AVERAGE(P49:P57)</f>
        <v>0.10276767676767677</v>
      </c>
      <c r="Q58" s="120"/>
      <c r="R58" s="120"/>
      <c r="S58" s="51"/>
      <c r="T58" s="51"/>
      <c r="U58" s="51"/>
      <c r="V58" s="43"/>
      <c r="W58" s="43"/>
      <c r="X58" s="43"/>
      <c r="Y58" s="43"/>
      <c r="Z58" s="43"/>
      <c r="AA58" s="163"/>
      <c r="AB58" s="43"/>
      <c r="AC58" s="43"/>
      <c r="AD58" s="164"/>
      <c r="AE58" s="163"/>
      <c r="AF58" s="163"/>
      <c r="AG58" s="225"/>
      <c r="AH58" s="333"/>
      <c r="AI58" s="43"/>
      <c r="AJ58" s="515"/>
      <c r="AK58" s="516"/>
      <c r="AL58" s="516"/>
      <c r="AM58" s="517"/>
      <c r="AN58" s="355"/>
      <c r="AO58" s="355"/>
      <c r="AP58" s="43"/>
    </row>
    <row r="59" spans="1:42" ht="80.099999999999994" customHeight="1" x14ac:dyDescent="0.25">
      <c r="A59" s="43" t="s">
        <v>389</v>
      </c>
      <c r="B59" s="31" t="s">
        <v>234</v>
      </c>
      <c r="C59" s="43" t="s">
        <v>301</v>
      </c>
      <c r="D59" s="31" t="s">
        <v>245</v>
      </c>
      <c r="E59" s="82" t="s">
        <v>468</v>
      </c>
      <c r="F59" s="49">
        <v>2024130010241</v>
      </c>
      <c r="G59" s="46" t="s">
        <v>469</v>
      </c>
      <c r="H59" s="43" t="s">
        <v>470</v>
      </c>
      <c r="I59" s="43" t="s">
        <v>826</v>
      </c>
      <c r="J59" s="98">
        <v>1</v>
      </c>
      <c r="K59" s="43" t="s">
        <v>473</v>
      </c>
      <c r="L59" s="43" t="s">
        <v>187</v>
      </c>
      <c r="M59" s="43" t="s">
        <v>718</v>
      </c>
      <c r="N59" s="43">
        <v>107</v>
      </c>
      <c r="O59" s="301">
        <v>107</v>
      </c>
      <c r="P59" s="142">
        <f t="shared" si="1"/>
        <v>1</v>
      </c>
      <c r="Q59" s="120">
        <v>45658</v>
      </c>
      <c r="R59" s="120">
        <v>46022</v>
      </c>
      <c r="S59" s="51">
        <v>365</v>
      </c>
      <c r="T59" s="51">
        <v>107</v>
      </c>
      <c r="U59" s="51" t="s">
        <v>908</v>
      </c>
      <c r="V59" s="43" t="s">
        <v>471</v>
      </c>
      <c r="W59" s="43" t="s">
        <v>1002</v>
      </c>
      <c r="X59" s="43" t="s">
        <v>1003</v>
      </c>
      <c r="Y59" s="43" t="s">
        <v>896</v>
      </c>
      <c r="Z59" s="43" t="s">
        <v>1004</v>
      </c>
      <c r="AA59" s="180">
        <v>33602688911.560001</v>
      </c>
      <c r="AB59" s="43" t="s">
        <v>1005</v>
      </c>
      <c r="AC59" s="43" t="s">
        <v>981</v>
      </c>
      <c r="AD59" s="128">
        <v>45658</v>
      </c>
      <c r="AE59" s="124">
        <v>33602688911.560001</v>
      </c>
      <c r="AF59" s="180">
        <v>33602688911.560001</v>
      </c>
      <c r="AG59" s="454"/>
      <c r="AH59" s="496">
        <v>84876435095</v>
      </c>
      <c r="AI59" s="43" t="s">
        <v>981</v>
      </c>
      <c r="AJ59" s="43" t="s">
        <v>1006</v>
      </c>
      <c r="AK59" s="195">
        <v>33449487262.200001</v>
      </c>
      <c r="AL59" s="539">
        <v>59265674942.220001</v>
      </c>
      <c r="AM59" s="539">
        <v>10994721999</v>
      </c>
      <c r="AN59" s="527">
        <f>AL59/AH59</f>
        <v>0.69825829602628176</v>
      </c>
      <c r="AO59" s="527">
        <f>AM59/AH59</f>
        <v>0.12953798055601526</v>
      </c>
      <c r="AP59" s="43" t="s">
        <v>1353</v>
      </c>
    </row>
    <row r="60" spans="1:42" ht="80.099999999999994" customHeight="1" x14ac:dyDescent="0.25">
      <c r="A60" s="43" t="s">
        <v>389</v>
      </c>
      <c r="B60" s="31" t="s">
        <v>234</v>
      </c>
      <c r="C60" s="43" t="s">
        <v>301</v>
      </c>
      <c r="D60" s="31" t="s">
        <v>245</v>
      </c>
      <c r="E60" s="82" t="s">
        <v>468</v>
      </c>
      <c r="F60" s="49">
        <v>2024130010241</v>
      </c>
      <c r="G60" s="46" t="s">
        <v>469</v>
      </c>
      <c r="H60" s="43" t="s">
        <v>470</v>
      </c>
      <c r="I60" s="43" t="s">
        <v>826</v>
      </c>
      <c r="J60" s="98">
        <v>1</v>
      </c>
      <c r="K60" s="43" t="s">
        <v>474</v>
      </c>
      <c r="L60" s="43" t="s">
        <v>187</v>
      </c>
      <c r="M60" s="43" t="s">
        <v>718</v>
      </c>
      <c r="N60" s="43">
        <v>107</v>
      </c>
      <c r="O60" s="301">
        <v>107</v>
      </c>
      <c r="P60" s="142">
        <f t="shared" si="1"/>
        <v>1</v>
      </c>
      <c r="Q60" s="120">
        <v>45658</v>
      </c>
      <c r="R60" s="120">
        <v>46022</v>
      </c>
      <c r="S60" s="51">
        <v>365</v>
      </c>
      <c r="T60" s="51">
        <v>107</v>
      </c>
      <c r="U60" s="51" t="s">
        <v>908</v>
      </c>
      <c r="V60" s="43" t="s">
        <v>471</v>
      </c>
      <c r="W60" s="43" t="s">
        <v>1002</v>
      </c>
      <c r="X60" s="43" t="s">
        <v>1003</v>
      </c>
      <c r="Y60" s="43" t="s">
        <v>896</v>
      </c>
      <c r="Z60" s="43" t="s">
        <v>1007</v>
      </c>
      <c r="AA60" s="124">
        <v>23722941189.509998</v>
      </c>
      <c r="AB60" s="43" t="s">
        <v>1008</v>
      </c>
      <c r="AC60" s="43" t="s">
        <v>981</v>
      </c>
      <c r="AD60" s="128">
        <v>45658</v>
      </c>
      <c r="AE60" s="124">
        <v>23722941189.509998</v>
      </c>
      <c r="AF60" s="124">
        <v>23722941189.509998</v>
      </c>
      <c r="AG60" s="455"/>
      <c r="AH60" s="497"/>
      <c r="AI60" s="43" t="s">
        <v>981</v>
      </c>
      <c r="AJ60" s="43" t="s">
        <v>1006</v>
      </c>
      <c r="AK60" s="195">
        <v>19365082461.599998</v>
      </c>
      <c r="AL60" s="540"/>
      <c r="AM60" s="540"/>
      <c r="AN60" s="528"/>
      <c r="AO60" s="528"/>
      <c r="AP60" s="43" t="s">
        <v>1354</v>
      </c>
    </row>
    <row r="61" spans="1:42" ht="80.099999999999994" customHeight="1" x14ac:dyDescent="0.25">
      <c r="A61" s="43" t="s">
        <v>389</v>
      </c>
      <c r="B61" s="31" t="s">
        <v>234</v>
      </c>
      <c r="C61" s="43" t="s">
        <v>301</v>
      </c>
      <c r="D61" s="31" t="s">
        <v>245</v>
      </c>
      <c r="E61" s="82" t="s">
        <v>468</v>
      </c>
      <c r="F61" s="49">
        <v>2024130010241</v>
      </c>
      <c r="G61" s="46" t="s">
        <v>469</v>
      </c>
      <c r="H61" s="43" t="s">
        <v>470</v>
      </c>
      <c r="I61" s="43" t="s">
        <v>826</v>
      </c>
      <c r="J61" s="98">
        <v>1</v>
      </c>
      <c r="K61" s="43" t="s">
        <v>475</v>
      </c>
      <c r="L61" s="43" t="s">
        <v>187</v>
      </c>
      <c r="M61" s="43" t="s">
        <v>718</v>
      </c>
      <c r="N61" s="43">
        <v>107</v>
      </c>
      <c r="O61" s="301">
        <v>107</v>
      </c>
      <c r="P61" s="142">
        <f t="shared" si="1"/>
        <v>1</v>
      </c>
      <c r="Q61" s="120">
        <v>45658</v>
      </c>
      <c r="R61" s="120">
        <v>46022</v>
      </c>
      <c r="S61" s="51">
        <v>365</v>
      </c>
      <c r="T61" s="51">
        <v>107</v>
      </c>
      <c r="U61" s="51" t="s">
        <v>908</v>
      </c>
      <c r="V61" s="43" t="s">
        <v>471</v>
      </c>
      <c r="W61" s="43" t="s">
        <v>1002</v>
      </c>
      <c r="X61" s="43" t="s">
        <v>1003</v>
      </c>
      <c r="Y61" s="43" t="s">
        <v>914</v>
      </c>
      <c r="Z61" s="43" t="s">
        <v>1009</v>
      </c>
      <c r="AA61" s="145">
        <v>7934664477.25</v>
      </c>
      <c r="AB61" s="43" t="s">
        <v>920</v>
      </c>
      <c r="AC61" s="43" t="s">
        <v>1010</v>
      </c>
      <c r="AD61" s="128">
        <v>45658</v>
      </c>
      <c r="AE61" s="124">
        <v>7934664477.25</v>
      </c>
      <c r="AF61" s="145">
        <v>7934664477.25</v>
      </c>
      <c r="AG61" s="455"/>
      <c r="AH61" s="497"/>
      <c r="AI61" s="43" t="s">
        <v>1010</v>
      </c>
      <c r="AJ61" s="43" t="s">
        <v>1011</v>
      </c>
      <c r="AK61" s="195">
        <v>3080781206</v>
      </c>
      <c r="AL61" s="540"/>
      <c r="AM61" s="540"/>
      <c r="AN61" s="528"/>
      <c r="AO61" s="528"/>
      <c r="AP61" s="43" t="s">
        <v>1355</v>
      </c>
    </row>
    <row r="62" spans="1:42" ht="80.099999999999994" customHeight="1" x14ac:dyDescent="0.25">
      <c r="A62" s="43" t="s">
        <v>389</v>
      </c>
      <c r="B62" s="31" t="s">
        <v>234</v>
      </c>
      <c r="C62" s="43" t="s">
        <v>301</v>
      </c>
      <c r="D62" s="31" t="s">
        <v>245</v>
      </c>
      <c r="E62" s="82" t="s">
        <v>468</v>
      </c>
      <c r="F62" s="49">
        <v>2024130010241</v>
      </c>
      <c r="G62" s="46" t="s">
        <v>469</v>
      </c>
      <c r="H62" s="43" t="s">
        <v>470</v>
      </c>
      <c r="I62" s="43" t="s">
        <v>826</v>
      </c>
      <c r="J62" s="98">
        <v>1</v>
      </c>
      <c r="K62" s="43" t="s">
        <v>476</v>
      </c>
      <c r="L62" s="43" t="s">
        <v>187</v>
      </c>
      <c r="M62" s="43" t="s">
        <v>718</v>
      </c>
      <c r="N62" s="43">
        <v>107</v>
      </c>
      <c r="O62" s="301">
        <v>21</v>
      </c>
      <c r="P62" s="142">
        <f t="shared" si="1"/>
        <v>0.19626168224299065</v>
      </c>
      <c r="Q62" s="120">
        <v>45658</v>
      </c>
      <c r="R62" s="120">
        <v>46022</v>
      </c>
      <c r="S62" s="51">
        <v>365</v>
      </c>
      <c r="T62" s="51">
        <v>107</v>
      </c>
      <c r="U62" s="51" t="s">
        <v>908</v>
      </c>
      <c r="V62" s="43" t="s">
        <v>471</v>
      </c>
      <c r="W62" s="43" t="s">
        <v>1002</v>
      </c>
      <c r="X62" s="43" t="s">
        <v>1003</v>
      </c>
      <c r="Y62" s="43" t="s">
        <v>914</v>
      </c>
      <c r="Z62" s="43" t="s">
        <v>1012</v>
      </c>
      <c r="AA62" s="145">
        <v>2210194752.8000002</v>
      </c>
      <c r="AB62" s="43" t="s">
        <v>920</v>
      </c>
      <c r="AC62" s="43" t="s">
        <v>1010</v>
      </c>
      <c r="AD62" s="128">
        <v>45658</v>
      </c>
      <c r="AE62" s="124">
        <v>2210194752.8000002</v>
      </c>
      <c r="AF62" s="145">
        <v>2210194752.8000002</v>
      </c>
      <c r="AG62" s="455"/>
      <c r="AH62" s="497"/>
      <c r="AI62" s="43" t="s">
        <v>1010</v>
      </c>
      <c r="AJ62" s="43" t="s">
        <v>1013</v>
      </c>
      <c r="AK62" s="195">
        <v>927757778</v>
      </c>
      <c r="AL62" s="540"/>
      <c r="AM62" s="540"/>
      <c r="AN62" s="528"/>
      <c r="AO62" s="528"/>
      <c r="AP62" s="43" t="s">
        <v>1356</v>
      </c>
    </row>
    <row r="63" spans="1:42" ht="80.099999999999994" customHeight="1" x14ac:dyDescent="0.25">
      <c r="A63" s="43" t="s">
        <v>389</v>
      </c>
      <c r="B63" s="31" t="s">
        <v>234</v>
      </c>
      <c r="C63" s="43" t="s">
        <v>301</v>
      </c>
      <c r="D63" s="31" t="s">
        <v>245</v>
      </c>
      <c r="E63" s="82" t="s">
        <v>468</v>
      </c>
      <c r="F63" s="49">
        <v>2024130010241</v>
      </c>
      <c r="G63" s="46" t="s">
        <v>469</v>
      </c>
      <c r="H63" s="43" t="s">
        <v>470</v>
      </c>
      <c r="I63" s="43" t="s">
        <v>826</v>
      </c>
      <c r="J63" s="98">
        <v>1</v>
      </c>
      <c r="K63" s="43" t="s">
        <v>477</v>
      </c>
      <c r="L63" s="43" t="s">
        <v>187</v>
      </c>
      <c r="M63" s="43" t="s">
        <v>718</v>
      </c>
      <c r="N63" s="43">
        <v>107</v>
      </c>
      <c r="O63" s="301">
        <v>0</v>
      </c>
      <c r="P63" s="142">
        <f t="shared" si="1"/>
        <v>0</v>
      </c>
      <c r="Q63" s="120" t="s">
        <v>920</v>
      </c>
      <c r="R63" s="120" t="s">
        <v>920</v>
      </c>
      <c r="S63" s="51" t="s">
        <v>920</v>
      </c>
      <c r="T63" s="51" t="s">
        <v>920</v>
      </c>
      <c r="U63" s="51" t="s">
        <v>920</v>
      </c>
      <c r="V63" s="43" t="s">
        <v>471</v>
      </c>
      <c r="W63" s="43" t="s">
        <v>1002</v>
      </c>
      <c r="X63" s="43" t="s">
        <v>1003</v>
      </c>
      <c r="Y63" s="43" t="s">
        <v>896</v>
      </c>
      <c r="Z63" s="43" t="s">
        <v>1014</v>
      </c>
      <c r="AA63" s="43">
        <v>0</v>
      </c>
      <c r="AB63" s="43" t="s">
        <v>1008</v>
      </c>
      <c r="AC63" s="43" t="s">
        <v>981</v>
      </c>
      <c r="AD63" s="43" t="s">
        <v>920</v>
      </c>
      <c r="AE63" s="124">
        <v>0</v>
      </c>
      <c r="AF63" s="43">
        <v>0</v>
      </c>
      <c r="AG63" s="455"/>
      <c r="AH63" s="497"/>
      <c r="AI63" s="43" t="s">
        <v>981</v>
      </c>
      <c r="AJ63" s="43" t="s">
        <v>1006</v>
      </c>
      <c r="AK63" s="195">
        <v>0</v>
      </c>
      <c r="AL63" s="540"/>
      <c r="AM63" s="540"/>
      <c r="AN63" s="528"/>
      <c r="AO63" s="528"/>
      <c r="AP63" s="43"/>
    </row>
    <row r="64" spans="1:42" ht="80.099999999999994" customHeight="1" x14ac:dyDescent="0.25">
      <c r="A64" s="43" t="s">
        <v>389</v>
      </c>
      <c r="B64" s="31" t="s">
        <v>234</v>
      </c>
      <c r="C64" s="43" t="s">
        <v>301</v>
      </c>
      <c r="D64" s="31" t="s">
        <v>245</v>
      </c>
      <c r="E64" s="82" t="s">
        <v>468</v>
      </c>
      <c r="F64" s="49">
        <v>2024130010241</v>
      </c>
      <c r="G64" s="46" t="s">
        <v>469</v>
      </c>
      <c r="H64" s="43" t="s">
        <v>470</v>
      </c>
      <c r="I64" s="43" t="s">
        <v>826</v>
      </c>
      <c r="J64" s="98">
        <v>1</v>
      </c>
      <c r="K64" s="43" t="s">
        <v>478</v>
      </c>
      <c r="L64" s="43" t="s">
        <v>187</v>
      </c>
      <c r="M64" s="43" t="s">
        <v>718</v>
      </c>
      <c r="N64" s="43">
        <v>107</v>
      </c>
      <c r="O64" s="301">
        <v>0</v>
      </c>
      <c r="P64" s="142">
        <f t="shared" si="1"/>
        <v>0</v>
      </c>
      <c r="Q64" s="120" t="s">
        <v>920</v>
      </c>
      <c r="R64" s="120" t="s">
        <v>920</v>
      </c>
      <c r="S64" s="51" t="s">
        <v>920</v>
      </c>
      <c r="T64" s="51" t="s">
        <v>920</v>
      </c>
      <c r="U64" s="51" t="s">
        <v>920</v>
      </c>
      <c r="V64" s="43" t="s">
        <v>471</v>
      </c>
      <c r="W64" s="43" t="s">
        <v>1002</v>
      </c>
      <c r="X64" s="43" t="s">
        <v>1003</v>
      </c>
      <c r="Y64" s="43" t="s">
        <v>914</v>
      </c>
      <c r="Z64" s="43" t="s">
        <v>1015</v>
      </c>
      <c r="AA64" s="43">
        <v>0</v>
      </c>
      <c r="AB64" s="43" t="s">
        <v>920</v>
      </c>
      <c r="AC64" s="43" t="s">
        <v>981</v>
      </c>
      <c r="AD64" s="43" t="s">
        <v>920</v>
      </c>
      <c r="AE64" s="43">
        <v>0</v>
      </c>
      <c r="AF64" s="43">
        <v>0</v>
      </c>
      <c r="AG64" s="455"/>
      <c r="AH64" s="497"/>
      <c r="AI64" s="43" t="s">
        <v>981</v>
      </c>
      <c r="AJ64" s="43" t="s">
        <v>1006</v>
      </c>
      <c r="AK64" s="195">
        <v>0</v>
      </c>
      <c r="AL64" s="540"/>
      <c r="AM64" s="540"/>
      <c r="AN64" s="528"/>
      <c r="AO64" s="528"/>
      <c r="AP64" s="43"/>
    </row>
    <row r="65" spans="1:42" ht="80.099999999999994" customHeight="1" x14ac:dyDescent="0.25">
      <c r="A65" s="43" t="s">
        <v>389</v>
      </c>
      <c r="B65" s="31" t="s">
        <v>234</v>
      </c>
      <c r="C65" s="43" t="s">
        <v>301</v>
      </c>
      <c r="D65" s="31" t="s">
        <v>245</v>
      </c>
      <c r="E65" s="82" t="s">
        <v>468</v>
      </c>
      <c r="F65" s="49">
        <v>2024130010241</v>
      </c>
      <c r="G65" s="46" t="s">
        <v>469</v>
      </c>
      <c r="H65" s="43" t="s">
        <v>470</v>
      </c>
      <c r="I65" s="43" t="s">
        <v>826</v>
      </c>
      <c r="J65" s="98">
        <v>1</v>
      </c>
      <c r="K65" s="43" t="s">
        <v>479</v>
      </c>
      <c r="L65" s="43" t="s">
        <v>187</v>
      </c>
      <c r="M65" s="43" t="s">
        <v>718</v>
      </c>
      <c r="N65" s="43">
        <v>107</v>
      </c>
      <c r="O65" s="301">
        <v>0</v>
      </c>
      <c r="P65" s="142">
        <f t="shared" si="1"/>
        <v>0</v>
      </c>
      <c r="Q65" s="120" t="s">
        <v>920</v>
      </c>
      <c r="R65" s="120" t="s">
        <v>920</v>
      </c>
      <c r="S65" s="51" t="s">
        <v>920</v>
      </c>
      <c r="T65" s="51" t="s">
        <v>920</v>
      </c>
      <c r="U65" s="51" t="s">
        <v>920</v>
      </c>
      <c r="V65" s="43" t="s">
        <v>471</v>
      </c>
      <c r="W65" s="43" t="s">
        <v>1002</v>
      </c>
      <c r="X65" s="43" t="s">
        <v>1003</v>
      </c>
      <c r="Y65" s="43" t="s">
        <v>914</v>
      </c>
      <c r="Z65" s="43" t="s">
        <v>1016</v>
      </c>
      <c r="AA65" s="43">
        <v>0</v>
      </c>
      <c r="AB65" s="43" t="s">
        <v>920</v>
      </c>
      <c r="AC65" s="43" t="s">
        <v>981</v>
      </c>
      <c r="AD65" s="43" t="s">
        <v>920</v>
      </c>
      <c r="AE65" s="43">
        <v>0</v>
      </c>
      <c r="AF65" s="43">
        <v>0</v>
      </c>
      <c r="AG65" s="455"/>
      <c r="AH65" s="497"/>
      <c r="AI65" s="43" t="s">
        <v>981</v>
      </c>
      <c r="AJ65" s="43" t="s">
        <v>1006</v>
      </c>
      <c r="AK65" s="195">
        <v>0</v>
      </c>
      <c r="AL65" s="540"/>
      <c r="AM65" s="540"/>
      <c r="AN65" s="528"/>
      <c r="AO65" s="528"/>
      <c r="AP65" s="43"/>
    </row>
    <row r="66" spans="1:42" ht="80.099999999999994" customHeight="1" x14ac:dyDescent="0.25">
      <c r="A66" s="43" t="s">
        <v>389</v>
      </c>
      <c r="B66" s="31" t="s">
        <v>234</v>
      </c>
      <c r="C66" s="43" t="s">
        <v>301</v>
      </c>
      <c r="D66" s="31" t="s">
        <v>245</v>
      </c>
      <c r="E66" s="82" t="s">
        <v>468</v>
      </c>
      <c r="F66" s="49">
        <v>2024130010241</v>
      </c>
      <c r="G66" s="46" t="s">
        <v>469</v>
      </c>
      <c r="H66" s="43" t="s">
        <v>470</v>
      </c>
      <c r="I66" s="43" t="s">
        <v>826</v>
      </c>
      <c r="J66" s="98">
        <v>1</v>
      </c>
      <c r="K66" s="43" t="s">
        <v>480</v>
      </c>
      <c r="L66" s="43" t="s">
        <v>187</v>
      </c>
      <c r="M66" s="43" t="s">
        <v>718</v>
      </c>
      <c r="N66" s="43">
        <v>107</v>
      </c>
      <c r="O66" s="301">
        <v>107</v>
      </c>
      <c r="P66" s="142">
        <f t="shared" si="1"/>
        <v>1</v>
      </c>
      <c r="Q66" s="120" t="s">
        <v>920</v>
      </c>
      <c r="R66" s="120" t="s">
        <v>920</v>
      </c>
      <c r="S66" s="51" t="s">
        <v>920</v>
      </c>
      <c r="T66" s="51" t="s">
        <v>920</v>
      </c>
      <c r="U66" s="51" t="s">
        <v>920</v>
      </c>
      <c r="V66" s="43" t="s">
        <v>471</v>
      </c>
      <c r="W66" s="43" t="s">
        <v>1002</v>
      </c>
      <c r="X66" s="43" t="s">
        <v>1003</v>
      </c>
      <c r="Y66" s="43" t="s">
        <v>896</v>
      </c>
      <c r="Z66" s="43" t="s">
        <v>1017</v>
      </c>
      <c r="AA66" s="124">
        <v>2453088141.8800001</v>
      </c>
      <c r="AB66" s="43" t="s">
        <v>1018</v>
      </c>
      <c r="AC66" s="43" t="s">
        <v>1010</v>
      </c>
      <c r="AD66" s="128">
        <v>45658</v>
      </c>
      <c r="AE66" s="124">
        <v>2453088141.8800001</v>
      </c>
      <c r="AF66" s="124">
        <v>2453088141.8800001</v>
      </c>
      <c r="AG66" s="455"/>
      <c r="AH66" s="497"/>
      <c r="AI66" s="43" t="s">
        <v>1010</v>
      </c>
      <c r="AJ66" s="43" t="s">
        <v>1013</v>
      </c>
      <c r="AK66" s="195">
        <v>2443164034.5999999</v>
      </c>
      <c r="AL66" s="540"/>
      <c r="AM66" s="540"/>
      <c r="AN66" s="528"/>
      <c r="AO66" s="528"/>
      <c r="AP66" s="43" t="s">
        <v>1357</v>
      </c>
    </row>
    <row r="67" spans="1:42" ht="80.099999999999994" customHeight="1" x14ac:dyDescent="0.25">
      <c r="A67" s="43" t="s">
        <v>389</v>
      </c>
      <c r="B67" s="31" t="s">
        <v>234</v>
      </c>
      <c r="C67" s="43" t="s">
        <v>301</v>
      </c>
      <c r="D67" s="31" t="s">
        <v>245</v>
      </c>
      <c r="E67" s="82" t="s">
        <v>468</v>
      </c>
      <c r="F67" s="49">
        <v>2024130010241</v>
      </c>
      <c r="G67" s="46" t="s">
        <v>469</v>
      </c>
      <c r="H67" s="43" t="s">
        <v>470</v>
      </c>
      <c r="I67" s="31" t="s">
        <v>826</v>
      </c>
      <c r="J67" s="98">
        <v>1</v>
      </c>
      <c r="K67" s="43" t="s">
        <v>481</v>
      </c>
      <c r="L67" s="43" t="s">
        <v>187</v>
      </c>
      <c r="M67" s="43" t="s">
        <v>718</v>
      </c>
      <c r="N67" s="43">
        <v>107</v>
      </c>
      <c r="O67" s="301">
        <v>0</v>
      </c>
      <c r="P67" s="142">
        <f t="shared" si="1"/>
        <v>0</v>
      </c>
      <c r="Q67" s="120" t="s">
        <v>920</v>
      </c>
      <c r="R67" s="120" t="s">
        <v>920</v>
      </c>
      <c r="S67" s="51" t="s">
        <v>920</v>
      </c>
      <c r="T67" s="51" t="s">
        <v>920</v>
      </c>
      <c r="U67" s="51" t="s">
        <v>920</v>
      </c>
      <c r="V67" s="43" t="s">
        <v>471</v>
      </c>
      <c r="W67" s="43" t="s">
        <v>1002</v>
      </c>
      <c r="X67" s="43" t="s">
        <v>1003</v>
      </c>
      <c r="Y67" s="43" t="s">
        <v>914</v>
      </c>
      <c r="Z67" s="43" t="s">
        <v>920</v>
      </c>
      <c r="AA67" s="43">
        <v>0</v>
      </c>
      <c r="AB67" s="43" t="s">
        <v>920</v>
      </c>
      <c r="AC67" s="43" t="s">
        <v>920</v>
      </c>
      <c r="AD67" s="43"/>
      <c r="AE67" s="43">
        <v>0</v>
      </c>
      <c r="AF67" s="43">
        <v>0</v>
      </c>
      <c r="AG67" s="455"/>
      <c r="AH67" s="497"/>
      <c r="AI67" s="43" t="s">
        <v>920</v>
      </c>
      <c r="AJ67" s="43" t="s">
        <v>920</v>
      </c>
      <c r="AK67" s="195">
        <v>0</v>
      </c>
      <c r="AL67" s="540"/>
      <c r="AM67" s="540"/>
      <c r="AN67" s="528"/>
      <c r="AO67" s="528"/>
      <c r="AP67" s="43"/>
    </row>
    <row r="68" spans="1:42" ht="80.099999999999994" customHeight="1" x14ac:dyDescent="0.25">
      <c r="A68" s="43" t="s">
        <v>389</v>
      </c>
      <c r="B68" s="31" t="s">
        <v>234</v>
      </c>
      <c r="C68" s="43" t="s">
        <v>301</v>
      </c>
      <c r="D68" s="31" t="s">
        <v>245</v>
      </c>
      <c r="E68" s="82" t="s">
        <v>468</v>
      </c>
      <c r="F68" s="49">
        <v>2024130010241</v>
      </c>
      <c r="G68" s="46" t="s">
        <v>469</v>
      </c>
      <c r="H68" s="43" t="s">
        <v>470</v>
      </c>
      <c r="I68" s="43" t="s">
        <v>826</v>
      </c>
      <c r="J68" s="98">
        <v>1</v>
      </c>
      <c r="K68" s="43" t="s">
        <v>482</v>
      </c>
      <c r="L68" s="43" t="s">
        <v>187</v>
      </c>
      <c r="M68" s="43" t="s">
        <v>718</v>
      </c>
      <c r="N68" s="43">
        <v>107</v>
      </c>
      <c r="O68" s="301">
        <v>0</v>
      </c>
      <c r="P68" s="142">
        <f t="shared" si="1"/>
        <v>0</v>
      </c>
      <c r="Q68" s="120" t="s">
        <v>920</v>
      </c>
      <c r="R68" s="120" t="s">
        <v>920</v>
      </c>
      <c r="S68" s="51" t="s">
        <v>920</v>
      </c>
      <c r="T68" s="51" t="s">
        <v>920</v>
      </c>
      <c r="U68" s="51" t="s">
        <v>920</v>
      </c>
      <c r="V68" s="43" t="s">
        <v>471</v>
      </c>
      <c r="W68" s="43" t="s">
        <v>1002</v>
      </c>
      <c r="X68" s="43" t="s">
        <v>1003</v>
      </c>
      <c r="Y68" s="43" t="s">
        <v>914</v>
      </c>
      <c r="Z68" s="43" t="s">
        <v>1019</v>
      </c>
      <c r="AA68" s="145">
        <v>14952857622</v>
      </c>
      <c r="AB68" s="43" t="s">
        <v>920</v>
      </c>
      <c r="AC68" s="43" t="s">
        <v>48</v>
      </c>
      <c r="AD68" s="128">
        <v>45658</v>
      </c>
      <c r="AE68" s="124">
        <v>14952857622</v>
      </c>
      <c r="AF68" s="145">
        <v>14952857622</v>
      </c>
      <c r="AG68" s="455"/>
      <c r="AH68" s="497"/>
      <c r="AI68" s="43" t="s">
        <v>48</v>
      </c>
      <c r="AJ68" s="43" t="s">
        <v>1020</v>
      </c>
      <c r="AK68" s="195">
        <v>0</v>
      </c>
      <c r="AL68" s="540"/>
      <c r="AM68" s="540"/>
      <c r="AN68" s="528"/>
      <c r="AO68" s="528"/>
      <c r="AP68" s="43"/>
    </row>
    <row r="69" spans="1:42" ht="80.099999999999994" customHeight="1" x14ac:dyDescent="0.25">
      <c r="A69" s="43" t="s">
        <v>389</v>
      </c>
      <c r="B69" s="31" t="s">
        <v>234</v>
      </c>
      <c r="C69" s="43" t="s">
        <v>301</v>
      </c>
      <c r="D69" s="31" t="s">
        <v>245</v>
      </c>
      <c r="E69" s="82" t="s">
        <v>468</v>
      </c>
      <c r="F69" s="49">
        <v>2024130010241</v>
      </c>
      <c r="G69" s="46" t="s">
        <v>469</v>
      </c>
      <c r="H69" s="43" t="s">
        <v>470</v>
      </c>
      <c r="I69" s="43" t="s">
        <v>826</v>
      </c>
      <c r="J69" s="98">
        <v>1</v>
      </c>
      <c r="K69" s="43" t="s">
        <v>483</v>
      </c>
      <c r="L69" s="43" t="s">
        <v>187</v>
      </c>
      <c r="M69" s="43" t="s">
        <v>718</v>
      </c>
      <c r="N69" s="43">
        <v>107</v>
      </c>
      <c r="O69" s="301">
        <v>0</v>
      </c>
      <c r="P69" s="142">
        <f t="shared" si="1"/>
        <v>0</v>
      </c>
      <c r="Q69" s="120" t="s">
        <v>920</v>
      </c>
      <c r="R69" s="120" t="s">
        <v>920</v>
      </c>
      <c r="S69" s="51" t="s">
        <v>920</v>
      </c>
      <c r="T69" s="51" t="s">
        <v>920</v>
      </c>
      <c r="U69" s="51" t="s">
        <v>920</v>
      </c>
      <c r="V69" s="43" t="s">
        <v>471</v>
      </c>
      <c r="W69" s="43" t="s">
        <v>1002</v>
      </c>
      <c r="X69" s="43" t="s">
        <v>1003</v>
      </c>
      <c r="Y69" s="43" t="s">
        <v>896</v>
      </c>
      <c r="Z69" s="43" t="s">
        <v>1021</v>
      </c>
      <c r="AA69" s="43">
        <v>0</v>
      </c>
      <c r="AB69" s="43" t="s">
        <v>920</v>
      </c>
      <c r="AC69" s="43" t="s">
        <v>981</v>
      </c>
      <c r="AD69" s="43" t="s">
        <v>920</v>
      </c>
      <c r="AE69" s="43">
        <v>0</v>
      </c>
      <c r="AF69" s="43">
        <v>0</v>
      </c>
      <c r="AG69" s="455"/>
      <c r="AH69" s="497"/>
      <c r="AI69" s="43" t="s">
        <v>981</v>
      </c>
      <c r="AJ69" s="43" t="s">
        <v>1006</v>
      </c>
      <c r="AK69" s="195">
        <v>0</v>
      </c>
      <c r="AL69" s="540"/>
      <c r="AM69" s="540"/>
      <c r="AN69" s="528"/>
      <c r="AO69" s="528"/>
      <c r="AP69" s="43"/>
    </row>
    <row r="70" spans="1:42" ht="80.099999999999994" customHeight="1" x14ac:dyDescent="0.25">
      <c r="A70" s="43" t="s">
        <v>389</v>
      </c>
      <c r="B70" s="31" t="s">
        <v>234</v>
      </c>
      <c r="C70" s="43" t="s">
        <v>301</v>
      </c>
      <c r="D70" s="31" t="s">
        <v>245</v>
      </c>
      <c r="E70" s="82" t="s">
        <v>468</v>
      </c>
      <c r="F70" s="49">
        <v>2024130010241</v>
      </c>
      <c r="G70" s="46" t="s">
        <v>469</v>
      </c>
      <c r="H70" s="43" t="s">
        <v>470</v>
      </c>
      <c r="I70" s="43" t="s">
        <v>826</v>
      </c>
      <c r="J70" s="98">
        <v>1</v>
      </c>
      <c r="K70" s="43" t="s">
        <v>472</v>
      </c>
      <c r="L70" s="43" t="s">
        <v>187</v>
      </c>
      <c r="M70" s="43" t="s">
        <v>718</v>
      </c>
      <c r="N70" s="43">
        <v>107</v>
      </c>
      <c r="O70" s="301">
        <v>0</v>
      </c>
      <c r="P70" s="142">
        <f t="shared" si="1"/>
        <v>0</v>
      </c>
      <c r="Q70" s="120" t="s">
        <v>920</v>
      </c>
      <c r="R70" s="120" t="s">
        <v>920</v>
      </c>
      <c r="S70" s="51" t="s">
        <v>920</v>
      </c>
      <c r="T70" s="51" t="s">
        <v>920</v>
      </c>
      <c r="U70" s="51" t="s">
        <v>920</v>
      </c>
      <c r="V70" s="43" t="s">
        <v>471</v>
      </c>
      <c r="W70" s="43" t="s">
        <v>1002</v>
      </c>
      <c r="X70" s="43" t="s">
        <v>1003</v>
      </c>
      <c r="Y70" s="43" t="s">
        <v>914</v>
      </c>
      <c r="Z70" s="43" t="s">
        <v>472</v>
      </c>
      <c r="AA70" s="43">
        <v>0</v>
      </c>
      <c r="AB70" s="43" t="s">
        <v>920</v>
      </c>
      <c r="AC70" s="43" t="s">
        <v>1010</v>
      </c>
      <c r="AD70" s="128" t="s">
        <v>920</v>
      </c>
      <c r="AE70" s="124">
        <v>0</v>
      </c>
      <c r="AF70" s="43">
        <v>0</v>
      </c>
      <c r="AG70" s="455"/>
      <c r="AH70" s="497"/>
      <c r="AI70" s="43" t="s">
        <v>1010</v>
      </c>
      <c r="AJ70" s="43" t="s">
        <v>1013</v>
      </c>
      <c r="AK70" s="195">
        <v>0</v>
      </c>
      <c r="AL70" s="540"/>
      <c r="AM70" s="540"/>
      <c r="AN70" s="528"/>
      <c r="AO70" s="528"/>
      <c r="AP70" s="43"/>
    </row>
    <row r="71" spans="1:42" ht="80.099999999999994" customHeight="1" x14ac:dyDescent="0.25">
      <c r="A71" s="43" t="s">
        <v>389</v>
      </c>
      <c r="B71" s="31" t="s">
        <v>234</v>
      </c>
      <c r="C71" s="43" t="s">
        <v>301</v>
      </c>
      <c r="D71" s="31" t="s">
        <v>245</v>
      </c>
      <c r="E71" s="82" t="s">
        <v>468</v>
      </c>
      <c r="F71" s="49">
        <v>2024130010241</v>
      </c>
      <c r="G71" s="46" t="s">
        <v>469</v>
      </c>
      <c r="H71" s="43" t="s">
        <v>470</v>
      </c>
      <c r="I71" s="43" t="s">
        <v>826</v>
      </c>
      <c r="J71" s="98">
        <v>1</v>
      </c>
      <c r="K71" s="43" t="s">
        <v>484</v>
      </c>
      <c r="L71" s="43" t="s">
        <v>187</v>
      </c>
      <c r="M71" s="43" t="s">
        <v>718</v>
      </c>
      <c r="N71" s="43">
        <v>107</v>
      </c>
      <c r="O71" s="301">
        <v>0</v>
      </c>
      <c r="P71" s="142">
        <f t="shared" si="1"/>
        <v>0</v>
      </c>
      <c r="Q71" s="120" t="s">
        <v>920</v>
      </c>
      <c r="R71" s="120" t="s">
        <v>920</v>
      </c>
      <c r="S71" s="51" t="s">
        <v>920</v>
      </c>
      <c r="T71" s="51" t="s">
        <v>920</v>
      </c>
      <c r="U71" s="51" t="s">
        <v>920</v>
      </c>
      <c r="V71" s="43" t="s">
        <v>471</v>
      </c>
      <c r="W71" s="43" t="s">
        <v>1002</v>
      </c>
      <c r="X71" s="43" t="s">
        <v>1003</v>
      </c>
      <c r="Y71" s="43" t="s">
        <v>896</v>
      </c>
      <c r="Z71" s="43" t="s">
        <v>1022</v>
      </c>
      <c r="AA71" s="43">
        <v>0</v>
      </c>
      <c r="AB71" s="43" t="s">
        <v>920</v>
      </c>
      <c r="AC71" s="43" t="s">
        <v>1010</v>
      </c>
      <c r="AD71" s="43" t="s">
        <v>920</v>
      </c>
      <c r="AE71" s="43">
        <v>0</v>
      </c>
      <c r="AF71" s="43">
        <v>0</v>
      </c>
      <c r="AG71" s="456"/>
      <c r="AH71" s="498"/>
      <c r="AI71" s="43" t="s">
        <v>1010</v>
      </c>
      <c r="AJ71" s="43" t="s">
        <v>1013</v>
      </c>
      <c r="AK71" s="195"/>
      <c r="AL71" s="541"/>
      <c r="AM71" s="541"/>
      <c r="AN71" s="529"/>
      <c r="AO71" s="529"/>
      <c r="AP71" s="43"/>
    </row>
    <row r="72" spans="1:42" ht="80.099999999999994" customHeight="1" x14ac:dyDescent="0.25">
      <c r="A72" s="43"/>
      <c r="B72" s="536"/>
      <c r="C72" s="537"/>
      <c r="D72" s="538"/>
      <c r="E72" s="518" t="s">
        <v>1387</v>
      </c>
      <c r="F72" s="519"/>
      <c r="G72" s="519"/>
      <c r="H72" s="519"/>
      <c r="I72" s="519"/>
      <c r="J72" s="519"/>
      <c r="K72" s="519"/>
      <c r="L72" s="519"/>
      <c r="M72" s="519"/>
      <c r="N72" s="519"/>
      <c r="O72" s="520"/>
      <c r="P72" s="279">
        <f>AVERAGE(P59:P71)</f>
        <v>0.32278936017253773</v>
      </c>
      <c r="Q72" s="120"/>
      <c r="R72" s="120"/>
      <c r="S72" s="51"/>
      <c r="T72" s="51"/>
      <c r="U72" s="51"/>
      <c r="V72" s="43"/>
      <c r="W72" s="43"/>
      <c r="X72" s="43"/>
      <c r="Y72" s="43"/>
      <c r="Z72" s="43"/>
      <c r="AA72" s="43"/>
      <c r="AB72" s="43"/>
      <c r="AC72" s="43"/>
      <c r="AD72" s="43"/>
      <c r="AE72" s="43"/>
      <c r="AF72" s="43"/>
      <c r="AG72" s="220"/>
      <c r="AH72" s="333"/>
      <c r="AI72" s="43"/>
      <c r="AJ72" s="515"/>
      <c r="AK72" s="516"/>
      <c r="AL72" s="516"/>
      <c r="AM72" s="517"/>
      <c r="AN72" s="355"/>
      <c r="AO72" s="355"/>
      <c r="AP72" s="43"/>
    </row>
    <row r="73" spans="1:42" ht="80.099999999999994" customHeight="1" x14ac:dyDescent="0.25">
      <c r="A73" s="43" t="s">
        <v>389</v>
      </c>
      <c r="B73" s="31" t="s">
        <v>234</v>
      </c>
      <c r="C73" s="43" t="s">
        <v>316</v>
      </c>
      <c r="D73" s="31" t="s">
        <v>245</v>
      </c>
      <c r="E73" s="59" t="s">
        <v>485</v>
      </c>
      <c r="F73" s="49">
        <v>2024130010238</v>
      </c>
      <c r="G73" s="43" t="s">
        <v>486</v>
      </c>
      <c r="H73" s="43" t="s">
        <v>670</v>
      </c>
      <c r="I73" s="43" t="s">
        <v>828</v>
      </c>
      <c r="J73" s="98">
        <v>1</v>
      </c>
      <c r="K73" s="56" t="s">
        <v>487</v>
      </c>
      <c r="L73" s="43" t="s">
        <v>187</v>
      </c>
      <c r="M73" s="43" t="s">
        <v>719</v>
      </c>
      <c r="N73" s="43">
        <v>5914</v>
      </c>
      <c r="O73" s="301">
        <v>1137</v>
      </c>
      <c r="P73" s="142">
        <f t="shared" si="1"/>
        <v>0.19225566452485626</v>
      </c>
      <c r="Q73" s="120">
        <v>45292</v>
      </c>
      <c r="R73" s="120">
        <v>45657</v>
      </c>
      <c r="S73" s="51">
        <v>360</v>
      </c>
      <c r="T73" s="43">
        <v>5914</v>
      </c>
      <c r="U73" s="51" t="s">
        <v>1023</v>
      </c>
      <c r="V73" s="43" t="s">
        <v>493</v>
      </c>
      <c r="W73" s="43" t="s">
        <v>1024</v>
      </c>
      <c r="X73" s="43" t="s">
        <v>1025</v>
      </c>
      <c r="Y73" s="43" t="s">
        <v>914</v>
      </c>
      <c r="Z73" s="43"/>
      <c r="AA73" s="43"/>
      <c r="AB73" s="43"/>
      <c r="AC73" s="43"/>
      <c r="AD73" s="43"/>
      <c r="AE73" s="124">
        <v>566008473703.12</v>
      </c>
      <c r="AF73" s="124">
        <v>566008473703.12</v>
      </c>
      <c r="AG73" s="454">
        <v>567807695115.90002</v>
      </c>
      <c r="AH73" s="496">
        <f>570652352870.2+350758653</f>
        <v>571003111523.19995</v>
      </c>
      <c r="AI73" s="43" t="s">
        <v>1026</v>
      </c>
      <c r="AJ73" s="43" t="s">
        <v>1027</v>
      </c>
      <c r="AK73" s="197">
        <v>109864771233</v>
      </c>
      <c r="AL73" s="551">
        <v>109864771233</v>
      </c>
      <c r="AM73" s="551">
        <v>108825572382</v>
      </c>
      <c r="AN73" s="548">
        <f>AL73/AH73</f>
        <v>0.19240660692710809</v>
      </c>
      <c r="AO73" s="548">
        <f>AM73/AH73</f>
        <v>0.19058665388302073</v>
      </c>
      <c r="AP73" s="43" t="s">
        <v>1331</v>
      </c>
    </row>
    <row r="74" spans="1:42" ht="80.099999999999994" customHeight="1" x14ac:dyDescent="0.25">
      <c r="A74" s="43" t="s">
        <v>389</v>
      </c>
      <c r="B74" s="31" t="s">
        <v>234</v>
      </c>
      <c r="C74" s="43" t="s">
        <v>316</v>
      </c>
      <c r="D74" s="31" t="s">
        <v>245</v>
      </c>
      <c r="E74" s="59" t="s">
        <v>485</v>
      </c>
      <c r="F74" s="49">
        <v>2024130010238</v>
      </c>
      <c r="G74" s="43" t="s">
        <v>486</v>
      </c>
      <c r="H74" s="43" t="s">
        <v>670</v>
      </c>
      <c r="I74" s="43" t="s">
        <v>828</v>
      </c>
      <c r="J74" s="98">
        <v>1</v>
      </c>
      <c r="K74" s="48" t="s">
        <v>488</v>
      </c>
      <c r="L74" s="43" t="s">
        <v>187</v>
      </c>
      <c r="M74" s="43" t="s">
        <v>719</v>
      </c>
      <c r="N74" s="43">
        <v>260</v>
      </c>
      <c r="O74" s="301">
        <v>0</v>
      </c>
      <c r="P74" s="142">
        <f t="shared" si="1"/>
        <v>0</v>
      </c>
      <c r="Q74" s="120">
        <v>45292</v>
      </c>
      <c r="R74" s="120">
        <v>45657</v>
      </c>
      <c r="S74" s="51">
        <v>360</v>
      </c>
      <c r="T74" s="43">
        <v>260</v>
      </c>
      <c r="U74" s="51" t="s">
        <v>1023</v>
      </c>
      <c r="V74" s="43" t="s">
        <v>493</v>
      </c>
      <c r="W74" s="43" t="s">
        <v>1028</v>
      </c>
      <c r="X74" s="43" t="s">
        <v>1029</v>
      </c>
      <c r="Y74" s="43" t="s">
        <v>896</v>
      </c>
      <c r="Z74" s="43" t="s">
        <v>1030</v>
      </c>
      <c r="AA74" s="124"/>
      <c r="AB74" s="43" t="s">
        <v>53</v>
      </c>
      <c r="AC74" s="43" t="s">
        <v>48</v>
      </c>
      <c r="AD74" s="128">
        <v>45689</v>
      </c>
      <c r="AE74" s="124">
        <v>1478845000</v>
      </c>
      <c r="AF74" s="124">
        <v>1478845000</v>
      </c>
      <c r="AG74" s="455"/>
      <c r="AH74" s="497"/>
      <c r="AI74" s="43" t="s">
        <v>1026</v>
      </c>
      <c r="AJ74" s="43" t="s">
        <v>1027</v>
      </c>
      <c r="AK74" s="197">
        <v>0</v>
      </c>
      <c r="AL74" s="552"/>
      <c r="AM74" s="552"/>
      <c r="AN74" s="549"/>
      <c r="AO74" s="549"/>
      <c r="AP74" s="43"/>
    </row>
    <row r="75" spans="1:42" ht="80.099999999999994" customHeight="1" x14ac:dyDescent="0.25">
      <c r="A75" s="43" t="s">
        <v>389</v>
      </c>
      <c r="B75" s="31" t="s">
        <v>234</v>
      </c>
      <c r="C75" s="43" t="s">
        <v>316</v>
      </c>
      <c r="D75" s="31" t="s">
        <v>245</v>
      </c>
      <c r="E75" s="59" t="s">
        <v>485</v>
      </c>
      <c r="F75" s="49">
        <v>2024130010238</v>
      </c>
      <c r="G75" s="43" t="s">
        <v>486</v>
      </c>
      <c r="H75" s="43" t="s">
        <v>670</v>
      </c>
      <c r="I75" s="43" t="s">
        <v>828</v>
      </c>
      <c r="J75" s="98">
        <v>1</v>
      </c>
      <c r="K75" s="56" t="s">
        <v>489</v>
      </c>
      <c r="L75" s="43" t="s">
        <v>187</v>
      </c>
      <c r="M75" s="43" t="s">
        <v>719</v>
      </c>
      <c r="N75" s="43">
        <v>20</v>
      </c>
      <c r="O75" s="301">
        <v>0</v>
      </c>
      <c r="P75" s="142">
        <f t="shared" si="1"/>
        <v>0</v>
      </c>
      <c r="Q75" s="120">
        <v>45292</v>
      </c>
      <c r="R75" s="120">
        <v>45657</v>
      </c>
      <c r="S75" s="51">
        <v>360</v>
      </c>
      <c r="T75" s="43">
        <v>20</v>
      </c>
      <c r="U75" s="51" t="s">
        <v>1023</v>
      </c>
      <c r="V75" s="43" t="s">
        <v>493</v>
      </c>
      <c r="W75" s="43" t="s">
        <v>1024</v>
      </c>
      <c r="X75" s="43" t="s">
        <v>1025</v>
      </c>
      <c r="Y75" s="43" t="s">
        <v>914</v>
      </c>
      <c r="Z75" s="43"/>
      <c r="AA75" s="124"/>
      <c r="AB75" s="43"/>
      <c r="AC75" s="43"/>
      <c r="AD75" s="43"/>
      <c r="AE75" s="124">
        <v>62324497.560000002</v>
      </c>
      <c r="AF75" s="124">
        <v>62324497.560000002</v>
      </c>
      <c r="AG75" s="455"/>
      <c r="AH75" s="497"/>
      <c r="AI75" s="43" t="s">
        <v>981</v>
      </c>
      <c r="AJ75" s="43" t="s">
        <v>1027</v>
      </c>
      <c r="AK75" s="197">
        <v>0</v>
      </c>
      <c r="AL75" s="552"/>
      <c r="AM75" s="552"/>
      <c r="AN75" s="549"/>
      <c r="AO75" s="549"/>
      <c r="AP75" s="43"/>
    </row>
    <row r="76" spans="1:42" ht="80.099999999999994" customHeight="1" x14ac:dyDescent="0.25">
      <c r="A76" s="43" t="s">
        <v>389</v>
      </c>
      <c r="B76" s="31" t="s">
        <v>234</v>
      </c>
      <c r="C76" s="43" t="s">
        <v>316</v>
      </c>
      <c r="D76" s="31" t="s">
        <v>245</v>
      </c>
      <c r="E76" s="59" t="s">
        <v>485</v>
      </c>
      <c r="F76" s="49">
        <v>2024130010238</v>
      </c>
      <c r="G76" s="43" t="s">
        <v>486</v>
      </c>
      <c r="H76" s="43" t="s">
        <v>670</v>
      </c>
      <c r="I76" s="43" t="s">
        <v>828</v>
      </c>
      <c r="J76" s="98">
        <v>1</v>
      </c>
      <c r="K76" s="60" t="s">
        <v>490</v>
      </c>
      <c r="L76" s="43" t="s">
        <v>187</v>
      </c>
      <c r="M76" s="43" t="s">
        <v>719</v>
      </c>
      <c r="N76" s="43">
        <v>1</v>
      </c>
      <c r="O76" s="301">
        <v>0</v>
      </c>
      <c r="P76" s="142">
        <f t="shared" si="1"/>
        <v>0</v>
      </c>
      <c r="Q76" s="120">
        <v>45292</v>
      </c>
      <c r="R76" s="120">
        <v>45657</v>
      </c>
      <c r="S76" s="51">
        <v>360</v>
      </c>
      <c r="T76" s="43">
        <v>1</v>
      </c>
      <c r="U76" s="51" t="s">
        <v>1023</v>
      </c>
      <c r="V76" s="43" t="s">
        <v>493</v>
      </c>
      <c r="W76" s="43" t="s">
        <v>1024</v>
      </c>
      <c r="X76" s="43" t="s">
        <v>1025</v>
      </c>
      <c r="Y76" s="43" t="s">
        <v>914</v>
      </c>
      <c r="Z76" s="43"/>
      <c r="AA76" s="124"/>
      <c r="AB76" s="43"/>
      <c r="AC76" s="43"/>
      <c r="AD76" s="43"/>
      <c r="AE76" s="124">
        <v>149271914.22</v>
      </c>
      <c r="AF76" s="124">
        <v>149271914.22</v>
      </c>
      <c r="AG76" s="455"/>
      <c r="AH76" s="497"/>
      <c r="AI76" s="43" t="s">
        <v>981</v>
      </c>
      <c r="AJ76" s="43" t="s">
        <v>1027</v>
      </c>
      <c r="AK76" s="197">
        <v>0</v>
      </c>
      <c r="AL76" s="552"/>
      <c r="AM76" s="552"/>
      <c r="AN76" s="549"/>
      <c r="AO76" s="549"/>
      <c r="AP76" s="43"/>
    </row>
    <row r="77" spans="1:42" ht="80.099999999999994" customHeight="1" x14ac:dyDescent="0.25">
      <c r="A77" s="43" t="s">
        <v>389</v>
      </c>
      <c r="B77" s="31" t="s">
        <v>234</v>
      </c>
      <c r="C77" s="43" t="s">
        <v>316</v>
      </c>
      <c r="D77" s="31" t="s">
        <v>245</v>
      </c>
      <c r="E77" s="59" t="s">
        <v>485</v>
      </c>
      <c r="F77" s="49">
        <v>2024130010238</v>
      </c>
      <c r="G77" s="43" t="s">
        <v>486</v>
      </c>
      <c r="H77" s="43" t="s">
        <v>670</v>
      </c>
      <c r="I77" s="43" t="s">
        <v>828</v>
      </c>
      <c r="J77" s="98">
        <v>1</v>
      </c>
      <c r="K77" s="61" t="s">
        <v>491</v>
      </c>
      <c r="L77" s="43" t="s">
        <v>187</v>
      </c>
      <c r="M77" s="43" t="s">
        <v>719</v>
      </c>
      <c r="N77" s="43">
        <v>832</v>
      </c>
      <c r="O77" s="301">
        <v>0</v>
      </c>
      <c r="P77" s="142">
        <f t="shared" si="1"/>
        <v>0</v>
      </c>
      <c r="Q77" s="120">
        <v>45292</v>
      </c>
      <c r="R77" s="120">
        <v>45657</v>
      </c>
      <c r="S77" s="51">
        <v>360</v>
      </c>
      <c r="T77" s="43">
        <v>832</v>
      </c>
      <c r="U77" s="51" t="s">
        <v>1023</v>
      </c>
      <c r="V77" s="43" t="s">
        <v>493</v>
      </c>
      <c r="W77" s="43" t="s">
        <v>1024</v>
      </c>
      <c r="X77" s="43" t="s">
        <v>1025</v>
      </c>
      <c r="Y77" s="43" t="s">
        <v>896</v>
      </c>
      <c r="Z77" s="43" t="s">
        <v>1031</v>
      </c>
      <c r="AA77" s="124"/>
      <c r="AB77" s="43" t="s">
        <v>54</v>
      </c>
      <c r="AC77" s="43" t="s">
        <v>40</v>
      </c>
      <c r="AD77" s="128">
        <v>45689</v>
      </c>
      <c r="AE77" s="124">
        <v>108780000.00000001</v>
      </c>
      <c r="AF77" s="124">
        <v>108780000.00000001</v>
      </c>
      <c r="AG77" s="455"/>
      <c r="AH77" s="497"/>
      <c r="AI77" s="43" t="s">
        <v>981</v>
      </c>
      <c r="AJ77" s="43" t="s">
        <v>1027</v>
      </c>
      <c r="AK77" s="197">
        <v>0</v>
      </c>
      <c r="AL77" s="552"/>
      <c r="AM77" s="552"/>
      <c r="AN77" s="549"/>
      <c r="AO77" s="549"/>
      <c r="AP77" s="43"/>
    </row>
    <row r="78" spans="1:42" ht="80.099999999999994" customHeight="1" x14ac:dyDescent="0.25">
      <c r="A78" s="43" t="s">
        <v>389</v>
      </c>
      <c r="B78" s="31" t="s">
        <v>234</v>
      </c>
      <c r="C78" s="43" t="s">
        <v>316</v>
      </c>
      <c r="D78" s="31" t="s">
        <v>245</v>
      </c>
      <c r="E78" s="59" t="s">
        <v>485</v>
      </c>
      <c r="F78" s="49">
        <v>2024130010238</v>
      </c>
      <c r="G78" s="43" t="s">
        <v>486</v>
      </c>
      <c r="H78" s="43" t="s">
        <v>670</v>
      </c>
      <c r="I78" s="43" t="s">
        <v>828</v>
      </c>
      <c r="J78" s="98">
        <v>1</v>
      </c>
      <c r="K78" s="61" t="s">
        <v>492</v>
      </c>
      <c r="L78" s="43" t="s">
        <v>187</v>
      </c>
      <c r="M78" s="43" t="s">
        <v>719</v>
      </c>
      <c r="N78" s="43">
        <v>0</v>
      </c>
      <c r="O78" s="301" t="s">
        <v>224</v>
      </c>
      <c r="P78" s="142" t="s">
        <v>224</v>
      </c>
      <c r="Q78" s="120">
        <v>45292</v>
      </c>
      <c r="R78" s="120">
        <v>45657</v>
      </c>
      <c r="S78" s="51">
        <v>360</v>
      </c>
      <c r="T78" s="43">
        <v>0</v>
      </c>
      <c r="U78" s="51" t="s">
        <v>1023</v>
      </c>
      <c r="V78" s="43" t="s">
        <v>493</v>
      </c>
      <c r="W78" s="43" t="s">
        <v>1024</v>
      </c>
      <c r="X78" s="43" t="s">
        <v>1025</v>
      </c>
      <c r="Y78" s="43" t="s">
        <v>896</v>
      </c>
      <c r="Z78" s="43" t="s">
        <v>1032</v>
      </c>
      <c r="AA78" s="124">
        <v>0</v>
      </c>
      <c r="AB78" s="43" t="s">
        <v>64</v>
      </c>
      <c r="AC78" s="43" t="s">
        <v>40</v>
      </c>
      <c r="AD78" s="128" t="s">
        <v>1234</v>
      </c>
      <c r="AE78" s="124">
        <v>1</v>
      </c>
      <c r="AF78" s="124">
        <v>1</v>
      </c>
      <c r="AG78" s="456"/>
      <c r="AH78" s="498"/>
      <c r="AI78" s="43" t="s">
        <v>981</v>
      </c>
      <c r="AJ78" s="43" t="s">
        <v>1027</v>
      </c>
      <c r="AK78" s="197">
        <v>0</v>
      </c>
      <c r="AL78" s="553"/>
      <c r="AM78" s="553"/>
      <c r="AN78" s="550"/>
      <c r="AO78" s="550"/>
      <c r="AP78" s="43"/>
    </row>
    <row r="79" spans="1:42" ht="80.099999999999994" customHeight="1" x14ac:dyDescent="0.25">
      <c r="A79" s="515"/>
      <c r="B79" s="516"/>
      <c r="C79" s="516"/>
      <c r="D79" s="517"/>
      <c r="E79" s="518" t="s">
        <v>1388</v>
      </c>
      <c r="F79" s="519"/>
      <c r="G79" s="519"/>
      <c r="H79" s="519"/>
      <c r="I79" s="519"/>
      <c r="J79" s="519"/>
      <c r="K79" s="519"/>
      <c r="L79" s="519"/>
      <c r="M79" s="519"/>
      <c r="N79" s="519"/>
      <c r="O79" s="520"/>
      <c r="P79" s="279">
        <f>AVERAGE(P73:P77)</f>
        <v>3.845113290497125E-2</v>
      </c>
      <c r="Q79" s="120"/>
      <c r="R79" s="120"/>
      <c r="S79" s="51"/>
      <c r="T79" s="43"/>
      <c r="U79" s="51"/>
      <c r="V79" s="43"/>
      <c r="W79" s="43"/>
      <c r="X79" s="43"/>
      <c r="Y79" s="43"/>
      <c r="Z79" s="43"/>
      <c r="AA79" s="124"/>
      <c r="AB79" s="43"/>
      <c r="AC79" s="43"/>
      <c r="AD79" s="128"/>
      <c r="AE79" s="124"/>
      <c r="AF79" s="124"/>
      <c r="AG79" s="220"/>
      <c r="AH79" s="333"/>
      <c r="AI79" s="43"/>
      <c r="AJ79" s="515"/>
      <c r="AK79" s="516"/>
      <c r="AL79" s="516"/>
      <c r="AM79" s="517"/>
      <c r="AN79" s="358"/>
      <c r="AO79" s="358"/>
      <c r="AP79" s="43"/>
    </row>
    <row r="80" spans="1:42" ht="80.099999999999994" customHeight="1" x14ac:dyDescent="0.25">
      <c r="A80" s="43" t="s">
        <v>391</v>
      </c>
      <c r="B80" s="31" t="s">
        <v>252</v>
      </c>
      <c r="C80" s="43" t="s">
        <v>251</v>
      </c>
      <c r="D80" s="43" t="s">
        <v>250</v>
      </c>
      <c r="E80" s="83" t="s">
        <v>494</v>
      </c>
      <c r="F80" s="49">
        <v>2024130010244</v>
      </c>
      <c r="G80" s="63" t="s">
        <v>495</v>
      </c>
      <c r="H80" s="45" t="s">
        <v>671</v>
      </c>
      <c r="I80" s="43" t="s">
        <v>829</v>
      </c>
      <c r="J80" s="98">
        <v>0.3</v>
      </c>
      <c r="K80" s="29" t="s">
        <v>496</v>
      </c>
      <c r="L80" s="43" t="s">
        <v>187</v>
      </c>
      <c r="M80" s="43" t="s">
        <v>720</v>
      </c>
      <c r="N80" s="43">
        <v>9</v>
      </c>
      <c r="O80" s="259">
        <v>4</v>
      </c>
      <c r="P80" s="142">
        <f t="shared" si="1"/>
        <v>0.44444444444444442</v>
      </c>
      <c r="Q80" s="115" t="s">
        <v>1155</v>
      </c>
      <c r="R80" s="115" t="s">
        <v>1156</v>
      </c>
      <c r="S80" s="51">
        <v>330</v>
      </c>
      <c r="T80" s="51">
        <v>40961</v>
      </c>
      <c r="U80" s="51" t="s">
        <v>908</v>
      </c>
      <c r="V80" s="43" t="s">
        <v>506</v>
      </c>
      <c r="W80" s="43" t="s">
        <v>963</v>
      </c>
      <c r="X80" s="43" t="s">
        <v>964</v>
      </c>
      <c r="Y80" s="43" t="s">
        <v>965</v>
      </c>
      <c r="Z80" s="43" t="s">
        <v>966</v>
      </c>
      <c r="AA80" s="124">
        <v>1187906329</v>
      </c>
      <c r="AB80" s="43" t="s">
        <v>49</v>
      </c>
      <c r="AC80" s="43" t="s">
        <v>48</v>
      </c>
      <c r="AD80" s="128">
        <v>45679</v>
      </c>
      <c r="AE80" s="124">
        <v>2386143032</v>
      </c>
      <c r="AF80" s="124">
        <v>2386143032</v>
      </c>
      <c r="AG80" s="454" t="s">
        <v>1159</v>
      </c>
      <c r="AH80" s="496">
        <v>2386143032</v>
      </c>
      <c r="AI80" s="43" t="s">
        <v>967</v>
      </c>
      <c r="AJ80" s="43" t="s">
        <v>968</v>
      </c>
      <c r="AK80" s="195">
        <v>644800000</v>
      </c>
      <c r="AL80" s="539">
        <v>771800000</v>
      </c>
      <c r="AM80" s="539">
        <v>0</v>
      </c>
      <c r="AN80" s="527">
        <f>AL80/AH80</f>
        <v>0.3234508533853892</v>
      </c>
      <c r="AO80" s="527">
        <f>AM80/AH80</f>
        <v>0</v>
      </c>
      <c r="AP80" s="43" t="s">
        <v>1285</v>
      </c>
    </row>
    <row r="81" spans="1:42" ht="80.099999999999994" customHeight="1" x14ac:dyDescent="0.25">
      <c r="A81" s="43" t="s">
        <v>391</v>
      </c>
      <c r="B81" s="31" t="s">
        <v>252</v>
      </c>
      <c r="C81" s="43" t="s">
        <v>251</v>
      </c>
      <c r="D81" s="43" t="s">
        <v>250</v>
      </c>
      <c r="E81" s="83" t="s">
        <v>494</v>
      </c>
      <c r="F81" s="49">
        <v>2024130010244</v>
      </c>
      <c r="G81" s="63" t="s">
        <v>495</v>
      </c>
      <c r="H81" s="48" t="s">
        <v>672</v>
      </c>
      <c r="I81" s="43" t="s">
        <v>829</v>
      </c>
      <c r="J81" s="98">
        <v>0.3</v>
      </c>
      <c r="K81" s="29" t="s">
        <v>497</v>
      </c>
      <c r="L81" s="43" t="s">
        <v>187</v>
      </c>
      <c r="M81" s="43" t="s">
        <v>720</v>
      </c>
      <c r="N81" s="43">
        <v>3</v>
      </c>
      <c r="O81" s="259">
        <v>0</v>
      </c>
      <c r="P81" s="142">
        <f t="shared" si="1"/>
        <v>0</v>
      </c>
      <c r="Q81" s="115" t="s">
        <v>1157</v>
      </c>
      <c r="R81" s="115" t="s">
        <v>1158</v>
      </c>
      <c r="S81" s="51">
        <v>220</v>
      </c>
      <c r="T81" s="51">
        <v>350</v>
      </c>
      <c r="U81" s="51" t="s">
        <v>908</v>
      </c>
      <c r="V81" s="43" t="s">
        <v>506</v>
      </c>
      <c r="W81" s="43" t="s">
        <v>969</v>
      </c>
      <c r="X81" s="43" t="s">
        <v>970</v>
      </c>
      <c r="Y81" s="43" t="s">
        <v>914</v>
      </c>
      <c r="Z81" s="43" t="s">
        <v>898</v>
      </c>
      <c r="AA81" s="166">
        <v>421000000</v>
      </c>
      <c r="AB81" s="43" t="s">
        <v>49</v>
      </c>
      <c r="AC81" s="43" t="s">
        <v>48</v>
      </c>
      <c r="AD81" s="128">
        <v>45679</v>
      </c>
      <c r="AE81" s="124">
        <v>2386143032</v>
      </c>
      <c r="AF81" s="124">
        <v>2386143032</v>
      </c>
      <c r="AG81" s="455"/>
      <c r="AH81" s="497"/>
      <c r="AI81" s="43" t="s">
        <v>967</v>
      </c>
      <c r="AJ81" s="43" t="s">
        <v>898</v>
      </c>
      <c r="AK81" s="195">
        <v>0</v>
      </c>
      <c r="AL81" s="540"/>
      <c r="AM81" s="540"/>
      <c r="AN81" s="528"/>
      <c r="AO81" s="528"/>
      <c r="AP81" s="43" t="s">
        <v>1286</v>
      </c>
    </row>
    <row r="82" spans="1:42" ht="80.099999999999994" customHeight="1" x14ac:dyDescent="0.25">
      <c r="A82" s="43" t="s">
        <v>391</v>
      </c>
      <c r="B82" s="31" t="s">
        <v>252</v>
      </c>
      <c r="C82" s="43" t="s">
        <v>251</v>
      </c>
      <c r="D82" s="43" t="s">
        <v>250</v>
      </c>
      <c r="E82" s="83" t="s">
        <v>494</v>
      </c>
      <c r="F82" s="49">
        <v>2024130010244</v>
      </c>
      <c r="G82" s="63" t="s">
        <v>495</v>
      </c>
      <c r="H82" s="48" t="s">
        <v>671</v>
      </c>
      <c r="I82" s="43" t="s">
        <v>829</v>
      </c>
      <c r="J82" s="98">
        <v>0.3</v>
      </c>
      <c r="K82" s="29" t="s">
        <v>498</v>
      </c>
      <c r="L82" s="43" t="s">
        <v>187</v>
      </c>
      <c r="M82" s="43" t="s">
        <v>720</v>
      </c>
      <c r="N82" s="43" t="s">
        <v>224</v>
      </c>
      <c r="O82" s="263" t="s">
        <v>224</v>
      </c>
      <c r="P82" s="142" t="s">
        <v>224</v>
      </c>
      <c r="Q82" s="43" t="s">
        <v>224</v>
      </c>
      <c r="R82" s="43" t="s">
        <v>224</v>
      </c>
      <c r="S82" s="43" t="s">
        <v>224</v>
      </c>
      <c r="T82" s="43" t="s">
        <v>224</v>
      </c>
      <c r="U82" s="51" t="s">
        <v>908</v>
      </c>
      <c r="V82" s="43" t="s">
        <v>506</v>
      </c>
      <c r="W82" s="43" t="s">
        <v>971</v>
      </c>
      <c r="X82" s="43" t="s">
        <v>972</v>
      </c>
      <c r="Y82" s="43" t="s">
        <v>896</v>
      </c>
      <c r="Z82" s="43" t="s">
        <v>973</v>
      </c>
      <c r="AA82" s="124" t="s">
        <v>224</v>
      </c>
      <c r="AB82" s="43" t="s">
        <v>51</v>
      </c>
      <c r="AC82" s="43" t="s">
        <v>224</v>
      </c>
      <c r="AD82" s="43" t="s">
        <v>224</v>
      </c>
      <c r="AE82" s="43" t="s">
        <v>224</v>
      </c>
      <c r="AF82" s="43" t="s">
        <v>224</v>
      </c>
      <c r="AG82" s="455"/>
      <c r="AH82" s="497"/>
      <c r="AI82" s="43" t="s">
        <v>224</v>
      </c>
      <c r="AJ82" s="43" t="s">
        <v>968</v>
      </c>
      <c r="AK82" s="195" t="s">
        <v>224</v>
      </c>
      <c r="AL82" s="540"/>
      <c r="AM82" s="540"/>
      <c r="AN82" s="528"/>
      <c r="AO82" s="528"/>
      <c r="AP82" s="43" t="s">
        <v>1287</v>
      </c>
    </row>
    <row r="83" spans="1:42" ht="80.099999999999994" customHeight="1" x14ac:dyDescent="0.25">
      <c r="A83" s="43" t="s">
        <v>391</v>
      </c>
      <c r="B83" s="31" t="s">
        <v>252</v>
      </c>
      <c r="C83" s="43" t="s">
        <v>261</v>
      </c>
      <c r="D83" s="43" t="s">
        <v>259</v>
      </c>
      <c r="E83" s="83" t="s">
        <v>494</v>
      </c>
      <c r="F83" s="49">
        <v>2024130010244</v>
      </c>
      <c r="G83" s="63" t="s">
        <v>495</v>
      </c>
      <c r="H83" s="48" t="s">
        <v>672</v>
      </c>
      <c r="I83" s="43" t="s">
        <v>829</v>
      </c>
      <c r="J83" s="98">
        <v>0.3</v>
      </c>
      <c r="K83" s="29" t="s">
        <v>499</v>
      </c>
      <c r="L83" s="43" t="s">
        <v>187</v>
      </c>
      <c r="M83" s="43" t="s">
        <v>721</v>
      </c>
      <c r="N83" s="43">
        <v>1</v>
      </c>
      <c r="O83" s="259">
        <v>1</v>
      </c>
      <c r="P83" s="142">
        <f t="shared" si="1"/>
        <v>1</v>
      </c>
      <c r="Q83" s="115" t="s">
        <v>1157</v>
      </c>
      <c r="R83" s="115" t="s">
        <v>1158</v>
      </c>
      <c r="S83" s="51">
        <v>220</v>
      </c>
      <c r="T83" s="51">
        <v>56</v>
      </c>
      <c r="U83" s="51" t="s">
        <v>908</v>
      </c>
      <c r="V83" s="43" t="s">
        <v>506</v>
      </c>
      <c r="W83" s="43" t="s">
        <v>974</v>
      </c>
      <c r="X83" s="43" t="s">
        <v>975</v>
      </c>
      <c r="Y83" s="43" t="s">
        <v>914</v>
      </c>
      <c r="Z83" s="43" t="s">
        <v>898</v>
      </c>
      <c r="AA83" s="167">
        <v>350000000</v>
      </c>
      <c r="AB83" s="43" t="s">
        <v>49</v>
      </c>
      <c r="AC83" s="43" t="s">
        <v>48</v>
      </c>
      <c r="AD83" s="128">
        <v>45679</v>
      </c>
      <c r="AE83" s="124">
        <v>2386143032</v>
      </c>
      <c r="AF83" s="124">
        <v>2386143032</v>
      </c>
      <c r="AG83" s="455"/>
      <c r="AH83" s="497"/>
      <c r="AI83" s="43" t="s">
        <v>1160</v>
      </c>
      <c r="AJ83" s="43" t="s">
        <v>898</v>
      </c>
      <c r="AK83" s="195">
        <v>127000000</v>
      </c>
      <c r="AL83" s="540"/>
      <c r="AM83" s="540"/>
      <c r="AN83" s="528"/>
      <c r="AO83" s="528"/>
      <c r="AP83" s="43" t="s">
        <v>1288</v>
      </c>
    </row>
    <row r="84" spans="1:42" ht="80.099999999999994" customHeight="1" x14ac:dyDescent="0.25">
      <c r="A84" s="43" t="s">
        <v>391</v>
      </c>
      <c r="B84" s="31" t="s">
        <v>252</v>
      </c>
      <c r="C84" s="43" t="s">
        <v>261</v>
      </c>
      <c r="D84" s="43" t="s">
        <v>259</v>
      </c>
      <c r="E84" s="83" t="s">
        <v>494</v>
      </c>
      <c r="F84" s="49">
        <v>2024130010244</v>
      </c>
      <c r="G84" s="62" t="s">
        <v>495</v>
      </c>
      <c r="H84" s="94" t="s">
        <v>672</v>
      </c>
      <c r="I84" s="43" t="s">
        <v>829</v>
      </c>
      <c r="J84" s="98">
        <v>0.3</v>
      </c>
      <c r="K84" s="29" t="s">
        <v>500</v>
      </c>
      <c r="L84" s="43" t="s">
        <v>187</v>
      </c>
      <c r="M84" s="43" t="s">
        <v>721</v>
      </c>
      <c r="N84" s="43">
        <v>3</v>
      </c>
      <c r="O84" s="259">
        <v>0</v>
      </c>
      <c r="P84" s="142">
        <f t="shared" si="1"/>
        <v>0</v>
      </c>
      <c r="Q84" s="115" t="s">
        <v>1157</v>
      </c>
      <c r="R84" s="115" t="s">
        <v>1158</v>
      </c>
      <c r="S84" s="51">
        <v>220</v>
      </c>
      <c r="T84" s="51">
        <v>150</v>
      </c>
      <c r="U84" s="51" t="s">
        <v>908</v>
      </c>
      <c r="V84" s="43" t="s">
        <v>506</v>
      </c>
      <c r="W84" s="43" t="s">
        <v>976</v>
      </c>
      <c r="X84" s="43" t="s">
        <v>977</v>
      </c>
      <c r="Y84" s="43" t="s">
        <v>914</v>
      </c>
      <c r="Z84" s="43" t="s">
        <v>898</v>
      </c>
      <c r="AA84" s="167">
        <v>28400000</v>
      </c>
      <c r="AB84" s="43" t="s">
        <v>49</v>
      </c>
      <c r="AC84" s="43" t="s">
        <v>40</v>
      </c>
      <c r="AD84" s="128">
        <v>45679</v>
      </c>
      <c r="AE84" s="124">
        <v>2386143032</v>
      </c>
      <c r="AF84" s="124">
        <v>2386143032</v>
      </c>
      <c r="AG84" s="455"/>
      <c r="AH84" s="497"/>
      <c r="AI84" s="43" t="s">
        <v>981</v>
      </c>
      <c r="AJ84" s="43" t="s">
        <v>898</v>
      </c>
      <c r="AK84" s="195">
        <v>0</v>
      </c>
      <c r="AL84" s="540"/>
      <c r="AM84" s="540"/>
      <c r="AN84" s="528"/>
      <c r="AO84" s="528"/>
      <c r="AP84" s="43" t="s">
        <v>1289</v>
      </c>
    </row>
    <row r="85" spans="1:42" ht="80.099999999999994" customHeight="1" x14ac:dyDescent="0.25">
      <c r="A85" s="43" t="s">
        <v>391</v>
      </c>
      <c r="B85" s="31" t="s">
        <v>252</v>
      </c>
      <c r="C85" s="43" t="s">
        <v>261</v>
      </c>
      <c r="D85" s="43" t="s">
        <v>259</v>
      </c>
      <c r="E85" s="83" t="s">
        <v>494</v>
      </c>
      <c r="F85" s="49">
        <v>2024130010244</v>
      </c>
      <c r="G85" s="63" t="s">
        <v>495</v>
      </c>
      <c r="H85" s="48" t="s">
        <v>671</v>
      </c>
      <c r="I85" s="43" t="s">
        <v>830</v>
      </c>
      <c r="J85" s="98">
        <v>0.4</v>
      </c>
      <c r="K85" s="29" t="s">
        <v>501</v>
      </c>
      <c r="L85" s="43" t="s">
        <v>187</v>
      </c>
      <c r="M85" s="43" t="s">
        <v>721</v>
      </c>
      <c r="N85" s="43">
        <v>1</v>
      </c>
      <c r="O85" s="259">
        <v>1</v>
      </c>
      <c r="P85" s="142">
        <f t="shared" si="1"/>
        <v>1</v>
      </c>
      <c r="Q85" s="115" t="s">
        <v>1157</v>
      </c>
      <c r="R85" s="115" t="s">
        <v>1156</v>
      </c>
      <c r="S85" s="51">
        <v>220</v>
      </c>
      <c r="T85" s="51">
        <v>3</v>
      </c>
      <c r="U85" s="51" t="s">
        <v>908</v>
      </c>
      <c r="V85" s="43" t="s">
        <v>506</v>
      </c>
      <c r="W85" s="43" t="s">
        <v>976</v>
      </c>
      <c r="X85" s="43" t="s">
        <v>977</v>
      </c>
      <c r="Y85" s="43" t="s">
        <v>896</v>
      </c>
      <c r="Z85" s="43" t="s">
        <v>966</v>
      </c>
      <c r="AA85" s="167">
        <v>177000000</v>
      </c>
      <c r="AB85" s="43" t="s">
        <v>49</v>
      </c>
      <c r="AC85" s="43" t="s">
        <v>40</v>
      </c>
      <c r="AD85" s="128">
        <v>45679</v>
      </c>
      <c r="AE85" s="124">
        <v>2386143032</v>
      </c>
      <c r="AF85" s="124">
        <v>2386143032</v>
      </c>
      <c r="AG85" s="455"/>
      <c r="AH85" s="497"/>
      <c r="AI85" s="43" t="s">
        <v>981</v>
      </c>
      <c r="AJ85" s="43" t="s">
        <v>920</v>
      </c>
      <c r="AK85" s="195">
        <v>0</v>
      </c>
      <c r="AL85" s="540"/>
      <c r="AM85" s="540"/>
      <c r="AN85" s="528"/>
      <c r="AO85" s="528"/>
      <c r="AP85" s="43" t="s">
        <v>1290</v>
      </c>
    </row>
    <row r="86" spans="1:42" ht="80.099999999999994" customHeight="1" x14ac:dyDescent="0.25">
      <c r="A86" s="43" t="s">
        <v>391</v>
      </c>
      <c r="B86" s="31" t="s">
        <v>252</v>
      </c>
      <c r="C86" s="43" t="s">
        <v>261</v>
      </c>
      <c r="D86" s="43" t="s">
        <v>259</v>
      </c>
      <c r="E86" s="83" t="s">
        <v>494</v>
      </c>
      <c r="F86" s="49">
        <v>2024130010244</v>
      </c>
      <c r="G86" s="63" t="s">
        <v>495</v>
      </c>
      <c r="H86" s="48" t="s">
        <v>672</v>
      </c>
      <c r="I86" s="43" t="s">
        <v>822</v>
      </c>
      <c r="J86" s="98">
        <v>0.3</v>
      </c>
      <c r="K86" s="29" t="s">
        <v>502</v>
      </c>
      <c r="L86" s="43" t="s">
        <v>187</v>
      </c>
      <c r="M86" s="43" t="s">
        <v>721</v>
      </c>
      <c r="N86" s="43">
        <v>3</v>
      </c>
      <c r="O86" s="259">
        <v>0</v>
      </c>
      <c r="P86" s="142">
        <f t="shared" si="1"/>
        <v>0</v>
      </c>
      <c r="Q86" s="115" t="s">
        <v>1157</v>
      </c>
      <c r="R86" s="115" t="s">
        <v>1156</v>
      </c>
      <c r="S86" s="51">
        <v>220</v>
      </c>
      <c r="T86" s="51">
        <v>35000</v>
      </c>
      <c r="U86" s="51" t="s">
        <v>908</v>
      </c>
      <c r="V86" s="43" t="s">
        <v>506</v>
      </c>
      <c r="W86" s="43" t="s">
        <v>976</v>
      </c>
      <c r="X86" s="43" t="s">
        <v>977</v>
      </c>
      <c r="Y86" s="43" t="s">
        <v>914</v>
      </c>
      <c r="Z86" s="43" t="s">
        <v>898</v>
      </c>
      <c r="AA86" s="167">
        <v>40000000</v>
      </c>
      <c r="AB86" s="43" t="s">
        <v>49</v>
      </c>
      <c r="AC86" s="43" t="s">
        <v>40</v>
      </c>
      <c r="AD86" s="128">
        <v>45679</v>
      </c>
      <c r="AE86" s="124">
        <v>2386143032</v>
      </c>
      <c r="AF86" s="124">
        <v>2386143032</v>
      </c>
      <c r="AG86" s="455"/>
      <c r="AH86" s="497"/>
      <c r="AI86" s="43" t="s">
        <v>981</v>
      </c>
      <c r="AJ86" s="43" t="s">
        <v>898</v>
      </c>
      <c r="AK86" s="195">
        <v>0</v>
      </c>
      <c r="AL86" s="540"/>
      <c r="AM86" s="540"/>
      <c r="AN86" s="528"/>
      <c r="AO86" s="528"/>
      <c r="AP86" s="43" t="s">
        <v>1291</v>
      </c>
    </row>
    <row r="87" spans="1:42" ht="80.099999999999994" customHeight="1" x14ac:dyDescent="0.25">
      <c r="A87" s="43" t="s">
        <v>391</v>
      </c>
      <c r="B87" s="31" t="s">
        <v>252</v>
      </c>
      <c r="C87" s="43" t="s">
        <v>270</v>
      </c>
      <c r="D87" s="43" t="s">
        <v>260</v>
      </c>
      <c r="E87" s="83" t="s">
        <v>494</v>
      </c>
      <c r="F87" s="49">
        <v>2024130010244</v>
      </c>
      <c r="G87" s="63" t="s">
        <v>495</v>
      </c>
      <c r="H87" s="48" t="s">
        <v>672</v>
      </c>
      <c r="I87" s="43" t="s">
        <v>822</v>
      </c>
      <c r="J87" s="98">
        <v>0.3</v>
      </c>
      <c r="K87" s="29" t="s">
        <v>503</v>
      </c>
      <c r="L87" s="43" t="s">
        <v>187</v>
      </c>
      <c r="M87" s="43" t="s">
        <v>722</v>
      </c>
      <c r="N87" s="43" t="s">
        <v>224</v>
      </c>
      <c r="O87" s="263" t="s">
        <v>224</v>
      </c>
      <c r="P87" s="142" t="s">
        <v>224</v>
      </c>
      <c r="Q87" s="43" t="s">
        <v>224</v>
      </c>
      <c r="R87" s="43" t="s">
        <v>224</v>
      </c>
      <c r="S87" s="43" t="s">
        <v>224</v>
      </c>
      <c r="T87" s="43" t="s">
        <v>224</v>
      </c>
      <c r="U87" s="51" t="s">
        <v>908</v>
      </c>
      <c r="V87" s="43" t="s">
        <v>506</v>
      </c>
      <c r="W87" s="43" t="s">
        <v>976</v>
      </c>
      <c r="X87" s="43" t="s">
        <v>977</v>
      </c>
      <c r="Y87" s="43" t="s">
        <v>914</v>
      </c>
      <c r="Z87" s="43" t="s">
        <v>898</v>
      </c>
      <c r="AA87" s="43" t="s">
        <v>224</v>
      </c>
      <c r="AB87" s="43" t="s">
        <v>224</v>
      </c>
      <c r="AC87" s="43" t="s">
        <v>224</v>
      </c>
      <c r="AD87" s="43" t="s">
        <v>224</v>
      </c>
      <c r="AE87" s="43" t="s">
        <v>224</v>
      </c>
      <c r="AF87" s="43" t="s">
        <v>224</v>
      </c>
      <c r="AG87" s="455"/>
      <c r="AH87" s="497"/>
      <c r="AI87" s="43" t="s">
        <v>898</v>
      </c>
      <c r="AJ87" s="43" t="s">
        <v>898</v>
      </c>
      <c r="AK87" s="195" t="s">
        <v>224</v>
      </c>
      <c r="AL87" s="540"/>
      <c r="AM87" s="540"/>
      <c r="AN87" s="528"/>
      <c r="AO87" s="528"/>
      <c r="AP87" s="43" t="s">
        <v>1292</v>
      </c>
    </row>
    <row r="88" spans="1:42" ht="80.099999999999994" customHeight="1" x14ac:dyDescent="0.25">
      <c r="A88" s="43" t="s">
        <v>391</v>
      </c>
      <c r="B88" s="31" t="s">
        <v>252</v>
      </c>
      <c r="C88" s="43" t="s">
        <v>270</v>
      </c>
      <c r="D88" s="43" t="s">
        <v>260</v>
      </c>
      <c r="E88" s="83" t="s">
        <v>494</v>
      </c>
      <c r="F88" s="49">
        <v>2024130010244</v>
      </c>
      <c r="G88" s="63" t="s">
        <v>495</v>
      </c>
      <c r="H88" s="48" t="s">
        <v>671</v>
      </c>
      <c r="I88" s="43" t="s">
        <v>822</v>
      </c>
      <c r="J88" s="98">
        <v>0.3</v>
      </c>
      <c r="K88" s="29" t="s">
        <v>504</v>
      </c>
      <c r="L88" s="43" t="s">
        <v>187</v>
      </c>
      <c r="M88" s="43" t="s">
        <v>722</v>
      </c>
      <c r="N88" s="43">
        <v>12</v>
      </c>
      <c r="O88" s="259">
        <v>0</v>
      </c>
      <c r="P88" s="142">
        <f t="shared" si="1"/>
        <v>0</v>
      </c>
      <c r="Q88" s="115" t="s">
        <v>1157</v>
      </c>
      <c r="R88" s="115" t="s">
        <v>1156</v>
      </c>
      <c r="S88" s="51">
        <v>220</v>
      </c>
      <c r="T88" s="51">
        <v>325</v>
      </c>
      <c r="U88" s="51" t="s">
        <v>908</v>
      </c>
      <c r="V88" s="43" t="s">
        <v>506</v>
      </c>
      <c r="W88" s="43" t="s">
        <v>976</v>
      </c>
      <c r="X88" s="43" t="s">
        <v>977</v>
      </c>
      <c r="Y88" s="43" t="s">
        <v>914</v>
      </c>
      <c r="Z88" s="43" t="s">
        <v>898</v>
      </c>
      <c r="AA88" s="167">
        <v>181836703</v>
      </c>
      <c r="AB88" s="43" t="s">
        <v>49</v>
      </c>
      <c r="AC88" s="43" t="s">
        <v>48</v>
      </c>
      <c r="AD88" s="128">
        <v>45679</v>
      </c>
      <c r="AE88" s="124">
        <v>2386143032</v>
      </c>
      <c r="AF88" s="124">
        <v>2386143032</v>
      </c>
      <c r="AG88" s="455"/>
      <c r="AH88" s="497"/>
      <c r="AI88" s="43" t="s">
        <v>48</v>
      </c>
      <c r="AJ88" s="43" t="s">
        <v>898</v>
      </c>
      <c r="AK88" s="195">
        <v>0</v>
      </c>
      <c r="AL88" s="540"/>
      <c r="AM88" s="540"/>
      <c r="AN88" s="528"/>
      <c r="AO88" s="528"/>
      <c r="AP88" s="43" t="s">
        <v>1293</v>
      </c>
    </row>
    <row r="89" spans="1:42" ht="80.099999999999994" customHeight="1" x14ac:dyDescent="0.25">
      <c r="A89" s="43" t="s">
        <v>391</v>
      </c>
      <c r="B89" s="31" t="s">
        <v>252</v>
      </c>
      <c r="C89" s="43" t="s">
        <v>270</v>
      </c>
      <c r="D89" s="43" t="s">
        <v>260</v>
      </c>
      <c r="E89" s="83" t="s">
        <v>494</v>
      </c>
      <c r="F89" s="49">
        <v>2024130010244</v>
      </c>
      <c r="G89" s="63" t="s">
        <v>495</v>
      </c>
      <c r="H89" s="48" t="s">
        <v>672</v>
      </c>
      <c r="I89" s="43" t="s">
        <v>822</v>
      </c>
      <c r="J89" s="98">
        <v>0.3</v>
      </c>
      <c r="K89" s="29" t="s">
        <v>505</v>
      </c>
      <c r="L89" s="43" t="s">
        <v>187</v>
      </c>
      <c r="M89" s="43" t="s">
        <v>722</v>
      </c>
      <c r="N89" s="43" t="s">
        <v>224</v>
      </c>
      <c r="O89" s="264" t="s">
        <v>224</v>
      </c>
      <c r="P89" s="31" t="s">
        <v>224</v>
      </c>
      <c r="Q89" s="43" t="s">
        <v>224</v>
      </c>
      <c r="R89" s="43" t="s">
        <v>224</v>
      </c>
      <c r="S89" s="43" t="s">
        <v>224</v>
      </c>
      <c r="T89" s="43" t="s">
        <v>224</v>
      </c>
      <c r="U89" s="51" t="s">
        <v>908</v>
      </c>
      <c r="V89" s="43" t="s">
        <v>506</v>
      </c>
      <c r="W89" s="43" t="s">
        <v>976</v>
      </c>
      <c r="X89" s="43" t="s">
        <v>977</v>
      </c>
      <c r="Y89" s="43" t="s">
        <v>914</v>
      </c>
      <c r="Z89" s="43" t="s">
        <v>898</v>
      </c>
      <c r="AA89" s="43" t="s">
        <v>224</v>
      </c>
      <c r="AB89" s="43" t="s">
        <v>224</v>
      </c>
      <c r="AC89" s="43" t="s">
        <v>224</v>
      </c>
      <c r="AD89" s="43" t="s">
        <v>224</v>
      </c>
      <c r="AE89" s="43" t="s">
        <v>224</v>
      </c>
      <c r="AF89" s="43" t="s">
        <v>224</v>
      </c>
      <c r="AG89" s="456"/>
      <c r="AH89" s="498"/>
      <c r="AI89" s="43" t="s">
        <v>224</v>
      </c>
      <c r="AJ89" s="43" t="s">
        <v>898</v>
      </c>
      <c r="AK89" s="195" t="s">
        <v>224</v>
      </c>
      <c r="AL89" s="541"/>
      <c r="AM89" s="541"/>
      <c r="AN89" s="529"/>
      <c r="AO89" s="529"/>
      <c r="AP89" s="43" t="s">
        <v>1292</v>
      </c>
    </row>
    <row r="90" spans="1:42" ht="80.099999999999994" customHeight="1" x14ac:dyDescent="0.25">
      <c r="A90" s="515"/>
      <c r="B90" s="516"/>
      <c r="C90" s="516"/>
      <c r="D90" s="517"/>
      <c r="E90" s="518" t="s">
        <v>1389</v>
      </c>
      <c r="F90" s="519"/>
      <c r="G90" s="519"/>
      <c r="H90" s="519"/>
      <c r="I90" s="519"/>
      <c r="J90" s="519"/>
      <c r="K90" s="519"/>
      <c r="L90" s="519"/>
      <c r="M90" s="519"/>
      <c r="N90" s="519"/>
      <c r="O90" s="520"/>
      <c r="P90" s="302">
        <f>AVERAGE(P80:P88)</f>
        <v>0.34920634920634924</v>
      </c>
      <c r="Q90" s="43"/>
      <c r="R90" s="43"/>
      <c r="S90" s="43"/>
      <c r="T90" s="43"/>
      <c r="U90" s="51"/>
      <c r="V90" s="43"/>
      <c r="W90" s="43"/>
      <c r="X90" s="43"/>
      <c r="Y90" s="43"/>
      <c r="Z90" s="43"/>
      <c r="AA90" s="43"/>
      <c r="AB90" s="155"/>
      <c r="AC90" s="43"/>
      <c r="AD90" s="43"/>
      <c r="AE90" s="43"/>
      <c r="AF90" s="43"/>
      <c r="AG90" s="220"/>
      <c r="AH90" s="333"/>
      <c r="AI90" s="43"/>
      <c r="AJ90" s="515"/>
      <c r="AK90" s="516"/>
      <c r="AL90" s="516"/>
      <c r="AM90" s="517"/>
      <c r="AN90" s="355"/>
      <c r="AO90" s="355"/>
      <c r="AP90" s="43"/>
    </row>
    <row r="91" spans="1:42" ht="80.099999999999994" customHeight="1" x14ac:dyDescent="0.25">
      <c r="A91" s="43" t="s">
        <v>392</v>
      </c>
      <c r="B91" s="31" t="s">
        <v>252</v>
      </c>
      <c r="C91" s="43" t="s">
        <v>290</v>
      </c>
      <c r="D91" s="43" t="s">
        <v>267</v>
      </c>
      <c r="E91" s="64" t="s">
        <v>507</v>
      </c>
      <c r="F91" s="49">
        <v>2024130010239</v>
      </c>
      <c r="G91" s="43" t="s">
        <v>508</v>
      </c>
      <c r="H91" s="45" t="s">
        <v>673</v>
      </c>
      <c r="I91" s="43" t="s">
        <v>831</v>
      </c>
      <c r="J91" s="98">
        <v>0.1</v>
      </c>
      <c r="K91" s="65" t="s">
        <v>509</v>
      </c>
      <c r="L91" s="43" t="s">
        <v>187</v>
      </c>
      <c r="M91" s="43" t="s">
        <v>723</v>
      </c>
      <c r="N91" s="43">
        <v>1</v>
      </c>
      <c r="O91" s="259">
        <v>0</v>
      </c>
      <c r="P91" s="142">
        <f t="shared" ref="P91:P154" si="2">O91/N91</f>
        <v>0</v>
      </c>
      <c r="Q91" s="120">
        <v>45719</v>
      </c>
      <c r="R91" s="120">
        <v>45991</v>
      </c>
      <c r="S91" s="51">
        <v>165</v>
      </c>
      <c r="T91" s="51" t="s">
        <v>1161</v>
      </c>
      <c r="U91" s="51" t="s">
        <v>908</v>
      </c>
      <c r="V91" s="43" t="s">
        <v>518</v>
      </c>
      <c r="W91" s="43" t="s">
        <v>978</v>
      </c>
      <c r="X91" s="43" t="s">
        <v>979</v>
      </c>
      <c r="Y91" s="43" t="s">
        <v>896</v>
      </c>
      <c r="Z91" s="43" t="s">
        <v>980</v>
      </c>
      <c r="AA91" s="168">
        <v>48000000</v>
      </c>
      <c r="AB91" s="155" t="s">
        <v>63</v>
      </c>
      <c r="AC91" s="43" t="s">
        <v>40</v>
      </c>
      <c r="AD91" s="128">
        <v>45689</v>
      </c>
      <c r="AE91" s="168">
        <v>48000000</v>
      </c>
      <c r="AF91" s="168">
        <v>48000000</v>
      </c>
      <c r="AG91" s="454">
        <v>1014604457</v>
      </c>
      <c r="AH91" s="496">
        <v>1014604457</v>
      </c>
      <c r="AI91" s="43" t="s">
        <v>981</v>
      </c>
      <c r="AJ91" s="43" t="s">
        <v>982</v>
      </c>
      <c r="AK91" s="207">
        <v>0</v>
      </c>
      <c r="AL91" s="545">
        <v>12905558</v>
      </c>
      <c r="AM91" s="545">
        <v>0</v>
      </c>
      <c r="AN91" s="527">
        <f>AL91/AH91</f>
        <v>1.2719792339725549E-2</v>
      </c>
      <c r="AO91" s="527">
        <f>AM91/AH91</f>
        <v>0</v>
      </c>
      <c r="AP91" s="43" t="s">
        <v>1294</v>
      </c>
    </row>
    <row r="92" spans="1:42" ht="80.099999999999994" customHeight="1" x14ac:dyDescent="0.25">
      <c r="A92" s="43" t="s">
        <v>392</v>
      </c>
      <c r="B92" s="31" t="s">
        <v>252</v>
      </c>
      <c r="C92" s="43" t="s">
        <v>290</v>
      </c>
      <c r="D92" s="43" t="s">
        <v>267</v>
      </c>
      <c r="E92" s="64" t="s">
        <v>507</v>
      </c>
      <c r="F92" s="49">
        <v>2024130010239</v>
      </c>
      <c r="G92" s="43" t="s">
        <v>508</v>
      </c>
      <c r="H92" s="45" t="s">
        <v>673</v>
      </c>
      <c r="I92" s="43" t="s">
        <v>831</v>
      </c>
      <c r="J92" s="98">
        <v>0.1</v>
      </c>
      <c r="K92" s="65" t="s">
        <v>510</v>
      </c>
      <c r="L92" s="43" t="s">
        <v>187</v>
      </c>
      <c r="M92" s="43" t="s">
        <v>723</v>
      </c>
      <c r="N92" s="43">
        <v>1</v>
      </c>
      <c r="O92" s="259">
        <v>0</v>
      </c>
      <c r="P92" s="142">
        <f t="shared" si="2"/>
        <v>0</v>
      </c>
      <c r="Q92" s="120">
        <v>45684</v>
      </c>
      <c r="R92" s="120">
        <v>45991</v>
      </c>
      <c r="S92" s="51">
        <v>190</v>
      </c>
      <c r="T92" s="51">
        <v>1000</v>
      </c>
      <c r="U92" s="51" t="s">
        <v>908</v>
      </c>
      <c r="V92" s="43" t="s">
        <v>518</v>
      </c>
      <c r="W92" s="43" t="s">
        <v>978</v>
      </c>
      <c r="X92" s="43" t="s">
        <v>979</v>
      </c>
      <c r="Y92" s="43" t="s">
        <v>896</v>
      </c>
      <c r="Z92" s="43" t="s">
        <v>980</v>
      </c>
      <c r="AA92" s="168">
        <v>0</v>
      </c>
      <c r="AB92" s="155" t="s">
        <v>63</v>
      </c>
      <c r="AC92" s="43" t="s">
        <v>40</v>
      </c>
      <c r="AD92" s="128">
        <v>45689</v>
      </c>
      <c r="AE92" s="168">
        <v>0</v>
      </c>
      <c r="AF92" s="168">
        <v>0</v>
      </c>
      <c r="AG92" s="455"/>
      <c r="AH92" s="497"/>
      <c r="AI92" s="43" t="s">
        <v>981</v>
      </c>
      <c r="AJ92" s="43" t="s">
        <v>982</v>
      </c>
      <c r="AK92" s="207">
        <v>0</v>
      </c>
      <c r="AL92" s="546"/>
      <c r="AM92" s="546"/>
      <c r="AN92" s="528"/>
      <c r="AO92" s="528"/>
      <c r="AP92" s="43" t="s">
        <v>1295</v>
      </c>
    </row>
    <row r="93" spans="1:42" ht="80.099999999999994" customHeight="1" x14ac:dyDescent="0.25">
      <c r="A93" s="43" t="s">
        <v>392</v>
      </c>
      <c r="B93" s="31" t="s">
        <v>252</v>
      </c>
      <c r="C93" s="43" t="s">
        <v>290</v>
      </c>
      <c r="D93" s="43" t="s">
        <v>267</v>
      </c>
      <c r="E93" s="64" t="s">
        <v>507</v>
      </c>
      <c r="F93" s="49">
        <v>2024130010239</v>
      </c>
      <c r="G93" s="43" t="s">
        <v>508</v>
      </c>
      <c r="H93" s="48" t="s">
        <v>674</v>
      </c>
      <c r="I93" s="43" t="s">
        <v>831</v>
      </c>
      <c r="J93" s="98">
        <v>0.1</v>
      </c>
      <c r="K93" s="65" t="s">
        <v>511</v>
      </c>
      <c r="L93" s="43" t="s">
        <v>187</v>
      </c>
      <c r="M93" s="43" t="s">
        <v>723</v>
      </c>
      <c r="N93" s="43">
        <v>3</v>
      </c>
      <c r="O93" s="259">
        <v>1</v>
      </c>
      <c r="P93" s="142">
        <f t="shared" si="2"/>
        <v>0.33333333333333331</v>
      </c>
      <c r="Q93" s="120">
        <v>45719</v>
      </c>
      <c r="R93" s="120">
        <v>45991</v>
      </c>
      <c r="S93" s="51">
        <v>165</v>
      </c>
      <c r="T93" s="51" t="s">
        <v>1161</v>
      </c>
      <c r="U93" s="51" t="s">
        <v>908</v>
      </c>
      <c r="V93" s="43" t="s">
        <v>518</v>
      </c>
      <c r="W93" s="43" t="s">
        <v>983</v>
      </c>
      <c r="X93" s="43" t="s">
        <v>984</v>
      </c>
      <c r="Y93" s="43" t="s">
        <v>896</v>
      </c>
      <c r="Z93" s="43" t="s">
        <v>980</v>
      </c>
      <c r="AA93" s="168">
        <v>0</v>
      </c>
      <c r="AB93" s="155" t="s">
        <v>63</v>
      </c>
      <c r="AC93" s="43" t="s">
        <v>40</v>
      </c>
      <c r="AD93" s="128">
        <v>45689</v>
      </c>
      <c r="AE93" s="168">
        <v>0</v>
      </c>
      <c r="AF93" s="168">
        <v>0</v>
      </c>
      <c r="AG93" s="455"/>
      <c r="AH93" s="497"/>
      <c r="AI93" s="43" t="s">
        <v>981</v>
      </c>
      <c r="AJ93" s="43" t="s">
        <v>982</v>
      </c>
      <c r="AK93" s="207">
        <v>0</v>
      </c>
      <c r="AL93" s="546"/>
      <c r="AM93" s="546"/>
      <c r="AN93" s="528"/>
      <c r="AO93" s="528"/>
      <c r="AP93" s="43" t="s">
        <v>1296</v>
      </c>
    </row>
    <row r="94" spans="1:42" ht="80.099999999999994" customHeight="1" x14ac:dyDescent="0.25">
      <c r="A94" s="43" t="s">
        <v>392</v>
      </c>
      <c r="B94" s="31" t="s">
        <v>252</v>
      </c>
      <c r="C94" s="43" t="s">
        <v>301</v>
      </c>
      <c r="D94" s="43" t="s">
        <v>268</v>
      </c>
      <c r="E94" s="64" t="s">
        <v>507</v>
      </c>
      <c r="F94" s="49">
        <v>2024130010239</v>
      </c>
      <c r="G94" s="43" t="s">
        <v>508</v>
      </c>
      <c r="H94" s="48" t="s">
        <v>675</v>
      </c>
      <c r="I94" s="43" t="s">
        <v>831</v>
      </c>
      <c r="J94" s="98">
        <v>0.1</v>
      </c>
      <c r="K94" s="65" t="s">
        <v>512</v>
      </c>
      <c r="L94" s="43" t="s">
        <v>187</v>
      </c>
      <c r="M94" s="43" t="s">
        <v>724</v>
      </c>
      <c r="N94" s="43">
        <v>2</v>
      </c>
      <c r="O94" s="259">
        <v>0.01</v>
      </c>
      <c r="P94" s="142">
        <f t="shared" si="2"/>
        <v>5.0000000000000001E-3</v>
      </c>
      <c r="Q94" s="120">
        <v>45719</v>
      </c>
      <c r="R94" s="120">
        <v>45991</v>
      </c>
      <c r="S94" s="51">
        <v>165</v>
      </c>
      <c r="T94" s="51" t="s">
        <v>1161</v>
      </c>
      <c r="U94" s="51" t="s">
        <v>920</v>
      </c>
      <c r="V94" s="43" t="s">
        <v>518</v>
      </c>
      <c r="W94" s="43" t="s">
        <v>985</v>
      </c>
      <c r="X94" s="43" t="s">
        <v>986</v>
      </c>
      <c r="Y94" s="43" t="s">
        <v>896</v>
      </c>
      <c r="Z94" s="43" t="s">
        <v>980</v>
      </c>
      <c r="AA94" s="168">
        <v>0</v>
      </c>
      <c r="AB94" s="155" t="s">
        <v>63</v>
      </c>
      <c r="AC94" s="43" t="s">
        <v>40</v>
      </c>
      <c r="AD94" s="128">
        <v>45689</v>
      </c>
      <c r="AE94" s="168">
        <v>0</v>
      </c>
      <c r="AF94" s="168">
        <v>0</v>
      </c>
      <c r="AG94" s="455"/>
      <c r="AH94" s="497"/>
      <c r="AI94" s="43" t="s">
        <v>981</v>
      </c>
      <c r="AJ94" s="43" t="s">
        <v>982</v>
      </c>
      <c r="AK94" s="207">
        <v>0</v>
      </c>
      <c r="AL94" s="546"/>
      <c r="AM94" s="546"/>
      <c r="AN94" s="528"/>
      <c r="AO94" s="528"/>
      <c r="AP94" s="43" t="s">
        <v>1297</v>
      </c>
    </row>
    <row r="95" spans="1:42" ht="80.099999999999994" customHeight="1" x14ac:dyDescent="0.25">
      <c r="A95" s="43" t="s">
        <v>392</v>
      </c>
      <c r="B95" s="31" t="s">
        <v>252</v>
      </c>
      <c r="C95" s="43" t="s">
        <v>301</v>
      </c>
      <c r="D95" s="43" t="s">
        <v>268</v>
      </c>
      <c r="E95" s="64" t="s">
        <v>507</v>
      </c>
      <c r="F95" s="49">
        <v>2024130010239</v>
      </c>
      <c r="G95" s="43" t="s">
        <v>508</v>
      </c>
      <c r="H95" s="48" t="s">
        <v>675</v>
      </c>
      <c r="I95" s="43" t="s">
        <v>826</v>
      </c>
      <c r="J95" s="98">
        <v>0.1</v>
      </c>
      <c r="K95" s="65" t="s">
        <v>513</v>
      </c>
      <c r="L95" s="43" t="s">
        <v>187</v>
      </c>
      <c r="M95" s="43" t="s">
        <v>724</v>
      </c>
      <c r="N95" s="43">
        <v>25</v>
      </c>
      <c r="O95" s="259">
        <v>1</v>
      </c>
      <c r="P95" s="142">
        <f t="shared" si="2"/>
        <v>0.04</v>
      </c>
      <c r="Q95" s="120">
        <v>45782</v>
      </c>
      <c r="R95" s="120">
        <v>45991</v>
      </c>
      <c r="S95" s="51">
        <v>125</v>
      </c>
      <c r="T95" s="51" t="s">
        <v>1161</v>
      </c>
      <c r="U95" s="51" t="s">
        <v>908</v>
      </c>
      <c r="V95" s="43" t="s">
        <v>518</v>
      </c>
      <c r="W95" s="43" t="s">
        <v>985</v>
      </c>
      <c r="X95" s="43" t="s">
        <v>986</v>
      </c>
      <c r="Y95" s="43" t="s">
        <v>896</v>
      </c>
      <c r="Z95" s="43" t="s">
        <v>980</v>
      </c>
      <c r="AA95" s="168">
        <v>14604457</v>
      </c>
      <c r="AB95" s="155" t="s">
        <v>63</v>
      </c>
      <c r="AC95" s="43" t="s">
        <v>48</v>
      </c>
      <c r="AD95" s="128">
        <v>45689</v>
      </c>
      <c r="AE95" s="168">
        <v>14604457</v>
      </c>
      <c r="AF95" s="168">
        <v>14604457</v>
      </c>
      <c r="AG95" s="455"/>
      <c r="AH95" s="497"/>
      <c r="AI95" s="43" t="s">
        <v>981</v>
      </c>
      <c r="AJ95" s="43" t="s">
        <v>982</v>
      </c>
      <c r="AK95" s="207">
        <v>0</v>
      </c>
      <c r="AL95" s="546"/>
      <c r="AM95" s="546"/>
      <c r="AN95" s="528"/>
      <c r="AO95" s="528"/>
      <c r="AP95" s="43" t="s">
        <v>1298</v>
      </c>
    </row>
    <row r="96" spans="1:42" ht="80.099999999999994" customHeight="1" x14ac:dyDescent="0.25">
      <c r="A96" s="43" t="s">
        <v>392</v>
      </c>
      <c r="B96" s="31" t="s">
        <v>252</v>
      </c>
      <c r="C96" s="43" t="s">
        <v>301</v>
      </c>
      <c r="D96" s="43" t="s">
        <v>268</v>
      </c>
      <c r="E96" s="64" t="s">
        <v>507</v>
      </c>
      <c r="F96" s="49">
        <v>2024130010239</v>
      </c>
      <c r="G96" s="43" t="s">
        <v>508</v>
      </c>
      <c r="H96" s="48" t="s">
        <v>675</v>
      </c>
      <c r="I96" s="43" t="s">
        <v>826</v>
      </c>
      <c r="J96" s="98">
        <v>0.1</v>
      </c>
      <c r="K96" s="65" t="s">
        <v>514</v>
      </c>
      <c r="L96" s="43" t="s">
        <v>187</v>
      </c>
      <c r="M96" s="43" t="s">
        <v>724</v>
      </c>
      <c r="N96" s="43">
        <v>2</v>
      </c>
      <c r="O96" s="259">
        <v>0</v>
      </c>
      <c r="P96" s="142">
        <f t="shared" si="2"/>
        <v>0</v>
      </c>
      <c r="Q96" s="120">
        <v>45719</v>
      </c>
      <c r="R96" s="120">
        <v>45991</v>
      </c>
      <c r="S96" s="51">
        <v>165</v>
      </c>
      <c r="T96" s="51" t="s">
        <v>1161</v>
      </c>
      <c r="U96" s="51" t="s">
        <v>908</v>
      </c>
      <c r="V96" s="43" t="s">
        <v>518</v>
      </c>
      <c r="W96" s="43" t="s">
        <v>987</v>
      </c>
      <c r="X96" s="43" t="s">
        <v>986</v>
      </c>
      <c r="Y96" s="43" t="s">
        <v>896</v>
      </c>
      <c r="Z96" s="43" t="s">
        <v>980</v>
      </c>
      <c r="AA96" s="168">
        <v>876000000</v>
      </c>
      <c r="AB96" s="155" t="s">
        <v>63</v>
      </c>
      <c r="AC96" s="43" t="s">
        <v>40</v>
      </c>
      <c r="AD96" s="128">
        <v>45689</v>
      </c>
      <c r="AE96" s="168">
        <v>876000000</v>
      </c>
      <c r="AF96" s="168">
        <v>876000000</v>
      </c>
      <c r="AG96" s="455"/>
      <c r="AH96" s="497"/>
      <c r="AI96" s="43" t="s">
        <v>981</v>
      </c>
      <c r="AJ96" s="43" t="s">
        <v>982</v>
      </c>
      <c r="AK96" s="207">
        <v>0</v>
      </c>
      <c r="AL96" s="546"/>
      <c r="AM96" s="546"/>
      <c r="AN96" s="528"/>
      <c r="AO96" s="528"/>
      <c r="AP96" s="43" t="s">
        <v>1299</v>
      </c>
    </row>
    <row r="97" spans="1:42" ht="80.099999999999994" customHeight="1" x14ac:dyDescent="0.25">
      <c r="A97" s="43" t="s">
        <v>392</v>
      </c>
      <c r="B97" s="31" t="s">
        <v>252</v>
      </c>
      <c r="C97" s="43" t="s">
        <v>316</v>
      </c>
      <c r="D97" s="43" t="s">
        <v>269</v>
      </c>
      <c r="E97" s="64" t="s">
        <v>507</v>
      </c>
      <c r="F97" s="49">
        <v>2024130010239</v>
      </c>
      <c r="G97" s="43" t="s">
        <v>508</v>
      </c>
      <c r="H97" s="48" t="s">
        <v>675</v>
      </c>
      <c r="I97" s="43" t="s">
        <v>832</v>
      </c>
      <c r="J97" s="98">
        <v>0.1</v>
      </c>
      <c r="K97" s="65" t="s">
        <v>515</v>
      </c>
      <c r="L97" s="43" t="s">
        <v>187</v>
      </c>
      <c r="M97" s="43" t="s">
        <v>725</v>
      </c>
      <c r="N97" s="43">
        <v>1</v>
      </c>
      <c r="O97" s="259">
        <v>0</v>
      </c>
      <c r="P97" s="142">
        <f t="shared" si="2"/>
        <v>0</v>
      </c>
      <c r="Q97" s="120">
        <v>45719</v>
      </c>
      <c r="R97" s="120">
        <v>45991</v>
      </c>
      <c r="S97" s="51">
        <v>160</v>
      </c>
      <c r="T97" s="51" t="s">
        <v>1161</v>
      </c>
      <c r="U97" s="51" t="s">
        <v>898</v>
      </c>
      <c r="V97" s="43" t="s">
        <v>518</v>
      </c>
      <c r="W97" s="43" t="s">
        <v>988</v>
      </c>
      <c r="X97" s="43" t="s">
        <v>989</v>
      </c>
      <c r="Y97" s="43" t="s">
        <v>896</v>
      </c>
      <c r="Z97" s="43" t="s">
        <v>980</v>
      </c>
      <c r="AA97" s="168">
        <v>0</v>
      </c>
      <c r="AB97" s="155" t="s">
        <v>63</v>
      </c>
      <c r="AC97" s="43" t="s">
        <v>40</v>
      </c>
      <c r="AD97" s="128">
        <v>45689</v>
      </c>
      <c r="AE97" s="168">
        <v>0</v>
      </c>
      <c r="AF97" s="168">
        <v>0</v>
      </c>
      <c r="AG97" s="455"/>
      <c r="AH97" s="497"/>
      <c r="AI97" s="43" t="s">
        <v>981</v>
      </c>
      <c r="AJ97" s="43" t="s">
        <v>982</v>
      </c>
      <c r="AK97" s="207">
        <v>0</v>
      </c>
      <c r="AL97" s="546"/>
      <c r="AM97" s="546"/>
      <c r="AN97" s="528"/>
      <c r="AO97" s="528"/>
      <c r="AP97" s="43" t="s">
        <v>1300</v>
      </c>
    </row>
    <row r="98" spans="1:42" ht="80.099999999999994" customHeight="1" x14ac:dyDescent="0.25">
      <c r="A98" s="43" t="s">
        <v>392</v>
      </c>
      <c r="B98" s="31" t="s">
        <v>252</v>
      </c>
      <c r="C98" s="43" t="s">
        <v>316</v>
      </c>
      <c r="D98" s="43" t="s">
        <v>269</v>
      </c>
      <c r="E98" s="64" t="s">
        <v>507</v>
      </c>
      <c r="F98" s="49">
        <v>2024130010239</v>
      </c>
      <c r="G98" s="43" t="s">
        <v>508</v>
      </c>
      <c r="H98" s="48" t="s">
        <v>675</v>
      </c>
      <c r="I98" s="43" t="s">
        <v>832</v>
      </c>
      <c r="J98" s="98">
        <v>0.1</v>
      </c>
      <c r="K98" s="65" t="s">
        <v>516</v>
      </c>
      <c r="L98" s="43" t="s">
        <v>187</v>
      </c>
      <c r="M98" s="43" t="s">
        <v>725</v>
      </c>
      <c r="N98" s="43">
        <v>3</v>
      </c>
      <c r="O98" s="259">
        <v>0</v>
      </c>
      <c r="P98" s="142">
        <f t="shared" si="2"/>
        <v>0</v>
      </c>
      <c r="Q98" s="120">
        <v>45719</v>
      </c>
      <c r="R98" s="120">
        <v>45991</v>
      </c>
      <c r="S98" s="51">
        <v>165</v>
      </c>
      <c r="T98" s="51" t="s">
        <v>1161</v>
      </c>
      <c r="U98" s="51" t="s">
        <v>908</v>
      </c>
      <c r="V98" s="43" t="s">
        <v>518</v>
      </c>
      <c r="W98" s="43" t="s">
        <v>990</v>
      </c>
      <c r="X98" s="43" t="s">
        <v>991</v>
      </c>
      <c r="Y98" s="43" t="s">
        <v>896</v>
      </c>
      <c r="Z98" s="43" t="s">
        <v>980</v>
      </c>
      <c r="AA98" s="168">
        <v>28000000</v>
      </c>
      <c r="AB98" s="155" t="s">
        <v>63</v>
      </c>
      <c r="AC98" s="43" t="s">
        <v>40</v>
      </c>
      <c r="AD98" s="128">
        <v>45689</v>
      </c>
      <c r="AE98" s="168">
        <v>28000000</v>
      </c>
      <c r="AF98" s="168">
        <v>28000000</v>
      </c>
      <c r="AG98" s="455"/>
      <c r="AH98" s="497"/>
      <c r="AI98" s="43" t="s">
        <v>981</v>
      </c>
      <c r="AJ98" s="43" t="s">
        <v>982</v>
      </c>
      <c r="AK98" s="207">
        <v>0</v>
      </c>
      <c r="AL98" s="546"/>
      <c r="AM98" s="546"/>
      <c r="AN98" s="528"/>
      <c r="AO98" s="528"/>
      <c r="AP98" s="43" t="s">
        <v>1300</v>
      </c>
    </row>
    <row r="99" spans="1:42" ht="80.099999999999994" customHeight="1" x14ac:dyDescent="0.25">
      <c r="A99" s="43" t="s">
        <v>392</v>
      </c>
      <c r="B99" s="31" t="s">
        <v>252</v>
      </c>
      <c r="C99" s="43" t="s">
        <v>316</v>
      </c>
      <c r="D99" s="43" t="s">
        <v>269</v>
      </c>
      <c r="E99" s="64" t="s">
        <v>507</v>
      </c>
      <c r="F99" s="49">
        <v>2024130010239</v>
      </c>
      <c r="G99" s="43" t="s">
        <v>508</v>
      </c>
      <c r="H99" s="48" t="s">
        <v>675</v>
      </c>
      <c r="I99" s="43" t="s">
        <v>832</v>
      </c>
      <c r="J99" s="98">
        <v>0.1</v>
      </c>
      <c r="K99" s="65" t="s">
        <v>517</v>
      </c>
      <c r="L99" s="43" t="s">
        <v>187</v>
      </c>
      <c r="M99" s="43" t="s">
        <v>725</v>
      </c>
      <c r="N99" s="43">
        <v>3</v>
      </c>
      <c r="O99" s="259">
        <v>0</v>
      </c>
      <c r="P99" s="142">
        <f t="shared" si="2"/>
        <v>0</v>
      </c>
      <c r="Q99" s="120">
        <v>45719</v>
      </c>
      <c r="R99" s="120">
        <v>45991</v>
      </c>
      <c r="S99" s="51">
        <v>165</v>
      </c>
      <c r="T99" s="51" t="s">
        <v>1161</v>
      </c>
      <c r="U99" s="51" t="s">
        <v>908</v>
      </c>
      <c r="V99" s="43" t="s">
        <v>518</v>
      </c>
      <c r="W99" s="43" t="s">
        <v>978</v>
      </c>
      <c r="X99" s="43" t="s">
        <v>979</v>
      </c>
      <c r="Y99" s="43" t="s">
        <v>914</v>
      </c>
      <c r="Z99" s="43" t="s">
        <v>898</v>
      </c>
      <c r="AA99" s="169">
        <v>48000000</v>
      </c>
      <c r="AB99" s="155"/>
      <c r="AC99" s="43" t="s">
        <v>40</v>
      </c>
      <c r="AD99" s="128">
        <v>45689</v>
      </c>
      <c r="AE99" s="169">
        <v>48000000</v>
      </c>
      <c r="AF99" s="169">
        <v>48000000</v>
      </c>
      <c r="AG99" s="455"/>
      <c r="AH99" s="497"/>
      <c r="AI99" s="43" t="s">
        <v>981</v>
      </c>
      <c r="AJ99" s="43" t="s">
        <v>982</v>
      </c>
      <c r="AK99" s="207">
        <v>0</v>
      </c>
      <c r="AL99" s="547"/>
      <c r="AM99" s="547"/>
      <c r="AN99" s="529"/>
      <c r="AO99" s="529"/>
      <c r="AP99" s="43" t="s">
        <v>1300</v>
      </c>
    </row>
    <row r="100" spans="1:42" ht="80.099999999999994" customHeight="1" x14ac:dyDescent="0.25">
      <c r="A100" s="515"/>
      <c r="B100" s="516"/>
      <c r="C100" s="516"/>
      <c r="D100" s="517"/>
      <c r="E100" s="518" t="s">
        <v>1390</v>
      </c>
      <c r="F100" s="519"/>
      <c r="G100" s="519"/>
      <c r="H100" s="519"/>
      <c r="I100" s="519"/>
      <c r="J100" s="519"/>
      <c r="K100" s="519"/>
      <c r="L100" s="519"/>
      <c r="M100" s="519"/>
      <c r="N100" s="519"/>
      <c r="O100" s="520"/>
      <c r="P100" s="303">
        <f>AVERAGE(P91:P99)</f>
        <v>4.2037037037037032E-2</v>
      </c>
      <c r="Q100" s="120"/>
      <c r="R100" s="120"/>
      <c r="S100" s="51"/>
      <c r="T100" s="51"/>
      <c r="U100" s="51"/>
      <c r="V100" s="43"/>
      <c r="W100" s="43"/>
      <c r="X100" s="43"/>
      <c r="Y100" s="43"/>
      <c r="Z100" s="43"/>
      <c r="AA100" s="169"/>
      <c r="AB100" s="155"/>
      <c r="AC100" s="43"/>
      <c r="AD100" s="128"/>
      <c r="AE100" s="169"/>
      <c r="AF100" s="169"/>
      <c r="AG100" s="220"/>
      <c r="AH100" s="333"/>
      <c r="AI100" s="43"/>
      <c r="AJ100" s="515"/>
      <c r="AK100" s="516"/>
      <c r="AL100" s="516"/>
      <c r="AM100" s="517"/>
      <c r="AN100" s="356"/>
      <c r="AO100" s="356"/>
      <c r="AP100" s="43"/>
    </row>
    <row r="101" spans="1:42" ht="80.099999999999994" customHeight="1" x14ac:dyDescent="0.25">
      <c r="A101" s="43" t="s">
        <v>393</v>
      </c>
      <c r="B101" s="31" t="s">
        <v>252</v>
      </c>
      <c r="C101" s="43" t="s">
        <v>322</v>
      </c>
      <c r="D101" s="43" t="s">
        <v>274</v>
      </c>
      <c r="E101" s="79" t="s">
        <v>519</v>
      </c>
      <c r="F101" s="49">
        <v>2024130010223</v>
      </c>
      <c r="G101" s="43" t="s">
        <v>520</v>
      </c>
      <c r="H101" s="43" t="s">
        <v>676</v>
      </c>
      <c r="I101" s="43" t="s">
        <v>833</v>
      </c>
      <c r="J101" s="98">
        <v>0.1</v>
      </c>
      <c r="K101" s="56" t="s">
        <v>521</v>
      </c>
      <c r="L101" s="43" t="s">
        <v>187</v>
      </c>
      <c r="M101" s="43" t="s">
        <v>726</v>
      </c>
      <c r="N101" s="43">
        <v>1</v>
      </c>
      <c r="O101" s="259">
        <v>0</v>
      </c>
      <c r="P101" s="142">
        <f t="shared" si="2"/>
        <v>0</v>
      </c>
      <c r="Q101" s="120">
        <v>45719</v>
      </c>
      <c r="R101" s="120">
        <v>45991</v>
      </c>
      <c r="S101" s="43">
        <v>165</v>
      </c>
      <c r="T101" s="43" t="s">
        <v>920</v>
      </c>
      <c r="U101" s="43" t="s">
        <v>992</v>
      </c>
      <c r="V101" s="43" t="s">
        <v>518</v>
      </c>
      <c r="W101" s="43" t="s">
        <v>993</v>
      </c>
      <c r="X101" s="43" t="s">
        <v>954</v>
      </c>
      <c r="Y101" s="43" t="s">
        <v>896</v>
      </c>
      <c r="Z101" s="43" t="s">
        <v>980</v>
      </c>
      <c r="AA101" s="170">
        <v>40500000</v>
      </c>
      <c r="AB101" s="155" t="s">
        <v>63</v>
      </c>
      <c r="AC101" s="43" t="s">
        <v>40</v>
      </c>
      <c r="AD101" s="128">
        <v>45689</v>
      </c>
      <c r="AE101" s="170">
        <v>40500000</v>
      </c>
      <c r="AF101" s="170">
        <v>40500000</v>
      </c>
      <c r="AG101" s="454">
        <v>900000000</v>
      </c>
      <c r="AH101" s="496">
        <v>900000000</v>
      </c>
      <c r="AI101" s="43" t="s">
        <v>981</v>
      </c>
      <c r="AJ101" s="43" t="s">
        <v>994</v>
      </c>
      <c r="AK101" s="207">
        <v>0</v>
      </c>
      <c r="AL101" s="545">
        <v>0</v>
      </c>
      <c r="AM101" s="545">
        <v>0</v>
      </c>
      <c r="AN101" s="527">
        <f>AL101/AH101</f>
        <v>0</v>
      </c>
      <c r="AO101" s="527">
        <f>AM101/AH101</f>
        <v>0</v>
      </c>
      <c r="AP101" s="43" t="s">
        <v>1294</v>
      </c>
    </row>
    <row r="102" spans="1:42" ht="80.099999999999994" customHeight="1" x14ac:dyDescent="0.25">
      <c r="A102" s="43" t="s">
        <v>393</v>
      </c>
      <c r="B102" s="31" t="s">
        <v>252</v>
      </c>
      <c r="C102" s="43" t="s">
        <v>322</v>
      </c>
      <c r="D102" s="43" t="s">
        <v>274</v>
      </c>
      <c r="E102" s="79" t="s">
        <v>519</v>
      </c>
      <c r="F102" s="49">
        <v>2024130010223</v>
      </c>
      <c r="G102" s="43" t="s">
        <v>520</v>
      </c>
      <c r="H102" s="43" t="s">
        <v>676</v>
      </c>
      <c r="I102" s="43" t="s">
        <v>833</v>
      </c>
      <c r="J102" s="98">
        <v>0.1</v>
      </c>
      <c r="K102" s="56" t="s">
        <v>834</v>
      </c>
      <c r="L102" s="43" t="s">
        <v>187</v>
      </c>
      <c r="M102" s="43" t="s">
        <v>726</v>
      </c>
      <c r="N102" s="43">
        <v>1</v>
      </c>
      <c r="O102" s="259">
        <v>0</v>
      </c>
      <c r="P102" s="142">
        <f t="shared" si="2"/>
        <v>0</v>
      </c>
      <c r="Q102" s="120">
        <v>45719</v>
      </c>
      <c r="R102" s="120">
        <v>45991</v>
      </c>
      <c r="S102" s="43">
        <v>165</v>
      </c>
      <c r="T102" s="43" t="s">
        <v>920</v>
      </c>
      <c r="U102" s="43" t="s">
        <v>992</v>
      </c>
      <c r="V102" s="43" t="s">
        <v>518</v>
      </c>
      <c r="W102" s="43" t="s">
        <v>995</v>
      </c>
      <c r="X102" s="43" t="s">
        <v>996</v>
      </c>
      <c r="Y102" s="43" t="s">
        <v>896</v>
      </c>
      <c r="Z102" s="43" t="s">
        <v>980</v>
      </c>
      <c r="AA102" s="170">
        <v>31500000</v>
      </c>
      <c r="AB102" s="155" t="s">
        <v>63</v>
      </c>
      <c r="AC102" s="43" t="s">
        <v>40</v>
      </c>
      <c r="AD102" s="128">
        <v>45689</v>
      </c>
      <c r="AE102" s="170">
        <v>31500000</v>
      </c>
      <c r="AF102" s="170">
        <v>31500000</v>
      </c>
      <c r="AG102" s="455"/>
      <c r="AH102" s="497"/>
      <c r="AI102" s="43" t="s">
        <v>981</v>
      </c>
      <c r="AJ102" s="43" t="s">
        <v>994</v>
      </c>
      <c r="AK102" s="207">
        <v>0</v>
      </c>
      <c r="AL102" s="546"/>
      <c r="AM102" s="546"/>
      <c r="AN102" s="528"/>
      <c r="AO102" s="528"/>
      <c r="AP102" s="43" t="s">
        <v>1301</v>
      </c>
    </row>
    <row r="103" spans="1:42" ht="80.099999999999994" customHeight="1" x14ac:dyDescent="0.25">
      <c r="A103" s="43" t="s">
        <v>393</v>
      </c>
      <c r="B103" s="31" t="s">
        <v>252</v>
      </c>
      <c r="C103" s="43" t="s">
        <v>322</v>
      </c>
      <c r="D103" s="43" t="s">
        <v>274</v>
      </c>
      <c r="E103" s="79" t="s">
        <v>519</v>
      </c>
      <c r="F103" s="49">
        <v>2024130010223</v>
      </c>
      <c r="G103" s="43" t="s">
        <v>520</v>
      </c>
      <c r="H103" s="43" t="s">
        <v>676</v>
      </c>
      <c r="I103" s="43" t="s">
        <v>833</v>
      </c>
      <c r="J103" s="98">
        <v>0.1</v>
      </c>
      <c r="K103" s="56" t="s">
        <v>522</v>
      </c>
      <c r="L103" s="43" t="s">
        <v>187</v>
      </c>
      <c r="M103" s="43" t="s">
        <v>726</v>
      </c>
      <c r="N103" s="43">
        <v>2</v>
      </c>
      <c r="O103" s="259">
        <v>0</v>
      </c>
      <c r="P103" s="142">
        <f t="shared" si="2"/>
        <v>0</v>
      </c>
      <c r="Q103" s="120">
        <v>45719</v>
      </c>
      <c r="R103" s="120">
        <v>45991</v>
      </c>
      <c r="S103" s="43">
        <v>165</v>
      </c>
      <c r="T103" s="43" t="s">
        <v>920</v>
      </c>
      <c r="U103" s="43" t="s">
        <v>992</v>
      </c>
      <c r="V103" s="43" t="s">
        <v>518</v>
      </c>
      <c r="W103" s="43" t="s">
        <v>997</v>
      </c>
      <c r="X103" s="43" t="s">
        <v>959</v>
      </c>
      <c r="Y103" s="43" t="s">
        <v>896</v>
      </c>
      <c r="Z103" s="43" t="s">
        <v>980</v>
      </c>
      <c r="AA103" s="170">
        <v>0</v>
      </c>
      <c r="AB103" s="155" t="s">
        <v>63</v>
      </c>
      <c r="AC103" s="43" t="s">
        <v>40</v>
      </c>
      <c r="AD103" s="128">
        <v>45689</v>
      </c>
      <c r="AE103" s="170">
        <v>0</v>
      </c>
      <c r="AF103" s="170">
        <v>0</v>
      </c>
      <c r="AG103" s="455"/>
      <c r="AH103" s="497"/>
      <c r="AI103" s="43" t="s">
        <v>981</v>
      </c>
      <c r="AJ103" s="43" t="s">
        <v>994</v>
      </c>
      <c r="AK103" s="207">
        <v>0</v>
      </c>
      <c r="AL103" s="546"/>
      <c r="AM103" s="546"/>
      <c r="AN103" s="528"/>
      <c r="AO103" s="528"/>
      <c r="AP103" s="43" t="s">
        <v>1301</v>
      </c>
    </row>
    <row r="104" spans="1:42" ht="80.099999999999994" customHeight="1" x14ac:dyDescent="0.25">
      <c r="A104" s="43" t="s">
        <v>393</v>
      </c>
      <c r="B104" s="31" t="s">
        <v>252</v>
      </c>
      <c r="C104" s="43" t="s">
        <v>322</v>
      </c>
      <c r="D104" s="43" t="s">
        <v>274</v>
      </c>
      <c r="E104" s="79" t="s">
        <v>519</v>
      </c>
      <c r="F104" s="49">
        <v>2024130010223</v>
      </c>
      <c r="G104" s="43" t="s">
        <v>520</v>
      </c>
      <c r="H104" s="43" t="s">
        <v>676</v>
      </c>
      <c r="I104" s="43" t="s">
        <v>833</v>
      </c>
      <c r="J104" s="98">
        <v>0.1</v>
      </c>
      <c r="K104" s="56" t="s">
        <v>523</v>
      </c>
      <c r="L104" s="43" t="s">
        <v>187</v>
      </c>
      <c r="M104" s="43" t="s">
        <v>726</v>
      </c>
      <c r="N104" s="31">
        <v>3</v>
      </c>
      <c r="O104" s="259">
        <v>0</v>
      </c>
      <c r="P104" s="142">
        <f t="shared" si="2"/>
        <v>0</v>
      </c>
      <c r="Q104" s="120">
        <v>45719</v>
      </c>
      <c r="R104" s="120">
        <v>45991</v>
      </c>
      <c r="S104" s="43">
        <v>165</v>
      </c>
      <c r="T104" s="43" t="s">
        <v>920</v>
      </c>
      <c r="U104" s="43" t="s">
        <v>992</v>
      </c>
      <c r="V104" s="43" t="s">
        <v>518</v>
      </c>
      <c r="W104" s="43" t="s">
        <v>997</v>
      </c>
      <c r="X104" s="43" t="s">
        <v>959</v>
      </c>
      <c r="Y104" s="43" t="s">
        <v>896</v>
      </c>
      <c r="Z104" s="43" t="s">
        <v>980</v>
      </c>
      <c r="AA104" s="170">
        <v>112000000</v>
      </c>
      <c r="AB104" s="155" t="s">
        <v>63</v>
      </c>
      <c r="AC104" s="43" t="s">
        <v>40</v>
      </c>
      <c r="AD104" s="128">
        <v>45689</v>
      </c>
      <c r="AE104" s="170">
        <v>112000000</v>
      </c>
      <c r="AF104" s="170">
        <v>112000000</v>
      </c>
      <c r="AG104" s="455"/>
      <c r="AH104" s="497"/>
      <c r="AI104" s="43" t="s">
        <v>981</v>
      </c>
      <c r="AJ104" s="43" t="s">
        <v>994</v>
      </c>
      <c r="AK104" s="207">
        <v>0</v>
      </c>
      <c r="AL104" s="546"/>
      <c r="AM104" s="546"/>
      <c r="AN104" s="528"/>
      <c r="AO104" s="528"/>
      <c r="AP104" s="43" t="s">
        <v>1300</v>
      </c>
    </row>
    <row r="105" spans="1:42" ht="80.099999999999994" customHeight="1" x14ac:dyDescent="0.25">
      <c r="A105" s="43" t="s">
        <v>393</v>
      </c>
      <c r="B105" s="31" t="s">
        <v>252</v>
      </c>
      <c r="C105" s="43" t="s">
        <v>322</v>
      </c>
      <c r="D105" s="43" t="s">
        <v>274</v>
      </c>
      <c r="E105" s="79" t="s">
        <v>519</v>
      </c>
      <c r="F105" s="49">
        <v>2024130010223</v>
      </c>
      <c r="G105" s="43" t="s">
        <v>520</v>
      </c>
      <c r="H105" s="43" t="s">
        <v>676</v>
      </c>
      <c r="I105" s="43" t="s">
        <v>833</v>
      </c>
      <c r="J105" s="98">
        <v>0.1</v>
      </c>
      <c r="K105" s="67" t="s">
        <v>524</v>
      </c>
      <c r="L105" s="43" t="s">
        <v>187</v>
      </c>
      <c r="M105" s="43" t="s">
        <v>726</v>
      </c>
      <c r="N105" s="43">
        <v>2</v>
      </c>
      <c r="O105" s="259">
        <v>0</v>
      </c>
      <c r="P105" s="142">
        <f t="shared" si="2"/>
        <v>0</v>
      </c>
      <c r="Q105" s="120">
        <v>45719</v>
      </c>
      <c r="R105" s="120">
        <v>45991</v>
      </c>
      <c r="S105" s="43">
        <v>165</v>
      </c>
      <c r="T105" s="43" t="s">
        <v>920</v>
      </c>
      <c r="U105" s="43" t="s">
        <v>992</v>
      </c>
      <c r="V105" s="43" t="s">
        <v>518</v>
      </c>
      <c r="W105" s="43" t="s">
        <v>997</v>
      </c>
      <c r="X105" s="43" t="s">
        <v>959</v>
      </c>
      <c r="Y105" s="43" t="s">
        <v>896</v>
      </c>
      <c r="Z105" s="43" t="s">
        <v>998</v>
      </c>
      <c r="AA105" s="170">
        <v>40500000</v>
      </c>
      <c r="AB105" s="155" t="s">
        <v>63</v>
      </c>
      <c r="AC105" s="43" t="s">
        <v>40</v>
      </c>
      <c r="AD105" s="128">
        <v>45689</v>
      </c>
      <c r="AE105" s="170">
        <v>40500000</v>
      </c>
      <c r="AF105" s="170">
        <v>40500000</v>
      </c>
      <c r="AG105" s="455"/>
      <c r="AH105" s="497"/>
      <c r="AI105" s="43" t="s">
        <v>912</v>
      </c>
      <c r="AJ105" s="43" t="s">
        <v>994</v>
      </c>
      <c r="AK105" s="207">
        <v>0</v>
      </c>
      <c r="AL105" s="546"/>
      <c r="AM105" s="546"/>
      <c r="AN105" s="528"/>
      <c r="AO105" s="528"/>
      <c r="AP105" s="43" t="s">
        <v>1300</v>
      </c>
    </row>
    <row r="106" spans="1:42" ht="80.099999999999994" customHeight="1" x14ac:dyDescent="0.25">
      <c r="A106" s="43" t="s">
        <v>393</v>
      </c>
      <c r="B106" s="31" t="s">
        <v>252</v>
      </c>
      <c r="C106" s="43" t="s">
        <v>322</v>
      </c>
      <c r="D106" s="43" t="s">
        <v>274</v>
      </c>
      <c r="E106" s="79" t="s">
        <v>519</v>
      </c>
      <c r="F106" s="49">
        <v>2024130010223</v>
      </c>
      <c r="G106" s="43" t="s">
        <v>520</v>
      </c>
      <c r="H106" s="43" t="s">
        <v>676</v>
      </c>
      <c r="I106" s="43" t="s">
        <v>833</v>
      </c>
      <c r="J106" s="98">
        <v>0.1</v>
      </c>
      <c r="K106" s="56" t="s">
        <v>835</v>
      </c>
      <c r="L106" s="43" t="s">
        <v>187</v>
      </c>
      <c r="M106" s="43" t="s">
        <v>726</v>
      </c>
      <c r="N106" s="43">
        <v>2</v>
      </c>
      <c r="O106" s="259">
        <v>0</v>
      </c>
      <c r="P106" s="142">
        <f t="shared" si="2"/>
        <v>0</v>
      </c>
      <c r="Q106" s="120">
        <v>45719</v>
      </c>
      <c r="R106" s="120">
        <v>45991</v>
      </c>
      <c r="S106" s="43">
        <v>165</v>
      </c>
      <c r="T106" s="43" t="s">
        <v>920</v>
      </c>
      <c r="U106" s="43" t="s">
        <v>992</v>
      </c>
      <c r="V106" s="43" t="s">
        <v>518</v>
      </c>
      <c r="W106" s="43" t="s">
        <v>997</v>
      </c>
      <c r="X106" s="43" t="s">
        <v>959</v>
      </c>
      <c r="Y106" s="43" t="s">
        <v>896</v>
      </c>
      <c r="Z106" s="43" t="s">
        <v>998</v>
      </c>
      <c r="AA106" s="170">
        <v>0</v>
      </c>
      <c r="AB106" s="155" t="s">
        <v>63</v>
      </c>
      <c r="AC106" s="43" t="s">
        <v>40</v>
      </c>
      <c r="AD106" s="128">
        <v>45689</v>
      </c>
      <c r="AE106" s="170">
        <v>0</v>
      </c>
      <c r="AF106" s="170">
        <v>0</v>
      </c>
      <c r="AG106" s="455"/>
      <c r="AH106" s="497"/>
      <c r="AI106" s="43" t="s">
        <v>912</v>
      </c>
      <c r="AJ106" s="43" t="s">
        <v>994</v>
      </c>
      <c r="AK106" s="207">
        <v>0</v>
      </c>
      <c r="AL106" s="546"/>
      <c r="AM106" s="546"/>
      <c r="AN106" s="528"/>
      <c r="AO106" s="528"/>
      <c r="AP106" s="43" t="s">
        <v>1302</v>
      </c>
    </row>
    <row r="107" spans="1:42" ht="80.099999999999994" customHeight="1" x14ac:dyDescent="0.25">
      <c r="A107" s="43" t="s">
        <v>393</v>
      </c>
      <c r="B107" s="31" t="s">
        <v>252</v>
      </c>
      <c r="C107" s="43" t="s">
        <v>322</v>
      </c>
      <c r="D107" s="43" t="s">
        <v>274</v>
      </c>
      <c r="E107" s="79" t="s">
        <v>519</v>
      </c>
      <c r="F107" s="49">
        <v>2024130010223</v>
      </c>
      <c r="G107" s="43" t="s">
        <v>520</v>
      </c>
      <c r="H107" s="43" t="s">
        <v>676</v>
      </c>
      <c r="I107" s="43" t="s">
        <v>833</v>
      </c>
      <c r="J107" s="98">
        <v>0.1</v>
      </c>
      <c r="K107" s="56" t="s">
        <v>525</v>
      </c>
      <c r="L107" s="43" t="s">
        <v>187</v>
      </c>
      <c r="M107" s="43" t="s">
        <v>726</v>
      </c>
      <c r="N107" s="43">
        <v>3</v>
      </c>
      <c r="O107" s="259">
        <v>0</v>
      </c>
      <c r="P107" s="142">
        <f t="shared" si="2"/>
        <v>0</v>
      </c>
      <c r="Q107" s="120">
        <v>45719</v>
      </c>
      <c r="R107" s="120">
        <v>45991</v>
      </c>
      <c r="S107" s="43">
        <v>165</v>
      </c>
      <c r="T107" s="43" t="s">
        <v>920</v>
      </c>
      <c r="U107" s="43" t="s">
        <v>992</v>
      </c>
      <c r="V107" s="43" t="s">
        <v>518</v>
      </c>
      <c r="W107" s="43" t="s">
        <v>997</v>
      </c>
      <c r="X107" s="43" t="s">
        <v>959</v>
      </c>
      <c r="Y107" s="43" t="s">
        <v>896</v>
      </c>
      <c r="Z107" s="43" t="s">
        <v>998</v>
      </c>
      <c r="AA107" s="170">
        <v>675500000</v>
      </c>
      <c r="AB107" s="155" t="s">
        <v>63</v>
      </c>
      <c r="AC107" s="43" t="s">
        <v>40</v>
      </c>
      <c r="AD107" s="128">
        <v>45689</v>
      </c>
      <c r="AE107" s="170">
        <v>675500000</v>
      </c>
      <c r="AF107" s="170">
        <v>675500000</v>
      </c>
      <c r="AG107" s="455"/>
      <c r="AH107" s="497"/>
      <c r="AI107" s="43" t="s">
        <v>912</v>
      </c>
      <c r="AJ107" s="43" t="s">
        <v>994</v>
      </c>
      <c r="AK107" s="207">
        <v>0</v>
      </c>
      <c r="AL107" s="546"/>
      <c r="AM107" s="546"/>
      <c r="AN107" s="528"/>
      <c r="AO107" s="528"/>
      <c r="AP107" s="43" t="s">
        <v>1303</v>
      </c>
    </row>
    <row r="108" spans="1:42" ht="80.099999999999994" customHeight="1" x14ac:dyDescent="0.25">
      <c r="A108" s="43" t="s">
        <v>393</v>
      </c>
      <c r="B108" s="31" t="s">
        <v>252</v>
      </c>
      <c r="C108" s="43" t="s">
        <v>322</v>
      </c>
      <c r="D108" s="43" t="s">
        <v>274</v>
      </c>
      <c r="E108" s="79" t="s">
        <v>519</v>
      </c>
      <c r="F108" s="49">
        <v>2024130010223</v>
      </c>
      <c r="G108" s="43" t="s">
        <v>520</v>
      </c>
      <c r="H108" s="43" t="s">
        <v>676</v>
      </c>
      <c r="I108" s="43" t="s">
        <v>833</v>
      </c>
      <c r="J108" s="98">
        <v>0.1</v>
      </c>
      <c r="K108" s="56" t="s">
        <v>836</v>
      </c>
      <c r="L108" s="43" t="s">
        <v>187</v>
      </c>
      <c r="M108" s="43" t="s">
        <v>726</v>
      </c>
      <c r="N108" s="43">
        <v>1</v>
      </c>
      <c r="O108" s="259">
        <v>0</v>
      </c>
      <c r="P108" s="142">
        <f t="shared" si="2"/>
        <v>0</v>
      </c>
      <c r="Q108" s="120">
        <v>45719</v>
      </c>
      <c r="R108" s="120">
        <v>45991</v>
      </c>
      <c r="S108" s="43">
        <v>165</v>
      </c>
      <c r="T108" s="43" t="s">
        <v>920</v>
      </c>
      <c r="U108" s="43" t="s">
        <v>992</v>
      </c>
      <c r="V108" s="43" t="s">
        <v>518</v>
      </c>
      <c r="W108" s="43" t="s">
        <v>997</v>
      </c>
      <c r="X108" s="43" t="s">
        <v>959</v>
      </c>
      <c r="Y108" s="43" t="s">
        <v>896</v>
      </c>
      <c r="Z108" s="43" t="s">
        <v>998</v>
      </c>
      <c r="AA108" s="170">
        <v>0</v>
      </c>
      <c r="AB108" s="155" t="s">
        <v>63</v>
      </c>
      <c r="AC108" s="43" t="s">
        <v>40</v>
      </c>
      <c r="AD108" s="128">
        <v>45689</v>
      </c>
      <c r="AE108" s="170">
        <v>0</v>
      </c>
      <c r="AF108" s="170">
        <v>0</v>
      </c>
      <c r="AG108" s="455"/>
      <c r="AH108" s="497"/>
      <c r="AI108" s="43" t="s">
        <v>912</v>
      </c>
      <c r="AJ108" s="43" t="s">
        <v>994</v>
      </c>
      <c r="AK108" s="207">
        <v>0</v>
      </c>
      <c r="AL108" s="546"/>
      <c r="AM108" s="546"/>
      <c r="AN108" s="528"/>
      <c r="AO108" s="528"/>
      <c r="AP108" s="43" t="s">
        <v>1304</v>
      </c>
    </row>
    <row r="109" spans="1:42" ht="80.099999999999994" customHeight="1" x14ac:dyDescent="0.25">
      <c r="A109" s="43" t="s">
        <v>393</v>
      </c>
      <c r="B109" s="31" t="s">
        <v>252</v>
      </c>
      <c r="C109" s="43" t="s">
        <v>322</v>
      </c>
      <c r="D109" s="43" t="s">
        <v>274</v>
      </c>
      <c r="E109" s="79" t="s">
        <v>519</v>
      </c>
      <c r="F109" s="49">
        <v>2024130010223</v>
      </c>
      <c r="G109" s="43" t="s">
        <v>520</v>
      </c>
      <c r="H109" s="43" t="s">
        <v>676</v>
      </c>
      <c r="I109" s="43" t="s">
        <v>833</v>
      </c>
      <c r="J109" s="98">
        <v>0.1</v>
      </c>
      <c r="K109" s="56" t="s">
        <v>526</v>
      </c>
      <c r="L109" s="43" t="s">
        <v>187</v>
      </c>
      <c r="M109" s="43" t="s">
        <v>726</v>
      </c>
      <c r="N109" s="43">
        <v>15</v>
      </c>
      <c r="O109" s="259">
        <v>0</v>
      </c>
      <c r="P109" s="142">
        <f t="shared" si="2"/>
        <v>0</v>
      </c>
      <c r="Q109" s="120">
        <v>45719</v>
      </c>
      <c r="R109" s="120">
        <v>45991</v>
      </c>
      <c r="S109" s="43">
        <v>165</v>
      </c>
      <c r="T109" s="43" t="s">
        <v>920</v>
      </c>
      <c r="U109" s="43" t="s">
        <v>992</v>
      </c>
      <c r="V109" s="43" t="s">
        <v>518</v>
      </c>
      <c r="W109" s="43" t="s">
        <v>999</v>
      </c>
      <c r="X109" s="43" t="s">
        <v>1000</v>
      </c>
      <c r="Y109" s="43" t="s">
        <v>896</v>
      </c>
      <c r="Z109" s="43" t="s">
        <v>1001</v>
      </c>
      <c r="AA109" s="170">
        <v>0</v>
      </c>
      <c r="AB109" s="155" t="s">
        <v>63</v>
      </c>
      <c r="AC109" s="43" t="s">
        <v>40</v>
      </c>
      <c r="AD109" s="128">
        <v>45689</v>
      </c>
      <c r="AE109" s="170">
        <v>0</v>
      </c>
      <c r="AF109" s="170">
        <v>0</v>
      </c>
      <c r="AG109" s="456"/>
      <c r="AH109" s="498"/>
      <c r="AI109" s="43" t="s">
        <v>912</v>
      </c>
      <c r="AJ109" s="43" t="s">
        <v>994</v>
      </c>
      <c r="AK109" s="207">
        <v>0</v>
      </c>
      <c r="AL109" s="547"/>
      <c r="AM109" s="547"/>
      <c r="AN109" s="529"/>
      <c r="AO109" s="529"/>
      <c r="AP109" s="43" t="s">
        <v>1305</v>
      </c>
    </row>
    <row r="110" spans="1:42" ht="80.099999999999994" customHeight="1" x14ac:dyDescent="0.25">
      <c r="A110" s="515"/>
      <c r="B110" s="516"/>
      <c r="C110" s="516"/>
      <c r="D110" s="517"/>
      <c r="E110" s="518" t="s">
        <v>1391</v>
      </c>
      <c r="F110" s="519"/>
      <c r="G110" s="519"/>
      <c r="H110" s="519"/>
      <c r="I110" s="519"/>
      <c r="J110" s="519"/>
      <c r="K110" s="519"/>
      <c r="L110" s="519"/>
      <c r="M110" s="519"/>
      <c r="N110" s="519"/>
      <c r="O110" s="520"/>
      <c r="P110" s="303">
        <f>AVERAGE(P101:P109)</f>
        <v>0</v>
      </c>
      <c r="Q110" s="120"/>
      <c r="R110" s="120"/>
      <c r="S110" s="43"/>
      <c r="T110" s="43"/>
      <c r="U110" s="43"/>
      <c r="V110" s="43"/>
      <c r="W110" s="43"/>
      <c r="X110" s="43"/>
      <c r="Y110" s="43"/>
      <c r="Z110" s="43"/>
      <c r="AA110" s="170"/>
      <c r="AB110" s="155"/>
      <c r="AC110" s="43"/>
      <c r="AD110" s="128"/>
      <c r="AE110" s="170"/>
      <c r="AF110" s="170"/>
      <c r="AG110" s="220"/>
      <c r="AH110" s="333"/>
      <c r="AI110" s="43"/>
      <c r="AJ110" s="515"/>
      <c r="AK110" s="516"/>
      <c r="AL110" s="516"/>
      <c r="AM110" s="517"/>
      <c r="AN110" s="359"/>
      <c r="AO110" s="359"/>
      <c r="AP110" s="219"/>
    </row>
    <row r="111" spans="1:42" ht="89.25" customHeight="1" x14ac:dyDescent="0.25">
      <c r="A111" s="43" t="s">
        <v>391</v>
      </c>
      <c r="B111" s="31" t="s">
        <v>262</v>
      </c>
      <c r="C111" s="43" t="s">
        <v>261</v>
      </c>
      <c r="D111" s="43" t="s">
        <v>541</v>
      </c>
      <c r="E111" s="69" t="s">
        <v>527</v>
      </c>
      <c r="F111" s="49">
        <v>2024130010253</v>
      </c>
      <c r="G111" s="43" t="s">
        <v>528</v>
      </c>
      <c r="H111" s="68" t="s">
        <v>529</v>
      </c>
      <c r="I111" s="43" t="s">
        <v>837</v>
      </c>
      <c r="J111" s="98">
        <v>0.1</v>
      </c>
      <c r="K111" s="52" t="s">
        <v>530</v>
      </c>
      <c r="L111" s="43" t="s">
        <v>187</v>
      </c>
      <c r="M111" s="43" t="s">
        <v>727</v>
      </c>
      <c r="N111" s="31">
        <v>59</v>
      </c>
      <c r="O111" s="264">
        <v>59</v>
      </c>
      <c r="P111" s="142">
        <f t="shared" si="2"/>
        <v>1</v>
      </c>
      <c r="Q111" s="128" t="s">
        <v>1162</v>
      </c>
      <c r="R111" s="128" t="s">
        <v>1163</v>
      </c>
      <c r="S111" s="43">
        <v>330</v>
      </c>
      <c r="T111" s="43" t="s">
        <v>1164</v>
      </c>
      <c r="U111" s="43" t="s">
        <v>908</v>
      </c>
      <c r="V111" s="43" t="s">
        <v>555</v>
      </c>
      <c r="W111" s="43" t="s">
        <v>1033</v>
      </c>
      <c r="X111" s="43" t="s">
        <v>1034</v>
      </c>
      <c r="Y111" s="43" t="s">
        <v>1044</v>
      </c>
      <c r="Z111" s="56" t="s">
        <v>1165</v>
      </c>
      <c r="AA111" s="124">
        <v>200000000</v>
      </c>
      <c r="AB111" s="43" t="s">
        <v>63</v>
      </c>
      <c r="AC111" s="43" t="s">
        <v>40</v>
      </c>
      <c r="AD111" s="43" t="s">
        <v>1166</v>
      </c>
      <c r="AE111" s="124">
        <v>200000000</v>
      </c>
      <c r="AF111" s="124">
        <v>200000000</v>
      </c>
      <c r="AG111" s="454"/>
      <c r="AH111" s="496">
        <v>1000000000</v>
      </c>
      <c r="AI111" s="43" t="s">
        <v>903</v>
      </c>
      <c r="AJ111" s="43" t="s">
        <v>1035</v>
      </c>
      <c r="AK111" s="198"/>
      <c r="AL111" s="556">
        <v>0</v>
      </c>
      <c r="AM111" s="556">
        <v>0</v>
      </c>
      <c r="AN111" s="527">
        <f>AL111/AH111</f>
        <v>0</v>
      </c>
      <c r="AO111" s="527">
        <f>AM111/AH111</f>
        <v>0</v>
      </c>
      <c r="AP111" s="505" t="s">
        <v>1267</v>
      </c>
    </row>
    <row r="112" spans="1:42" ht="80.099999999999994" customHeight="1" x14ac:dyDescent="0.25">
      <c r="A112" s="43" t="s">
        <v>391</v>
      </c>
      <c r="B112" s="31" t="s">
        <v>262</v>
      </c>
      <c r="C112" s="43" t="s">
        <v>261</v>
      </c>
      <c r="D112" s="43" t="s">
        <v>541</v>
      </c>
      <c r="E112" s="69" t="s">
        <v>527</v>
      </c>
      <c r="F112" s="49">
        <v>2024130010253</v>
      </c>
      <c r="G112" s="43" t="s">
        <v>528</v>
      </c>
      <c r="H112" s="68" t="s">
        <v>529</v>
      </c>
      <c r="I112" s="43" t="s">
        <v>837</v>
      </c>
      <c r="J112" s="98">
        <v>0.1</v>
      </c>
      <c r="K112" s="52" t="s">
        <v>531</v>
      </c>
      <c r="L112" s="43" t="s">
        <v>187</v>
      </c>
      <c r="M112" s="43" t="s">
        <v>727</v>
      </c>
      <c r="N112" s="31">
        <v>59</v>
      </c>
      <c r="O112" s="264">
        <v>59</v>
      </c>
      <c r="P112" s="142">
        <f t="shared" si="2"/>
        <v>1</v>
      </c>
      <c r="Q112" s="128" t="s">
        <v>1162</v>
      </c>
      <c r="R112" s="128" t="s">
        <v>1163</v>
      </c>
      <c r="S112" s="43">
        <v>330</v>
      </c>
      <c r="T112" s="43" t="s">
        <v>1164</v>
      </c>
      <c r="U112" s="43" t="s">
        <v>908</v>
      </c>
      <c r="V112" s="43" t="s">
        <v>555</v>
      </c>
      <c r="W112" s="43" t="s">
        <v>1033</v>
      </c>
      <c r="X112" s="43" t="s">
        <v>1034</v>
      </c>
      <c r="Y112" s="43" t="s">
        <v>1044</v>
      </c>
      <c r="Z112" s="56" t="s">
        <v>1165</v>
      </c>
      <c r="AA112" s="124">
        <v>800000000</v>
      </c>
      <c r="AB112" s="43" t="s">
        <v>63</v>
      </c>
      <c r="AC112" s="43" t="s">
        <v>40</v>
      </c>
      <c r="AD112" s="43" t="s">
        <v>1166</v>
      </c>
      <c r="AE112" s="124">
        <v>800000000</v>
      </c>
      <c r="AF112" s="124">
        <v>800000000</v>
      </c>
      <c r="AG112" s="455"/>
      <c r="AH112" s="497"/>
      <c r="AI112" s="43" t="s">
        <v>903</v>
      </c>
      <c r="AJ112" s="43" t="s">
        <v>1035</v>
      </c>
      <c r="AK112" s="198"/>
      <c r="AL112" s="557"/>
      <c r="AM112" s="557"/>
      <c r="AN112" s="528"/>
      <c r="AO112" s="528"/>
      <c r="AP112" s="506"/>
    </row>
    <row r="113" spans="1:94" ht="80.099999999999994" customHeight="1" x14ac:dyDescent="0.25">
      <c r="A113" s="43" t="s">
        <v>391</v>
      </c>
      <c r="B113" s="31" t="s">
        <v>262</v>
      </c>
      <c r="C113" s="43" t="s">
        <v>261</v>
      </c>
      <c r="D113" s="43" t="s">
        <v>541</v>
      </c>
      <c r="E113" s="69" t="s">
        <v>527</v>
      </c>
      <c r="F113" s="49">
        <v>2024130010253</v>
      </c>
      <c r="G113" s="43" t="s">
        <v>528</v>
      </c>
      <c r="H113" s="68" t="s">
        <v>529</v>
      </c>
      <c r="I113" s="43" t="s">
        <v>837</v>
      </c>
      <c r="J113" s="98">
        <v>0.1</v>
      </c>
      <c r="K113" s="70" t="s">
        <v>532</v>
      </c>
      <c r="L113" s="43" t="s">
        <v>187</v>
      </c>
      <c r="M113" s="43" t="s">
        <v>727</v>
      </c>
      <c r="N113" s="31">
        <v>3</v>
      </c>
      <c r="O113" s="264">
        <v>1</v>
      </c>
      <c r="P113" s="142">
        <f t="shared" si="2"/>
        <v>0.33333333333333331</v>
      </c>
      <c r="Q113" s="128" t="s">
        <v>1162</v>
      </c>
      <c r="R113" s="128" t="s">
        <v>1163</v>
      </c>
      <c r="S113" s="43">
        <v>330</v>
      </c>
      <c r="T113" s="43" t="s">
        <v>1164</v>
      </c>
      <c r="U113" s="43" t="s">
        <v>908</v>
      </c>
      <c r="V113" s="43" t="s">
        <v>555</v>
      </c>
      <c r="W113" s="43" t="s">
        <v>1033</v>
      </c>
      <c r="X113" s="43" t="s">
        <v>1034</v>
      </c>
      <c r="Y113" s="43" t="s">
        <v>1167</v>
      </c>
      <c r="Z113" s="56" t="s">
        <v>1165</v>
      </c>
      <c r="AA113" s="43" t="s">
        <v>1167</v>
      </c>
      <c r="AB113" s="43" t="s">
        <v>1167</v>
      </c>
      <c r="AC113" s="43" t="s">
        <v>1167</v>
      </c>
      <c r="AD113" s="43" t="s">
        <v>1166</v>
      </c>
      <c r="AE113" s="43" t="s">
        <v>1167</v>
      </c>
      <c r="AF113" s="43" t="s">
        <v>1167</v>
      </c>
      <c r="AG113" s="456"/>
      <c r="AH113" s="498"/>
      <c r="AI113" s="43" t="s">
        <v>1167</v>
      </c>
      <c r="AJ113" s="43"/>
      <c r="AK113" s="198"/>
      <c r="AL113" s="558"/>
      <c r="AM113" s="558"/>
      <c r="AN113" s="529"/>
      <c r="AO113" s="529"/>
      <c r="AP113" s="206" t="s">
        <v>1271</v>
      </c>
    </row>
    <row r="114" spans="1:94" ht="80.099999999999994" customHeight="1" x14ac:dyDescent="0.25">
      <c r="A114" s="515"/>
      <c r="B114" s="516"/>
      <c r="C114" s="516"/>
      <c r="D114" s="517"/>
      <c r="E114" s="518" t="s">
        <v>1392</v>
      </c>
      <c r="F114" s="519"/>
      <c r="G114" s="519"/>
      <c r="H114" s="519"/>
      <c r="I114" s="519"/>
      <c r="J114" s="519"/>
      <c r="K114" s="519"/>
      <c r="L114" s="519"/>
      <c r="M114" s="519"/>
      <c r="N114" s="519"/>
      <c r="O114" s="520"/>
      <c r="P114" s="302">
        <f>AVERAGE(P111:P113)</f>
        <v>0.77777777777777779</v>
      </c>
      <c r="Q114" s="128"/>
      <c r="R114" s="128"/>
      <c r="S114" s="43"/>
      <c r="T114" s="43"/>
      <c r="U114" s="43"/>
      <c r="V114" s="43"/>
      <c r="W114" s="43"/>
      <c r="X114" s="43"/>
      <c r="Y114" s="43"/>
      <c r="Z114" s="56"/>
      <c r="AA114" s="272"/>
      <c r="AB114" s="43"/>
      <c r="AC114" s="43"/>
      <c r="AD114" s="43"/>
      <c r="AE114" s="272"/>
      <c r="AF114" s="272"/>
      <c r="AG114" s="220"/>
      <c r="AH114" s="333"/>
      <c r="AI114" s="43"/>
      <c r="AJ114" s="515"/>
      <c r="AK114" s="516"/>
      <c r="AL114" s="516"/>
      <c r="AM114" s="517"/>
      <c r="AN114" s="361"/>
      <c r="AO114" s="361"/>
      <c r="AP114" s="273"/>
    </row>
    <row r="115" spans="1:94" ht="207" customHeight="1" x14ac:dyDescent="0.25">
      <c r="A115" s="43" t="s">
        <v>391</v>
      </c>
      <c r="B115" s="31" t="s">
        <v>262</v>
      </c>
      <c r="C115" s="43" t="s">
        <v>270</v>
      </c>
      <c r="D115" s="43" t="s">
        <v>539</v>
      </c>
      <c r="E115" s="100" t="s">
        <v>542</v>
      </c>
      <c r="F115" s="49">
        <v>2024130010228</v>
      </c>
      <c r="G115" s="48" t="s">
        <v>543</v>
      </c>
      <c r="H115" s="93" t="s">
        <v>677</v>
      </c>
      <c r="I115" s="43" t="s">
        <v>824</v>
      </c>
      <c r="J115" s="98">
        <v>0.1</v>
      </c>
      <c r="K115" s="43" t="s">
        <v>838</v>
      </c>
      <c r="L115" s="43" t="s">
        <v>187</v>
      </c>
      <c r="M115" s="43" t="s">
        <v>727</v>
      </c>
      <c r="N115" s="31">
        <v>15</v>
      </c>
      <c r="O115" s="265">
        <v>0</v>
      </c>
      <c r="P115" s="142">
        <f t="shared" si="2"/>
        <v>0</v>
      </c>
      <c r="Q115" s="128" t="s">
        <v>1168</v>
      </c>
      <c r="R115" s="128" t="s">
        <v>1163</v>
      </c>
      <c r="S115" s="51">
        <v>300</v>
      </c>
      <c r="T115" s="51" t="s">
        <v>1164</v>
      </c>
      <c r="U115" s="43" t="s">
        <v>908</v>
      </c>
      <c r="V115" s="43" t="s">
        <v>556</v>
      </c>
      <c r="W115" s="43" t="s">
        <v>1036</v>
      </c>
      <c r="X115" s="43" t="s">
        <v>1037</v>
      </c>
      <c r="Y115" s="43" t="s">
        <v>896</v>
      </c>
      <c r="Z115" s="43" t="s">
        <v>1169</v>
      </c>
      <c r="AA115" s="171">
        <v>90000000</v>
      </c>
      <c r="AB115" s="43" t="s">
        <v>1171</v>
      </c>
      <c r="AC115" s="43" t="s">
        <v>903</v>
      </c>
      <c r="AD115" s="43" t="s">
        <v>1143</v>
      </c>
      <c r="AE115" s="171">
        <v>90000000</v>
      </c>
      <c r="AF115" s="171">
        <v>90000000</v>
      </c>
      <c r="AG115" s="465"/>
      <c r="AH115" s="542">
        <v>90000000</v>
      </c>
      <c r="AI115" s="43" t="s">
        <v>903</v>
      </c>
      <c r="AJ115" s="43" t="s">
        <v>1253</v>
      </c>
      <c r="AK115" s="152"/>
      <c r="AL115" s="556">
        <v>0</v>
      </c>
      <c r="AM115" s="556">
        <v>0</v>
      </c>
      <c r="AN115" s="527">
        <f>AL115/AH115</f>
        <v>0</v>
      </c>
      <c r="AO115" s="527">
        <f>AM115/AH115</f>
        <v>0</v>
      </c>
      <c r="AP115" s="505" t="s">
        <v>1277</v>
      </c>
    </row>
    <row r="116" spans="1:94" ht="80.099999999999994" customHeight="1" x14ac:dyDescent="0.25">
      <c r="A116" s="43" t="s">
        <v>391</v>
      </c>
      <c r="B116" s="31" t="s">
        <v>262</v>
      </c>
      <c r="C116" s="43" t="s">
        <v>290</v>
      </c>
      <c r="D116" s="43" t="s">
        <v>539</v>
      </c>
      <c r="E116" s="101" t="s">
        <v>542</v>
      </c>
      <c r="F116" s="49">
        <v>2024130010228</v>
      </c>
      <c r="G116" s="48" t="s">
        <v>543</v>
      </c>
      <c r="H116" s="93" t="s">
        <v>678</v>
      </c>
      <c r="I116" s="43" t="s">
        <v>824</v>
      </c>
      <c r="J116" s="98">
        <v>0.1</v>
      </c>
      <c r="K116" s="43" t="s">
        <v>839</v>
      </c>
      <c r="L116" s="43" t="s">
        <v>187</v>
      </c>
      <c r="M116" s="43" t="s">
        <v>727</v>
      </c>
      <c r="N116" s="31">
        <v>15</v>
      </c>
      <c r="O116" s="265">
        <v>0</v>
      </c>
      <c r="P116" s="142">
        <f t="shared" si="2"/>
        <v>0</v>
      </c>
      <c r="Q116" s="128" t="s">
        <v>1168</v>
      </c>
      <c r="R116" s="128" t="s">
        <v>1163</v>
      </c>
      <c r="S116" s="51">
        <v>300</v>
      </c>
      <c r="T116" s="51" t="s">
        <v>1164</v>
      </c>
      <c r="U116" s="43" t="s">
        <v>908</v>
      </c>
      <c r="V116" s="43" t="s">
        <v>556</v>
      </c>
      <c r="W116" s="43" t="s">
        <v>1036</v>
      </c>
      <c r="X116" s="43" t="s">
        <v>1037</v>
      </c>
      <c r="Y116" s="43"/>
      <c r="Z116" s="43" t="s">
        <v>1170</v>
      </c>
      <c r="AA116" s="43"/>
      <c r="AB116" s="43"/>
      <c r="AC116" s="43"/>
      <c r="AD116" s="43"/>
      <c r="AE116" s="43"/>
      <c r="AF116" s="43"/>
      <c r="AG116" s="466"/>
      <c r="AH116" s="542"/>
      <c r="AI116" s="43"/>
      <c r="AJ116" s="43"/>
      <c r="AK116" s="152"/>
      <c r="AL116" s="557"/>
      <c r="AM116" s="557"/>
      <c r="AN116" s="528"/>
      <c r="AO116" s="528"/>
      <c r="AP116" s="506"/>
    </row>
    <row r="117" spans="1:94" ht="80.099999999999994" customHeight="1" x14ac:dyDescent="0.25">
      <c r="A117" s="43" t="s">
        <v>391</v>
      </c>
      <c r="B117" s="31" t="s">
        <v>262</v>
      </c>
      <c r="C117" s="43" t="s">
        <v>290</v>
      </c>
      <c r="D117" s="43" t="s">
        <v>539</v>
      </c>
      <c r="E117" s="101" t="s">
        <v>542</v>
      </c>
      <c r="F117" s="49">
        <v>2024130010228</v>
      </c>
      <c r="G117" s="48" t="s">
        <v>543</v>
      </c>
      <c r="H117" s="93" t="s">
        <v>678</v>
      </c>
      <c r="I117" s="43" t="s">
        <v>824</v>
      </c>
      <c r="J117" s="98">
        <v>0.1</v>
      </c>
      <c r="K117" s="43" t="s">
        <v>840</v>
      </c>
      <c r="L117" s="43" t="s">
        <v>187</v>
      </c>
      <c r="M117" s="43" t="s">
        <v>727</v>
      </c>
      <c r="N117" s="31">
        <v>15</v>
      </c>
      <c r="O117" s="265">
        <v>0</v>
      </c>
      <c r="P117" s="142">
        <f t="shared" si="2"/>
        <v>0</v>
      </c>
      <c r="Q117" s="128" t="s">
        <v>1168</v>
      </c>
      <c r="R117" s="128" t="s">
        <v>1163</v>
      </c>
      <c r="S117" s="51">
        <v>300</v>
      </c>
      <c r="T117" s="51" t="s">
        <v>1164</v>
      </c>
      <c r="U117" s="43" t="s">
        <v>908</v>
      </c>
      <c r="V117" s="43" t="s">
        <v>556</v>
      </c>
      <c r="W117" s="43" t="s">
        <v>1036</v>
      </c>
      <c r="X117" s="43" t="s">
        <v>1037</v>
      </c>
      <c r="Y117" s="44"/>
      <c r="Z117" s="43" t="s">
        <v>1170</v>
      </c>
      <c r="AA117" s="44"/>
      <c r="AB117" s="44"/>
      <c r="AC117" s="44"/>
      <c r="AD117" s="44"/>
      <c r="AE117" s="44"/>
      <c r="AF117" s="44"/>
      <c r="AG117" s="466"/>
      <c r="AH117" s="542"/>
      <c r="AI117" s="44"/>
      <c r="AJ117" s="44"/>
      <c r="AK117" s="152"/>
      <c r="AL117" s="557"/>
      <c r="AM117" s="557"/>
      <c r="AN117" s="528"/>
      <c r="AO117" s="528"/>
      <c r="AP117" s="43"/>
    </row>
    <row r="118" spans="1:94" ht="80.099999999999994" customHeight="1" x14ac:dyDescent="0.25">
      <c r="A118" s="43" t="s">
        <v>391</v>
      </c>
      <c r="B118" s="31" t="s">
        <v>262</v>
      </c>
      <c r="C118" s="43" t="s">
        <v>290</v>
      </c>
      <c r="D118" s="43" t="s">
        <v>539</v>
      </c>
      <c r="E118" s="101" t="s">
        <v>542</v>
      </c>
      <c r="F118" s="49">
        <v>2024130010228</v>
      </c>
      <c r="G118" s="48" t="s">
        <v>543</v>
      </c>
      <c r="H118" s="93" t="s">
        <v>678</v>
      </c>
      <c r="I118" s="43" t="s">
        <v>824</v>
      </c>
      <c r="J118" s="98">
        <v>0.1</v>
      </c>
      <c r="K118" s="43" t="s">
        <v>841</v>
      </c>
      <c r="L118" s="43" t="s">
        <v>187</v>
      </c>
      <c r="M118" s="43" t="s">
        <v>727</v>
      </c>
      <c r="N118" s="31">
        <v>15</v>
      </c>
      <c r="O118" s="265">
        <v>21</v>
      </c>
      <c r="P118" s="142">
        <v>1</v>
      </c>
      <c r="Q118" s="128" t="s">
        <v>1168</v>
      </c>
      <c r="R118" s="128" t="s">
        <v>1163</v>
      </c>
      <c r="S118" s="51">
        <v>300</v>
      </c>
      <c r="T118" s="51" t="s">
        <v>1164</v>
      </c>
      <c r="U118" s="43" t="s">
        <v>908</v>
      </c>
      <c r="V118" s="43" t="s">
        <v>556</v>
      </c>
      <c r="W118" s="43" t="s">
        <v>1036</v>
      </c>
      <c r="X118" s="43" t="s">
        <v>1037</v>
      </c>
      <c r="Y118" s="44"/>
      <c r="Z118" s="43" t="s">
        <v>1170</v>
      </c>
      <c r="AA118" s="44"/>
      <c r="AB118" s="44"/>
      <c r="AC118" s="44"/>
      <c r="AD118" s="44"/>
      <c r="AE118" s="44"/>
      <c r="AF118" s="44"/>
      <c r="AG118" s="467"/>
      <c r="AH118" s="542"/>
      <c r="AI118" s="44"/>
      <c r="AJ118" s="44"/>
      <c r="AK118" s="152"/>
      <c r="AL118" s="558"/>
      <c r="AM118" s="558"/>
      <c r="AN118" s="529"/>
      <c r="AO118" s="529"/>
      <c r="AP118" s="43"/>
    </row>
    <row r="119" spans="1:94" ht="80.099999999999994" customHeight="1" x14ac:dyDescent="0.25">
      <c r="A119" s="515"/>
      <c r="B119" s="516"/>
      <c r="C119" s="516"/>
      <c r="D119" s="517"/>
      <c r="E119" s="518" t="s">
        <v>1393</v>
      </c>
      <c r="F119" s="519"/>
      <c r="G119" s="519"/>
      <c r="H119" s="519"/>
      <c r="I119" s="519"/>
      <c r="J119" s="519"/>
      <c r="K119" s="519"/>
      <c r="L119" s="519"/>
      <c r="M119" s="519"/>
      <c r="N119" s="519"/>
      <c r="O119" s="520"/>
      <c r="P119" s="304">
        <f>AVERAGE(P115:P118)</f>
        <v>0.25</v>
      </c>
      <c r="Q119" s="128"/>
      <c r="R119" s="128"/>
      <c r="S119" s="51"/>
      <c r="T119" s="51"/>
      <c r="U119" s="43"/>
      <c r="V119" s="43"/>
      <c r="W119" s="43"/>
      <c r="X119" s="43"/>
      <c r="Y119" s="44"/>
      <c r="Z119" s="43"/>
      <c r="AB119" s="44"/>
      <c r="AC119" s="44"/>
      <c r="AD119" s="44"/>
      <c r="AG119" s="218"/>
      <c r="AH119" s="335"/>
      <c r="AI119" s="44"/>
      <c r="AJ119" s="524"/>
      <c r="AK119" s="525"/>
      <c r="AL119" s="525"/>
      <c r="AM119" s="526"/>
      <c r="AN119" s="357"/>
      <c r="AO119" s="357"/>
      <c r="AP119" s="43"/>
    </row>
    <row r="120" spans="1:94" s="102" customFormat="1" ht="80.099999999999994" customHeight="1" x14ac:dyDescent="0.25">
      <c r="A120" s="43" t="s">
        <v>391</v>
      </c>
      <c r="B120" s="31" t="s">
        <v>262</v>
      </c>
      <c r="C120" s="43" t="s">
        <v>290</v>
      </c>
      <c r="D120" s="31" t="s">
        <v>540</v>
      </c>
      <c r="E120" s="148" t="s">
        <v>544</v>
      </c>
      <c r="F120" s="108">
        <v>202400000005473</v>
      </c>
      <c r="G120" s="43" t="s">
        <v>1119</v>
      </c>
      <c r="H120" s="116" t="s">
        <v>1120</v>
      </c>
      <c r="I120" s="43" t="s">
        <v>824</v>
      </c>
      <c r="J120" s="111">
        <v>0.1</v>
      </c>
      <c r="K120" s="149" t="s">
        <v>1115</v>
      </c>
      <c r="L120" s="43" t="s">
        <v>187</v>
      </c>
      <c r="M120" s="43" t="s">
        <v>728</v>
      </c>
      <c r="N120" s="43">
        <v>30</v>
      </c>
      <c r="O120" s="266">
        <v>0</v>
      </c>
      <c r="P120" s="142">
        <f t="shared" si="2"/>
        <v>0</v>
      </c>
      <c r="Q120" s="128" t="s">
        <v>1168</v>
      </c>
      <c r="R120" s="128" t="s">
        <v>1163</v>
      </c>
      <c r="S120" s="51">
        <v>300</v>
      </c>
      <c r="T120" s="51" t="s">
        <v>1164</v>
      </c>
      <c r="U120" s="43" t="s">
        <v>908</v>
      </c>
      <c r="V120" s="43" t="s">
        <v>556</v>
      </c>
      <c r="W120" s="43" t="s">
        <v>1036</v>
      </c>
      <c r="X120" s="43" t="s">
        <v>1037</v>
      </c>
      <c r="Y120" s="51" t="s">
        <v>1044</v>
      </c>
      <c r="Z120" s="45" t="s">
        <v>1172</v>
      </c>
      <c r="AA120" s="171">
        <v>100000000</v>
      </c>
      <c r="AB120" s="51" t="s">
        <v>1173</v>
      </c>
      <c r="AC120" s="121" t="s">
        <v>903</v>
      </c>
      <c r="AD120" s="121" t="s">
        <v>1174</v>
      </c>
      <c r="AE120" s="171">
        <v>100000000</v>
      </c>
      <c r="AF120" s="171">
        <v>100000000</v>
      </c>
      <c r="AG120" s="468"/>
      <c r="AH120" s="542">
        <v>100000000</v>
      </c>
      <c r="AI120" s="51" t="s">
        <v>981</v>
      </c>
      <c r="AJ120" s="51" t="s">
        <v>1254</v>
      </c>
      <c r="AK120" s="193"/>
      <c r="AL120" s="556">
        <v>0</v>
      </c>
      <c r="AM120" s="556">
        <v>0</v>
      </c>
      <c r="AN120" s="554">
        <f>AL120/AH120</f>
        <v>0</v>
      </c>
      <c r="AO120" s="554">
        <f>AM120/AH120</f>
        <v>0</v>
      </c>
      <c r="AP120" s="43"/>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row>
    <row r="121" spans="1:94" s="102" customFormat="1" ht="80.099999999999994" customHeight="1" x14ac:dyDescent="0.25">
      <c r="A121" s="43" t="s">
        <v>391</v>
      </c>
      <c r="B121" s="31" t="s">
        <v>262</v>
      </c>
      <c r="C121" s="43" t="s">
        <v>290</v>
      </c>
      <c r="D121" s="31" t="s">
        <v>540</v>
      </c>
      <c r="E121" s="148" t="s">
        <v>544</v>
      </c>
      <c r="F121" s="108">
        <v>202400000005473</v>
      </c>
      <c r="G121" s="43" t="s">
        <v>1119</v>
      </c>
      <c r="H121" s="116" t="s">
        <v>1120</v>
      </c>
      <c r="I121" s="43" t="s">
        <v>824</v>
      </c>
      <c r="J121" s="111">
        <v>0.1</v>
      </c>
      <c r="K121" s="149" t="s">
        <v>1116</v>
      </c>
      <c r="L121" s="43" t="s">
        <v>187</v>
      </c>
      <c r="M121" s="43" t="s">
        <v>728</v>
      </c>
      <c r="N121" s="43">
        <v>30</v>
      </c>
      <c r="O121" s="266">
        <v>0</v>
      </c>
      <c r="P121" s="142">
        <f t="shared" si="2"/>
        <v>0</v>
      </c>
      <c r="Q121" s="128" t="s">
        <v>1168</v>
      </c>
      <c r="R121" s="128" t="s">
        <v>1163</v>
      </c>
      <c r="S121" s="51">
        <v>300</v>
      </c>
      <c r="T121" s="51" t="s">
        <v>1164</v>
      </c>
      <c r="U121" s="43" t="s">
        <v>1023</v>
      </c>
      <c r="V121" s="43" t="s">
        <v>556</v>
      </c>
      <c r="W121" s="43" t="s">
        <v>1036</v>
      </c>
      <c r="X121" s="43" t="s">
        <v>1037</v>
      </c>
      <c r="Y121" s="51"/>
      <c r="Z121" s="45" t="s">
        <v>1172</v>
      </c>
      <c r="AA121" s="44"/>
      <c r="AB121" s="44"/>
      <c r="AC121" s="44"/>
      <c r="AD121" s="44"/>
      <c r="AE121" s="44"/>
      <c r="AF121" s="44"/>
      <c r="AG121" s="469"/>
      <c r="AH121" s="542"/>
      <c r="AI121" s="44"/>
      <c r="AJ121" s="44"/>
      <c r="AK121" s="193"/>
      <c r="AL121" s="557"/>
      <c r="AM121" s="557"/>
      <c r="AN121" s="554"/>
      <c r="AO121" s="554"/>
      <c r="AP121" s="43"/>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row>
    <row r="122" spans="1:94" s="102" customFormat="1" ht="142.5" customHeight="1" x14ac:dyDescent="0.25">
      <c r="A122" s="43" t="s">
        <v>391</v>
      </c>
      <c r="B122" s="31" t="s">
        <v>262</v>
      </c>
      <c r="C122" s="43" t="s">
        <v>290</v>
      </c>
      <c r="D122" s="31" t="s">
        <v>540</v>
      </c>
      <c r="E122" s="148" t="s">
        <v>544</v>
      </c>
      <c r="F122" s="108">
        <v>202400000005473</v>
      </c>
      <c r="G122" s="43" t="s">
        <v>1119</v>
      </c>
      <c r="H122" s="116" t="s">
        <v>1120</v>
      </c>
      <c r="I122" s="43" t="s">
        <v>824</v>
      </c>
      <c r="J122" s="111">
        <v>0.1</v>
      </c>
      <c r="K122" s="149" t="s">
        <v>1117</v>
      </c>
      <c r="L122" s="43" t="s">
        <v>187</v>
      </c>
      <c r="M122" s="43" t="s">
        <v>728</v>
      </c>
      <c r="N122" s="43">
        <v>30</v>
      </c>
      <c r="O122" s="266">
        <v>25</v>
      </c>
      <c r="P122" s="142">
        <f t="shared" si="2"/>
        <v>0.83333333333333337</v>
      </c>
      <c r="Q122" s="128" t="s">
        <v>1168</v>
      </c>
      <c r="R122" s="128" t="s">
        <v>1163</v>
      </c>
      <c r="S122" s="51">
        <v>300</v>
      </c>
      <c r="T122" s="51" t="s">
        <v>1164</v>
      </c>
      <c r="U122" s="43" t="s">
        <v>1023</v>
      </c>
      <c r="V122" s="43" t="s">
        <v>556</v>
      </c>
      <c r="W122" s="43" t="s">
        <v>1036</v>
      </c>
      <c r="X122" s="43" t="s">
        <v>1037</v>
      </c>
      <c r="Y122" s="51"/>
      <c r="Z122" s="45" t="s">
        <v>1172</v>
      </c>
      <c r="AA122" s="44"/>
      <c r="AB122" s="44"/>
      <c r="AC122" s="44"/>
      <c r="AD122" s="44"/>
      <c r="AE122" s="44"/>
      <c r="AF122" s="44"/>
      <c r="AG122" s="469"/>
      <c r="AH122" s="542"/>
      <c r="AI122" s="44"/>
      <c r="AJ122" s="44"/>
      <c r="AK122" s="193"/>
      <c r="AL122" s="557"/>
      <c r="AM122" s="557"/>
      <c r="AN122" s="554"/>
      <c r="AO122" s="554"/>
      <c r="AP122" s="56" t="s">
        <v>1281</v>
      </c>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row>
    <row r="123" spans="1:94" s="102" customFormat="1" ht="80.099999999999994" customHeight="1" x14ac:dyDescent="0.25">
      <c r="A123" s="43" t="s">
        <v>391</v>
      </c>
      <c r="B123" s="31" t="s">
        <v>262</v>
      </c>
      <c r="C123" s="43" t="s">
        <v>290</v>
      </c>
      <c r="D123" s="31" t="s">
        <v>540</v>
      </c>
      <c r="E123" s="148" t="s">
        <v>544</v>
      </c>
      <c r="F123" s="108">
        <v>202400000005473</v>
      </c>
      <c r="G123" s="43" t="s">
        <v>1119</v>
      </c>
      <c r="H123" s="116" t="s">
        <v>1120</v>
      </c>
      <c r="I123" s="43" t="s">
        <v>824</v>
      </c>
      <c r="J123" s="111">
        <v>0.1</v>
      </c>
      <c r="K123" s="149" t="s">
        <v>1118</v>
      </c>
      <c r="L123" s="43" t="s">
        <v>187</v>
      </c>
      <c r="M123" s="43" t="s">
        <v>728</v>
      </c>
      <c r="N123" s="43">
        <v>30</v>
      </c>
      <c r="O123" s="266">
        <v>0</v>
      </c>
      <c r="P123" s="142">
        <f t="shared" si="2"/>
        <v>0</v>
      </c>
      <c r="Q123" s="128" t="s">
        <v>1168</v>
      </c>
      <c r="R123" s="128" t="s">
        <v>1163</v>
      </c>
      <c r="S123" s="51">
        <v>300</v>
      </c>
      <c r="T123" s="51" t="s">
        <v>1164</v>
      </c>
      <c r="U123" s="43" t="s">
        <v>1023</v>
      </c>
      <c r="V123" s="43" t="s">
        <v>556</v>
      </c>
      <c r="W123" s="43" t="s">
        <v>1036</v>
      </c>
      <c r="X123" s="43" t="s">
        <v>1037</v>
      </c>
      <c r="Y123" s="51"/>
      <c r="Z123" s="45" t="s">
        <v>1172</v>
      </c>
      <c r="AA123" s="44"/>
      <c r="AB123" s="44"/>
      <c r="AC123" s="44"/>
      <c r="AD123" s="44"/>
      <c r="AE123" s="44"/>
      <c r="AF123" s="44"/>
      <c r="AG123" s="470"/>
      <c r="AH123" s="542"/>
      <c r="AI123" s="44"/>
      <c r="AJ123" s="44"/>
      <c r="AK123" s="193"/>
      <c r="AL123" s="558"/>
      <c r="AM123" s="558"/>
      <c r="AN123" s="554"/>
      <c r="AO123" s="554"/>
      <c r="AP123" s="465" t="s">
        <v>1280</v>
      </c>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row>
    <row r="124" spans="1:94" s="102" customFormat="1" ht="80.099999999999994" customHeight="1" x14ac:dyDescent="0.25">
      <c r="A124" s="515"/>
      <c r="B124" s="516"/>
      <c r="C124" s="516"/>
      <c r="D124" s="517"/>
      <c r="E124" s="518" t="s">
        <v>1394</v>
      </c>
      <c r="F124" s="519"/>
      <c r="G124" s="519"/>
      <c r="H124" s="519"/>
      <c r="I124" s="519"/>
      <c r="J124" s="519"/>
      <c r="K124" s="519"/>
      <c r="L124" s="519"/>
      <c r="M124" s="519"/>
      <c r="N124" s="519"/>
      <c r="O124" s="520"/>
      <c r="P124" s="303">
        <f>AVERAGE(P120:P123)</f>
        <v>0.20833333333333334</v>
      </c>
      <c r="Q124" s="128"/>
      <c r="R124" s="128"/>
      <c r="S124" s="51"/>
      <c r="T124" s="51"/>
      <c r="U124" s="43"/>
      <c r="V124" s="43"/>
      <c r="W124" s="43"/>
      <c r="X124" s="43"/>
      <c r="Y124" s="51"/>
      <c r="Z124" s="45"/>
      <c r="AA124"/>
      <c r="AB124" s="44"/>
      <c r="AC124" s="44"/>
      <c r="AD124" s="44"/>
      <c r="AE124"/>
      <c r="AF124"/>
      <c r="AG124" s="222"/>
      <c r="AH124" s="337"/>
      <c r="AI124" s="44"/>
      <c r="AJ124" s="555"/>
      <c r="AK124" s="555"/>
      <c r="AL124" s="555"/>
      <c r="AM124" s="555"/>
      <c r="AN124" s="363"/>
      <c r="AO124" s="363"/>
      <c r="AP124" s="466"/>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row>
    <row r="125" spans="1:94" ht="195" x14ac:dyDescent="0.25">
      <c r="A125" s="43" t="s">
        <v>391</v>
      </c>
      <c r="B125" s="31" t="s">
        <v>262</v>
      </c>
      <c r="C125" s="43" t="s">
        <v>301</v>
      </c>
      <c r="D125" s="43" t="s">
        <v>277</v>
      </c>
      <c r="E125" s="69" t="s">
        <v>545</v>
      </c>
      <c r="F125" s="49">
        <v>2024130010229</v>
      </c>
      <c r="G125" s="43" t="s">
        <v>546</v>
      </c>
      <c r="H125" s="43" t="s">
        <v>679</v>
      </c>
      <c r="I125" s="43" t="s">
        <v>843</v>
      </c>
      <c r="J125" s="98">
        <v>0.1</v>
      </c>
      <c r="K125" s="43" t="s">
        <v>844</v>
      </c>
      <c r="L125" s="43" t="s">
        <v>187</v>
      </c>
      <c r="M125" s="43" t="s">
        <v>729</v>
      </c>
      <c r="N125" s="43">
        <v>30</v>
      </c>
      <c r="O125" s="301">
        <v>0</v>
      </c>
      <c r="P125" s="142">
        <f t="shared" si="2"/>
        <v>0</v>
      </c>
      <c r="Q125" s="128" t="s">
        <v>1168</v>
      </c>
      <c r="R125" s="128" t="s">
        <v>1163</v>
      </c>
      <c r="S125" s="51">
        <v>300</v>
      </c>
      <c r="T125" s="51" t="s">
        <v>1164</v>
      </c>
      <c r="U125" s="51" t="s">
        <v>908</v>
      </c>
      <c r="V125" s="43" t="s">
        <v>556</v>
      </c>
      <c r="W125" s="43" t="s">
        <v>1038</v>
      </c>
      <c r="X125" s="43" t="s">
        <v>1039</v>
      </c>
      <c r="Y125" s="43" t="s">
        <v>896</v>
      </c>
      <c r="Z125" s="45" t="s">
        <v>1175</v>
      </c>
      <c r="AA125" s="171">
        <v>300000000</v>
      </c>
      <c r="AB125" s="51" t="s">
        <v>1173</v>
      </c>
      <c r="AC125" s="51" t="s">
        <v>903</v>
      </c>
      <c r="AD125" s="51" t="s">
        <v>1174</v>
      </c>
      <c r="AE125" s="174">
        <v>300000000</v>
      </c>
      <c r="AF125" s="174">
        <v>300000000</v>
      </c>
      <c r="AG125" s="454" t="s">
        <v>1176</v>
      </c>
      <c r="AH125" s="496">
        <v>300000000</v>
      </c>
      <c r="AI125" s="51" t="s">
        <v>981</v>
      </c>
      <c r="AJ125" s="310" t="s">
        <v>1255</v>
      </c>
      <c r="AK125" s="342"/>
      <c r="AL125" s="559">
        <v>174600000</v>
      </c>
      <c r="AM125" s="559">
        <v>0</v>
      </c>
      <c r="AN125" s="554">
        <f>AL125/AH125</f>
        <v>0.58199999999999996</v>
      </c>
      <c r="AO125" s="554">
        <f>AM125/AH125</f>
        <v>0</v>
      </c>
      <c r="AP125" s="466"/>
    </row>
    <row r="126" spans="1:94" ht="80.099999999999994" customHeight="1" x14ac:dyDescent="0.25">
      <c r="A126" s="43" t="s">
        <v>391</v>
      </c>
      <c r="B126" s="31" t="s">
        <v>262</v>
      </c>
      <c r="C126" s="43" t="s">
        <v>301</v>
      </c>
      <c r="D126" s="43" t="s">
        <v>277</v>
      </c>
      <c r="E126" s="69" t="s">
        <v>545</v>
      </c>
      <c r="F126" s="49">
        <v>2024130010229</v>
      </c>
      <c r="G126" s="43" t="s">
        <v>546</v>
      </c>
      <c r="H126" s="43" t="s">
        <v>680</v>
      </c>
      <c r="I126" s="43" t="s">
        <v>843</v>
      </c>
      <c r="J126" s="98">
        <v>0.1</v>
      </c>
      <c r="K126" s="43" t="s">
        <v>845</v>
      </c>
      <c r="L126" s="43" t="s">
        <v>187</v>
      </c>
      <c r="M126" s="43" t="s">
        <v>729</v>
      </c>
      <c r="N126" s="43">
        <v>30</v>
      </c>
      <c r="O126" s="301">
        <v>0</v>
      </c>
      <c r="P126" s="142">
        <f t="shared" si="2"/>
        <v>0</v>
      </c>
      <c r="Q126" s="128" t="s">
        <v>1168</v>
      </c>
      <c r="R126" s="128" t="s">
        <v>1163</v>
      </c>
      <c r="S126" s="51">
        <v>300</v>
      </c>
      <c r="T126" s="51" t="s">
        <v>1164</v>
      </c>
      <c r="U126" s="43" t="s">
        <v>1023</v>
      </c>
      <c r="V126" s="43" t="s">
        <v>556</v>
      </c>
      <c r="W126" s="43" t="s">
        <v>1038</v>
      </c>
      <c r="X126" s="43" t="s">
        <v>1039</v>
      </c>
      <c r="Y126" s="43" t="s">
        <v>896</v>
      </c>
      <c r="Z126" s="45" t="s">
        <v>1175</v>
      </c>
      <c r="AA126" s="44"/>
      <c r="AB126" s="44"/>
      <c r="AC126" s="44"/>
      <c r="AD126" s="44"/>
      <c r="AE126" s="44"/>
      <c r="AF126" s="44"/>
      <c r="AG126" s="455"/>
      <c r="AH126" s="497"/>
      <c r="AI126" s="44"/>
      <c r="AJ126" s="44"/>
      <c r="AK126" s="199"/>
      <c r="AL126" s="559"/>
      <c r="AM126" s="559"/>
      <c r="AN126" s="554"/>
      <c r="AO126" s="554"/>
      <c r="AP126" s="466"/>
    </row>
    <row r="127" spans="1:94" ht="80.099999999999994" customHeight="1" x14ac:dyDescent="0.25">
      <c r="A127" s="43" t="s">
        <v>391</v>
      </c>
      <c r="B127" s="31" t="s">
        <v>262</v>
      </c>
      <c r="C127" s="43" t="s">
        <v>301</v>
      </c>
      <c r="D127" s="43" t="s">
        <v>277</v>
      </c>
      <c r="E127" s="69" t="s">
        <v>545</v>
      </c>
      <c r="F127" s="49">
        <v>2024130010229</v>
      </c>
      <c r="G127" s="43" t="s">
        <v>546</v>
      </c>
      <c r="H127" s="43" t="s">
        <v>679</v>
      </c>
      <c r="I127" s="43" t="s">
        <v>843</v>
      </c>
      <c r="J127" s="98">
        <v>0.1</v>
      </c>
      <c r="K127" s="43" t="s">
        <v>846</v>
      </c>
      <c r="L127" s="43" t="s">
        <v>187</v>
      </c>
      <c r="M127" s="43" t="s">
        <v>729</v>
      </c>
      <c r="N127" s="43">
        <v>30</v>
      </c>
      <c r="O127" s="301">
        <v>0</v>
      </c>
      <c r="P127" s="142">
        <f t="shared" si="2"/>
        <v>0</v>
      </c>
      <c r="Q127" s="128" t="s">
        <v>1168</v>
      </c>
      <c r="R127" s="128" t="s">
        <v>1163</v>
      </c>
      <c r="S127" s="51">
        <v>300</v>
      </c>
      <c r="T127" s="51" t="s">
        <v>1164</v>
      </c>
      <c r="U127" s="43" t="s">
        <v>1023</v>
      </c>
      <c r="V127" s="43" t="s">
        <v>556</v>
      </c>
      <c r="W127" s="43" t="s">
        <v>1038</v>
      </c>
      <c r="X127" s="43" t="s">
        <v>1039</v>
      </c>
      <c r="Y127" s="43" t="s">
        <v>896</v>
      </c>
      <c r="Z127" s="45" t="s">
        <v>1175</v>
      </c>
      <c r="AA127" s="44"/>
      <c r="AB127" s="44"/>
      <c r="AC127" s="44"/>
      <c r="AD127" s="44"/>
      <c r="AE127" s="44"/>
      <c r="AF127" s="44"/>
      <c r="AG127" s="455"/>
      <c r="AH127" s="497"/>
      <c r="AI127" s="44"/>
      <c r="AJ127" s="44"/>
      <c r="AK127" s="199"/>
      <c r="AL127" s="559"/>
      <c r="AM127" s="559"/>
      <c r="AN127" s="554"/>
      <c r="AO127" s="554"/>
      <c r="AP127" s="467"/>
    </row>
    <row r="128" spans="1:94" s="102" customFormat="1" ht="80.099999999999994" customHeight="1" x14ac:dyDescent="0.25">
      <c r="A128" s="43" t="s">
        <v>391</v>
      </c>
      <c r="B128" s="31" t="s">
        <v>262</v>
      </c>
      <c r="C128" s="43" t="s">
        <v>301</v>
      </c>
      <c r="D128" s="43" t="s">
        <v>277</v>
      </c>
      <c r="E128" s="69" t="s">
        <v>545</v>
      </c>
      <c r="F128" s="49">
        <v>2024130010229</v>
      </c>
      <c r="G128" s="43" t="s">
        <v>546</v>
      </c>
      <c r="H128" s="43" t="s">
        <v>679</v>
      </c>
      <c r="I128" s="43" t="s">
        <v>827</v>
      </c>
      <c r="J128" s="111">
        <v>0.1</v>
      </c>
      <c r="K128" s="43" t="s">
        <v>681</v>
      </c>
      <c r="L128" s="43" t="s">
        <v>187</v>
      </c>
      <c r="M128" s="43" t="s">
        <v>729</v>
      </c>
      <c r="N128" s="43">
        <v>30</v>
      </c>
      <c r="O128" s="301">
        <v>0</v>
      </c>
      <c r="P128" s="142">
        <f t="shared" si="2"/>
        <v>0</v>
      </c>
      <c r="Q128" s="128" t="s">
        <v>1168</v>
      </c>
      <c r="R128" s="128" t="s">
        <v>1163</v>
      </c>
      <c r="S128" s="51">
        <v>300</v>
      </c>
      <c r="T128" s="51" t="s">
        <v>1164</v>
      </c>
      <c r="U128" s="43" t="s">
        <v>1023</v>
      </c>
      <c r="V128" s="43" t="s">
        <v>556</v>
      </c>
      <c r="W128" s="43" t="s">
        <v>1038</v>
      </c>
      <c r="X128" s="43" t="s">
        <v>1039</v>
      </c>
      <c r="Y128" s="43" t="s">
        <v>896</v>
      </c>
      <c r="Z128" s="45" t="s">
        <v>1175</v>
      </c>
      <c r="AA128" s="44"/>
      <c r="AB128" s="44"/>
      <c r="AC128" s="44"/>
      <c r="AD128" s="44"/>
      <c r="AE128" s="44"/>
      <c r="AF128" s="44"/>
      <c r="AG128" s="455"/>
      <c r="AH128" s="497"/>
      <c r="AI128" s="44"/>
      <c r="AJ128" s="44"/>
      <c r="AK128" s="199"/>
      <c r="AL128" s="559"/>
      <c r="AM128" s="559"/>
      <c r="AN128" s="554"/>
      <c r="AO128" s="554"/>
      <c r="AP128" s="505" t="s">
        <v>1278</v>
      </c>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row>
    <row r="129" spans="1:92" s="102" customFormat="1" ht="80.099999999999994" customHeight="1" x14ac:dyDescent="0.25">
      <c r="A129" s="43" t="s">
        <v>391</v>
      </c>
      <c r="B129" s="31" t="s">
        <v>262</v>
      </c>
      <c r="C129" s="43" t="s">
        <v>301</v>
      </c>
      <c r="D129" s="43" t="s">
        <v>277</v>
      </c>
      <c r="E129" s="69" t="s">
        <v>545</v>
      </c>
      <c r="F129" s="49">
        <v>2024130010229</v>
      </c>
      <c r="G129" s="43" t="s">
        <v>546</v>
      </c>
      <c r="H129" s="43" t="s">
        <v>682</v>
      </c>
      <c r="I129" s="43" t="s">
        <v>827</v>
      </c>
      <c r="J129" s="111">
        <v>0.1</v>
      </c>
      <c r="K129" s="43" t="s">
        <v>547</v>
      </c>
      <c r="L129" s="43" t="s">
        <v>187</v>
      </c>
      <c r="M129" s="43" t="s">
        <v>729</v>
      </c>
      <c r="N129" s="43">
        <v>30</v>
      </c>
      <c r="O129" s="301">
        <v>0</v>
      </c>
      <c r="P129" s="142">
        <f t="shared" si="2"/>
        <v>0</v>
      </c>
      <c r="Q129" s="128" t="s">
        <v>1168</v>
      </c>
      <c r="R129" s="128" t="s">
        <v>1163</v>
      </c>
      <c r="S129" s="51">
        <v>300</v>
      </c>
      <c r="T129" s="51" t="s">
        <v>1164</v>
      </c>
      <c r="U129" s="43" t="s">
        <v>1023</v>
      </c>
      <c r="V129" s="43" t="s">
        <v>556</v>
      </c>
      <c r="W129" s="43" t="s">
        <v>1038</v>
      </c>
      <c r="X129" s="43" t="s">
        <v>1039</v>
      </c>
      <c r="Y129" s="43" t="s">
        <v>896</v>
      </c>
      <c r="Z129" s="45" t="s">
        <v>1175</v>
      </c>
      <c r="AA129" s="44"/>
      <c r="AB129" s="44"/>
      <c r="AC129" s="44"/>
      <c r="AD129" s="44"/>
      <c r="AE129" s="44"/>
      <c r="AF129" s="44"/>
      <c r="AG129" s="455"/>
      <c r="AH129" s="497"/>
      <c r="AI129" s="44"/>
      <c r="AJ129" s="44"/>
      <c r="AK129" s="199"/>
      <c r="AL129" s="559"/>
      <c r="AM129" s="559"/>
      <c r="AN129" s="554"/>
      <c r="AO129" s="554"/>
      <c r="AP129" s="510"/>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row>
    <row r="130" spans="1:92" s="102" customFormat="1" ht="80.099999999999994" customHeight="1" x14ac:dyDescent="0.25">
      <c r="A130" s="43" t="s">
        <v>391</v>
      </c>
      <c r="B130" s="31" t="s">
        <v>262</v>
      </c>
      <c r="C130" s="43" t="s">
        <v>301</v>
      </c>
      <c r="D130" s="43" t="s">
        <v>277</v>
      </c>
      <c r="E130" s="69" t="s">
        <v>545</v>
      </c>
      <c r="F130" s="49">
        <v>2024130010229</v>
      </c>
      <c r="G130" s="43" t="s">
        <v>546</v>
      </c>
      <c r="H130" s="43" t="s">
        <v>683</v>
      </c>
      <c r="I130" s="43" t="s">
        <v>827</v>
      </c>
      <c r="J130" s="111">
        <v>0.1</v>
      </c>
      <c r="K130" s="43" t="s">
        <v>548</v>
      </c>
      <c r="L130" s="43" t="s">
        <v>187</v>
      </c>
      <c r="M130" s="43" t="s">
        <v>729</v>
      </c>
      <c r="N130" s="43">
        <v>30</v>
      </c>
      <c r="O130" s="301">
        <v>0</v>
      </c>
      <c r="P130" s="142">
        <f t="shared" si="2"/>
        <v>0</v>
      </c>
      <c r="Q130" s="128" t="s">
        <v>1168</v>
      </c>
      <c r="R130" s="128" t="s">
        <v>1163</v>
      </c>
      <c r="S130" s="51">
        <v>300</v>
      </c>
      <c r="T130" s="51" t="s">
        <v>1164</v>
      </c>
      <c r="U130" s="43" t="s">
        <v>1023</v>
      </c>
      <c r="V130" s="43" t="s">
        <v>556</v>
      </c>
      <c r="W130" s="43" t="s">
        <v>1038</v>
      </c>
      <c r="X130" s="43" t="s">
        <v>1039</v>
      </c>
      <c r="Y130" s="43" t="s">
        <v>896</v>
      </c>
      <c r="Z130" s="45" t="s">
        <v>1175</v>
      </c>
      <c r="AA130" s="44"/>
      <c r="AB130" s="44"/>
      <c r="AC130" s="44"/>
      <c r="AD130" s="44"/>
      <c r="AE130" s="44"/>
      <c r="AF130" s="44"/>
      <c r="AG130" s="455"/>
      <c r="AH130" s="497"/>
      <c r="AI130" s="44"/>
      <c r="AJ130" s="44"/>
      <c r="AK130" s="199"/>
      <c r="AL130" s="559"/>
      <c r="AM130" s="559"/>
      <c r="AN130" s="554"/>
      <c r="AO130" s="554"/>
      <c r="AP130" s="51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row>
    <row r="131" spans="1:92" s="102" customFormat="1" ht="80.099999999999994" customHeight="1" x14ac:dyDescent="0.25">
      <c r="A131" s="43" t="s">
        <v>391</v>
      </c>
      <c r="B131" s="31" t="s">
        <v>262</v>
      </c>
      <c r="C131" s="43" t="s">
        <v>301</v>
      </c>
      <c r="D131" s="43" t="s">
        <v>277</v>
      </c>
      <c r="E131" s="69" t="s">
        <v>545</v>
      </c>
      <c r="F131" s="49">
        <v>2024130010229</v>
      </c>
      <c r="G131" s="43" t="s">
        <v>546</v>
      </c>
      <c r="H131" s="43" t="s">
        <v>682</v>
      </c>
      <c r="I131" s="43" t="s">
        <v>827</v>
      </c>
      <c r="J131" s="111">
        <v>0.1</v>
      </c>
      <c r="K131" s="43" t="s">
        <v>549</v>
      </c>
      <c r="L131" s="43" t="s">
        <v>187</v>
      </c>
      <c r="M131" s="43" t="s">
        <v>729</v>
      </c>
      <c r="N131" s="43">
        <v>30</v>
      </c>
      <c r="O131" s="301">
        <v>0</v>
      </c>
      <c r="P131" s="142">
        <f t="shared" si="2"/>
        <v>0</v>
      </c>
      <c r="Q131" s="128" t="s">
        <v>1168</v>
      </c>
      <c r="R131" s="128" t="s">
        <v>1163</v>
      </c>
      <c r="S131" s="51">
        <v>300</v>
      </c>
      <c r="T131" s="51" t="s">
        <v>1164</v>
      </c>
      <c r="U131" s="43" t="s">
        <v>1023</v>
      </c>
      <c r="V131" s="43" t="s">
        <v>556</v>
      </c>
      <c r="W131" s="43" t="s">
        <v>1038</v>
      </c>
      <c r="X131" s="43" t="s">
        <v>1039</v>
      </c>
      <c r="Y131" s="43" t="s">
        <v>896</v>
      </c>
      <c r="Z131" s="45" t="s">
        <v>1175</v>
      </c>
      <c r="AA131" s="44"/>
      <c r="AB131" s="44"/>
      <c r="AC131" s="44"/>
      <c r="AD131" s="44"/>
      <c r="AE131" s="44"/>
      <c r="AF131" s="44"/>
      <c r="AG131" s="456"/>
      <c r="AH131" s="498"/>
      <c r="AI131" s="44"/>
      <c r="AJ131" s="44"/>
      <c r="AK131" s="199"/>
      <c r="AL131" s="559"/>
      <c r="AM131" s="559"/>
      <c r="AN131" s="554"/>
      <c r="AO131" s="554"/>
      <c r="AP131" s="506"/>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row>
    <row r="132" spans="1:92" s="102" customFormat="1" ht="80.099999999999994" customHeight="1" x14ac:dyDescent="0.25">
      <c r="A132" s="515"/>
      <c r="B132" s="516"/>
      <c r="C132" s="516"/>
      <c r="D132" s="517"/>
      <c r="E132" s="518" t="s">
        <v>1395</v>
      </c>
      <c r="F132" s="519"/>
      <c r="G132" s="519"/>
      <c r="H132" s="519"/>
      <c r="I132" s="519"/>
      <c r="J132" s="519"/>
      <c r="K132" s="519"/>
      <c r="L132" s="519"/>
      <c r="M132" s="519"/>
      <c r="N132" s="519"/>
      <c r="O132" s="520"/>
      <c r="P132" s="303">
        <f>AVERAGE(P125:P131)</f>
        <v>0</v>
      </c>
      <c r="Q132" s="128"/>
      <c r="R132" s="128"/>
      <c r="S132" s="51"/>
      <c r="T132" s="51"/>
      <c r="U132" s="43"/>
      <c r="V132" s="43"/>
      <c r="W132" s="43"/>
      <c r="X132" s="43"/>
      <c r="Y132" s="43"/>
      <c r="Z132" s="45"/>
      <c r="AA132" s="44"/>
      <c r="AB132" s="44"/>
      <c r="AC132" s="44"/>
      <c r="AD132" s="44"/>
      <c r="AE132" s="44"/>
      <c r="AF132" s="44"/>
      <c r="AG132" s="220"/>
      <c r="AH132" s="333"/>
      <c r="AI132" s="44"/>
      <c r="AJ132" s="524"/>
      <c r="AK132" s="525"/>
      <c r="AL132" s="525"/>
      <c r="AM132" s="526"/>
      <c r="AN132" s="364"/>
      <c r="AO132" s="364"/>
      <c r="AP132" s="216"/>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row>
    <row r="133" spans="1:92" s="104" customFormat="1" ht="80.099999999999994" customHeight="1" x14ac:dyDescent="0.25">
      <c r="A133" s="31" t="s">
        <v>391</v>
      </c>
      <c r="B133" s="31" t="s">
        <v>271</v>
      </c>
      <c r="C133" s="31" t="s">
        <v>270</v>
      </c>
      <c r="D133" s="31" t="s">
        <v>286</v>
      </c>
      <c r="E133" s="103" t="s">
        <v>550</v>
      </c>
      <c r="F133" s="108">
        <v>2024130010232</v>
      </c>
      <c r="G133" s="31" t="s">
        <v>551</v>
      </c>
      <c r="H133" s="29" t="s">
        <v>684</v>
      </c>
      <c r="I133" s="31" t="s">
        <v>848</v>
      </c>
      <c r="J133" s="33">
        <v>0.1</v>
      </c>
      <c r="K133" s="31" t="s">
        <v>847</v>
      </c>
      <c r="L133" s="31" t="s">
        <v>191</v>
      </c>
      <c r="M133" s="31" t="s">
        <v>730</v>
      </c>
      <c r="N133" s="31">
        <v>3</v>
      </c>
      <c r="O133" s="301">
        <v>0</v>
      </c>
      <c r="P133" s="142">
        <f t="shared" si="2"/>
        <v>0</v>
      </c>
      <c r="Q133" s="128" t="s">
        <v>1168</v>
      </c>
      <c r="R133" s="128" t="s">
        <v>1163</v>
      </c>
      <c r="S133" s="51">
        <v>300</v>
      </c>
      <c r="T133" s="51" t="s">
        <v>1164</v>
      </c>
      <c r="U133" s="31" t="s">
        <v>1040</v>
      </c>
      <c r="V133" s="31" t="s">
        <v>557</v>
      </c>
      <c r="W133" s="31" t="s">
        <v>1042</v>
      </c>
      <c r="X133" s="31" t="s">
        <v>1043</v>
      </c>
      <c r="Y133" s="31" t="s">
        <v>1044</v>
      </c>
      <c r="Z133" s="31" t="s">
        <v>1045</v>
      </c>
      <c r="AA133" s="125"/>
      <c r="AB133" s="31" t="s">
        <v>63</v>
      </c>
      <c r="AC133" s="31" t="s">
        <v>40</v>
      </c>
      <c r="AD133" s="129"/>
      <c r="AE133" s="125"/>
      <c r="AF133" s="125"/>
      <c r="AG133" s="458" t="s">
        <v>1252</v>
      </c>
      <c r="AH133" s="496">
        <v>100000000</v>
      </c>
      <c r="AI133" s="31" t="s">
        <v>40</v>
      </c>
      <c r="AJ133" s="31" t="s">
        <v>1046</v>
      </c>
      <c r="AK133" s="196"/>
      <c r="AL133" s="563">
        <v>0</v>
      </c>
      <c r="AM133" s="563">
        <v>0</v>
      </c>
      <c r="AN133" s="527">
        <f>AL133/AH133</f>
        <v>0</v>
      </c>
      <c r="AO133" s="527">
        <f>AM133/AH133</f>
        <v>0</v>
      </c>
      <c r="AP133" s="507" t="s">
        <v>1272</v>
      </c>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row>
    <row r="134" spans="1:92" s="104" customFormat="1" ht="80.099999999999994" customHeight="1" x14ac:dyDescent="0.25">
      <c r="A134" s="31" t="s">
        <v>391</v>
      </c>
      <c r="B134" s="31" t="s">
        <v>271</v>
      </c>
      <c r="C134" s="31" t="s">
        <v>270</v>
      </c>
      <c r="D134" s="31" t="s">
        <v>286</v>
      </c>
      <c r="E134" s="103" t="s">
        <v>550</v>
      </c>
      <c r="F134" s="108">
        <v>2024130010232</v>
      </c>
      <c r="G134" s="31" t="s">
        <v>551</v>
      </c>
      <c r="H134" s="29" t="s">
        <v>1047</v>
      </c>
      <c r="I134" s="31" t="s">
        <v>286</v>
      </c>
      <c r="J134" s="33">
        <v>100</v>
      </c>
      <c r="K134" s="31" t="s">
        <v>1048</v>
      </c>
      <c r="L134" s="31" t="s">
        <v>191</v>
      </c>
      <c r="M134" s="31">
        <v>220105600</v>
      </c>
      <c r="N134" s="31">
        <v>3</v>
      </c>
      <c r="O134" s="301">
        <v>0</v>
      </c>
      <c r="P134" s="142">
        <f t="shared" si="2"/>
        <v>0</v>
      </c>
      <c r="Q134" s="128" t="s">
        <v>1168</v>
      </c>
      <c r="R134" s="128" t="s">
        <v>1163</v>
      </c>
      <c r="S134" s="51">
        <v>300</v>
      </c>
      <c r="T134" s="51" t="s">
        <v>1164</v>
      </c>
      <c r="U134" s="31" t="s">
        <v>1040</v>
      </c>
      <c r="V134" s="31" t="s">
        <v>557</v>
      </c>
      <c r="W134" s="31" t="s">
        <v>1042</v>
      </c>
      <c r="X134" s="31" t="s">
        <v>1043</v>
      </c>
      <c r="Y134" s="31" t="s">
        <v>1044</v>
      </c>
      <c r="Z134" s="31" t="s">
        <v>1045</v>
      </c>
      <c r="AA134" s="125"/>
      <c r="AB134" s="31" t="s">
        <v>63</v>
      </c>
      <c r="AC134" s="31" t="s">
        <v>40</v>
      </c>
      <c r="AD134" s="129"/>
      <c r="AE134" s="125"/>
      <c r="AF134" s="125"/>
      <c r="AG134" s="459"/>
      <c r="AH134" s="497"/>
      <c r="AI134" s="31" t="s">
        <v>40</v>
      </c>
      <c r="AJ134" s="31" t="s">
        <v>1046</v>
      </c>
      <c r="AK134" s="196"/>
      <c r="AL134" s="564"/>
      <c r="AM134" s="564"/>
      <c r="AN134" s="528"/>
      <c r="AO134" s="528"/>
      <c r="AP134" s="508"/>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row>
    <row r="135" spans="1:92" s="104" customFormat="1" ht="80.099999999999994" customHeight="1" x14ac:dyDescent="0.25">
      <c r="A135" s="31" t="s">
        <v>391</v>
      </c>
      <c r="B135" s="31" t="s">
        <v>271</v>
      </c>
      <c r="C135" s="31" t="s">
        <v>270</v>
      </c>
      <c r="D135" s="31" t="s">
        <v>286</v>
      </c>
      <c r="E135" s="103" t="s">
        <v>550</v>
      </c>
      <c r="F135" s="108">
        <v>2024130010232</v>
      </c>
      <c r="G135" s="31" t="s">
        <v>551</v>
      </c>
      <c r="H135" s="29" t="s">
        <v>684</v>
      </c>
      <c r="I135" s="31" t="s">
        <v>848</v>
      </c>
      <c r="J135" s="33">
        <v>0.1</v>
      </c>
      <c r="K135" s="31" t="s">
        <v>849</v>
      </c>
      <c r="L135" s="31" t="s">
        <v>191</v>
      </c>
      <c r="M135" s="31" t="s">
        <v>730</v>
      </c>
      <c r="N135" s="31">
        <v>3</v>
      </c>
      <c r="O135" s="301">
        <v>0</v>
      </c>
      <c r="P135" s="142">
        <f t="shared" si="2"/>
        <v>0</v>
      </c>
      <c r="Q135" s="128" t="s">
        <v>1168</v>
      </c>
      <c r="R135" s="128" t="s">
        <v>1163</v>
      </c>
      <c r="S135" s="51">
        <v>300</v>
      </c>
      <c r="T135" s="51" t="s">
        <v>1164</v>
      </c>
      <c r="U135" s="31" t="s">
        <v>1040</v>
      </c>
      <c r="V135" s="31" t="s">
        <v>557</v>
      </c>
      <c r="W135" s="31" t="s">
        <v>1042</v>
      </c>
      <c r="X135" s="31" t="s">
        <v>1043</v>
      </c>
      <c r="Y135" s="31" t="s">
        <v>1044</v>
      </c>
      <c r="Z135" s="31" t="s">
        <v>1045</v>
      </c>
      <c r="AA135" s="125"/>
      <c r="AB135" s="31" t="s">
        <v>63</v>
      </c>
      <c r="AC135" s="31" t="s">
        <v>40</v>
      </c>
      <c r="AD135" s="129"/>
      <c r="AE135" s="125"/>
      <c r="AF135" s="125"/>
      <c r="AG135" s="459"/>
      <c r="AH135" s="497"/>
      <c r="AI135" s="31" t="s">
        <v>40</v>
      </c>
      <c r="AJ135" s="31" t="s">
        <v>1046</v>
      </c>
      <c r="AK135" s="196"/>
      <c r="AL135" s="564"/>
      <c r="AM135" s="564"/>
      <c r="AN135" s="528"/>
      <c r="AO135" s="528"/>
      <c r="AP135" s="508"/>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row>
    <row r="136" spans="1:92" s="104" customFormat="1" ht="80.099999999999994" customHeight="1" x14ac:dyDescent="0.25">
      <c r="A136" s="31" t="s">
        <v>391</v>
      </c>
      <c r="B136" s="31" t="s">
        <v>271</v>
      </c>
      <c r="C136" s="31" t="s">
        <v>270</v>
      </c>
      <c r="D136" s="31" t="s">
        <v>286</v>
      </c>
      <c r="E136" s="103" t="s">
        <v>550</v>
      </c>
      <c r="F136" s="108">
        <v>2024130010232</v>
      </c>
      <c r="G136" s="31" t="s">
        <v>551</v>
      </c>
      <c r="H136" s="29" t="s">
        <v>684</v>
      </c>
      <c r="I136" s="31" t="s">
        <v>827</v>
      </c>
      <c r="J136" s="33">
        <v>0.1</v>
      </c>
      <c r="K136" s="31" t="s">
        <v>552</v>
      </c>
      <c r="L136" s="31" t="s">
        <v>191</v>
      </c>
      <c r="M136" s="31" t="s">
        <v>730</v>
      </c>
      <c r="N136" s="31">
        <v>3</v>
      </c>
      <c r="O136" s="301">
        <v>0</v>
      </c>
      <c r="P136" s="142">
        <f t="shared" si="2"/>
        <v>0</v>
      </c>
      <c r="Q136" s="128" t="s">
        <v>1168</v>
      </c>
      <c r="R136" s="128" t="s">
        <v>1163</v>
      </c>
      <c r="S136" s="51">
        <v>300</v>
      </c>
      <c r="T136" s="51" t="s">
        <v>1164</v>
      </c>
      <c r="U136" s="31" t="s">
        <v>1040</v>
      </c>
      <c r="V136" s="31" t="s">
        <v>557</v>
      </c>
      <c r="W136" s="31" t="s">
        <v>1042</v>
      </c>
      <c r="X136" s="31" t="s">
        <v>1043</v>
      </c>
      <c r="Y136" s="31" t="s">
        <v>1044</v>
      </c>
      <c r="Z136" s="31" t="s">
        <v>1045</v>
      </c>
      <c r="AA136" s="125"/>
      <c r="AB136" s="31" t="s">
        <v>63</v>
      </c>
      <c r="AC136" s="31" t="s">
        <v>40</v>
      </c>
      <c r="AD136" s="129"/>
      <c r="AE136" s="125"/>
      <c r="AF136" s="125"/>
      <c r="AG136" s="459"/>
      <c r="AH136" s="497"/>
      <c r="AI136" s="31" t="s">
        <v>40</v>
      </c>
      <c r="AJ136" s="31" t="s">
        <v>1046</v>
      </c>
      <c r="AK136" s="196"/>
      <c r="AL136" s="564"/>
      <c r="AM136" s="564"/>
      <c r="AN136" s="528"/>
      <c r="AO136" s="528"/>
      <c r="AP136" s="508"/>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row>
    <row r="137" spans="1:92" s="104" customFormat="1" ht="80.099999999999994" customHeight="1" x14ac:dyDescent="0.25">
      <c r="A137" s="31" t="s">
        <v>391</v>
      </c>
      <c r="B137" s="31" t="s">
        <v>271</v>
      </c>
      <c r="C137" s="31" t="s">
        <v>270</v>
      </c>
      <c r="D137" s="31" t="s">
        <v>286</v>
      </c>
      <c r="E137" s="103" t="s">
        <v>550</v>
      </c>
      <c r="F137" s="108">
        <v>2024130010232</v>
      </c>
      <c r="G137" s="31" t="s">
        <v>551</v>
      </c>
      <c r="H137" s="29" t="s">
        <v>684</v>
      </c>
      <c r="I137" s="31" t="s">
        <v>827</v>
      </c>
      <c r="J137" s="33">
        <v>0.1</v>
      </c>
      <c r="K137" s="31" t="s">
        <v>553</v>
      </c>
      <c r="L137" s="31" t="s">
        <v>191</v>
      </c>
      <c r="M137" s="31" t="s">
        <v>730</v>
      </c>
      <c r="N137" s="31">
        <v>3</v>
      </c>
      <c r="O137" s="301">
        <v>0</v>
      </c>
      <c r="P137" s="142">
        <f t="shared" si="2"/>
        <v>0</v>
      </c>
      <c r="Q137" s="128" t="s">
        <v>1168</v>
      </c>
      <c r="R137" s="128" t="s">
        <v>1163</v>
      </c>
      <c r="S137" s="51">
        <v>300</v>
      </c>
      <c r="T137" s="51" t="s">
        <v>1164</v>
      </c>
      <c r="U137" s="31" t="s">
        <v>1040</v>
      </c>
      <c r="V137" s="31" t="s">
        <v>557</v>
      </c>
      <c r="W137" s="31" t="s">
        <v>1042</v>
      </c>
      <c r="X137" s="31" t="s">
        <v>1043</v>
      </c>
      <c r="Y137" s="31" t="s">
        <v>1044</v>
      </c>
      <c r="Z137" s="31" t="s">
        <v>1045</v>
      </c>
      <c r="AA137" s="125"/>
      <c r="AB137" s="31" t="s">
        <v>63</v>
      </c>
      <c r="AC137" s="31" t="s">
        <v>40</v>
      </c>
      <c r="AD137" s="129"/>
      <c r="AE137" s="125"/>
      <c r="AF137" s="125"/>
      <c r="AG137" s="459"/>
      <c r="AH137" s="497"/>
      <c r="AI137" s="31" t="s">
        <v>40</v>
      </c>
      <c r="AJ137" s="31" t="s">
        <v>1046</v>
      </c>
      <c r="AK137" s="196"/>
      <c r="AL137" s="564"/>
      <c r="AM137" s="564"/>
      <c r="AN137" s="528"/>
      <c r="AO137" s="528"/>
      <c r="AP137" s="508"/>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row>
    <row r="138" spans="1:92" s="104" customFormat="1" ht="80.099999999999994" customHeight="1" x14ac:dyDescent="0.25">
      <c r="A138" s="31" t="s">
        <v>391</v>
      </c>
      <c r="B138" s="31" t="s">
        <v>271</v>
      </c>
      <c r="C138" s="31" t="s">
        <v>290</v>
      </c>
      <c r="D138" s="31" t="s">
        <v>287</v>
      </c>
      <c r="E138" s="103" t="s">
        <v>550</v>
      </c>
      <c r="F138" s="108">
        <v>2024130010232</v>
      </c>
      <c r="G138" s="31" t="s">
        <v>551</v>
      </c>
      <c r="H138" s="29" t="s">
        <v>685</v>
      </c>
      <c r="I138" s="31" t="s">
        <v>850</v>
      </c>
      <c r="J138" s="33">
        <v>0.1</v>
      </c>
      <c r="K138" s="31" t="s">
        <v>851</v>
      </c>
      <c r="L138" s="31" t="s">
        <v>191</v>
      </c>
      <c r="M138" s="31" t="s">
        <v>731</v>
      </c>
      <c r="N138" s="31">
        <v>2</v>
      </c>
      <c r="O138" s="301">
        <v>0</v>
      </c>
      <c r="P138" s="142">
        <f t="shared" si="2"/>
        <v>0</v>
      </c>
      <c r="Q138" s="128" t="s">
        <v>1168</v>
      </c>
      <c r="R138" s="128" t="s">
        <v>1163</v>
      </c>
      <c r="S138" s="51">
        <v>300</v>
      </c>
      <c r="T138" s="51" t="s">
        <v>1164</v>
      </c>
      <c r="U138" s="31" t="s">
        <v>1041</v>
      </c>
      <c r="V138" s="31" t="s">
        <v>557</v>
      </c>
      <c r="W138" s="31" t="s">
        <v>1042</v>
      </c>
      <c r="X138" s="31" t="s">
        <v>1043</v>
      </c>
      <c r="Y138" s="31" t="s">
        <v>1044</v>
      </c>
      <c r="Z138" s="31" t="s">
        <v>1045</v>
      </c>
      <c r="AA138" s="125">
        <v>45000000</v>
      </c>
      <c r="AB138" s="31" t="s">
        <v>63</v>
      </c>
      <c r="AC138" s="31" t="s">
        <v>40</v>
      </c>
      <c r="AD138" s="129" t="s">
        <v>1177</v>
      </c>
      <c r="AE138" s="125">
        <v>45000000</v>
      </c>
      <c r="AF138" s="125">
        <v>45000000</v>
      </c>
      <c r="AG138" s="459"/>
      <c r="AH138" s="497"/>
      <c r="AI138" s="31" t="s">
        <v>40</v>
      </c>
      <c r="AJ138" s="31" t="s">
        <v>1046</v>
      </c>
      <c r="AK138" s="196"/>
      <c r="AL138" s="564"/>
      <c r="AM138" s="564"/>
      <c r="AN138" s="528"/>
      <c r="AO138" s="528"/>
      <c r="AP138" s="508"/>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row>
    <row r="139" spans="1:92" s="104" customFormat="1" ht="80.099999999999994" customHeight="1" x14ac:dyDescent="0.25">
      <c r="A139" s="31" t="s">
        <v>391</v>
      </c>
      <c r="B139" s="31" t="s">
        <v>271</v>
      </c>
      <c r="C139" s="31" t="s">
        <v>290</v>
      </c>
      <c r="D139" s="31" t="s">
        <v>287</v>
      </c>
      <c r="E139" s="103" t="s">
        <v>550</v>
      </c>
      <c r="F139" s="108">
        <v>2024130010232</v>
      </c>
      <c r="G139" s="31" t="s">
        <v>551</v>
      </c>
      <c r="H139" s="110" t="s">
        <v>686</v>
      </c>
      <c r="I139" s="31" t="s">
        <v>827</v>
      </c>
      <c r="J139" s="33">
        <v>0.1</v>
      </c>
      <c r="K139" s="31" t="s">
        <v>554</v>
      </c>
      <c r="L139" s="31" t="s">
        <v>191</v>
      </c>
      <c r="M139" s="31" t="s">
        <v>731</v>
      </c>
      <c r="N139" s="42">
        <v>2</v>
      </c>
      <c r="O139" s="301">
        <v>0</v>
      </c>
      <c r="P139" s="142">
        <f t="shared" si="2"/>
        <v>0</v>
      </c>
      <c r="Q139" s="128" t="s">
        <v>1168</v>
      </c>
      <c r="R139" s="128" t="s">
        <v>1163</v>
      </c>
      <c r="S139" s="51">
        <v>300</v>
      </c>
      <c r="T139" s="51" t="s">
        <v>1164</v>
      </c>
      <c r="U139" s="31" t="s">
        <v>1041</v>
      </c>
      <c r="V139" s="31" t="s">
        <v>557</v>
      </c>
      <c r="W139" s="31" t="s">
        <v>1042</v>
      </c>
      <c r="X139" s="31" t="s">
        <v>1043</v>
      </c>
      <c r="Y139" s="31" t="s">
        <v>1044</v>
      </c>
      <c r="Z139" s="31" t="s">
        <v>1045</v>
      </c>
      <c r="AA139" s="125"/>
      <c r="AB139" s="31" t="s">
        <v>63</v>
      </c>
      <c r="AC139" s="31" t="s">
        <v>40</v>
      </c>
      <c r="AD139" s="129"/>
      <c r="AE139" s="125"/>
      <c r="AF139" s="125"/>
      <c r="AG139" s="459"/>
      <c r="AH139" s="497"/>
      <c r="AI139" s="31" t="s">
        <v>40</v>
      </c>
      <c r="AJ139" s="31" t="s">
        <v>1046</v>
      </c>
      <c r="AK139" s="196"/>
      <c r="AL139" s="564"/>
      <c r="AM139" s="564"/>
      <c r="AN139" s="528"/>
      <c r="AO139" s="528"/>
      <c r="AP139" s="508"/>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row>
    <row r="140" spans="1:92" s="104" customFormat="1" ht="80.099999999999994" customHeight="1" x14ac:dyDescent="0.25">
      <c r="A140" s="31" t="s">
        <v>391</v>
      </c>
      <c r="B140" s="31" t="s">
        <v>271</v>
      </c>
      <c r="C140" s="31" t="s">
        <v>290</v>
      </c>
      <c r="D140" s="31" t="s">
        <v>287</v>
      </c>
      <c r="E140" s="103" t="s">
        <v>550</v>
      </c>
      <c r="F140" s="108">
        <v>2024130010232</v>
      </c>
      <c r="G140" s="31" t="s">
        <v>551</v>
      </c>
      <c r="H140" s="29" t="s">
        <v>685</v>
      </c>
      <c r="I140" s="31" t="s">
        <v>850</v>
      </c>
      <c r="J140" s="33">
        <v>0.1</v>
      </c>
      <c r="K140" s="31" t="s">
        <v>852</v>
      </c>
      <c r="L140" s="31" t="s">
        <v>191</v>
      </c>
      <c r="M140" s="31" t="s">
        <v>731</v>
      </c>
      <c r="N140" s="31">
        <v>2</v>
      </c>
      <c r="O140" s="301">
        <v>0</v>
      </c>
      <c r="P140" s="142">
        <f t="shared" si="2"/>
        <v>0</v>
      </c>
      <c r="Q140" s="128" t="s">
        <v>1168</v>
      </c>
      <c r="R140" s="128" t="s">
        <v>1163</v>
      </c>
      <c r="S140" s="51">
        <v>300</v>
      </c>
      <c r="T140" s="51" t="s">
        <v>1164</v>
      </c>
      <c r="U140" s="31" t="s">
        <v>1041</v>
      </c>
      <c r="V140" s="31" t="s">
        <v>557</v>
      </c>
      <c r="W140" s="31" t="s">
        <v>1042</v>
      </c>
      <c r="X140" s="31" t="s">
        <v>1043</v>
      </c>
      <c r="Y140" s="31" t="s">
        <v>1044</v>
      </c>
      <c r="Z140" s="31" t="s">
        <v>1045</v>
      </c>
      <c r="AA140" s="125"/>
      <c r="AB140" s="31" t="s">
        <v>63</v>
      </c>
      <c r="AC140" s="31" t="s">
        <v>40</v>
      </c>
      <c r="AD140" s="129"/>
      <c r="AE140" s="125"/>
      <c r="AF140" s="125"/>
      <c r="AG140" s="460"/>
      <c r="AH140" s="498"/>
      <c r="AI140" s="31" t="s">
        <v>40</v>
      </c>
      <c r="AJ140" s="31" t="s">
        <v>1046</v>
      </c>
      <c r="AK140" s="196"/>
      <c r="AL140" s="565"/>
      <c r="AM140" s="565"/>
      <c r="AN140" s="529"/>
      <c r="AO140" s="529"/>
      <c r="AP140" s="509"/>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row>
    <row r="141" spans="1:92" s="104" customFormat="1" ht="80.099999999999994" customHeight="1" x14ac:dyDescent="0.25">
      <c r="A141" s="536"/>
      <c r="B141" s="537"/>
      <c r="C141" s="537"/>
      <c r="D141" s="538"/>
      <c r="E141" s="518" t="s">
        <v>1396</v>
      </c>
      <c r="F141" s="519"/>
      <c r="G141" s="519"/>
      <c r="H141" s="519"/>
      <c r="I141" s="519"/>
      <c r="J141" s="519"/>
      <c r="K141" s="519"/>
      <c r="L141" s="519"/>
      <c r="M141" s="519"/>
      <c r="N141" s="519"/>
      <c r="O141" s="520"/>
      <c r="P141" s="303">
        <f>AVERAGE(P133:P140)</f>
        <v>0</v>
      </c>
      <c r="Q141" s="128"/>
      <c r="R141" s="128"/>
      <c r="S141" s="51"/>
      <c r="T141" s="51"/>
      <c r="U141" s="31"/>
      <c r="V141" s="31"/>
      <c r="W141" s="31"/>
      <c r="X141" s="31"/>
      <c r="Y141" s="31"/>
      <c r="Z141" s="31"/>
      <c r="AA141" s="125"/>
      <c r="AB141" s="31"/>
      <c r="AC141" s="31"/>
      <c r="AD141" s="129"/>
      <c r="AE141" s="125"/>
      <c r="AF141" s="125"/>
      <c r="AG141" s="274"/>
      <c r="AH141" s="338"/>
      <c r="AI141" s="31"/>
      <c r="AJ141" s="536"/>
      <c r="AK141" s="537"/>
      <c r="AL141" s="537"/>
      <c r="AM141" s="538"/>
      <c r="AN141" s="329"/>
      <c r="AO141" s="329"/>
      <c r="AP141" s="215"/>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row>
    <row r="142" spans="1:92" ht="80.099999999999994" customHeight="1" x14ac:dyDescent="0.25">
      <c r="A142" s="43" t="s">
        <v>391</v>
      </c>
      <c r="B142" s="31" t="s">
        <v>271</v>
      </c>
      <c r="C142" s="43" t="s">
        <v>301</v>
      </c>
      <c r="D142" s="43" t="s">
        <v>288</v>
      </c>
      <c r="E142" s="71" t="s">
        <v>558</v>
      </c>
      <c r="F142" s="49">
        <v>2024130010230</v>
      </c>
      <c r="G142" s="43" t="s">
        <v>559</v>
      </c>
      <c r="H142" s="48" t="s">
        <v>687</v>
      </c>
      <c r="I142" s="43" t="s">
        <v>853</v>
      </c>
      <c r="J142" s="98">
        <v>0.1</v>
      </c>
      <c r="K142" s="70" t="s">
        <v>854</v>
      </c>
      <c r="L142" s="43" t="s">
        <v>187</v>
      </c>
      <c r="M142" s="43" t="s">
        <v>732</v>
      </c>
      <c r="N142" s="31">
        <v>200</v>
      </c>
      <c r="O142" s="266">
        <v>0</v>
      </c>
      <c r="P142" s="142">
        <f t="shared" si="2"/>
        <v>0</v>
      </c>
      <c r="Q142" s="128" t="s">
        <v>1178</v>
      </c>
      <c r="R142" s="128" t="s">
        <v>1163</v>
      </c>
      <c r="S142" s="43">
        <v>270</v>
      </c>
      <c r="T142" s="43" t="s">
        <v>1179</v>
      </c>
      <c r="U142" s="43" t="s">
        <v>1023</v>
      </c>
      <c r="V142" s="43" t="s">
        <v>556</v>
      </c>
      <c r="W142" s="43" t="s">
        <v>1049</v>
      </c>
      <c r="X142" s="43" t="s">
        <v>1050</v>
      </c>
      <c r="Y142" s="43"/>
      <c r="Z142" s="43"/>
      <c r="AA142" s="124">
        <v>104500000</v>
      </c>
      <c r="AB142" s="43"/>
      <c r="AC142" s="43" t="s">
        <v>903</v>
      </c>
      <c r="AD142" s="43"/>
      <c r="AE142" s="43"/>
      <c r="AF142" s="124">
        <v>104500000</v>
      </c>
      <c r="AG142" s="462" t="s">
        <v>1180</v>
      </c>
      <c r="AH142" s="542">
        <v>0</v>
      </c>
      <c r="AI142" s="43" t="s">
        <v>903</v>
      </c>
      <c r="AJ142" s="43" t="s">
        <v>1256</v>
      </c>
      <c r="AK142" s="152"/>
      <c r="AL142" s="569">
        <v>0</v>
      </c>
      <c r="AM142" s="569">
        <v>0</v>
      </c>
      <c r="AN142" s="527">
        <v>0</v>
      </c>
      <c r="AO142" s="527">
        <v>0</v>
      </c>
      <c r="AP142" s="505" t="s">
        <v>1279</v>
      </c>
    </row>
    <row r="143" spans="1:92" s="102" customFormat="1" ht="80.099999999999994" customHeight="1" x14ac:dyDescent="0.25">
      <c r="A143" s="31" t="s">
        <v>391</v>
      </c>
      <c r="B143" s="31" t="s">
        <v>271</v>
      </c>
      <c r="C143" s="31" t="s">
        <v>301</v>
      </c>
      <c r="D143" s="31" t="s">
        <v>288</v>
      </c>
      <c r="E143" s="71" t="s">
        <v>558</v>
      </c>
      <c r="F143" s="108">
        <v>2024130010230</v>
      </c>
      <c r="G143" s="31" t="s">
        <v>559</v>
      </c>
      <c r="H143" s="29" t="s">
        <v>688</v>
      </c>
      <c r="I143" s="31" t="s">
        <v>827</v>
      </c>
      <c r="J143" s="33">
        <v>0.1</v>
      </c>
      <c r="K143" s="147" t="s">
        <v>560</v>
      </c>
      <c r="L143" s="31" t="s">
        <v>187</v>
      </c>
      <c r="M143" s="31" t="s">
        <v>732</v>
      </c>
      <c r="N143" s="117">
        <v>0.13</v>
      </c>
      <c r="O143" s="266">
        <v>0</v>
      </c>
      <c r="P143" s="142">
        <f t="shared" si="2"/>
        <v>0</v>
      </c>
      <c r="Q143" s="128" t="s">
        <v>1178</v>
      </c>
      <c r="R143" s="128" t="s">
        <v>1163</v>
      </c>
      <c r="S143" s="43">
        <v>270</v>
      </c>
      <c r="T143" s="27" t="s">
        <v>1164</v>
      </c>
      <c r="U143" s="43" t="s">
        <v>1023</v>
      </c>
      <c r="V143" s="31" t="s">
        <v>556</v>
      </c>
      <c r="W143" s="43" t="s">
        <v>1049</v>
      </c>
      <c r="X143" s="43" t="s">
        <v>1050</v>
      </c>
      <c r="Y143" s="26"/>
      <c r="Z143" s="26"/>
      <c r="AA143" s="26"/>
      <c r="AB143" s="26"/>
      <c r="AC143" s="26"/>
      <c r="AD143" s="26"/>
      <c r="AE143" s="26"/>
      <c r="AF143" s="26"/>
      <c r="AG143" s="463"/>
      <c r="AH143" s="542"/>
      <c r="AI143" s="26"/>
      <c r="AJ143" s="26"/>
      <c r="AK143" s="152"/>
      <c r="AL143" s="569"/>
      <c r="AM143" s="569"/>
      <c r="AN143" s="528"/>
      <c r="AO143" s="528"/>
      <c r="AP143" s="510"/>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row>
    <row r="144" spans="1:92" ht="80.099999999999994" customHeight="1" x14ac:dyDescent="0.25">
      <c r="A144" s="43" t="s">
        <v>391</v>
      </c>
      <c r="B144" s="31" t="s">
        <v>271</v>
      </c>
      <c r="C144" s="43" t="s">
        <v>316</v>
      </c>
      <c r="D144" s="43" t="s">
        <v>289</v>
      </c>
      <c r="E144" s="71" t="s">
        <v>558</v>
      </c>
      <c r="F144" s="49">
        <v>2024130010230</v>
      </c>
      <c r="G144" s="43" t="s">
        <v>559</v>
      </c>
      <c r="H144" s="45" t="s">
        <v>688</v>
      </c>
      <c r="I144" s="43" t="s">
        <v>853</v>
      </c>
      <c r="J144" s="98">
        <v>0.7</v>
      </c>
      <c r="K144" s="70" t="s">
        <v>855</v>
      </c>
      <c r="L144" s="43" t="s">
        <v>187</v>
      </c>
      <c r="M144" s="43" t="s">
        <v>733</v>
      </c>
      <c r="N144" s="31">
        <v>13</v>
      </c>
      <c r="O144" s="266">
        <v>0</v>
      </c>
      <c r="P144" s="142">
        <f t="shared" si="2"/>
        <v>0</v>
      </c>
      <c r="Q144" s="128" t="s">
        <v>1178</v>
      </c>
      <c r="R144" s="128" t="s">
        <v>1163</v>
      </c>
      <c r="S144" s="43">
        <v>270</v>
      </c>
      <c r="T144" s="51" t="s">
        <v>1164</v>
      </c>
      <c r="U144" s="43" t="s">
        <v>1023</v>
      </c>
      <c r="V144" s="43" t="s">
        <v>556</v>
      </c>
      <c r="W144" s="43" t="s">
        <v>1049</v>
      </c>
      <c r="X144" s="43" t="s">
        <v>1050</v>
      </c>
      <c r="Y144" s="44"/>
      <c r="Z144" s="44"/>
      <c r="AA144" s="172">
        <v>600000000</v>
      </c>
      <c r="AB144" s="44"/>
      <c r="AC144" s="43" t="s">
        <v>903</v>
      </c>
      <c r="AD144" s="44"/>
      <c r="AE144" s="172">
        <v>600000000</v>
      </c>
      <c r="AF144" s="172">
        <v>600000000</v>
      </c>
      <c r="AG144" s="463"/>
      <c r="AH144" s="542"/>
      <c r="AI144" s="43" t="s">
        <v>903</v>
      </c>
      <c r="AJ144" s="44"/>
      <c r="AK144" s="152"/>
      <c r="AL144" s="569"/>
      <c r="AM144" s="569"/>
      <c r="AN144" s="528"/>
      <c r="AO144" s="528"/>
      <c r="AP144" s="510"/>
    </row>
    <row r="145" spans="1:42" ht="80.099999999999994" customHeight="1" x14ac:dyDescent="0.25">
      <c r="A145" s="43" t="s">
        <v>391</v>
      </c>
      <c r="B145" s="31" t="s">
        <v>271</v>
      </c>
      <c r="C145" s="43" t="s">
        <v>316</v>
      </c>
      <c r="D145" s="43" t="s">
        <v>289</v>
      </c>
      <c r="E145" s="71" t="s">
        <v>558</v>
      </c>
      <c r="F145" s="49">
        <v>2024130010230</v>
      </c>
      <c r="G145" s="43" t="s">
        <v>559</v>
      </c>
      <c r="H145" s="45" t="s">
        <v>688</v>
      </c>
      <c r="I145" s="43" t="s">
        <v>853</v>
      </c>
      <c r="J145" s="98">
        <v>0.7</v>
      </c>
      <c r="K145" s="70" t="s">
        <v>1110</v>
      </c>
      <c r="L145" s="43" t="s">
        <v>187</v>
      </c>
      <c r="M145" s="43" t="s">
        <v>733</v>
      </c>
      <c r="N145" s="31">
        <v>13</v>
      </c>
      <c r="O145" s="266">
        <v>0</v>
      </c>
      <c r="P145" s="142">
        <f t="shared" si="2"/>
        <v>0</v>
      </c>
      <c r="Q145" s="128" t="s">
        <v>1178</v>
      </c>
      <c r="R145" s="128" t="s">
        <v>1163</v>
      </c>
      <c r="S145" s="43">
        <v>270</v>
      </c>
      <c r="T145" s="51" t="s">
        <v>1164</v>
      </c>
      <c r="U145" s="43" t="s">
        <v>1023</v>
      </c>
      <c r="V145" s="43" t="s">
        <v>556</v>
      </c>
      <c r="W145" s="43" t="s">
        <v>1049</v>
      </c>
      <c r="X145" s="43" t="s">
        <v>1050</v>
      </c>
      <c r="Y145" s="44"/>
      <c r="Z145" s="44"/>
      <c r="AA145" s="172">
        <v>200000000</v>
      </c>
      <c r="AB145" s="44"/>
      <c r="AC145" s="43" t="s">
        <v>903</v>
      </c>
      <c r="AD145" s="44"/>
      <c r="AE145" s="172">
        <v>200000000</v>
      </c>
      <c r="AF145" s="172">
        <v>200000000</v>
      </c>
      <c r="AG145" s="463"/>
      <c r="AH145" s="542"/>
      <c r="AI145" s="43" t="s">
        <v>903</v>
      </c>
      <c r="AJ145" s="44"/>
      <c r="AK145" s="152"/>
      <c r="AL145" s="569"/>
      <c r="AM145" s="569"/>
      <c r="AN145" s="528"/>
      <c r="AO145" s="528"/>
      <c r="AP145" s="510"/>
    </row>
    <row r="146" spans="1:42" ht="80.099999999999994" customHeight="1" x14ac:dyDescent="0.25">
      <c r="A146" s="43" t="s">
        <v>391</v>
      </c>
      <c r="B146" s="31" t="s">
        <v>271</v>
      </c>
      <c r="C146" s="43" t="s">
        <v>316</v>
      </c>
      <c r="D146" s="43" t="s">
        <v>289</v>
      </c>
      <c r="E146" s="71" t="s">
        <v>558</v>
      </c>
      <c r="F146" s="49">
        <v>2024130010230</v>
      </c>
      <c r="G146" s="43" t="s">
        <v>559</v>
      </c>
      <c r="H146" s="45" t="s">
        <v>688</v>
      </c>
      <c r="I146" s="43" t="s">
        <v>856</v>
      </c>
      <c r="J146" s="98">
        <v>0.3</v>
      </c>
      <c r="K146" s="70" t="s">
        <v>1111</v>
      </c>
      <c r="L146" s="43" t="s">
        <v>187</v>
      </c>
      <c r="M146" s="43" t="s">
        <v>733</v>
      </c>
      <c r="N146" s="31">
        <v>13</v>
      </c>
      <c r="O146" s="266">
        <v>0</v>
      </c>
      <c r="P146" s="142">
        <f t="shared" si="2"/>
        <v>0</v>
      </c>
      <c r="Q146" s="128" t="s">
        <v>1178</v>
      </c>
      <c r="R146" s="128" t="s">
        <v>1163</v>
      </c>
      <c r="S146" s="43">
        <v>270</v>
      </c>
      <c r="T146" s="51" t="s">
        <v>1164</v>
      </c>
      <c r="U146" s="43" t="s">
        <v>1023</v>
      </c>
      <c r="V146" s="43" t="s">
        <v>556</v>
      </c>
      <c r="W146" s="43" t="s">
        <v>1049</v>
      </c>
      <c r="X146" s="43" t="s">
        <v>1050</v>
      </c>
      <c r="Y146" s="44"/>
      <c r="Z146" s="44"/>
      <c r="AA146" s="172">
        <v>95500000</v>
      </c>
      <c r="AB146" s="44"/>
      <c r="AC146" s="43" t="s">
        <v>903</v>
      </c>
      <c r="AD146" s="44"/>
      <c r="AE146" s="172">
        <v>95500000</v>
      </c>
      <c r="AF146" s="172">
        <v>95500000</v>
      </c>
      <c r="AG146" s="464"/>
      <c r="AH146" s="542"/>
      <c r="AI146" s="43" t="s">
        <v>903</v>
      </c>
      <c r="AJ146" s="44"/>
      <c r="AK146" s="152"/>
      <c r="AL146" s="569"/>
      <c r="AM146" s="569"/>
      <c r="AN146" s="529"/>
      <c r="AO146" s="529"/>
      <c r="AP146" s="506"/>
    </row>
    <row r="147" spans="1:42" ht="80.099999999999994" customHeight="1" x14ac:dyDescent="0.25">
      <c r="A147" s="515"/>
      <c r="B147" s="516"/>
      <c r="C147" s="516"/>
      <c r="D147" s="517"/>
      <c r="E147" s="518" t="s">
        <v>1397</v>
      </c>
      <c r="F147" s="519"/>
      <c r="G147" s="519"/>
      <c r="H147" s="519"/>
      <c r="I147" s="519"/>
      <c r="J147" s="519"/>
      <c r="K147" s="519"/>
      <c r="L147" s="519"/>
      <c r="M147" s="519"/>
      <c r="N147" s="519"/>
      <c r="O147" s="520"/>
      <c r="P147" s="303">
        <f>AVERAGE(P142:P146)</f>
        <v>0</v>
      </c>
      <c r="Q147" s="128"/>
      <c r="R147" s="128"/>
      <c r="S147" s="43"/>
      <c r="T147" s="51"/>
      <c r="U147" s="43"/>
      <c r="V147" s="43"/>
      <c r="W147" s="43"/>
      <c r="X147" s="43"/>
      <c r="Y147" s="44"/>
      <c r="Z147" s="44"/>
      <c r="AA147" s="275"/>
      <c r="AB147" s="44"/>
      <c r="AC147" s="43"/>
      <c r="AD147" s="44"/>
      <c r="AE147" s="275"/>
      <c r="AF147" s="275"/>
      <c r="AG147" s="226"/>
      <c r="AH147" s="339"/>
      <c r="AI147" s="43"/>
      <c r="AJ147" s="524"/>
      <c r="AK147" s="525"/>
      <c r="AL147" s="525"/>
      <c r="AM147" s="526"/>
      <c r="AN147" s="365"/>
      <c r="AO147" s="365"/>
      <c r="AP147" s="216"/>
    </row>
    <row r="148" spans="1:42" ht="80.099999999999994" customHeight="1" x14ac:dyDescent="0.25">
      <c r="A148" s="43" t="s">
        <v>394</v>
      </c>
      <c r="B148" s="31" t="s">
        <v>291</v>
      </c>
      <c r="C148" s="43" t="s">
        <v>290</v>
      </c>
      <c r="D148" s="43" t="s">
        <v>298</v>
      </c>
      <c r="E148" s="72" t="s">
        <v>561</v>
      </c>
      <c r="F148" s="49">
        <v>2024130010235</v>
      </c>
      <c r="G148" s="46" t="s">
        <v>562</v>
      </c>
      <c r="H148" s="43" t="s">
        <v>689</v>
      </c>
      <c r="I148" s="43" t="s">
        <v>857</v>
      </c>
      <c r="J148" s="98">
        <v>0.4</v>
      </c>
      <c r="K148" s="43" t="s">
        <v>563</v>
      </c>
      <c r="L148" s="43" t="s">
        <v>187</v>
      </c>
      <c r="M148" s="43" t="s">
        <v>734</v>
      </c>
      <c r="N148" s="31">
        <v>150</v>
      </c>
      <c r="O148" s="301">
        <v>0</v>
      </c>
      <c r="P148" s="142">
        <f t="shared" si="2"/>
        <v>0</v>
      </c>
      <c r="Q148" s="128" t="s">
        <v>1181</v>
      </c>
      <c r="R148" s="128" t="s">
        <v>1163</v>
      </c>
      <c r="S148" s="43">
        <v>210</v>
      </c>
      <c r="T148" s="43" t="s">
        <v>1179</v>
      </c>
      <c r="U148" s="43" t="s">
        <v>908</v>
      </c>
      <c r="V148" s="43" t="s">
        <v>565</v>
      </c>
      <c r="W148" s="43" t="s">
        <v>1033</v>
      </c>
      <c r="X148" s="43" t="s">
        <v>1053</v>
      </c>
      <c r="Y148" s="43" t="s">
        <v>896</v>
      </c>
      <c r="Z148" s="48" t="s">
        <v>1051</v>
      </c>
      <c r="AA148" s="130">
        <v>543200000</v>
      </c>
      <c r="AB148" s="51" t="s">
        <v>63</v>
      </c>
      <c r="AC148" s="43" t="s">
        <v>1184</v>
      </c>
      <c r="AD148" s="128" t="s">
        <v>1185</v>
      </c>
      <c r="AE148" s="130">
        <v>543200000</v>
      </c>
      <c r="AF148" s="130">
        <v>543200000</v>
      </c>
      <c r="AG148" s="454">
        <v>1220000000</v>
      </c>
      <c r="AH148" s="496">
        <v>1220000000</v>
      </c>
      <c r="AI148" s="43" t="s">
        <v>1186</v>
      </c>
      <c r="AJ148" s="43" t="s">
        <v>1052</v>
      </c>
      <c r="AK148" s="198"/>
      <c r="AL148" s="559">
        <v>58050000</v>
      </c>
      <c r="AM148" s="559">
        <v>0</v>
      </c>
      <c r="AN148" s="527">
        <f>AL148/AH148</f>
        <v>4.7581967213114751E-2</v>
      </c>
      <c r="AO148" s="527">
        <f>AM148/AH148</f>
        <v>0</v>
      </c>
      <c r="AP148" s="505" t="s">
        <v>1273</v>
      </c>
    </row>
    <row r="149" spans="1:42" ht="80.099999999999994" customHeight="1" x14ac:dyDescent="0.25">
      <c r="A149" s="43" t="s">
        <v>395</v>
      </c>
      <c r="B149" s="31" t="s">
        <v>291</v>
      </c>
      <c r="C149" s="43" t="s">
        <v>301</v>
      </c>
      <c r="D149" s="43" t="s">
        <v>299</v>
      </c>
      <c r="E149" s="72" t="s">
        <v>561</v>
      </c>
      <c r="F149" s="49">
        <v>2024130010235</v>
      </c>
      <c r="G149" s="46" t="s">
        <v>562</v>
      </c>
      <c r="H149" s="43" t="s">
        <v>690</v>
      </c>
      <c r="I149" s="43" t="s">
        <v>858</v>
      </c>
      <c r="J149" s="98">
        <v>0.3</v>
      </c>
      <c r="K149" s="43" t="s">
        <v>859</v>
      </c>
      <c r="L149" s="43" t="s">
        <v>187</v>
      </c>
      <c r="M149" s="43" t="s">
        <v>735</v>
      </c>
      <c r="N149" s="31">
        <v>6</v>
      </c>
      <c r="O149" s="301">
        <v>0</v>
      </c>
      <c r="P149" s="142">
        <f t="shared" si="2"/>
        <v>0</v>
      </c>
      <c r="Q149" s="128" t="s">
        <v>1182</v>
      </c>
      <c r="R149" s="128" t="s">
        <v>1163</v>
      </c>
      <c r="S149" s="43">
        <v>270</v>
      </c>
      <c r="T149" s="43" t="s">
        <v>1164</v>
      </c>
      <c r="U149" s="43" t="s">
        <v>908</v>
      </c>
      <c r="V149" s="43" t="s">
        <v>565</v>
      </c>
      <c r="W149" s="43" t="s">
        <v>1033</v>
      </c>
      <c r="X149" s="43" t="s">
        <v>1053</v>
      </c>
      <c r="Y149" s="43" t="s">
        <v>1044</v>
      </c>
      <c r="Z149" s="48" t="s">
        <v>1051</v>
      </c>
      <c r="AA149" s="130"/>
      <c r="AB149" s="51" t="s">
        <v>63</v>
      </c>
      <c r="AC149" s="43" t="s">
        <v>40</v>
      </c>
      <c r="AD149" s="128" t="s">
        <v>1177</v>
      </c>
      <c r="AE149" s="130"/>
      <c r="AF149" s="130"/>
      <c r="AG149" s="455"/>
      <c r="AH149" s="497"/>
      <c r="AI149" s="43" t="s">
        <v>981</v>
      </c>
      <c r="AJ149" s="43" t="s">
        <v>1052</v>
      </c>
      <c r="AK149" s="198"/>
      <c r="AL149" s="559"/>
      <c r="AM149" s="559"/>
      <c r="AN149" s="528"/>
      <c r="AO149" s="528"/>
      <c r="AP149" s="510"/>
    </row>
    <row r="150" spans="1:42" ht="234" customHeight="1" x14ac:dyDescent="0.25">
      <c r="A150" s="43" t="s">
        <v>396</v>
      </c>
      <c r="B150" s="31" t="s">
        <v>291</v>
      </c>
      <c r="C150" s="43" t="s">
        <v>316</v>
      </c>
      <c r="D150" s="43" t="s">
        <v>300</v>
      </c>
      <c r="E150" s="72" t="s">
        <v>561</v>
      </c>
      <c r="F150" s="49">
        <v>2024130010235</v>
      </c>
      <c r="G150" s="46" t="s">
        <v>562</v>
      </c>
      <c r="H150" s="43" t="s">
        <v>690</v>
      </c>
      <c r="I150" s="43" t="s">
        <v>858</v>
      </c>
      <c r="J150" s="98">
        <v>0.3</v>
      </c>
      <c r="K150" s="43" t="s">
        <v>860</v>
      </c>
      <c r="L150" s="43" t="s">
        <v>187</v>
      </c>
      <c r="M150" s="31" t="s">
        <v>736</v>
      </c>
      <c r="N150" s="31">
        <v>87</v>
      </c>
      <c r="O150" s="305">
        <v>0</v>
      </c>
      <c r="P150" s="142">
        <f t="shared" si="2"/>
        <v>0</v>
      </c>
      <c r="Q150" s="128" t="s">
        <v>1181</v>
      </c>
      <c r="R150" s="128" t="s">
        <v>1163</v>
      </c>
      <c r="S150" s="43">
        <v>210</v>
      </c>
      <c r="T150" s="43" t="s">
        <v>1183</v>
      </c>
      <c r="U150" s="43" t="s">
        <v>908</v>
      </c>
      <c r="V150" s="43" t="s">
        <v>565</v>
      </c>
      <c r="W150" s="43" t="s">
        <v>1033</v>
      </c>
      <c r="X150" s="43" t="s">
        <v>1053</v>
      </c>
      <c r="Y150" s="43" t="s">
        <v>1044</v>
      </c>
      <c r="Z150" s="48" t="s">
        <v>1051</v>
      </c>
      <c r="AA150" s="130">
        <v>676800000</v>
      </c>
      <c r="AB150" s="51" t="s">
        <v>63</v>
      </c>
      <c r="AC150" s="43" t="s">
        <v>40</v>
      </c>
      <c r="AD150" s="128" t="s">
        <v>1185</v>
      </c>
      <c r="AE150" s="130">
        <v>676800000</v>
      </c>
      <c r="AF150" s="130">
        <v>676800000</v>
      </c>
      <c r="AG150" s="455"/>
      <c r="AH150" s="497"/>
      <c r="AI150" s="43"/>
      <c r="AJ150" s="43"/>
      <c r="AK150" s="198">
        <v>58050000</v>
      </c>
      <c r="AL150" s="559"/>
      <c r="AM150" s="559"/>
      <c r="AN150" s="528"/>
      <c r="AO150" s="528"/>
      <c r="AP150" s="510"/>
    </row>
    <row r="151" spans="1:42" ht="80.099999999999994" customHeight="1" x14ac:dyDescent="0.25">
      <c r="A151" s="43" t="s">
        <v>396</v>
      </c>
      <c r="B151" s="31" t="s">
        <v>291</v>
      </c>
      <c r="C151" s="43" t="s">
        <v>316</v>
      </c>
      <c r="D151" s="43" t="s">
        <v>300</v>
      </c>
      <c r="E151" s="72" t="s">
        <v>561</v>
      </c>
      <c r="F151" s="49">
        <v>2024130010235</v>
      </c>
      <c r="G151" s="46" t="s">
        <v>562</v>
      </c>
      <c r="H151" s="43" t="s">
        <v>690</v>
      </c>
      <c r="I151" s="43" t="s">
        <v>861</v>
      </c>
      <c r="J151" s="98">
        <v>0.3</v>
      </c>
      <c r="K151" s="43" t="s">
        <v>564</v>
      </c>
      <c r="L151" s="43" t="s">
        <v>187</v>
      </c>
      <c r="M151" s="31" t="s">
        <v>736</v>
      </c>
      <c r="N151" s="43">
        <v>19550</v>
      </c>
      <c r="O151" s="301">
        <v>0</v>
      </c>
      <c r="P151" s="142">
        <f t="shared" si="2"/>
        <v>0</v>
      </c>
      <c r="Q151" s="128" t="s">
        <v>1181</v>
      </c>
      <c r="R151" s="128" t="s">
        <v>1163</v>
      </c>
      <c r="S151" s="43">
        <v>210</v>
      </c>
      <c r="T151" s="43" t="s">
        <v>1183</v>
      </c>
      <c r="U151" s="43" t="s">
        <v>908</v>
      </c>
      <c r="V151" s="43" t="s">
        <v>565</v>
      </c>
      <c r="W151" s="43" t="s">
        <v>1033</v>
      </c>
      <c r="X151" s="43" t="s">
        <v>1053</v>
      </c>
      <c r="Y151" s="43" t="s">
        <v>896</v>
      </c>
      <c r="Z151" s="43" t="s">
        <v>1051</v>
      </c>
      <c r="AA151" s="123"/>
      <c r="AB151" s="51" t="s">
        <v>63</v>
      </c>
      <c r="AC151" s="51" t="s">
        <v>40</v>
      </c>
      <c r="AD151" s="120" t="s">
        <v>1185</v>
      </c>
      <c r="AE151" s="123"/>
      <c r="AF151" s="123"/>
      <c r="AG151" s="456"/>
      <c r="AH151" s="498"/>
      <c r="AI151" s="51" t="s">
        <v>981</v>
      </c>
      <c r="AJ151" s="51" t="s">
        <v>1052</v>
      </c>
      <c r="AK151" s="198"/>
      <c r="AL151" s="559"/>
      <c r="AM151" s="559"/>
      <c r="AN151" s="529"/>
      <c r="AO151" s="529"/>
      <c r="AP151" s="506"/>
    </row>
    <row r="152" spans="1:42" ht="80.099999999999994" customHeight="1" x14ac:dyDescent="0.25">
      <c r="A152" s="515"/>
      <c r="B152" s="516"/>
      <c r="C152" s="516"/>
      <c r="D152" s="517"/>
      <c r="E152" s="518" t="s">
        <v>1398</v>
      </c>
      <c r="F152" s="519"/>
      <c r="G152" s="519"/>
      <c r="H152" s="519"/>
      <c r="I152" s="519"/>
      <c r="J152" s="519"/>
      <c r="K152" s="519"/>
      <c r="L152" s="519"/>
      <c r="M152" s="519"/>
      <c r="N152" s="519"/>
      <c r="O152" s="520"/>
      <c r="P152" s="303">
        <f>AVERAGE(P148:P151)</f>
        <v>0</v>
      </c>
      <c r="Q152" s="128"/>
      <c r="R152" s="128"/>
      <c r="S152" s="43"/>
      <c r="T152" s="43"/>
      <c r="U152" s="43"/>
      <c r="V152" s="43"/>
      <c r="W152" s="43"/>
      <c r="X152" s="43"/>
      <c r="Y152" s="43"/>
      <c r="Z152" s="43"/>
      <c r="AA152" s="123"/>
      <c r="AB152" s="51"/>
      <c r="AC152" s="51"/>
      <c r="AD152" s="120"/>
      <c r="AE152" s="123"/>
      <c r="AF152" s="123"/>
      <c r="AG152" s="220"/>
      <c r="AH152" s="333"/>
      <c r="AI152" s="51"/>
      <c r="AJ152" s="533"/>
      <c r="AK152" s="534"/>
      <c r="AL152" s="534"/>
      <c r="AM152" s="535"/>
      <c r="AN152" s="360"/>
      <c r="AO152" s="360"/>
      <c r="AP152" s="214"/>
    </row>
    <row r="153" spans="1:42" ht="80.099999999999994" customHeight="1" x14ac:dyDescent="0.25">
      <c r="A153" s="43" t="s">
        <v>389</v>
      </c>
      <c r="B153" s="31" t="s">
        <v>302</v>
      </c>
      <c r="C153" s="43" t="s">
        <v>301</v>
      </c>
      <c r="D153" s="43" t="s">
        <v>311</v>
      </c>
      <c r="E153" s="73" t="s">
        <v>566</v>
      </c>
      <c r="F153" s="49">
        <v>2024130010245</v>
      </c>
      <c r="G153" s="43" t="s">
        <v>568</v>
      </c>
      <c r="H153" s="43" t="s">
        <v>567</v>
      </c>
      <c r="I153" s="43" t="s">
        <v>862</v>
      </c>
      <c r="J153" s="98">
        <v>0.25</v>
      </c>
      <c r="K153" s="43" t="s">
        <v>569</v>
      </c>
      <c r="L153" s="43" t="s">
        <v>187</v>
      </c>
      <c r="M153" s="43" t="s">
        <v>737</v>
      </c>
      <c r="N153" s="43">
        <v>23</v>
      </c>
      <c r="O153" s="301">
        <v>16</v>
      </c>
      <c r="P153" s="142">
        <f t="shared" si="2"/>
        <v>0.69565217391304346</v>
      </c>
      <c r="Q153" s="128" t="s">
        <v>1187</v>
      </c>
      <c r="R153" s="128" t="s">
        <v>1163</v>
      </c>
      <c r="S153" s="51" t="s">
        <v>1188</v>
      </c>
      <c r="T153" s="51" t="s">
        <v>1164</v>
      </c>
      <c r="U153" s="51" t="s">
        <v>908</v>
      </c>
      <c r="V153" s="43" t="s">
        <v>580</v>
      </c>
      <c r="W153" s="43" t="s">
        <v>1054</v>
      </c>
      <c r="X153" s="43" t="s">
        <v>1055</v>
      </c>
      <c r="Y153" s="43" t="s">
        <v>1044</v>
      </c>
      <c r="Z153" s="43" t="s">
        <v>1194</v>
      </c>
      <c r="AA153" s="43">
        <v>294250000</v>
      </c>
      <c r="AB153" s="43" t="s">
        <v>1196</v>
      </c>
      <c r="AC153" s="43" t="s">
        <v>1197</v>
      </c>
      <c r="AD153" s="43" t="s">
        <v>1198</v>
      </c>
      <c r="AE153" s="43">
        <v>294250000</v>
      </c>
      <c r="AF153" s="43">
        <v>294250000</v>
      </c>
      <c r="AG153" s="465">
        <v>1075000000</v>
      </c>
      <c r="AH153" s="496">
        <v>800472799.10000002</v>
      </c>
      <c r="AI153" s="43" t="s">
        <v>981</v>
      </c>
      <c r="AJ153" s="43" t="s">
        <v>1199</v>
      </c>
      <c r="AK153" s="152"/>
      <c r="AL153" s="566">
        <v>174150000</v>
      </c>
      <c r="AM153" s="566">
        <v>0</v>
      </c>
      <c r="AN153" s="527">
        <f>AL153/AH153</f>
        <v>0.2175589229213073</v>
      </c>
      <c r="AO153" s="527">
        <f>AM153/AH153</f>
        <v>0</v>
      </c>
      <c r="AP153" s="48"/>
    </row>
    <row r="154" spans="1:42" ht="80.099999999999994" customHeight="1" x14ac:dyDescent="0.25">
      <c r="A154" s="43" t="s">
        <v>389</v>
      </c>
      <c r="B154" s="31" t="s">
        <v>302</v>
      </c>
      <c r="C154" s="43" t="s">
        <v>301</v>
      </c>
      <c r="D154" s="43" t="s">
        <v>311</v>
      </c>
      <c r="E154" s="73" t="s">
        <v>566</v>
      </c>
      <c r="F154" s="49">
        <v>2024130010245</v>
      </c>
      <c r="G154" s="43" t="s">
        <v>568</v>
      </c>
      <c r="H154" s="43" t="s">
        <v>567</v>
      </c>
      <c r="I154" s="43" t="s">
        <v>862</v>
      </c>
      <c r="J154" s="98">
        <v>0.25</v>
      </c>
      <c r="K154" s="43" t="s">
        <v>570</v>
      </c>
      <c r="L154" s="43" t="s">
        <v>187</v>
      </c>
      <c r="M154" s="43" t="s">
        <v>737</v>
      </c>
      <c r="N154" s="43">
        <v>23</v>
      </c>
      <c r="O154" s="301">
        <v>16</v>
      </c>
      <c r="P154" s="142">
        <f t="shared" si="2"/>
        <v>0.69565217391304346</v>
      </c>
      <c r="Q154" s="128" t="s">
        <v>1168</v>
      </c>
      <c r="R154" s="128" t="s">
        <v>1163</v>
      </c>
      <c r="S154" s="51">
        <v>300</v>
      </c>
      <c r="T154" s="51" t="s">
        <v>1164</v>
      </c>
      <c r="U154" s="51" t="s">
        <v>908</v>
      </c>
      <c r="V154" s="43" t="s">
        <v>580</v>
      </c>
      <c r="W154" s="43" t="s">
        <v>1054</v>
      </c>
      <c r="X154" s="43" t="s">
        <v>1055</v>
      </c>
      <c r="Y154" s="43" t="s">
        <v>1044</v>
      </c>
      <c r="Z154" s="43" t="s">
        <v>1194</v>
      </c>
      <c r="AA154" s="43">
        <v>141900000</v>
      </c>
      <c r="AB154" s="43" t="s">
        <v>1196</v>
      </c>
      <c r="AC154" s="43" t="s">
        <v>1197</v>
      </c>
      <c r="AD154" s="43" t="s">
        <v>1198</v>
      </c>
      <c r="AE154" s="43">
        <v>141900000</v>
      </c>
      <c r="AF154" s="43">
        <v>141900000</v>
      </c>
      <c r="AG154" s="466"/>
      <c r="AH154" s="497"/>
      <c r="AI154" s="43" t="s">
        <v>981</v>
      </c>
      <c r="AJ154" s="43" t="s">
        <v>1199</v>
      </c>
      <c r="AK154" s="152"/>
      <c r="AL154" s="567"/>
      <c r="AM154" s="567"/>
      <c r="AN154" s="528"/>
      <c r="AO154" s="528"/>
      <c r="AP154" s="43"/>
    </row>
    <row r="155" spans="1:42" ht="80.099999999999994" customHeight="1" x14ac:dyDescent="0.25">
      <c r="A155" s="43" t="s">
        <v>389</v>
      </c>
      <c r="B155" s="31" t="s">
        <v>302</v>
      </c>
      <c r="C155" s="43" t="s">
        <v>316</v>
      </c>
      <c r="D155" s="43" t="s">
        <v>312</v>
      </c>
      <c r="E155" s="73" t="s">
        <v>566</v>
      </c>
      <c r="F155" s="49">
        <v>2024130010245</v>
      </c>
      <c r="G155" s="43" t="s">
        <v>568</v>
      </c>
      <c r="H155" s="43" t="s">
        <v>567</v>
      </c>
      <c r="I155" s="43" t="s">
        <v>863</v>
      </c>
      <c r="J155" s="98">
        <v>0.25</v>
      </c>
      <c r="K155" s="43" t="s">
        <v>571</v>
      </c>
      <c r="L155" s="43" t="s">
        <v>187</v>
      </c>
      <c r="M155" s="43" t="s">
        <v>738</v>
      </c>
      <c r="N155" s="43">
        <v>23</v>
      </c>
      <c r="O155" s="301">
        <v>0</v>
      </c>
      <c r="P155" s="142">
        <f t="shared" ref="P155:P168" si="3">O155/N155</f>
        <v>0</v>
      </c>
      <c r="Q155" s="173" t="s">
        <v>1189</v>
      </c>
      <c r="R155" s="128" t="s">
        <v>1163</v>
      </c>
      <c r="S155" s="51">
        <v>240</v>
      </c>
      <c r="T155" s="51" t="s">
        <v>1164</v>
      </c>
      <c r="U155" s="51" t="s">
        <v>908</v>
      </c>
      <c r="V155" s="43" t="s">
        <v>580</v>
      </c>
      <c r="W155" s="43" t="s">
        <v>1054</v>
      </c>
      <c r="X155" s="43" t="s">
        <v>1055</v>
      </c>
      <c r="Y155" s="43" t="s">
        <v>1044</v>
      </c>
      <c r="Z155" s="43" t="s">
        <v>1194</v>
      </c>
      <c r="AA155" s="43" t="s">
        <v>1167</v>
      </c>
      <c r="AB155" s="43" t="s">
        <v>1167</v>
      </c>
      <c r="AC155" s="43" t="s">
        <v>1167</v>
      </c>
      <c r="AD155" s="43" t="s">
        <v>1167</v>
      </c>
      <c r="AE155" s="43"/>
      <c r="AF155" s="43"/>
      <c r="AG155" s="466"/>
      <c r="AH155" s="497"/>
      <c r="AI155" s="43"/>
      <c r="AJ155" s="43"/>
      <c r="AK155" s="152"/>
      <c r="AL155" s="567"/>
      <c r="AM155" s="567"/>
      <c r="AN155" s="528"/>
      <c r="AO155" s="528"/>
      <c r="AP155" s="43"/>
    </row>
    <row r="156" spans="1:42" ht="80.099999999999994" customHeight="1" x14ac:dyDescent="0.25">
      <c r="A156" s="43" t="s">
        <v>389</v>
      </c>
      <c r="B156" s="31" t="s">
        <v>302</v>
      </c>
      <c r="C156" s="43" t="s">
        <v>316</v>
      </c>
      <c r="D156" s="43" t="s">
        <v>312</v>
      </c>
      <c r="E156" s="73" t="s">
        <v>566</v>
      </c>
      <c r="F156" s="49">
        <v>2024130010245</v>
      </c>
      <c r="G156" s="43" t="s">
        <v>568</v>
      </c>
      <c r="H156" s="43" t="s">
        <v>567</v>
      </c>
      <c r="I156" s="43" t="s">
        <v>863</v>
      </c>
      <c r="J156" s="98">
        <v>0.25</v>
      </c>
      <c r="K156" s="43" t="s">
        <v>572</v>
      </c>
      <c r="L156" s="43" t="s">
        <v>187</v>
      </c>
      <c r="M156" s="43" t="s">
        <v>738</v>
      </c>
      <c r="N156" s="43">
        <v>23</v>
      </c>
      <c r="O156" s="301">
        <v>0</v>
      </c>
      <c r="P156" s="142">
        <f t="shared" si="3"/>
        <v>0</v>
      </c>
      <c r="Q156" s="173" t="s">
        <v>1190</v>
      </c>
      <c r="R156" s="128" t="s">
        <v>1191</v>
      </c>
      <c r="S156" s="51">
        <v>120</v>
      </c>
      <c r="T156" s="51" t="s">
        <v>1164</v>
      </c>
      <c r="U156" s="51" t="s">
        <v>908</v>
      </c>
      <c r="V156" s="43" t="s">
        <v>580</v>
      </c>
      <c r="W156" s="43" t="s">
        <v>1054</v>
      </c>
      <c r="X156" s="43" t="s">
        <v>1055</v>
      </c>
      <c r="Y156" s="43" t="s">
        <v>1044</v>
      </c>
      <c r="Z156" s="43" t="s">
        <v>1194</v>
      </c>
      <c r="AA156" s="43" t="s">
        <v>1167</v>
      </c>
      <c r="AB156" s="43" t="s">
        <v>1167</v>
      </c>
      <c r="AC156" s="43" t="s">
        <v>1167</v>
      </c>
      <c r="AD156" s="43" t="s">
        <v>1167</v>
      </c>
      <c r="AE156" s="43"/>
      <c r="AF156" s="43"/>
      <c r="AG156" s="466"/>
      <c r="AH156" s="497"/>
      <c r="AI156" s="43"/>
      <c r="AJ156" s="43"/>
      <c r="AK156" s="152"/>
      <c r="AL156" s="567"/>
      <c r="AM156" s="567"/>
      <c r="AN156" s="528"/>
      <c r="AO156" s="528"/>
      <c r="AP156" s="43"/>
    </row>
    <row r="157" spans="1:42" ht="131.25" customHeight="1" x14ac:dyDescent="0.25">
      <c r="A157" s="43" t="s">
        <v>389</v>
      </c>
      <c r="B157" s="31" t="s">
        <v>302</v>
      </c>
      <c r="C157" s="43" t="s">
        <v>316</v>
      </c>
      <c r="D157" s="43" t="s">
        <v>312</v>
      </c>
      <c r="E157" s="73" t="s">
        <v>566</v>
      </c>
      <c r="F157" s="49">
        <v>2024130010245</v>
      </c>
      <c r="G157" s="43" t="s">
        <v>568</v>
      </c>
      <c r="H157" s="43" t="s">
        <v>567</v>
      </c>
      <c r="I157" s="43" t="s">
        <v>830</v>
      </c>
      <c r="J157" s="98">
        <v>0.25</v>
      </c>
      <c r="K157" s="43" t="s">
        <v>573</v>
      </c>
      <c r="L157" s="43" t="s">
        <v>187</v>
      </c>
      <c r="M157" s="43" t="s">
        <v>738</v>
      </c>
      <c r="N157" s="43">
        <v>22</v>
      </c>
      <c r="O157" s="301">
        <v>0</v>
      </c>
      <c r="P157" s="142">
        <f t="shared" si="3"/>
        <v>0</v>
      </c>
      <c r="Q157" s="173" t="s">
        <v>1192</v>
      </c>
      <c r="R157" s="128" t="s">
        <v>1163</v>
      </c>
      <c r="S157" s="51">
        <v>270</v>
      </c>
      <c r="T157" s="51" t="s">
        <v>1164</v>
      </c>
      <c r="U157" s="51" t="s">
        <v>908</v>
      </c>
      <c r="V157" s="43" t="s">
        <v>580</v>
      </c>
      <c r="W157" s="43" t="s">
        <v>1054</v>
      </c>
      <c r="X157" s="43" t="s">
        <v>1055</v>
      </c>
      <c r="Y157" s="43" t="s">
        <v>1044</v>
      </c>
      <c r="Z157" s="43" t="s">
        <v>1194</v>
      </c>
      <c r="AA157" s="43">
        <v>250000000</v>
      </c>
      <c r="AB157" s="43" t="s">
        <v>1196</v>
      </c>
      <c r="AC157" s="43" t="s">
        <v>1200</v>
      </c>
      <c r="AD157" s="43" t="s">
        <v>1198</v>
      </c>
      <c r="AE157" s="43">
        <v>250000000</v>
      </c>
      <c r="AF157" s="43">
        <v>250000000</v>
      </c>
      <c r="AG157" s="466"/>
      <c r="AH157" s="497"/>
      <c r="AI157" s="43" t="s">
        <v>1186</v>
      </c>
      <c r="AJ157" s="43" t="s">
        <v>1201</v>
      </c>
      <c r="AK157" s="152">
        <v>174150000</v>
      </c>
      <c r="AL157" s="567"/>
      <c r="AM157" s="567"/>
      <c r="AN157" s="528"/>
      <c r="AO157" s="528"/>
      <c r="AP157" s="56" t="s">
        <v>1268</v>
      </c>
    </row>
    <row r="158" spans="1:42" ht="80.099999999999994" customHeight="1" x14ac:dyDescent="0.25">
      <c r="A158" s="43" t="s">
        <v>389</v>
      </c>
      <c r="B158" s="31" t="s">
        <v>302</v>
      </c>
      <c r="C158" s="43" t="s">
        <v>322</v>
      </c>
      <c r="D158" s="43" t="s">
        <v>313</v>
      </c>
      <c r="E158" s="73" t="s">
        <v>566</v>
      </c>
      <c r="F158" s="49">
        <v>2024130010245</v>
      </c>
      <c r="G158" s="43" t="s">
        <v>568</v>
      </c>
      <c r="H158" s="43" t="s">
        <v>567</v>
      </c>
      <c r="I158" s="43" t="s">
        <v>863</v>
      </c>
      <c r="J158" s="98">
        <v>0.25</v>
      </c>
      <c r="K158" s="43" t="s">
        <v>574</v>
      </c>
      <c r="L158" s="43" t="s">
        <v>187</v>
      </c>
      <c r="M158" s="43" t="s">
        <v>737</v>
      </c>
      <c r="N158" s="51">
        <v>1</v>
      </c>
      <c r="O158" s="301">
        <v>1</v>
      </c>
      <c r="P158" s="142">
        <f t="shared" si="3"/>
        <v>1</v>
      </c>
      <c r="Q158" s="128" t="s">
        <v>1168</v>
      </c>
      <c r="R158" s="128" t="s">
        <v>1163</v>
      </c>
      <c r="S158" s="51">
        <v>300</v>
      </c>
      <c r="T158" s="51" t="s">
        <v>1164</v>
      </c>
      <c r="U158" s="51" t="s">
        <v>908</v>
      </c>
      <c r="V158" s="43" t="s">
        <v>580</v>
      </c>
      <c r="W158" s="43" t="s">
        <v>1054</v>
      </c>
      <c r="X158" s="43" t="s">
        <v>1055</v>
      </c>
      <c r="Y158" s="43" t="s">
        <v>1195</v>
      </c>
      <c r="Z158" s="43" t="s">
        <v>1167</v>
      </c>
      <c r="AA158" s="43" t="s">
        <v>1167</v>
      </c>
      <c r="AB158" s="43" t="s">
        <v>1167</v>
      </c>
      <c r="AC158" s="43" t="s">
        <v>1167</v>
      </c>
      <c r="AD158" s="43" t="s">
        <v>1167</v>
      </c>
      <c r="AE158" s="43"/>
      <c r="AF158" s="43"/>
      <c r="AG158" s="466"/>
      <c r="AH158" s="497"/>
      <c r="AI158" s="43"/>
      <c r="AJ158" s="43"/>
      <c r="AK158" s="152"/>
      <c r="AL158" s="567"/>
      <c r="AM158" s="567"/>
      <c r="AN158" s="528"/>
      <c r="AO158" s="528"/>
      <c r="AP158" s="56" t="s">
        <v>1274</v>
      </c>
    </row>
    <row r="159" spans="1:42" ht="80.099999999999994" customHeight="1" x14ac:dyDescent="0.25">
      <c r="A159" s="43" t="s">
        <v>389</v>
      </c>
      <c r="B159" s="31" t="s">
        <v>302</v>
      </c>
      <c r="C159" s="43" t="s">
        <v>322</v>
      </c>
      <c r="D159" s="43" t="s">
        <v>313</v>
      </c>
      <c r="E159" s="73" t="s">
        <v>566</v>
      </c>
      <c r="F159" s="49">
        <v>2024130010245</v>
      </c>
      <c r="G159" s="43" t="s">
        <v>568</v>
      </c>
      <c r="H159" s="43" t="s">
        <v>567</v>
      </c>
      <c r="I159" s="43" t="s">
        <v>863</v>
      </c>
      <c r="J159" s="98">
        <v>0.25</v>
      </c>
      <c r="K159" s="43" t="s">
        <v>575</v>
      </c>
      <c r="L159" s="43" t="s">
        <v>187</v>
      </c>
      <c r="M159" s="43" t="s">
        <v>737</v>
      </c>
      <c r="N159" s="51">
        <v>1</v>
      </c>
      <c r="O159" s="301">
        <v>0</v>
      </c>
      <c r="P159" s="142">
        <f t="shared" si="3"/>
        <v>0</v>
      </c>
      <c r="Q159" s="128" t="s">
        <v>1168</v>
      </c>
      <c r="R159" s="128" t="s">
        <v>1163</v>
      </c>
      <c r="S159" s="51">
        <v>300</v>
      </c>
      <c r="T159" s="51" t="s">
        <v>1164</v>
      </c>
      <c r="U159" s="51" t="s">
        <v>908</v>
      </c>
      <c r="V159" s="43" t="s">
        <v>580</v>
      </c>
      <c r="W159" s="43" t="s">
        <v>1054</v>
      </c>
      <c r="X159" s="43" t="s">
        <v>1055</v>
      </c>
      <c r="Y159" s="43" t="s">
        <v>1195</v>
      </c>
      <c r="Z159" s="43" t="s">
        <v>1167</v>
      </c>
      <c r="AA159" s="43" t="s">
        <v>1167</v>
      </c>
      <c r="AB159" s="43" t="s">
        <v>1167</v>
      </c>
      <c r="AC159" s="43" t="s">
        <v>1167</v>
      </c>
      <c r="AD159" s="43" t="s">
        <v>1167</v>
      </c>
      <c r="AE159" s="43"/>
      <c r="AF159" s="43"/>
      <c r="AG159" s="466"/>
      <c r="AH159" s="497"/>
      <c r="AI159" s="43"/>
      <c r="AJ159" s="43"/>
      <c r="AK159" s="152"/>
      <c r="AL159" s="567"/>
      <c r="AM159" s="567"/>
      <c r="AN159" s="528"/>
      <c r="AO159" s="528"/>
      <c r="AP159" s="56" t="s">
        <v>1270</v>
      </c>
    </row>
    <row r="160" spans="1:42" ht="80.099999999999994" customHeight="1" x14ac:dyDescent="0.25">
      <c r="A160" s="43" t="s">
        <v>389</v>
      </c>
      <c r="B160" s="31" t="s">
        <v>302</v>
      </c>
      <c r="C160" s="43" t="s">
        <v>322</v>
      </c>
      <c r="D160" s="43" t="s">
        <v>313</v>
      </c>
      <c r="E160" s="73" t="s">
        <v>566</v>
      </c>
      <c r="F160" s="49">
        <v>2024130010245</v>
      </c>
      <c r="G160" s="43" t="s">
        <v>568</v>
      </c>
      <c r="H160" s="43" t="s">
        <v>567</v>
      </c>
      <c r="I160" s="43" t="s">
        <v>863</v>
      </c>
      <c r="J160" s="98">
        <v>0.25</v>
      </c>
      <c r="K160" s="43" t="s">
        <v>576</v>
      </c>
      <c r="L160" s="43" t="s">
        <v>187</v>
      </c>
      <c r="M160" s="43" t="s">
        <v>737</v>
      </c>
      <c r="N160" s="51">
        <v>1</v>
      </c>
      <c r="O160" s="301">
        <v>0</v>
      </c>
      <c r="P160" s="142">
        <f t="shared" si="3"/>
        <v>0</v>
      </c>
      <c r="Q160" s="173" t="s">
        <v>1189</v>
      </c>
      <c r="R160" s="128" t="s">
        <v>1163</v>
      </c>
      <c r="S160" s="51">
        <v>240</v>
      </c>
      <c r="T160" s="51" t="s">
        <v>1164</v>
      </c>
      <c r="U160" s="51" t="s">
        <v>908</v>
      </c>
      <c r="V160" s="43" t="s">
        <v>580</v>
      </c>
      <c r="W160" s="43" t="s">
        <v>1054</v>
      </c>
      <c r="X160" s="43" t="s">
        <v>1055</v>
      </c>
      <c r="Y160" s="43" t="s">
        <v>1044</v>
      </c>
      <c r="Z160" s="43" t="s">
        <v>1194</v>
      </c>
      <c r="AA160" s="43" t="s">
        <v>1167</v>
      </c>
      <c r="AB160" s="43" t="s">
        <v>1167</v>
      </c>
      <c r="AC160" s="43" t="s">
        <v>1167</v>
      </c>
      <c r="AD160" s="43" t="s">
        <v>1167</v>
      </c>
      <c r="AE160" s="43"/>
      <c r="AF160" s="43"/>
      <c r="AG160" s="466"/>
      <c r="AH160" s="497"/>
      <c r="AI160" s="43"/>
      <c r="AJ160" s="43"/>
      <c r="AK160" s="152"/>
      <c r="AL160" s="567"/>
      <c r="AM160" s="567"/>
      <c r="AN160" s="528"/>
      <c r="AO160" s="528"/>
      <c r="AP160" s="43"/>
    </row>
    <row r="161" spans="1:42" ht="80.099999999999994" customHeight="1" x14ac:dyDescent="0.25">
      <c r="A161" s="43" t="s">
        <v>389</v>
      </c>
      <c r="B161" s="31" t="s">
        <v>302</v>
      </c>
      <c r="C161" s="43" t="s">
        <v>332</v>
      </c>
      <c r="D161" s="43" t="s">
        <v>314</v>
      </c>
      <c r="E161" s="73" t="s">
        <v>566</v>
      </c>
      <c r="F161" s="49">
        <v>2024130010245</v>
      </c>
      <c r="G161" s="43" t="s">
        <v>568</v>
      </c>
      <c r="H161" s="43" t="s">
        <v>567</v>
      </c>
      <c r="I161" s="43" t="s">
        <v>864</v>
      </c>
      <c r="J161" s="98">
        <v>0.25</v>
      </c>
      <c r="K161" s="51" t="s">
        <v>577</v>
      </c>
      <c r="L161" s="43" t="s">
        <v>187</v>
      </c>
      <c r="M161" s="43" t="s">
        <v>739</v>
      </c>
      <c r="N161" s="51">
        <v>1</v>
      </c>
      <c r="O161" s="301">
        <v>0</v>
      </c>
      <c r="P161" s="142">
        <f t="shared" si="3"/>
        <v>0</v>
      </c>
      <c r="Q161" s="173" t="s">
        <v>1189</v>
      </c>
      <c r="R161" s="128" t="s">
        <v>1163</v>
      </c>
      <c r="S161" s="51">
        <v>240</v>
      </c>
      <c r="T161" s="51" t="s">
        <v>1164</v>
      </c>
      <c r="U161" s="51" t="s">
        <v>908</v>
      </c>
      <c r="V161" s="43" t="s">
        <v>580</v>
      </c>
      <c r="W161" s="43" t="s">
        <v>1054</v>
      </c>
      <c r="X161" s="43" t="s">
        <v>1055</v>
      </c>
      <c r="Y161" s="43" t="s">
        <v>1044</v>
      </c>
      <c r="Z161" s="43" t="s">
        <v>1194</v>
      </c>
      <c r="AA161" s="43">
        <v>47900000</v>
      </c>
      <c r="AB161" s="43" t="s">
        <v>1196</v>
      </c>
      <c r="AC161" s="43" t="s">
        <v>1197</v>
      </c>
      <c r="AD161" s="43" t="s">
        <v>1198</v>
      </c>
      <c r="AE161" s="43">
        <v>47900000</v>
      </c>
      <c r="AF161" s="43">
        <v>47900000</v>
      </c>
      <c r="AG161" s="466"/>
      <c r="AH161" s="497"/>
      <c r="AI161" s="43" t="s">
        <v>981</v>
      </c>
      <c r="AJ161" s="43" t="s">
        <v>1199</v>
      </c>
      <c r="AK161" s="152"/>
      <c r="AL161" s="567"/>
      <c r="AM161" s="567"/>
      <c r="AN161" s="528"/>
      <c r="AO161" s="528"/>
      <c r="AP161" s="43"/>
    </row>
    <row r="162" spans="1:42" ht="80.099999999999994" customHeight="1" x14ac:dyDescent="0.25">
      <c r="A162" s="43" t="s">
        <v>389</v>
      </c>
      <c r="B162" s="31" t="s">
        <v>302</v>
      </c>
      <c r="C162" s="43" t="s">
        <v>332</v>
      </c>
      <c r="D162" s="43" t="s">
        <v>314</v>
      </c>
      <c r="E162" s="73" t="s">
        <v>566</v>
      </c>
      <c r="F162" s="49">
        <v>2024130010245</v>
      </c>
      <c r="G162" s="43" t="s">
        <v>568</v>
      </c>
      <c r="H162" s="43" t="s">
        <v>567</v>
      </c>
      <c r="I162" s="43" t="s">
        <v>864</v>
      </c>
      <c r="J162" s="98">
        <v>0.25</v>
      </c>
      <c r="K162" s="43" t="s">
        <v>865</v>
      </c>
      <c r="L162" s="43" t="s">
        <v>187</v>
      </c>
      <c r="M162" s="43" t="s">
        <v>739</v>
      </c>
      <c r="N162" s="51">
        <v>3</v>
      </c>
      <c r="O162" s="301">
        <v>0</v>
      </c>
      <c r="P162" s="142">
        <f t="shared" si="3"/>
        <v>0</v>
      </c>
      <c r="Q162" s="128" t="s">
        <v>1168</v>
      </c>
      <c r="R162" s="128" t="s">
        <v>1163</v>
      </c>
      <c r="S162" s="51">
        <v>300</v>
      </c>
      <c r="T162" s="51" t="s">
        <v>1164</v>
      </c>
      <c r="U162" s="51" t="s">
        <v>908</v>
      </c>
      <c r="V162" s="43" t="s">
        <v>580</v>
      </c>
      <c r="W162" s="43" t="s">
        <v>1054</v>
      </c>
      <c r="X162" s="43" t="s">
        <v>1055</v>
      </c>
      <c r="Y162" s="43" t="s">
        <v>1044</v>
      </c>
      <c r="Z162" s="43" t="s">
        <v>1194</v>
      </c>
      <c r="AA162" s="43">
        <v>70950000</v>
      </c>
      <c r="AB162" s="43" t="s">
        <v>1196</v>
      </c>
      <c r="AC162" s="43" t="s">
        <v>1197</v>
      </c>
      <c r="AD162" s="43" t="s">
        <v>1198</v>
      </c>
      <c r="AE162" s="43">
        <v>70950000</v>
      </c>
      <c r="AF162" s="43">
        <v>70950000</v>
      </c>
      <c r="AG162" s="466"/>
      <c r="AH162" s="497"/>
      <c r="AI162" s="43" t="s">
        <v>981</v>
      </c>
      <c r="AJ162" s="43" t="s">
        <v>1199</v>
      </c>
      <c r="AK162" s="152"/>
      <c r="AL162" s="567"/>
      <c r="AM162" s="567"/>
      <c r="AN162" s="528"/>
      <c r="AO162" s="528"/>
      <c r="AP162" s="56" t="s">
        <v>1282</v>
      </c>
    </row>
    <row r="163" spans="1:42" ht="80.099999999999994" customHeight="1" x14ac:dyDescent="0.25">
      <c r="A163" s="43" t="s">
        <v>389</v>
      </c>
      <c r="B163" s="31" t="s">
        <v>302</v>
      </c>
      <c r="C163" s="43" t="s">
        <v>343</v>
      </c>
      <c r="D163" s="43" t="s">
        <v>315</v>
      </c>
      <c r="E163" s="73" t="s">
        <v>566</v>
      </c>
      <c r="F163" s="49">
        <v>2024130010245</v>
      </c>
      <c r="G163" s="43" t="s">
        <v>568</v>
      </c>
      <c r="H163" s="43" t="s">
        <v>567</v>
      </c>
      <c r="I163" s="43" t="s">
        <v>864</v>
      </c>
      <c r="J163" s="98">
        <v>0.25</v>
      </c>
      <c r="K163" s="43" t="s">
        <v>578</v>
      </c>
      <c r="L163" s="43" t="s">
        <v>187</v>
      </c>
      <c r="M163" s="43" t="s">
        <v>740</v>
      </c>
      <c r="N163" s="51">
        <v>3</v>
      </c>
      <c r="O163" s="301">
        <v>0</v>
      </c>
      <c r="P163" s="142">
        <f t="shared" si="3"/>
        <v>0</v>
      </c>
      <c r="Q163" s="173" t="s">
        <v>1193</v>
      </c>
      <c r="R163" s="128" t="s">
        <v>1163</v>
      </c>
      <c r="S163" s="51">
        <v>210</v>
      </c>
      <c r="T163" s="51" t="s">
        <v>1164</v>
      </c>
      <c r="U163" s="51" t="s">
        <v>908</v>
      </c>
      <c r="V163" s="43" t="s">
        <v>580</v>
      </c>
      <c r="W163" s="43" t="s">
        <v>1054</v>
      </c>
      <c r="X163" s="43" t="s">
        <v>1055</v>
      </c>
      <c r="Y163" s="43" t="s">
        <v>1044</v>
      </c>
      <c r="Z163" s="43" t="s">
        <v>1194</v>
      </c>
      <c r="AA163" s="43">
        <v>230000000</v>
      </c>
      <c r="AB163" s="43" t="s">
        <v>1196</v>
      </c>
      <c r="AC163" s="43" t="s">
        <v>1200</v>
      </c>
      <c r="AD163" s="43" t="s">
        <v>1198</v>
      </c>
      <c r="AE163" s="43">
        <v>230000000</v>
      </c>
      <c r="AF163" s="43">
        <v>230000000</v>
      </c>
      <c r="AG163" s="466"/>
      <c r="AH163" s="497"/>
      <c r="AI163" s="43" t="s">
        <v>1186</v>
      </c>
      <c r="AJ163" s="43" t="s">
        <v>1201</v>
      </c>
      <c r="AK163" s="152"/>
      <c r="AL163" s="567"/>
      <c r="AM163" s="567"/>
      <c r="AN163" s="528"/>
      <c r="AO163" s="528"/>
      <c r="AP163" s="43"/>
    </row>
    <row r="164" spans="1:42" ht="80.099999999999994" customHeight="1" x14ac:dyDescent="0.25">
      <c r="A164" s="43" t="s">
        <v>389</v>
      </c>
      <c r="B164" s="31" t="s">
        <v>302</v>
      </c>
      <c r="C164" s="43" t="s">
        <v>343</v>
      </c>
      <c r="D164" s="43" t="s">
        <v>315</v>
      </c>
      <c r="E164" s="73" t="s">
        <v>566</v>
      </c>
      <c r="F164" s="49">
        <v>2024130010245</v>
      </c>
      <c r="G164" s="43" t="s">
        <v>568</v>
      </c>
      <c r="H164" s="43" t="s">
        <v>567</v>
      </c>
      <c r="I164" s="43" t="s">
        <v>864</v>
      </c>
      <c r="J164" s="98">
        <v>0.25</v>
      </c>
      <c r="K164" s="43" t="s">
        <v>579</v>
      </c>
      <c r="L164" s="43" t="s">
        <v>187</v>
      </c>
      <c r="M164" s="43" t="s">
        <v>740</v>
      </c>
      <c r="N164" s="51">
        <v>3</v>
      </c>
      <c r="O164" s="301">
        <v>0</v>
      </c>
      <c r="P164" s="142">
        <f t="shared" si="3"/>
        <v>0</v>
      </c>
      <c r="Q164" s="173" t="s">
        <v>1193</v>
      </c>
      <c r="R164" s="128" t="s">
        <v>1163</v>
      </c>
      <c r="S164" s="51">
        <v>210</v>
      </c>
      <c r="T164" s="51" t="s">
        <v>1164</v>
      </c>
      <c r="U164" s="51" t="s">
        <v>908</v>
      </c>
      <c r="V164" s="43" t="s">
        <v>580</v>
      </c>
      <c r="W164" s="43" t="s">
        <v>1054</v>
      </c>
      <c r="X164" s="43" t="s">
        <v>1055</v>
      </c>
      <c r="Y164" s="43" t="s">
        <v>1044</v>
      </c>
      <c r="Z164" s="43" t="s">
        <v>1194</v>
      </c>
      <c r="AA164" s="43">
        <v>40000000</v>
      </c>
      <c r="AB164" s="43" t="s">
        <v>1196</v>
      </c>
      <c r="AC164" s="43" t="s">
        <v>1197</v>
      </c>
      <c r="AD164" s="43" t="s">
        <v>1198</v>
      </c>
      <c r="AE164" s="43">
        <v>40000000</v>
      </c>
      <c r="AF164" s="43">
        <v>40000000</v>
      </c>
      <c r="AG164" s="467"/>
      <c r="AH164" s="498"/>
      <c r="AI164" s="43" t="s">
        <v>981</v>
      </c>
      <c r="AJ164" s="43" t="s">
        <v>1199</v>
      </c>
      <c r="AK164" s="152"/>
      <c r="AL164" s="568"/>
      <c r="AM164" s="568"/>
      <c r="AN164" s="529"/>
      <c r="AO164" s="529"/>
      <c r="AP164" s="43"/>
    </row>
    <row r="165" spans="1:42" ht="80.099999999999994" customHeight="1" x14ac:dyDescent="0.25">
      <c r="A165" s="515"/>
      <c r="B165" s="516"/>
      <c r="C165" s="516"/>
      <c r="D165" s="517"/>
      <c r="E165" s="518" t="s">
        <v>1399</v>
      </c>
      <c r="F165" s="519"/>
      <c r="G165" s="519"/>
      <c r="H165" s="519"/>
      <c r="I165" s="519"/>
      <c r="J165" s="519"/>
      <c r="K165" s="519"/>
      <c r="L165" s="519"/>
      <c r="M165" s="519"/>
      <c r="N165" s="519"/>
      <c r="O165" s="520"/>
      <c r="P165" s="303">
        <f>AVERAGE(P153:P164)</f>
        <v>0.19927536231884058</v>
      </c>
      <c r="Q165" s="173"/>
      <c r="R165" s="128"/>
      <c r="S165" s="51"/>
      <c r="T165" s="51"/>
      <c r="U165" s="51"/>
      <c r="V165" s="43"/>
      <c r="W165" s="43"/>
      <c r="X165" s="43"/>
      <c r="Y165" s="43"/>
      <c r="Z165" s="43"/>
      <c r="AA165" s="43"/>
      <c r="AB165" s="43"/>
      <c r="AC165" s="43"/>
      <c r="AD165" s="43"/>
      <c r="AE165" s="43"/>
      <c r="AF165" s="43"/>
      <c r="AG165" s="218"/>
      <c r="AH165" s="335"/>
      <c r="AI165" s="43"/>
      <c r="AJ165" s="515"/>
      <c r="AK165" s="516"/>
      <c r="AL165" s="516"/>
      <c r="AM165" s="517"/>
      <c r="AN165" s="357"/>
      <c r="AO165" s="357"/>
      <c r="AP165" s="43"/>
    </row>
    <row r="166" spans="1:42" ht="80.099999999999994" customHeight="1" x14ac:dyDescent="0.25">
      <c r="A166" s="43" t="s">
        <v>388</v>
      </c>
      <c r="B166" s="31" t="s">
        <v>317</v>
      </c>
      <c r="C166" s="43" t="s">
        <v>316</v>
      </c>
      <c r="D166" s="43" t="s">
        <v>320</v>
      </c>
      <c r="E166" s="74" t="s">
        <v>582</v>
      </c>
      <c r="F166" s="84">
        <v>202400000005445</v>
      </c>
      <c r="G166" s="43" t="s">
        <v>583</v>
      </c>
      <c r="H166" s="43" t="s">
        <v>584</v>
      </c>
      <c r="I166" s="43" t="s">
        <v>866</v>
      </c>
      <c r="J166" s="98">
        <v>1</v>
      </c>
      <c r="K166" s="43" t="s">
        <v>585</v>
      </c>
      <c r="L166" s="43" t="s">
        <v>187</v>
      </c>
      <c r="M166" s="31" t="s">
        <v>736</v>
      </c>
      <c r="N166" s="51">
        <v>1</v>
      </c>
      <c r="O166" s="266">
        <v>0</v>
      </c>
      <c r="P166" s="142">
        <f t="shared" si="3"/>
        <v>0</v>
      </c>
      <c r="Q166" s="173" t="s">
        <v>1193</v>
      </c>
      <c r="R166" s="128" t="s">
        <v>1163</v>
      </c>
      <c r="S166" s="51">
        <v>210</v>
      </c>
      <c r="T166" s="51" t="s">
        <v>1164</v>
      </c>
      <c r="U166" s="51" t="s">
        <v>1023</v>
      </c>
      <c r="V166" s="43" t="s">
        <v>565</v>
      </c>
      <c r="W166" s="45" t="s">
        <v>1202</v>
      </c>
      <c r="X166" s="45" t="s">
        <v>1203</v>
      </c>
      <c r="Y166" s="51" t="s">
        <v>1044</v>
      </c>
      <c r="Z166" s="45" t="s">
        <v>1204</v>
      </c>
      <c r="AA166" s="51">
        <v>87000000</v>
      </c>
      <c r="AB166" s="43" t="s">
        <v>1196</v>
      </c>
      <c r="AC166" s="43" t="s">
        <v>1197</v>
      </c>
      <c r="AD166" s="51" t="s">
        <v>1185</v>
      </c>
      <c r="AE166" s="51">
        <v>87000000</v>
      </c>
      <c r="AF166" s="51">
        <v>87000000</v>
      </c>
      <c r="AG166" s="468">
        <v>174000000</v>
      </c>
      <c r="AH166" s="570">
        <v>174000000</v>
      </c>
      <c r="AI166" s="43" t="s">
        <v>981</v>
      </c>
      <c r="AJ166" s="44" t="s">
        <v>1207</v>
      </c>
      <c r="AK166" s="193"/>
      <c r="AL166" s="573">
        <v>0</v>
      </c>
      <c r="AM166" s="573">
        <v>0</v>
      </c>
      <c r="AN166" s="576">
        <f>AL166/AH166</f>
        <v>0</v>
      </c>
      <c r="AO166" s="576">
        <f>AM166/AH166</f>
        <v>0</v>
      </c>
      <c r="AP166" s="56" t="s">
        <v>1269</v>
      </c>
    </row>
    <row r="167" spans="1:42" ht="80.099999999999994" customHeight="1" x14ac:dyDescent="0.25">
      <c r="A167" s="43" t="s">
        <v>388</v>
      </c>
      <c r="B167" s="31" t="s">
        <v>317</v>
      </c>
      <c r="C167" s="43" t="s">
        <v>316</v>
      </c>
      <c r="D167" s="43" t="s">
        <v>320</v>
      </c>
      <c r="E167" s="74" t="s">
        <v>582</v>
      </c>
      <c r="F167" s="84">
        <v>202400000005445</v>
      </c>
      <c r="G167" s="43" t="s">
        <v>583</v>
      </c>
      <c r="H167" s="43" t="s">
        <v>584</v>
      </c>
      <c r="I167" s="43" t="s">
        <v>866</v>
      </c>
      <c r="J167" s="98">
        <v>1</v>
      </c>
      <c r="K167" s="43" t="s">
        <v>586</v>
      </c>
      <c r="L167" s="43" t="s">
        <v>187</v>
      </c>
      <c r="M167" s="31" t="s">
        <v>736</v>
      </c>
      <c r="N167" s="51" t="s">
        <v>224</v>
      </c>
      <c r="O167" s="266" t="s">
        <v>224</v>
      </c>
      <c r="P167" s="144"/>
      <c r="Q167" s="51" t="s">
        <v>224</v>
      </c>
      <c r="R167" s="51" t="s">
        <v>224</v>
      </c>
      <c r="S167" s="51" t="s">
        <v>224</v>
      </c>
      <c r="T167" s="51" t="s">
        <v>224</v>
      </c>
      <c r="U167" s="51" t="s">
        <v>224</v>
      </c>
      <c r="V167" s="43" t="s">
        <v>565</v>
      </c>
      <c r="W167" s="51" t="s">
        <v>224</v>
      </c>
      <c r="X167" s="51" t="s">
        <v>224</v>
      </c>
      <c r="Y167" s="51" t="s">
        <v>224</v>
      </c>
      <c r="Z167" s="51" t="s">
        <v>224</v>
      </c>
      <c r="AA167" s="51" t="s">
        <v>1167</v>
      </c>
      <c r="AB167" s="51" t="s">
        <v>1167</v>
      </c>
      <c r="AC167" s="51" t="s">
        <v>1167</v>
      </c>
      <c r="AD167" s="51" t="s">
        <v>1167</v>
      </c>
      <c r="AE167" s="51" t="s">
        <v>1167</v>
      </c>
      <c r="AF167" s="51" t="s">
        <v>1167</v>
      </c>
      <c r="AG167" s="469"/>
      <c r="AH167" s="571"/>
      <c r="AI167" s="44"/>
      <c r="AJ167" s="44"/>
      <c r="AK167" s="193"/>
      <c r="AL167" s="574"/>
      <c r="AM167" s="574"/>
      <c r="AN167" s="577"/>
      <c r="AO167" s="577"/>
      <c r="AP167" s="51"/>
    </row>
    <row r="168" spans="1:42" ht="80.099999999999994" customHeight="1" x14ac:dyDescent="0.25">
      <c r="A168" s="43" t="s">
        <v>388</v>
      </c>
      <c r="B168" s="31" t="s">
        <v>317</v>
      </c>
      <c r="C168" s="43" t="s">
        <v>322</v>
      </c>
      <c r="D168" s="43" t="s">
        <v>321</v>
      </c>
      <c r="E168" s="74" t="s">
        <v>582</v>
      </c>
      <c r="F168" s="84">
        <v>202400000005445</v>
      </c>
      <c r="G168" s="43" t="s">
        <v>583</v>
      </c>
      <c r="H168" s="43" t="s">
        <v>584</v>
      </c>
      <c r="I168" s="43" t="s">
        <v>866</v>
      </c>
      <c r="J168" s="98">
        <v>1</v>
      </c>
      <c r="K168" s="43" t="s">
        <v>587</v>
      </c>
      <c r="L168" s="43" t="s">
        <v>187</v>
      </c>
      <c r="M168" s="43" t="s">
        <v>741</v>
      </c>
      <c r="N168" s="51">
        <v>1</v>
      </c>
      <c r="O168" s="266">
        <v>0</v>
      </c>
      <c r="P168" s="142">
        <f t="shared" si="3"/>
        <v>0</v>
      </c>
      <c r="Q168" s="173" t="s">
        <v>1193</v>
      </c>
      <c r="R168" s="128" t="s">
        <v>1163</v>
      </c>
      <c r="S168" s="51">
        <v>210</v>
      </c>
      <c r="T168" s="51" t="s">
        <v>1164</v>
      </c>
      <c r="U168" s="51" t="s">
        <v>1023</v>
      </c>
      <c r="V168" s="43" t="s">
        <v>565</v>
      </c>
      <c r="W168" s="45" t="s">
        <v>1205</v>
      </c>
      <c r="X168" s="45" t="s">
        <v>1206</v>
      </c>
      <c r="Y168" s="51" t="s">
        <v>1044</v>
      </c>
      <c r="Z168" s="45" t="s">
        <v>1204</v>
      </c>
      <c r="AA168" s="51">
        <v>87000000</v>
      </c>
      <c r="AB168" s="43" t="s">
        <v>1196</v>
      </c>
      <c r="AC168" s="43" t="s">
        <v>1197</v>
      </c>
      <c r="AD168" s="51" t="s">
        <v>1185</v>
      </c>
      <c r="AE168" s="51">
        <v>87000000</v>
      </c>
      <c r="AF168" s="51">
        <v>87000000</v>
      </c>
      <c r="AG168" s="469"/>
      <c r="AH168" s="571"/>
      <c r="AI168" s="43" t="s">
        <v>981</v>
      </c>
      <c r="AJ168" s="121" t="s">
        <v>1207</v>
      </c>
      <c r="AK168" s="193"/>
      <c r="AL168" s="574"/>
      <c r="AM168" s="574"/>
      <c r="AN168" s="577"/>
      <c r="AO168" s="577"/>
      <c r="AP168" s="56" t="s">
        <v>1269</v>
      </c>
    </row>
    <row r="169" spans="1:42" ht="80.099999999999994" customHeight="1" x14ac:dyDescent="0.25">
      <c r="A169" s="43" t="s">
        <v>388</v>
      </c>
      <c r="B169" s="31" t="s">
        <v>317</v>
      </c>
      <c r="C169" s="43" t="s">
        <v>322</v>
      </c>
      <c r="D169" s="43" t="s">
        <v>321</v>
      </c>
      <c r="E169" s="74" t="s">
        <v>582</v>
      </c>
      <c r="F169" s="84">
        <v>202400000005445</v>
      </c>
      <c r="G169" s="43" t="s">
        <v>583</v>
      </c>
      <c r="H169" s="43" t="s">
        <v>584</v>
      </c>
      <c r="I169" s="43" t="s">
        <v>866</v>
      </c>
      <c r="J169" s="98">
        <v>1</v>
      </c>
      <c r="K169" s="43" t="s">
        <v>588</v>
      </c>
      <c r="L169" s="43" t="s">
        <v>187</v>
      </c>
      <c r="M169" s="43" t="s">
        <v>741</v>
      </c>
      <c r="N169" s="51" t="s">
        <v>224</v>
      </c>
      <c r="O169" s="266" t="s">
        <v>224</v>
      </c>
      <c r="P169" s="144"/>
      <c r="Q169" s="51" t="s">
        <v>224</v>
      </c>
      <c r="R169" s="51" t="s">
        <v>224</v>
      </c>
      <c r="S169" s="51" t="s">
        <v>224</v>
      </c>
      <c r="T169" s="51" t="s">
        <v>224</v>
      </c>
      <c r="U169" s="51" t="s">
        <v>224</v>
      </c>
      <c r="V169" s="43" t="s">
        <v>565</v>
      </c>
      <c r="W169" s="51" t="s">
        <v>224</v>
      </c>
      <c r="X169" s="51" t="s">
        <v>224</v>
      </c>
      <c r="Y169" s="51" t="s">
        <v>224</v>
      </c>
      <c r="Z169" s="51" t="s">
        <v>224</v>
      </c>
      <c r="AA169" s="51" t="s">
        <v>1167</v>
      </c>
      <c r="AB169" s="51" t="s">
        <v>1167</v>
      </c>
      <c r="AC169" s="51" t="s">
        <v>1167</v>
      </c>
      <c r="AD169" s="51" t="s">
        <v>1167</v>
      </c>
      <c r="AE169" s="51" t="s">
        <v>1167</v>
      </c>
      <c r="AF169" s="51" t="s">
        <v>1167</v>
      </c>
      <c r="AG169" s="469"/>
      <c r="AH169" s="571"/>
      <c r="AI169" s="44"/>
      <c r="AJ169" s="44"/>
      <c r="AK169" s="193"/>
      <c r="AL169" s="574"/>
      <c r="AM169" s="574"/>
      <c r="AN169" s="577"/>
      <c r="AO169" s="577"/>
      <c r="AP169" s="51"/>
    </row>
    <row r="170" spans="1:42" ht="80.099999999999994" customHeight="1" x14ac:dyDescent="0.25">
      <c r="A170" s="43" t="s">
        <v>388</v>
      </c>
      <c r="B170" s="31" t="s">
        <v>317</v>
      </c>
      <c r="C170" s="43" t="s">
        <v>322</v>
      </c>
      <c r="D170" s="43" t="s">
        <v>321</v>
      </c>
      <c r="E170" s="74" t="s">
        <v>582</v>
      </c>
      <c r="F170" s="84">
        <v>202400000005445</v>
      </c>
      <c r="G170" s="43" t="s">
        <v>583</v>
      </c>
      <c r="H170" s="43" t="s">
        <v>584</v>
      </c>
      <c r="I170" s="43" t="s">
        <v>866</v>
      </c>
      <c r="J170" s="98">
        <v>1</v>
      </c>
      <c r="K170" s="43" t="s">
        <v>589</v>
      </c>
      <c r="L170" s="43" t="s">
        <v>187</v>
      </c>
      <c r="M170" s="43" t="s">
        <v>741</v>
      </c>
      <c r="N170" s="51" t="s">
        <v>224</v>
      </c>
      <c r="O170" s="266" t="s">
        <v>224</v>
      </c>
      <c r="P170" s="144"/>
      <c r="Q170" s="51" t="s">
        <v>224</v>
      </c>
      <c r="R170" s="51" t="s">
        <v>224</v>
      </c>
      <c r="S170" s="51" t="s">
        <v>224</v>
      </c>
      <c r="T170" s="51" t="s">
        <v>224</v>
      </c>
      <c r="U170" s="51" t="s">
        <v>224</v>
      </c>
      <c r="V170" s="43" t="s">
        <v>565</v>
      </c>
      <c r="W170" s="51" t="s">
        <v>224</v>
      </c>
      <c r="X170" s="51" t="s">
        <v>224</v>
      </c>
      <c r="Y170" s="51" t="s">
        <v>224</v>
      </c>
      <c r="Z170" s="51" t="s">
        <v>224</v>
      </c>
      <c r="AA170" s="51" t="s">
        <v>1167</v>
      </c>
      <c r="AB170" s="51" t="s">
        <v>1167</v>
      </c>
      <c r="AC170" s="51" t="s">
        <v>1167</v>
      </c>
      <c r="AD170" s="51" t="s">
        <v>1167</v>
      </c>
      <c r="AE170" s="51" t="s">
        <v>1167</v>
      </c>
      <c r="AF170" s="51" t="s">
        <v>1167</v>
      </c>
      <c r="AG170" s="470"/>
      <c r="AH170" s="572"/>
      <c r="AI170" s="44"/>
      <c r="AJ170" s="44"/>
      <c r="AK170" s="193"/>
      <c r="AL170" s="575"/>
      <c r="AM170" s="575"/>
      <c r="AN170" s="578"/>
      <c r="AO170" s="578"/>
      <c r="AP170" s="51"/>
    </row>
    <row r="171" spans="1:42" ht="80.099999999999994" customHeight="1" x14ac:dyDescent="0.25">
      <c r="A171" s="515"/>
      <c r="B171" s="516"/>
      <c r="C171" s="516"/>
      <c r="D171" s="517"/>
      <c r="E171" s="518" t="s">
        <v>1400</v>
      </c>
      <c r="F171" s="519"/>
      <c r="G171" s="519"/>
      <c r="H171" s="519"/>
      <c r="I171" s="519"/>
      <c r="J171" s="519"/>
      <c r="K171" s="519"/>
      <c r="L171" s="519"/>
      <c r="M171" s="519"/>
      <c r="N171" s="519"/>
      <c r="O171" s="520"/>
      <c r="P171" s="303">
        <f>AVERAGE(P166:P170)</f>
        <v>0</v>
      </c>
      <c r="Q171" s="51"/>
      <c r="R171" s="51"/>
      <c r="S171" s="51"/>
      <c r="T171" s="51"/>
      <c r="U171" s="51"/>
      <c r="V171" s="43"/>
      <c r="W171" s="51"/>
      <c r="X171" s="51"/>
      <c r="Y171" s="51"/>
      <c r="Z171" s="51"/>
      <c r="AA171" s="51"/>
      <c r="AB171" s="51"/>
      <c r="AC171" s="51"/>
      <c r="AD171" s="51"/>
      <c r="AE171" s="51"/>
      <c r="AF171" s="51"/>
      <c r="AG171" s="222"/>
      <c r="AH171" s="337"/>
      <c r="AI171" s="44"/>
      <c r="AJ171" s="524"/>
      <c r="AK171" s="525"/>
      <c r="AL171" s="525"/>
      <c r="AM171" s="526"/>
      <c r="AN171" s="188"/>
      <c r="AO171" s="188"/>
      <c r="AP171" s="51"/>
    </row>
    <row r="172" spans="1:42" ht="80.099999999999994" customHeight="1" x14ac:dyDescent="0.25">
      <c r="A172" s="43" t="s">
        <v>389</v>
      </c>
      <c r="B172" s="31" t="s">
        <v>323</v>
      </c>
      <c r="C172" s="43" t="s">
        <v>322</v>
      </c>
      <c r="D172" s="43" t="s">
        <v>329</v>
      </c>
      <c r="E172" s="75" t="s">
        <v>590</v>
      </c>
      <c r="F172" s="84">
        <v>2024130010234</v>
      </c>
      <c r="G172" s="43" t="s">
        <v>591</v>
      </c>
      <c r="H172" s="45" t="s">
        <v>691</v>
      </c>
      <c r="I172" s="43" t="s">
        <v>867</v>
      </c>
      <c r="J172" s="98">
        <v>0.7</v>
      </c>
      <c r="K172" s="43" t="s">
        <v>592</v>
      </c>
      <c r="L172" s="43" t="s">
        <v>187</v>
      </c>
      <c r="M172" s="43" t="s">
        <v>734</v>
      </c>
      <c r="N172" s="43">
        <v>250</v>
      </c>
      <c r="O172" s="301">
        <v>0</v>
      </c>
      <c r="P172" s="142">
        <f t="shared" ref="P172:P189" si="4">O172/N172</f>
        <v>0</v>
      </c>
      <c r="Q172" s="120" t="s">
        <v>1178</v>
      </c>
      <c r="R172" s="120" t="s">
        <v>1163</v>
      </c>
      <c r="S172" s="51">
        <v>270</v>
      </c>
      <c r="T172" s="43" t="s">
        <v>1179</v>
      </c>
      <c r="U172" s="51" t="s">
        <v>1023</v>
      </c>
      <c r="V172" s="43" t="s">
        <v>594</v>
      </c>
      <c r="W172" s="43" t="s">
        <v>1056</v>
      </c>
      <c r="X172" s="43" t="s">
        <v>1057</v>
      </c>
      <c r="Y172" s="43" t="s">
        <v>1044</v>
      </c>
      <c r="Z172" s="43" t="s">
        <v>1058</v>
      </c>
      <c r="AA172" s="125">
        <v>2512034981</v>
      </c>
      <c r="AB172" s="43" t="s">
        <v>49</v>
      </c>
      <c r="AC172" s="43" t="s">
        <v>48</v>
      </c>
      <c r="AD172" s="43" t="s">
        <v>1198</v>
      </c>
      <c r="AE172" s="125">
        <v>2512034981</v>
      </c>
      <c r="AF172" s="125">
        <v>2512034981</v>
      </c>
      <c r="AG172" s="454">
        <v>3512034981</v>
      </c>
      <c r="AH172" s="496">
        <v>969849884</v>
      </c>
      <c r="AI172" s="43" t="s">
        <v>1059</v>
      </c>
      <c r="AJ172" s="43" t="s">
        <v>1060</v>
      </c>
      <c r="AK172" s="196"/>
      <c r="AL172" s="563">
        <v>0</v>
      </c>
      <c r="AM172" s="563">
        <v>0</v>
      </c>
      <c r="AN172" s="527">
        <f>AL172/AH172</f>
        <v>0</v>
      </c>
      <c r="AO172" s="527">
        <f>AM172/AH172</f>
        <v>0</v>
      </c>
      <c r="AP172" s="43"/>
    </row>
    <row r="173" spans="1:42" ht="80.099999999999994" customHeight="1" x14ac:dyDescent="0.25">
      <c r="A173" s="43" t="s">
        <v>389</v>
      </c>
      <c r="B173" s="31" t="s">
        <v>323</v>
      </c>
      <c r="C173" s="43" t="s">
        <v>332</v>
      </c>
      <c r="D173" s="43" t="s">
        <v>330</v>
      </c>
      <c r="E173" s="75" t="s">
        <v>590</v>
      </c>
      <c r="F173" s="84">
        <v>2024130010234</v>
      </c>
      <c r="G173" s="43" t="s">
        <v>591</v>
      </c>
      <c r="H173" s="45" t="s">
        <v>692</v>
      </c>
      <c r="I173" s="43" t="s">
        <v>867</v>
      </c>
      <c r="J173" s="98">
        <v>0.7</v>
      </c>
      <c r="K173" s="43" t="s">
        <v>593</v>
      </c>
      <c r="L173" s="43" t="s">
        <v>187</v>
      </c>
      <c r="M173" s="43" t="s">
        <v>742</v>
      </c>
      <c r="N173" s="43">
        <v>100</v>
      </c>
      <c r="O173" s="301">
        <v>0</v>
      </c>
      <c r="P173" s="142">
        <f t="shared" si="4"/>
        <v>0</v>
      </c>
      <c r="Q173" s="120" t="s">
        <v>1208</v>
      </c>
      <c r="R173" s="120" t="s">
        <v>1163</v>
      </c>
      <c r="S173" s="51">
        <v>150</v>
      </c>
      <c r="T173" s="43" t="s">
        <v>1179</v>
      </c>
      <c r="U173" s="51" t="s">
        <v>1023</v>
      </c>
      <c r="V173" s="43" t="s">
        <v>594</v>
      </c>
      <c r="W173" s="43" t="s">
        <v>1056</v>
      </c>
      <c r="X173" s="43" t="s">
        <v>1057</v>
      </c>
      <c r="Y173" s="43" t="s">
        <v>1044</v>
      </c>
      <c r="Z173" s="43" t="s">
        <v>1061</v>
      </c>
      <c r="AA173" s="125">
        <v>0</v>
      </c>
      <c r="AB173" s="43" t="s">
        <v>49</v>
      </c>
      <c r="AC173" s="43" t="s">
        <v>48</v>
      </c>
      <c r="AD173" s="43" t="s">
        <v>1167</v>
      </c>
      <c r="AE173" s="125">
        <v>0</v>
      </c>
      <c r="AF173" s="125">
        <v>0</v>
      </c>
      <c r="AG173" s="455"/>
      <c r="AH173" s="497"/>
      <c r="AI173" s="43" t="s">
        <v>1059</v>
      </c>
      <c r="AJ173" s="43" t="s">
        <v>1060</v>
      </c>
      <c r="AK173" s="196"/>
      <c r="AL173" s="564"/>
      <c r="AM173" s="564"/>
      <c r="AN173" s="528"/>
      <c r="AO173" s="528"/>
      <c r="AP173" s="43"/>
    </row>
    <row r="174" spans="1:42" ht="80.099999999999994" customHeight="1" x14ac:dyDescent="0.25">
      <c r="A174" s="43" t="s">
        <v>389</v>
      </c>
      <c r="B174" s="31" t="s">
        <v>323</v>
      </c>
      <c r="C174" s="43" t="s">
        <v>332</v>
      </c>
      <c r="D174" s="43" t="s">
        <v>330</v>
      </c>
      <c r="E174" s="75" t="s">
        <v>590</v>
      </c>
      <c r="F174" s="84">
        <v>2024130010234</v>
      </c>
      <c r="G174" s="43" t="s">
        <v>591</v>
      </c>
      <c r="H174" s="45" t="s">
        <v>692</v>
      </c>
      <c r="I174" s="43" t="s">
        <v>867</v>
      </c>
      <c r="J174" s="98">
        <v>0.7</v>
      </c>
      <c r="K174" s="43" t="s">
        <v>868</v>
      </c>
      <c r="L174" s="43" t="s">
        <v>187</v>
      </c>
      <c r="M174" s="43" t="s">
        <v>742</v>
      </c>
      <c r="N174" s="43">
        <v>30</v>
      </c>
      <c r="O174" s="301">
        <v>0</v>
      </c>
      <c r="P174" s="142">
        <f t="shared" si="4"/>
        <v>0</v>
      </c>
      <c r="Q174" s="120" t="s">
        <v>1178</v>
      </c>
      <c r="R174" s="120" t="s">
        <v>1163</v>
      </c>
      <c r="S174" s="51">
        <v>270</v>
      </c>
      <c r="T174" s="43" t="s">
        <v>1179</v>
      </c>
      <c r="U174" s="51" t="s">
        <v>1023</v>
      </c>
      <c r="V174" s="43" t="s">
        <v>594</v>
      </c>
      <c r="W174" s="43" t="s">
        <v>1056</v>
      </c>
      <c r="X174" s="43" t="s">
        <v>1057</v>
      </c>
      <c r="Y174" s="43" t="s">
        <v>1044</v>
      </c>
      <c r="Z174" s="43" t="s">
        <v>1061</v>
      </c>
      <c r="AA174" s="125">
        <v>1000000000</v>
      </c>
      <c r="AB174" s="43" t="s">
        <v>49</v>
      </c>
      <c r="AC174" s="43" t="s">
        <v>48</v>
      </c>
      <c r="AD174" s="43" t="s">
        <v>1198</v>
      </c>
      <c r="AE174" s="125">
        <v>1000000000</v>
      </c>
      <c r="AF174" s="125">
        <v>1000000000</v>
      </c>
      <c r="AG174" s="455"/>
      <c r="AH174" s="497"/>
      <c r="AI174" s="43" t="s">
        <v>1059</v>
      </c>
      <c r="AJ174" s="43" t="s">
        <v>1060</v>
      </c>
      <c r="AK174" s="196"/>
      <c r="AL174" s="564"/>
      <c r="AM174" s="564"/>
      <c r="AN174" s="528"/>
      <c r="AO174" s="528"/>
      <c r="AP174" s="43"/>
    </row>
    <row r="175" spans="1:42" ht="80.099999999999994" customHeight="1" x14ac:dyDescent="0.25">
      <c r="A175" s="43" t="s">
        <v>389</v>
      </c>
      <c r="B175" s="31" t="s">
        <v>323</v>
      </c>
      <c r="C175" s="43" t="s">
        <v>343</v>
      </c>
      <c r="D175" s="43" t="s">
        <v>331</v>
      </c>
      <c r="E175" s="75" t="s">
        <v>590</v>
      </c>
      <c r="F175" s="84">
        <v>2024130010234</v>
      </c>
      <c r="G175" s="43" t="s">
        <v>591</v>
      </c>
      <c r="H175" s="45" t="s">
        <v>693</v>
      </c>
      <c r="I175" s="43" t="s">
        <v>857</v>
      </c>
      <c r="J175" s="98">
        <v>0.3</v>
      </c>
      <c r="K175" s="43" t="s">
        <v>331</v>
      </c>
      <c r="L175" s="43" t="s">
        <v>187</v>
      </c>
      <c r="M175" s="43" t="s">
        <v>739</v>
      </c>
      <c r="N175" s="43">
        <v>1</v>
      </c>
      <c r="O175" s="301">
        <v>0</v>
      </c>
      <c r="P175" s="142">
        <f t="shared" si="4"/>
        <v>0</v>
      </c>
      <c r="Q175" s="120" t="s">
        <v>1178</v>
      </c>
      <c r="R175" s="120" t="s">
        <v>1163</v>
      </c>
      <c r="S175" s="51">
        <v>270</v>
      </c>
      <c r="T175" s="43" t="s">
        <v>1179</v>
      </c>
      <c r="U175" s="51" t="s">
        <v>1023</v>
      </c>
      <c r="V175" s="43" t="s">
        <v>594</v>
      </c>
      <c r="W175" s="43" t="s">
        <v>1056</v>
      </c>
      <c r="X175" s="43" t="s">
        <v>1057</v>
      </c>
      <c r="Y175" s="43" t="s">
        <v>1044</v>
      </c>
      <c r="Z175" s="43" t="s">
        <v>1062</v>
      </c>
      <c r="AA175" s="124">
        <v>0</v>
      </c>
      <c r="AB175" s="43" t="s">
        <v>49</v>
      </c>
      <c r="AC175" s="43" t="s">
        <v>48</v>
      </c>
      <c r="AD175" s="43" t="s">
        <v>1167</v>
      </c>
      <c r="AE175" s="124">
        <v>0</v>
      </c>
      <c r="AF175" s="125">
        <v>0</v>
      </c>
      <c r="AG175" s="456"/>
      <c r="AH175" s="498"/>
      <c r="AI175" s="43" t="s">
        <v>1059</v>
      </c>
      <c r="AJ175" s="43" t="s">
        <v>1060</v>
      </c>
      <c r="AK175" s="196"/>
      <c r="AL175" s="565"/>
      <c r="AM175" s="565"/>
      <c r="AN175" s="529"/>
      <c r="AO175" s="529"/>
      <c r="AP175" s="43"/>
    </row>
    <row r="176" spans="1:42" ht="80.099999999999994" customHeight="1" x14ac:dyDescent="0.25">
      <c r="A176" s="515"/>
      <c r="B176" s="516"/>
      <c r="C176" s="516"/>
      <c r="D176" s="517"/>
      <c r="E176" s="518" t="s">
        <v>1401</v>
      </c>
      <c r="F176" s="519"/>
      <c r="G176" s="519"/>
      <c r="H176" s="519"/>
      <c r="I176" s="519"/>
      <c r="J176" s="519"/>
      <c r="K176" s="519"/>
      <c r="L176" s="519"/>
      <c r="M176" s="519"/>
      <c r="N176" s="519"/>
      <c r="O176" s="520"/>
      <c r="P176" s="303">
        <f>AVERAGE(P172:P175)</f>
        <v>0</v>
      </c>
      <c r="Q176" s="120"/>
      <c r="R176" s="120"/>
      <c r="S176" s="51"/>
      <c r="T176" s="43"/>
      <c r="U176" s="51"/>
      <c r="V176" s="43"/>
      <c r="W176" s="43"/>
      <c r="X176" s="43"/>
      <c r="Y176" s="43"/>
      <c r="Z176" s="43"/>
      <c r="AA176" s="124"/>
      <c r="AB176" s="43"/>
      <c r="AC176" s="43"/>
      <c r="AD176" s="43"/>
      <c r="AE176" s="124"/>
      <c r="AF176" s="125"/>
      <c r="AG176" s="220"/>
      <c r="AH176" s="333"/>
      <c r="AI176" s="43"/>
      <c r="AJ176" s="515"/>
      <c r="AK176" s="516"/>
      <c r="AL176" s="516"/>
      <c r="AM176" s="517"/>
      <c r="AN176" s="328"/>
      <c r="AO176" s="328"/>
      <c r="AP176" s="219"/>
    </row>
    <row r="177" spans="1:42" ht="80.099999999999994" customHeight="1" x14ac:dyDescent="0.25">
      <c r="A177" s="43" t="s">
        <v>389</v>
      </c>
      <c r="B177" s="31" t="s">
        <v>333</v>
      </c>
      <c r="C177" s="43" t="s">
        <v>332</v>
      </c>
      <c r="D177" s="43" t="s">
        <v>340</v>
      </c>
      <c r="E177" s="76" t="s">
        <v>595</v>
      </c>
      <c r="F177" s="84">
        <v>2024130010237</v>
      </c>
      <c r="G177" s="43" t="s">
        <v>596</v>
      </c>
      <c r="H177" s="48" t="s">
        <v>694</v>
      </c>
      <c r="I177" s="43" t="s">
        <v>821</v>
      </c>
      <c r="J177" s="98">
        <v>0.5</v>
      </c>
      <c r="K177" s="43" t="s">
        <v>869</v>
      </c>
      <c r="L177" s="43" t="s">
        <v>187</v>
      </c>
      <c r="M177" s="43" t="s">
        <v>736</v>
      </c>
      <c r="N177" s="51">
        <v>14</v>
      </c>
      <c r="O177" s="301">
        <v>4</v>
      </c>
      <c r="P177" s="142">
        <f t="shared" si="4"/>
        <v>0.2857142857142857</v>
      </c>
      <c r="Q177" s="128" t="s">
        <v>1168</v>
      </c>
      <c r="R177" s="128" t="s">
        <v>1163</v>
      </c>
      <c r="S177" s="51">
        <v>300</v>
      </c>
      <c r="T177" s="51" t="s">
        <v>1164</v>
      </c>
      <c r="U177" s="51" t="s">
        <v>1023</v>
      </c>
      <c r="V177" s="43" t="s">
        <v>557</v>
      </c>
      <c r="W177" s="43" t="s">
        <v>1063</v>
      </c>
      <c r="X177" s="43" t="s">
        <v>1064</v>
      </c>
      <c r="Y177" s="43" t="s">
        <v>1044</v>
      </c>
      <c r="Z177" s="43" t="s">
        <v>1209</v>
      </c>
      <c r="AA177" s="174">
        <v>388476500</v>
      </c>
      <c r="AB177" s="43" t="s">
        <v>1173</v>
      </c>
      <c r="AC177" s="43" t="s">
        <v>40</v>
      </c>
      <c r="AD177" s="43" t="s">
        <v>1210</v>
      </c>
      <c r="AE177" s="174">
        <v>388476500</v>
      </c>
      <c r="AF177" s="174">
        <v>388476500</v>
      </c>
      <c r="AG177" s="461">
        <v>776953000</v>
      </c>
      <c r="AH177" s="579">
        <v>0</v>
      </c>
      <c r="AI177" s="43" t="s">
        <v>48</v>
      </c>
      <c r="AJ177" s="175" t="s">
        <v>1211</v>
      </c>
      <c r="AK177" s="152"/>
      <c r="AL177" s="563">
        <v>0</v>
      </c>
      <c r="AM177" s="563">
        <v>0</v>
      </c>
      <c r="AN177" s="527">
        <v>0</v>
      </c>
      <c r="AO177" s="527">
        <v>0</v>
      </c>
      <c r="AP177" s="505" t="s">
        <v>1276</v>
      </c>
    </row>
    <row r="178" spans="1:42" ht="80.099999999999994" customHeight="1" x14ac:dyDescent="0.25">
      <c r="A178" s="43" t="s">
        <v>389</v>
      </c>
      <c r="B178" s="31" t="s">
        <v>333</v>
      </c>
      <c r="C178" s="43" t="s">
        <v>332</v>
      </c>
      <c r="D178" s="43" t="s">
        <v>340</v>
      </c>
      <c r="E178" s="76" t="s">
        <v>595</v>
      </c>
      <c r="F178" s="84">
        <v>2024130010237</v>
      </c>
      <c r="G178" s="43" t="s">
        <v>596</v>
      </c>
      <c r="H178" s="48" t="s">
        <v>695</v>
      </c>
      <c r="I178" s="43" t="s">
        <v>821</v>
      </c>
      <c r="J178" s="98">
        <v>0.5</v>
      </c>
      <c r="K178" s="43" t="s">
        <v>870</v>
      </c>
      <c r="L178" s="43" t="s">
        <v>187</v>
      </c>
      <c r="M178" s="43" t="s">
        <v>736</v>
      </c>
      <c r="N178" s="51">
        <v>14</v>
      </c>
      <c r="O178" s="301">
        <v>4</v>
      </c>
      <c r="P178" s="142">
        <f t="shared" si="4"/>
        <v>0.2857142857142857</v>
      </c>
      <c r="Q178" s="128" t="s">
        <v>1168</v>
      </c>
      <c r="R178" s="128" t="s">
        <v>1163</v>
      </c>
      <c r="S178" s="51">
        <v>300</v>
      </c>
      <c r="T178" s="51" t="s">
        <v>1164</v>
      </c>
      <c r="U178" s="43" t="s">
        <v>1023</v>
      </c>
      <c r="V178" s="43" t="s">
        <v>557</v>
      </c>
      <c r="W178" s="43" t="s">
        <v>1063</v>
      </c>
      <c r="X178" s="43" t="s">
        <v>1064</v>
      </c>
      <c r="Y178" s="43" t="s">
        <v>1044</v>
      </c>
      <c r="Z178" s="43" t="s">
        <v>1209</v>
      </c>
      <c r="AA178" s="174">
        <v>388476500</v>
      </c>
      <c r="AB178" s="43" t="s">
        <v>1173</v>
      </c>
      <c r="AC178" s="43" t="s">
        <v>40</v>
      </c>
      <c r="AD178" s="43" t="s">
        <v>1210</v>
      </c>
      <c r="AE178" s="174">
        <v>388476500</v>
      </c>
      <c r="AF178" s="174">
        <v>388476500</v>
      </c>
      <c r="AG178" s="455"/>
      <c r="AH178" s="580"/>
      <c r="AI178" s="43" t="s">
        <v>48</v>
      </c>
      <c r="AJ178" s="43"/>
      <c r="AK178" s="152"/>
      <c r="AL178" s="564"/>
      <c r="AM178" s="564"/>
      <c r="AN178" s="528"/>
      <c r="AO178" s="528"/>
      <c r="AP178" s="510"/>
    </row>
    <row r="179" spans="1:42" ht="225" x14ac:dyDescent="0.25">
      <c r="A179" s="43" t="s">
        <v>389</v>
      </c>
      <c r="B179" s="31" t="s">
        <v>333</v>
      </c>
      <c r="C179" s="43" t="s">
        <v>343</v>
      </c>
      <c r="D179" s="43" t="s">
        <v>341</v>
      </c>
      <c r="E179" s="76" t="s">
        <v>595</v>
      </c>
      <c r="F179" s="84">
        <v>2024130010237</v>
      </c>
      <c r="G179" s="43" t="s">
        <v>596</v>
      </c>
      <c r="H179" s="45" t="s">
        <v>695</v>
      </c>
      <c r="I179" s="43" t="s">
        <v>871</v>
      </c>
      <c r="J179" s="98">
        <v>0.5</v>
      </c>
      <c r="K179" s="85" t="s">
        <v>872</v>
      </c>
      <c r="L179" s="43" t="s">
        <v>187</v>
      </c>
      <c r="M179" s="43" t="s">
        <v>743</v>
      </c>
      <c r="N179" s="51" t="s">
        <v>224</v>
      </c>
      <c r="O179" s="263" t="s">
        <v>224</v>
      </c>
      <c r="P179" s="142" t="s">
        <v>224</v>
      </c>
      <c r="Q179" s="51" t="s">
        <v>224</v>
      </c>
      <c r="R179" s="51" t="s">
        <v>224</v>
      </c>
      <c r="S179" s="51" t="s">
        <v>224</v>
      </c>
      <c r="T179" s="51" t="s">
        <v>224</v>
      </c>
      <c r="U179" s="51" t="s">
        <v>224</v>
      </c>
      <c r="V179" s="43" t="s">
        <v>557</v>
      </c>
      <c r="W179" s="43" t="s">
        <v>1063</v>
      </c>
      <c r="X179" s="43" t="s">
        <v>1064</v>
      </c>
      <c r="Y179" s="51" t="s">
        <v>224</v>
      </c>
      <c r="Z179" s="51" t="s">
        <v>224</v>
      </c>
      <c r="AA179" s="51" t="s">
        <v>224</v>
      </c>
      <c r="AB179" s="51" t="s">
        <v>224</v>
      </c>
      <c r="AC179" s="51" t="s">
        <v>224</v>
      </c>
      <c r="AD179" s="51" t="s">
        <v>224</v>
      </c>
      <c r="AE179" s="43"/>
      <c r="AF179" s="43"/>
      <c r="AG179" s="456"/>
      <c r="AH179" s="581"/>
      <c r="AI179" s="43"/>
      <c r="AJ179" s="43"/>
      <c r="AK179" s="152"/>
      <c r="AL179" s="565"/>
      <c r="AM179" s="565"/>
      <c r="AN179" s="529"/>
      <c r="AO179" s="529"/>
      <c r="AP179" s="506"/>
    </row>
    <row r="180" spans="1:42" ht="87.75" customHeight="1" x14ac:dyDescent="0.25">
      <c r="A180" s="515"/>
      <c r="B180" s="516"/>
      <c r="C180" s="516"/>
      <c r="D180" s="517"/>
      <c r="E180" s="518" t="s">
        <v>1402</v>
      </c>
      <c r="F180" s="519"/>
      <c r="G180" s="519"/>
      <c r="H180" s="519"/>
      <c r="I180" s="519"/>
      <c r="J180" s="519"/>
      <c r="K180" s="519"/>
      <c r="L180" s="519"/>
      <c r="M180" s="519"/>
      <c r="N180" s="519"/>
      <c r="O180" s="520"/>
      <c r="P180" s="303">
        <f>AVERAGE(P177:P178)</f>
        <v>0.2857142857142857</v>
      </c>
      <c r="Q180" s="51"/>
      <c r="R180" s="51"/>
      <c r="S180" s="51"/>
      <c r="T180" s="51"/>
      <c r="U180" s="51"/>
      <c r="V180" s="43"/>
      <c r="W180" s="43"/>
      <c r="X180" s="43"/>
      <c r="Y180" s="51"/>
      <c r="Z180" s="51"/>
      <c r="AA180" s="99"/>
      <c r="AB180" s="51"/>
      <c r="AC180" s="51"/>
      <c r="AD180" s="51"/>
      <c r="AE180" s="272"/>
      <c r="AF180" s="272"/>
      <c r="AG180" s="220"/>
      <c r="AH180" s="333"/>
      <c r="AI180" s="43"/>
      <c r="AJ180" s="515"/>
      <c r="AK180" s="516"/>
      <c r="AL180" s="516"/>
      <c r="AM180" s="517"/>
      <c r="AN180" s="362"/>
      <c r="AO180" s="362"/>
      <c r="AP180" s="214"/>
    </row>
    <row r="181" spans="1:42" ht="80.099999999999994" customHeight="1" x14ac:dyDescent="0.25">
      <c r="A181" s="43" t="s">
        <v>204</v>
      </c>
      <c r="B181" s="31" t="s">
        <v>333</v>
      </c>
      <c r="C181" s="43" t="s">
        <v>364</v>
      </c>
      <c r="D181" s="43" t="s">
        <v>342</v>
      </c>
      <c r="E181" s="105" t="s">
        <v>581</v>
      </c>
      <c r="F181" s="84">
        <v>2024130010233</v>
      </c>
      <c r="G181" s="43" t="s">
        <v>597</v>
      </c>
      <c r="H181" s="43" t="s">
        <v>598</v>
      </c>
      <c r="I181" s="43" t="s">
        <v>818</v>
      </c>
      <c r="J181" s="98">
        <v>1</v>
      </c>
      <c r="K181" s="43" t="s">
        <v>873</v>
      </c>
      <c r="L181" s="43" t="s">
        <v>187</v>
      </c>
      <c r="M181" s="43" t="s">
        <v>711</v>
      </c>
      <c r="N181" s="51">
        <v>10</v>
      </c>
      <c r="O181" s="301">
        <v>3</v>
      </c>
      <c r="P181" s="142">
        <f t="shared" si="4"/>
        <v>0.3</v>
      </c>
      <c r="Q181" s="128" t="s">
        <v>1168</v>
      </c>
      <c r="R181" s="128" t="s">
        <v>1163</v>
      </c>
      <c r="S181" s="51">
        <v>300</v>
      </c>
      <c r="T181" s="51" t="s">
        <v>1164</v>
      </c>
      <c r="U181" s="43" t="s">
        <v>908</v>
      </c>
      <c r="V181" s="43" t="s">
        <v>557</v>
      </c>
      <c r="W181" s="56" t="s">
        <v>1212</v>
      </c>
      <c r="X181" s="56" t="s">
        <v>1213</v>
      </c>
      <c r="Y181" s="43" t="s">
        <v>1044</v>
      </c>
      <c r="Z181" s="43" t="s">
        <v>598</v>
      </c>
      <c r="AA181" s="176">
        <v>52250000</v>
      </c>
      <c r="AB181" s="43" t="s">
        <v>1173</v>
      </c>
      <c r="AC181" s="43" t="s">
        <v>40</v>
      </c>
      <c r="AD181" s="43" t="s">
        <v>1210</v>
      </c>
      <c r="AE181" s="176">
        <v>52250000</v>
      </c>
      <c r="AF181" s="176">
        <v>52250000</v>
      </c>
      <c r="AG181" s="454"/>
      <c r="AH181" s="496">
        <v>335000000</v>
      </c>
      <c r="AI181" s="43" t="s">
        <v>40</v>
      </c>
      <c r="AJ181" s="43" t="s">
        <v>1052</v>
      </c>
      <c r="AK181" s="196"/>
      <c r="AL181" s="563">
        <v>0</v>
      </c>
      <c r="AM181" s="563">
        <v>0</v>
      </c>
      <c r="AN181" s="527">
        <v>0</v>
      </c>
      <c r="AO181" s="527">
        <v>0</v>
      </c>
      <c r="AP181" s="511" t="s">
        <v>1275</v>
      </c>
    </row>
    <row r="182" spans="1:42" ht="80.099999999999994" customHeight="1" x14ac:dyDescent="0.25">
      <c r="A182" s="43" t="s">
        <v>204</v>
      </c>
      <c r="B182" s="31" t="s">
        <v>333</v>
      </c>
      <c r="C182" s="43" t="s">
        <v>364</v>
      </c>
      <c r="D182" s="43" t="s">
        <v>342</v>
      </c>
      <c r="E182" s="105" t="s">
        <v>581</v>
      </c>
      <c r="F182" s="84">
        <v>2024130010233</v>
      </c>
      <c r="G182" s="43" t="s">
        <v>597</v>
      </c>
      <c r="H182" s="43" t="s">
        <v>598</v>
      </c>
      <c r="I182" s="43" t="s">
        <v>818</v>
      </c>
      <c r="J182" s="98">
        <v>1</v>
      </c>
      <c r="K182" s="43" t="s">
        <v>874</v>
      </c>
      <c r="L182" s="43" t="s">
        <v>187</v>
      </c>
      <c r="M182" s="43" t="s">
        <v>711</v>
      </c>
      <c r="N182" s="51">
        <v>10</v>
      </c>
      <c r="O182" s="301">
        <v>3</v>
      </c>
      <c r="P182" s="142">
        <f t="shared" si="4"/>
        <v>0.3</v>
      </c>
      <c r="Q182" s="128" t="s">
        <v>1168</v>
      </c>
      <c r="R182" s="128" t="s">
        <v>1163</v>
      </c>
      <c r="S182" s="51">
        <v>300</v>
      </c>
      <c r="T182" s="51" t="s">
        <v>1164</v>
      </c>
      <c r="U182" s="43" t="s">
        <v>908</v>
      </c>
      <c r="V182" s="43" t="s">
        <v>557</v>
      </c>
      <c r="W182" s="56" t="s">
        <v>1212</v>
      </c>
      <c r="X182" s="56" t="s">
        <v>1213</v>
      </c>
      <c r="Y182" s="43" t="s">
        <v>1044</v>
      </c>
      <c r="Z182" s="43" t="s">
        <v>598</v>
      </c>
      <c r="AA182" s="177">
        <f>156750000-52250000</f>
        <v>104500000</v>
      </c>
      <c r="AB182" s="43" t="s">
        <v>1173</v>
      </c>
      <c r="AC182" s="43" t="s">
        <v>40</v>
      </c>
      <c r="AD182" s="43" t="s">
        <v>1210</v>
      </c>
      <c r="AE182" s="177">
        <f>156750000-52250000</f>
        <v>104500000</v>
      </c>
      <c r="AF182" s="177">
        <f>156750000-52250000</f>
        <v>104500000</v>
      </c>
      <c r="AG182" s="455"/>
      <c r="AH182" s="497"/>
      <c r="AI182" s="43" t="s">
        <v>40</v>
      </c>
      <c r="AJ182" s="43" t="s">
        <v>1052</v>
      </c>
      <c r="AK182" s="196"/>
      <c r="AL182" s="564"/>
      <c r="AM182" s="564"/>
      <c r="AN182" s="528"/>
      <c r="AO182" s="528"/>
      <c r="AP182" s="512"/>
    </row>
    <row r="183" spans="1:42" ht="80.099999999999994" customHeight="1" x14ac:dyDescent="0.25">
      <c r="A183" s="43" t="s">
        <v>204</v>
      </c>
      <c r="B183" s="31" t="s">
        <v>333</v>
      </c>
      <c r="C183" s="43" t="s">
        <v>364</v>
      </c>
      <c r="D183" s="43" t="s">
        <v>342</v>
      </c>
      <c r="E183" s="105" t="s">
        <v>581</v>
      </c>
      <c r="F183" s="84">
        <v>2024130010233</v>
      </c>
      <c r="G183" s="43" t="s">
        <v>597</v>
      </c>
      <c r="H183" s="43" t="s">
        <v>598</v>
      </c>
      <c r="I183" s="43" t="s">
        <v>818</v>
      </c>
      <c r="J183" s="98">
        <v>1</v>
      </c>
      <c r="K183" s="43" t="s">
        <v>599</v>
      </c>
      <c r="L183" s="43" t="s">
        <v>187</v>
      </c>
      <c r="M183" s="43" t="s">
        <v>711</v>
      </c>
      <c r="N183" s="51">
        <v>10</v>
      </c>
      <c r="O183" s="301">
        <v>0</v>
      </c>
      <c r="P183" s="142">
        <f t="shared" si="4"/>
        <v>0</v>
      </c>
      <c r="Q183" s="128" t="s">
        <v>1178</v>
      </c>
      <c r="R183" s="128" t="s">
        <v>1163</v>
      </c>
      <c r="S183" s="51">
        <v>270</v>
      </c>
      <c r="T183" s="51" t="s">
        <v>1164</v>
      </c>
      <c r="U183" s="43" t="s">
        <v>1023</v>
      </c>
      <c r="V183" s="43" t="s">
        <v>557</v>
      </c>
      <c r="W183" s="56" t="s">
        <v>1212</v>
      </c>
      <c r="X183" s="56" t="s">
        <v>1213</v>
      </c>
      <c r="Y183" s="43" t="s">
        <v>1044</v>
      </c>
      <c r="Z183" s="43" t="s">
        <v>598</v>
      </c>
      <c r="AA183" s="178">
        <v>178250000</v>
      </c>
      <c r="AB183" s="43" t="s">
        <v>1173</v>
      </c>
      <c r="AC183" s="43" t="s">
        <v>40</v>
      </c>
      <c r="AD183" s="43" t="s">
        <v>1177</v>
      </c>
      <c r="AE183" s="178">
        <v>178250000</v>
      </c>
      <c r="AF183" s="178">
        <v>178250000</v>
      </c>
      <c r="AG183" s="456"/>
      <c r="AH183" s="498"/>
      <c r="AI183" s="43" t="s">
        <v>40</v>
      </c>
      <c r="AJ183" s="43" t="s">
        <v>1052</v>
      </c>
      <c r="AK183" s="196"/>
      <c r="AL183" s="565"/>
      <c r="AM183" s="565"/>
      <c r="AN183" s="529"/>
      <c r="AO183" s="529"/>
      <c r="AP183" s="512"/>
    </row>
    <row r="184" spans="1:42" ht="80.099999999999994" customHeight="1" x14ac:dyDescent="0.25">
      <c r="A184" s="515"/>
      <c r="B184" s="516"/>
      <c r="C184" s="516"/>
      <c r="D184" s="517"/>
      <c r="E184" s="518" t="s">
        <v>1403</v>
      </c>
      <c r="F184" s="519"/>
      <c r="G184" s="519"/>
      <c r="H184" s="519"/>
      <c r="I184" s="519"/>
      <c r="J184" s="519"/>
      <c r="K184" s="519"/>
      <c r="L184" s="519"/>
      <c r="M184" s="519"/>
      <c r="N184" s="519"/>
      <c r="O184" s="520"/>
      <c r="P184" s="303">
        <f>AVERAGE(P181:P183)</f>
        <v>0.19999999999999998</v>
      </c>
      <c r="Q184" s="128"/>
      <c r="R184" s="128"/>
      <c r="S184" s="51"/>
      <c r="T184" s="51"/>
      <c r="U184" s="43"/>
      <c r="V184" s="43"/>
      <c r="W184" s="56"/>
      <c r="X184" s="56"/>
      <c r="Y184" s="43"/>
      <c r="Z184" s="43"/>
      <c r="AA184" s="178"/>
      <c r="AB184" s="43"/>
      <c r="AC184" s="43"/>
      <c r="AD184" s="43"/>
      <c r="AE184" s="178"/>
      <c r="AF184" s="178"/>
      <c r="AG184" s="220"/>
      <c r="AH184" s="333"/>
      <c r="AI184" s="43"/>
      <c r="AJ184" s="515"/>
      <c r="AK184" s="516"/>
      <c r="AL184" s="516"/>
      <c r="AM184" s="517"/>
      <c r="AN184" s="366"/>
      <c r="AO184" s="366"/>
      <c r="AP184" s="217"/>
    </row>
    <row r="185" spans="1:42" ht="80.099999999999994" customHeight="1" x14ac:dyDescent="0.25">
      <c r="A185" s="43" t="s">
        <v>397</v>
      </c>
      <c r="B185" s="31" t="s">
        <v>344</v>
      </c>
      <c r="C185" s="43" t="s">
        <v>343</v>
      </c>
      <c r="D185" s="43" t="s">
        <v>357</v>
      </c>
      <c r="E185" s="64" t="s">
        <v>600</v>
      </c>
      <c r="F185" s="84">
        <v>2024130010248</v>
      </c>
      <c r="G185" s="43" t="s">
        <v>601</v>
      </c>
      <c r="H185" s="43" t="s">
        <v>602</v>
      </c>
      <c r="I185" s="43" t="s">
        <v>875</v>
      </c>
      <c r="J185" s="98">
        <v>1</v>
      </c>
      <c r="K185" s="43" t="s">
        <v>603</v>
      </c>
      <c r="L185" s="43" t="s">
        <v>187</v>
      </c>
      <c r="M185" s="31" t="s">
        <v>744</v>
      </c>
      <c r="N185" s="43">
        <v>1</v>
      </c>
      <c r="O185" s="267">
        <v>0</v>
      </c>
      <c r="P185" s="142">
        <f t="shared" si="4"/>
        <v>0</v>
      </c>
      <c r="Q185" s="128">
        <v>45689</v>
      </c>
      <c r="R185" s="128">
        <v>46022</v>
      </c>
      <c r="S185" s="43">
        <v>330</v>
      </c>
      <c r="T185" s="43">
        <v>2600</v>
      </c>
      <c r="U185" s="43" t="s">
        <v>908</v>
      </c>
      <c r="V185" s="51" t="s">
        <v>624</v>
      </c>
      <c r="W185" s="43" t="s">
        <v>1214</v>
      </c>
      <c r="X185" s="43" t="s">
        <v>1215</v>
      </c>
      <c r="Y185" s="43" t="s">
        <v>896</v>
      </c>
      <c r="Z185" s="43" t="s">
        <v>1216</v>
      </c>
      <c r="AA185" s="43">
        <v>0</v>
      </c>
      <c r="AB185" s="121" t="s">
        <v>63</v>
      </c>
      <c r="AC185" s="121" t="s">
        <v>40</v>
      </c>
      <c r="AD185" s="120">
        <v>45717</v>
      </c>
      <c r="AE185" s="43">
        <v>0</v>
      </c>
      <c r="AF185" s="126"/>
      <c r="AG185" s="471">
        <v>20071451781</v>
      </c>
      <c r="AH185" s="570">
        <v>32523643956.369999</v>
      </c>
      <c r="AI185" s="43" t="s">
        <v>912</v>
      </c>
      <c r="AJ185" s="43" t="s">
        <v>1070</v>
      </c>
      <c r="AK185" s="200">
        <v>0</v>
      </c>
      <c r="AL185" s="563">
        <v>0</v>
      </c>
      <c r="AM185" s="563">
        <v>0</v>
      </c>
      <c r="AN185" s="576">
        <v>0</v>
      </c>
      <c r="AO185" s="576">
        <v>0</v>
      </c>
      <c r="AP185" s="44"/>
    </row>
    <row r="186" spans="1:42" ht="80.099999999999994" customHeight="1" x14ac:dyDescent="0.25">
      <c r="A186" s="43" t="s">
        <v>397</v>
      </c>
      <c r="B186" s="31" t="s">
        <v>344</v>
      </c>
      <c r="C186" s="43" t="s">
        <v>343</v>
      </c>
      <c r="D186" s="43" t="s">
        <v>357</v>
      </c>
      <c r="E186" s="64" t="s">
        <v>600</v>
      </c>
      <c r="F186" s="84">
        <v>2024130010248</v>
      </c>
      <c r="G186" s="43" t="s">
        <v>601</v>
      </c>
      <c r="H186" s="43" t="s">
        <v>602</v>
      </c>
      <c r="I186" s="43" t="s">
        <v>875</v>
      </c>
      <c r="J186" s="98">
        <v>1</v>
      </c>
      <c r="K186" s="43" t="s">
        <v>876</v>
      </c>
      <c r="L186" s="43" t="s">
        <v>187</v>
      </c>
      <c r="M186" s="43" t="s">
        <v>744</v>
      </c>
      <c r="N186" s="43">
        <v>2600</v>
      </c>
      <c r="O186" s="267">
        <v>0</v>
      </c>
      <c r="P186" s="142">
        <f t="shared" si="4"/>
        <v>0</v>
      </c>
      <c r="Q186" s="128">
        <v>45689</v>
      </c>
      <c r="R186" s="128">
        <v>46022</v>
      </c>
      <c r="S186" s="43">
        <v>330</v>
      </c>
      <c r="T186" s="43">
        <v>2600</v>
      </c>
      <c r="U186" s="43" t="s">
        <v>908</v>
      </c>
      <c r="V186" s="51" t="s">
        <v>624</v>
      </c>
      <c r="W186" s="43" t="s">
        <v>1066</v>
      </c>
      <c r="X186" s="43" t="s">
        <v>1067</v>
      </c>
      <c r="Y186" s="43" t="s">
        <v>896</v>
      </c>
      <c r="Z186" s="43" t="s">
        <v>1068</v>
      </c>
      <c r="AA186" s="124">
        <v>18064306602.900002</v>
      </c>
      <c r="AB186" s="43" t="s">
        <v>63</v>
      </c>
      <c r="AC186" s="43" t="s">
        <v>40</v>
      </c>
      <c r="AD186" s="128">
        <v>45689</v>
      </c>
      <c r="AE186" s="124">
        <v>18064306602.900002</v>
      </c>
      <c r="AF186" s="124"/>
      <c r="AG186" s="472"/>
      <c r="AH186" s="571"/>
      <c r="AI186" s="43" t="s">
        <v>1069</v>
      </c>
      <c r="AJ186" s="43" t="s">
        <v>1070</v>
      </c>
      <c r="AK186" s="200">
        <v>0</v>
      </c>
      <c r="AL186" s="564"/>
      <c r="AM186" s="564"/>
      <c r="AN186" s="577"/>
      <c r="AO186" s="577"/>
      <c r="AP186" s="43" t="s">
        <v>1332</v>
      </c>
    </row>
    <row r="187" spans="1:42" ht="80.099999999999994" customHeight="1" x14ac:dyDescent="0.25">
      <c r="A187" s="43" t="s">
        <v>397</v>
      </c>
      <c r="B187" s="31" t="s">
        <v>344</v>
      </c>
      <c r="C187" s="43" t="s">
        <v>343</v>
      </c>
      <c r="D187" s="43" t="s">
        <v>357</v>
      </c>
      <c r="E187" s="64" t="s">
        <v>600</v>
      </c>
      <c r="F187" s="84">
        <v>2024130010248</v>
      </c>
      <c r="G187" s="43" t="s">
        <v>601</v>
      </c>
      <c r="H187" s="43" t="s">
        <v>602</v>
      </c>
      <c r="I187" s="43" t="s">
        <v>875</v>
      </c>
      <c r="J187" s="98">
        <v>1</v>
      </c>
      <c r="K187" s="31" t="s">
        <v>604</v>
      </c>
      <c r="L187" s="43" t="s">
        <v>187</v>
      </c>
      <c r="M187" s="31" t="s">
        <v>744</v>
      </c>
      <c r="N187" s="43">
        <v>1</v>
      </c>
      <c r="O187" s="267">
        <v>0</v>
      </c>
      <c r="P187" s="142">
        <f t="shared" si="4"/>
        <v>0</v>
      </c>
      <c r="Q187" s="128">
        <v>45717</v>
      </c>
      <c r="R187" s="128">
        <v>45991</v>
      </c>
      <c r="S187" s="43">
        <v>300</v>
      </c>
      <c r="T187" s="43">
        <v>70</v>
      </c>
      <c r="U187" s="43" t="s">
        <v>908</v>
      </c>
      <c r="V187" s="51" t="s">
        <v>624</v>
      </c>
      <c r="W187" s="43" t="s">
        <v>1066</v>
      </c>
      <c r="X187" s="43" t="s">
        <v>1067</v>
      </c>
      <c r="Y187" s="43" t="s">
        <v>896</v>
      </c>
      <c r="Z187" s="43" t="s">
        <v>1217</v>
      </c>
      <c r="AA187" s="43">
        <v>0</v>
      </c>
      <c r="AB187" s="43" t="s">
        <v>63</v>
      </c>
      <c r="AC187" s="43" t="s">
        <v>40</v>
      </c>
      <c r="AD187" s="128">
        <v>45717</v>
      </c>
      <c r="AE187" s="43">
        <v>0</v>
      </c>
      <c r="AF187" s="43"/>
      <c r="AG187" s="472"/>
      <c r="AH187" s="571"/>
      <c r="AI187" s="43" t="s">
        <v>912</v>
      </c>
      <c r="AJ187" s="43" t="s">
        <v>1070</v>
      </c>
      <c r="AK187" s="200">
        <v>0</v>
      </c>
      <c r="AL187" s="564"/>
      <c r="AM187" s="564"/>
      <c r="AN187" s="577"/>
      <c r="AO187" s="577"/>
      <c r="AP187" s="48" t="s">
        <v>1333</v>
      </c>
    </row>
    <row r="188" spans="1:42" ht="80.099999999999994" customHeight="1" x14ac:dyDescent="0.25">
      <c r="A188" s="43" t="s">
        <v>397</v>
      </c>
      <c r="B188" s="31" t="s">
        <v>344</v>
      </c>
      <c r="C188" s="43" t="s">
        <v>343</v>
      </c>
      <c r="D188" s="43" t="s">
        <v>357</v>
      </c>
      <c r="E188" s="64" t="s">
        <v>600</v>
      </c>
      <c r="F188" s="84">
        <v>2024130010248</v>
      </c>
      <c r="G188" s="43" t="s">
        <v>601</v>
      </c>
      <c r="H188" s="43" t="s">
        <v>602</v>
      </c>
      <c r="I188" s="43" t="s">
        <v>875</v>
      </c>
      <c r="J188" s="98">
        <v>1</v>
      </c>
      <c r="K188" s="31" t="s">
        <v>605</v>
      </c>
      <c r="L188" s="43" t="s">
        <v>187</v>
      </c>
      <c r="M188" s="31" t="s">
        <v>744</v>
      </c>
      <c r="N188" s="43">
        <v>70</v>
      </c>
      <c r="O188" s="267">
        <v>0</v>
      </c>
      <c r="P188" s="142">
        <f t="shared" si="4"/>
        <v>0</v>
      </c>
      <c r="Q188" s="128">
        <v>45717</v>
      </c>
      <c r="R188" s="128">
        <v>45991</v>
      </c>
      <c r="S188" s="43">
        <v>300</v>
      </c>
      <c r="T188" s="43">
        <v>70</v>
      </c>
      <c r="U188" s="43" t="s">
        <v>908</v>
      </c>
      <c r="V188" s="51" t="s">
        <v>624</v>
      </c>
      <c r="W188" s="43" t="s">
        <v>1066</v>
      </c>
      <c r="X188" s="43" t="s">
        <v>1067</v>
      </c>
      <c r="Y188" s="43" t="s">
        <v>896</v>
      </c>
      <c r="Z188" s="43" t="s">
        <v>1218</v>
      </c>
      <c r="AA188" s="43">
        <v>0</v>
      </c>
      <c r="AB188" s="43" t="s">
        <v>63</v>
      </c>
      <c r="AC188" s="43" t="s">
        <v>40</v>
      </c>
      <c r="AD188" s="128">
        <v>45717</v>
      </c>
      <c r="AE188" s="43">
        <v>0</v>
      </c>
      <c r="AF188" s="43"/>
      <c r="AG188" s="472"/>
      <c r="AH188" s="571"/>
      <c r="AI188" s="43" t="s">
        <v>912</v>
      </c>
      <c r="AJ188" s="43" t="s">
        <v>1070</v>
      </c>
      <c r="AK188" s="200">
        <v>0</v>
      </c>
      <c r="AL188" s="564"/>
      <c r="AM188" s="564"/>
      <c r="AN188" s="577"/>
      <c r="AO188" s="577"/>
      <c r="AP188" s="48" t="s">
        <v>1333</v>
      </c>
    </row>
    <row r="189" spans="1:42" ht="80.099999999999994" customHeight="1" x14ac:dyDescent="0.25">
      <c r="A189" s="43" t="s">
        <v>391</v>
      </c>
      <c r="B189" s="31" t="s">
        <v>344</v>
      </c>
      <c r="C189" s="43" t="s">
        <v>364</v>
      </c>
      <c r="D189" s="43" t="s">
        <v>358</v>
      </c>
      <c r="E189" s="64" t="s">
        <v>600</v>
      </c>
      <c r="F189" s="84">
        <v>2024130010248</v>
      </c>
      <c r="G189" s="43" t="s">
        <v>601</v>
      </c>
      <c r="H189" s="43" t="s">
        <v>602</v>
      </c>
      <c r="I189" s="43" t="s">
        <v>875</v>
      </c>
      <c r="J189" s="98">
        <v>1</v>
      </c>
      <c r="K189" s="43" t="s">
        <v>877</v>
      </c>
      <c r="L189" s="43" t="s">
        <v>187</v>
      </c>
      <c r="M189" s="43" t="s">
        <v>745</v>
      </c>
      <c r="N189" s="43">
        <v>148</v>
      </c>
      <c r="O189" s="267">
        <v>0</v>
      </c>
      <c r="P189" s="142">
        <f t="shared" si="4"/>
        <v>0</v>
      </c>
      <c r="Q189" s="128">
        <v>45689</v>
      </c>
      <c r="R189" s="128">
        <v>46022</v>
      </c>
      <c r="S189" s="43">
        <v>330</v>
      </c>
      <c r="T189" s="43">
        <v>148</v>
      </c>
      <c r="U189" s="43" t="s">
        <v>908</v>
      </c>
      <c r="V189" s="51" t="s">
        <v>624</v>
      </c>
      <c r="W189" s="43" t="s">
        <v>1066</v>
      </c>
      <c r="X189" s="43" t="s">
        <v>1067</v>
      </c>
      <c r="Y189" s="43" t="s">
        <v>965</v>
      </c>
      <c r="Z189" s="43" t="s">
        <v>1071</v>
      </c>
      <c r="AA189" s="124"/>
      <c r="AB189" s="43" t="s">
        <v>63</v>
      </c>
      <c r="AC189" s="43" t="s">
        <v>40</v>
      </c>
      <c r="AD189" s="128">
        <v>45689</v>
      </c>
      <c r="AE189" s="124">
        <v>2007145178.1000001</v>
      </c>
      <c r="AF189" s="124"/>
      <c r="AG189" s="473"/>
      <c r="AH189" s="572"/>
      <c r="AI189" s="43" t="s">
        <v>1069</v>
      </c>
      <c r="AJ189" s="43" t="s">
        <v>1070</v>
      </c>
      <c r="AK189" s="193">
        <v>0</v>
      </c>
      <c r="AL189" s="565"/>
      <c r="AM189" s="565"/>
      <c r="AN189" s="578"/>
      <c r="AO189" s="578"/>
      <c r="AP189" s="43" t="s">
        <v>1334</v>
      </c>
    </row>
    <row r="190" spans="1:42" ht="80.099999999999994" customHeight="1" x14ac:dyDescent="0.25">
      <c r="A190" s="515"/>
      <c r="B190" s="516"/>
      <c r="C190" s="516"/>
      <c r="D190" s="517"/>
      <c r="E190" s="518" t="s">
        <v>1404</v>
      </c>
      <c r="F190" s="519"/>
      <c r="G190" s="519"/>
      <c r="H190" s="519"/>
      <c r="I190" s="519"/>
      <c r="J190" s="519"/>
      <c r="K190" s="519"/>
      <c r="L190" s="519"/>
      <c r="M190" s="519"/>
      <c r="N190" s="519"/>
      <c r="O190" s="520"/>
      <c r="P190" s="303">
        <f>AVERAGE(P185:P189)</f>
        <v>0</v>
      </c>
      <c r="Q190" s="128"/>
      <c r="R190" s="128"/>
      <c r="S190" s="43"/>
      <c r="T190" s="43"/>
      <c r="U190" s="43"/>
      <c r="V190" s="51"/>
      <c r="W190" s="43"/>
      <c r="X190" s="43"/>
      <c r="Y190" s="43"/>
      <c r="Z190" s="43"/>
      <c r="AA190" s="124"/>
      <c r="AB190" s="43"/>
      <c r="AC190" s="43"/>
      <c r="AD190" s="128"/>
      <c r="AE190" s="124"/>
      <c r="AF190" s="124"/>
      <c r="AG190" s="223"/>
      <c r="AH190" s="340"/>
      <c r="AI190" s="43"/>
      <c r="AJ190" s="515"/>
      <c r="AK190" s="516"/>
      <c r="AL190" s="516"/>
      <c r="AM190" s="517"/>
      <c r="AN190" s="188"/>
      <c r="AO190" s="188"/>
      <c r="AP190" s="43"/>
    </row>
    <row r="191" spans="1:42" ht="80.099999999999994" customHeight="1" x14ac:dyDescent="0.25">
      <c r="A191" s="43" t="s">
        <v>391</v>
      </c>
      <c r="B191" s="31" t="s">
        <v>344</v>
      </c>
      <c r="C191" s="43" t="s">
        <v>377</v>
      </c>
      <c r="D191" s="43" t="s">
        <v>359</v>
      </c>
      <c r="E191" s="106" t="s">
        <v>606</v>
      </c>
      <c r="F191" s="84">
        <v>2024130010249</v>
      </c>
      <c r="G191" s="43" t="s">
        <v>607</v>
      </c>
      <c r="H191" s="43" t="s">
        <v>650</v>
      </c>
      <c r="I191" s="43" t="s">
        <v>879</v>
      </c>
      <c r="J191" s="98">
        <v>0.4</v>
      </c>
      <c r="K191" s="31" t="s">
        <v>608</v>
      </c>
      <c r="L191" s="43" t="s">
        <v>187</v>
      </c>
      <c r="M191" s="43" t="s">
        <v>746</v>
      </c>
      <c r="N191" s="43" t="s">
        <v>224</v>
      </c>
      <c r="O191" s="264" t="s">
        <v>224</v>
      </c>
      <c r="P191" s="31" t="s">
        <v>224</v>
      </c>
      <c r="Q191" s="43" t="s">
        <v>224</v>
      </c>
      <c r="R191" s="43" t="s">
        <v>224</v>
      </c>
      <c r="S191" s="43" t="s">
        <v>224</v>
      </c>
      <c r="T191" s="43" t="s">
        <v>224</v>
      </c>
      <c r="U191" s="43" t="s">
        <v>224</v>
      </c>
      <c r="V191" s="51" t="s">
        <v>624</v>
      </c>
      <c r="W191" s="43" t="s">
        <v>224</v>
      </c>
      <c r="X191" s="43" t="s">
        <v>224</v>
      </c>
      <c r="Y191" s="43" t="s">
        <v>224</v>
      </c>
      <c r="Z191" s="43" t="s">
        <v>224</v>
      </c>
      <c r="AA191" s="43"/>
      <c r="AB191" s="43" t="s">
        <v>224</v>
      </c>
      <c r="AC191" s="43" t="s">
        <v>224</v>
      </c>
      <c r="AD191" s="43"/>
      <c r="AE191" s="43"/>
      <c r="AF191" s="43"/>
      <c r="AG191" s="454">
        <v>500000000</v>
      </c>
      <c r="AH191" s="496">
        <v>240600000</v>
      </c>
      <c r="AI191" s="43" t="s">
        <v>224</v>
      </c>
      <c r="AJ191" s="43" t="s">
        <v>224</v>
      </c>
      <c r="AK191" s="196" t="s">
        <v>224</v>
      </c>
      <c r="AL191" s="563">
        <v>63000000</v>
      </c>
      <c r="AM191" s="563">
        <v>0</v>
      </c>
      <c r="AN191" s="527">
        <f>AL191/AH191</f>
        <v>0.26184538653366585</v>
      </c>
      <c r="AO191" s="527">
        <f>AM191/AH191</f>
        <v>0</v>
      </c>
      <c r="AP191" s="43"/>
    </row>
    <row r="192" spans="1:42" ht="80.099999999999994" customHeight="1" x14ac:dyDescent="0.25">
      <c r="A192" s="43" t="s">
        <v>391</v>
      </c>
      <c r="B192" s="31" t="s">
        <v>344</v>
      </c>
      <c r="C192" s="43" t="s">
        <v>377</v>
      </c>
      <c r="D192" s="43" t="s">
        <v>359</v>
      </c>
      <c r="E192" s="106" t="s">
        <v>606</v>
      </c>
      <c r="F192" s="84">
        <v>2024130010249</v>
      </c>
      <c r="G192" s="43" t="s">
        <v>607</v>
      </c>
      <c r="H192" s="43" t="s">
        <v>650</v>
      </c>
      <c r="I192" s="43" t="s">
        <v>879</v>
      </c>
      <c r="J192" s="98">
        <v>0.4</v>
      </c>
      <c r="K192" s="43" t="s">
        <v>609</v>
      </c>
      <c r="L192" s="43" t="s">
        <v>187</v>
      </c>
      <c r="M192" s="43" t="s">
        <v>746</v>
      </c>
      <c r="N192" s="43">
        <v>6</v>
      </c>
      <c r="O192" s="267">
        <v>1</v>
      </c>
      <c r="P192" s="142">
        <f t="shared" ref="P192:P210" si="5">O192/N192</f>
        <v>0.16666666666666666</v>
      </c>
      <c r="Q192" s="128">
        <v>45689</v>
      </c>
      <c r="R192" s="128">
        <v>46022</v>
      </c>
      <c r="S192" s="43">
        <v>330</v>
      </c>
      <c r="T192" s="43">
        <v>3100</v>
      </c>
      <c r="U192" s="43"/>
      <c r="V192" s="51" t="s">
        <v>624</v>
      </c>
      <c r="W192" s="43" t="s">
        <v>1219</v>
      </c>
      <c r="X192" s="43" t="s">
        <v>1220</v>
      </c>
      <c r="Y192" s="43" t="s">
        <v>896</v>
      </c>
      <c r="Z192" s="43" t="s">
        <v>1221</v>
      </c>
      <c r="AA192" s="179">
        <v>140000000</v>
      </c>
      <c r="AB192" s="43" t="s">
        <v>63</v>
      </c>
      <c r="AC192" s="43" t="s">
        <v>40</v>
      </c>
      <c r="AD192" s="128">
        <v>45689</v>
      </c>
      <c r="AE192" s="179">
        <v>140000000</v>
      </c>
      <c r="AF192" s="179"/>
      <c r="AG192" s="455"/>
      <c r="AH192" s="497"/>
      <c r="AI192" s="43" t="s">
        <v>912</v>
      </c>
      <c r="AJ192" s="43" t="s">
        <v>1229</v>
      </c>
      <c r="AK192" s="196">
        <v>33000000</v>
      </c>
      <c r="AL192" s="564"/>
      <c r="AM192" s="564"/>
      <c r="AN192" s="528"/>
      <c r="AO192" s="528"/>
      <c r="AP192" s="43" t="s">
        <v>1335</v>
      </c>
    </row>
    <row r="193" spans="1:84" ht="80.099999999999994" customHeight="1" x14ac:dyDescent="0.25">
      <c r="A193" s="43" t="s">
        <v>391</v>
      </c>
      <c r="B193" s="31" t="s">
        <v>344</v>
      </c>
      <c r="C193" s="43" t="s">
        <v>377</v>
      </c>
      <c r="D193" s="43" t="s">
        <v>359</v>
      </c>
      <c r="E193" s="106" t="s">
        <v>606</v>
      </c>
      <c r="F193" s="84">
        <v>2024130010249</v>
      </c>
      <c r="G193" s="43" t="s">
        <v>607</v>
      </c>
      <c r="H193" s="43" t="s">
        <v>650</v>
      </c>
      <c r="I193" s="43" t="s">
        <v>879</v>
      </c>
      <c r="J193" s="98">
        <v>0.4</v>
      </c>
      <c r="K193" s="43" t="s">
        <v>610</v>
      </c>
      <c r="L193" s="43" t="s">
        <v>187</v>
      </c>
      <c r="M193" s="43" t="s">
        <v>746</v>
      </c>
      <c r="N193" s="43">
        <v>7</v>
      </c>
      <c r="O193" s="267">
        <v>1</v>
      </c>
      <c r="P193" s="142">
        <f t="shared" si="5"/>
        <v>0.14285714285714285</v>
      </c>
      <c r="Q193" s="128">
        <v>45689</v>
      </c>
      <c r="R193" s="128">
        <v>46022</v>
      </c>
      <c r="S193" s="43">
        <v>330</v>
      </c>
      <c r="T193" s="43">
        <v>3100</v>
      </c>
      <c r="U193" s="43" t="s">
        <v>224</v>
      </c>
      <c r="V193" s="51" t="s">
        <v>624</v>
      </c>
      <c r="W193" s="43" t="s">
        <v>1219</v>
      </c>
      <c r="X193" s="43" t="s">
        <v>1220</v>
      </c>
      <c r="Y193" s="43" t="s">
        <v>896</v>
      </c>
      <c r="Z193" s="43" t="s">
        <v>1221</v>
      </c>
      <c r="AA193" s="179">
        <v>186499996</v>
      </c>
      <c r="AB193" s="43" t="s">
        <v>63</v>
      </c>
      <c r="AC193" s="43" t="s">
        <v>40</v>
      </c>
      <c r="AD193" s="128">
        <v>45689</v>
      </c>
      <c r="AE193" s="179">
        <v>186499996</v>
      </c>
      <c r="AF193" s="43"/>
      <c r="AG193" s="455"/>
      <c r="AH193" s="497"/>
      <c r="AI193" s="43" t="s">
        <v>912</v>
      </c>
      <c r="AJ193" s="43" t="s">
        <v>1229</v>
      </c>
      <c r="AK193" s="196">
        <v>30000000</v>
      </c>
      <c r="AL193" s="564"/>
      <c r="AM193" s="564"/>
      <c r="AN193" s="528"/>
      <c r="AO193" s="528"/>
      <c r="AP193" s="43" t="s">
        <v>1336</v>
      </c>
    </row>
    <row r="194" spans="1:84" ht="80.099999999999994" customHeight="1" x14ac:dyDescent="0.25">
      <c r="A194" s="43" t="s">
        <v>391</v>
      </c>
      <c r="B194" s="31" t="s">
        <v>344</v>
      </c>
      <c r="C194" s="43" t="s">
        <v>399</v>
      </c>
      <c r="D194" s="43" t="s">
        <v>360</v>
      </c>
      <c r="E194" s="106" t="s">
        <v>606</v>
      </c>
      <c r="F194" s="84">
        <v>2024130010249</v>
      </c>
      <c r="G194" s="43" t="s">
        <v>607</v>
      </c>
      <c r="H194" s="43" t="s">
        <v>650</v>
      </c>
      <c r="I194" s="43" t="s">
        <v>878</v>
      </c>
      <c r="J194" s="98">
        <v>0.3</v>
      </c>
      <c r="K194" s="43" t="s">
        <v>611</v>
      </c>
      <c r="L194" s="43" t="s">
        <v>187</v>
      </c>
      <c r="M194" s="43" t="s">
        <v>747</v>
      </c>
      <c r="N194" s="43">
        <v>7</v>
      </c>
      <c r="O194" s="267">
        <v>0</v>
      </c>
      <c r="P194" s="142">
        <f t="shared" si="5"/>
        <v>0</v>
      </c>
      <c r="Q194" s="128">
        <v>45717</v>
      </c>
      <c r="R194" s="128">
        <v>46022</v>
      </c>
      <c r="S194" s="43">
        <v>300</v>
      </c>
      <c r="T194" s="43">
        <v>3100</v>
      </c>
      <c r="U194" s="43" t="s">
        <v>224</v>
      </c>
      <c r="V194" s="51" t="s">
        <v>624</v>
      </c>
      <c r="W194" s="43" t="s">
        <v>1219</v>
      </c>
      <c r="X194" s="43" t="s">
        <v>1220</v>
      </c>
      <c r="Y194" s="43" t="s">
        <v>896</v>
      </c>
      <c r="Z194" s="43" t="s">
        <v>1222</v>
      </c>
      <c r="AA194" s="43">
        <v>1</v>
      </c>
      <c r="AB194" s="43" t="s">
        <v>41</v>
      </c>
      <c r="AC194" s="43" t="s">
        <v>40</v>
      </c>
      <c r="AD194" s="128">
        <v>45717</v>
      </c>
      <c r="AE194" s="43">
        <v>1</v>
      </c>
      <c r="AF194" s="43"/>
      <c r="AG194" s="455"/>
      <c r="AH194" s="497"/>
      <c r="AI194" s="43" t="s">
        <v>912</v>
      </c>
      <c r="AJ194" s="43" t="s">
        <v>1229</v>
      </c>
      <c r="AK194" s="196">
        <v>0</v>
      </c>
      <c r="AL194" s="564"/>
      <c r="AM194" s="564"/>
      <c r="AN194" s="528"/>
      <c r="AO194" s="528"/>
      <c r="AP194" s="48" t="s">
        <v>1333</v>
      </c>
    </row>
    <row r="195" spans="1:84" ht="80.099999999999994" customHeight="1" x14ac:dyDescent="0.25">
      <c r="A195" s="43" t="s">
        <v>391</v>
      </c>
      <c r="B195" s="31" t="s">
        <v>344</v>
      </c>
      <c r="C195" s="43" t="s">
        <v>399</v>
      </c>
      <c r="D195" s="43" t="s">
        <v>360</v>
      </c>
      <c r="E195" s="106" t="s">
        <v>606</v>
      </c>
      <c r="F195" s="84">
        <v>2024130010249</v>
      </c>
      <c r="G195" s="43" t="s">
        <v>607</v>
      </c>
      <c r="H195" s="43" t="s">
        <v>650</v>
      </c>
      <c r="I195" s="43" t="s">
        <v>878</v>
      </c>
      <c r="J195" s="98">
        <v>0.3</v>
      </c>
      <c r="K195" s="43" t="s">
        <v>612</v>
      </c>
      <c r="L195" s="43" t="s">
        <v>187</v>
      </c>
      <c r="M195" s="43" t="s">
        <v>747</v>
      </c>
      <c r="N195" s="43">
        <v>7</v>
      </c>
      <c r="O195" s="267">
        <v>0</v>
      </c>
      <c r="P195" s="142">
        <f t="shared" si="5"/>
        <v>0</v>
      </c>
      <c r="Q195" s="128">
        <v>45717</v>
      </c>
      <c r="R195" s="128">
        <v>46022</v>
      </c>
      <c r="S195" s="43">
        <v>300</v>
      </c>
      <c r="T195" s="43">
        <v>3100</v>
      </c>
      <c r="U195" s="43" t="s">
        <v>1065</v>
      </c>
      <c r="V195" s="51" t="s">
        <v>624</v>
      </c>
      <c r="W195" s="43" t="s">
        <v>1219</v>
      </c>
      <c r="X195" s="43" t="s">
        <v>1220</v>
      </c>
      <c r="Y195" s="43" t="s">
        <v>965</v>
      </c>
      <c r="Z195" s="43" t="s">
        <v>1223</v>
      </c>
      <c r="AA195" s="124">
        <v>1</v>
      </c>
      <c r="AB195" s="43" t="s">
        <v>53</v>
      </c>
      <c r="AC195" s="43" t="s">
        <v>48</v>
      </c>
      <c r="AD195" s="128">
        <v>45778</v>
      </c>
      <c r="AE195" s="124">
        <v>1</v>
      </c>
      <c r="AF195" s="124"/>
      <c r="AG195" s="455"/>
      <c r="AH195" s="497"/>
      <c r="AI195" s="43" t="s">
        <v>48</v>
      </c>
      <c r="AJ195" s="43" t="s">
        <v>1072</v>
      </c>
      <c r="AK195" s="196">
        <v>0</v>
      </c>
      <c r="AL195" s="564"/>
      <c r="AM195" s="564"/>
      <c r="AN195" s="528"/>
      <c r="AO195" s="528"/>
      <c r="AP195" s="48" t="s">
        <v>1333</v>
      </c>
    </row>
    <row r="196" spans="1:84" ht="80.099999999999994" customHeight="1" x14ac:dyDescent="0.25">
      <c r="A196" s="43" t="s">
        <v>391</v>
      </c>
      <c r="B196" s="31" t="s">
        <v>344</v>
      </c>
      <c r="C196" s="43" t="s">
        <v>399</v>
      </c>
      <c r="D196" s="43" t="s">
        <v>360</v>
      </c>
      <c r="E196" s="106" t="s">
        <v>606</v>
      </c>
      <c r="F196" s="84">
        <v>2024130010249</v>
      </c>
      <c r="G196" s="43" t="s">
        <v>607</v>
      </c>
      <c r="H196" s="43" t="s">
        <v>650</v>
      </c>
      <c r="I196" s="43" t="s">
        <v>878</v>
      </c>
      <c r="J196" s="98">
        <v>0.3</v>
      </c>
      <c r="K196" s="43" t="s">
        <v>613</v>
      </c>
      <c r="L196" s="43" t="s">
        <v>187</v>
      </c>
      <c r="M196" s="43" t="s">
        <v>747</v>
      </c>
      <c r="N196" s="43">
        <v>3100</v>
      </c>
      <c r="O196" s="301">
        <v>0</v>
      </c>
      <c r="P196" s="142">
        <f t="shared" si="5"/>
        <v>0</v>
      </c>
      <c r="Q196" s="128">
        <v>45717</v>
      </c>
      <c r="R196" s="128">
        <v>45991</v>
      </c>
      <c r="S196" s="43">
        <v>270</v>
      </c>
      <c r="T196" s="43">
        <v>3100</v>
      </c>
      <c r="U196" s="43"/>
      <c r="V196" s="51" t="s">
        <v>624</v>
      </c>
      <c r="W196" s="43" t="s">
        <v>1224</v>
      </c>
      <c r="X196" s="43" t="s">
        <v>1225</v>
      </c>
      <c r="Y196" s="43" t="s">
        <v>896</v>
      </c>
      <c r="Z196" s="43" t="s">
        <v>1226</v>
      </c>
      <c r="AA196" s="179">
        <v>63500000</v>
      </c>
      <c r="AB196" s="43" t="s">
        <v>63</v>
      </c>
      <c r="AC196" s="43" t="s">
        <v>40</v>
      </c>
      <c r="AD196" s="128">
        <v>45717</v>
      </c>
      <c r="AE196" s="124">
        <v>63500000</v>
      </c>
      <c r="AF196" s="124"/>
      <c r="AG196" s="455"/>
      <c r="AH196" s="497"/>
      <c r="AI196" s="43" t="s">
        <v>912</v>
      </c>
      <c r="AJ196" s="43" t="s">
        <v>1229</v>
      </c>
      <c r="AK196" s="196">
        <v>0</v>
      </c>
      <c r="AL196" s="564"/>
      <c r="AM196" s="564"/>
      <c r="AN196" s="528"/>
      <c r="AO196" s="528"/>
      <c r="AP196" s="48" t="s">
        <v>1333</v>
      </c>
    </row>
    <row r="197" spans="1:84" ht="80.099999999999994" customHeight="1" x14ac:dyDescent="0.25">
      <c r="A197" s="43" t="s">
        <v>391</v>
      </c>
      <c r="B197" s="31" t="s">
        <v>344</v>
      </c>
      <c r="C197" s="43" t="s">
        <v>400</v>
      </c>
      <c r="D197" s="43" t="s">
        <v>361</v>
      </c>
      <c r="E197" s="106" t="s">
        <v>606</v>
      </c>
      <c r="F197" s="84">
        <v>2024130010249</v>
      </c>
      <c r="G197" s="43" t="s">
        <v>607</v>
      </c>
      <c r="H197" s="43" t="s">
        <v>651</v>
      </c>
      <c r="I197" s="43" t="s">
        <v>853</v>
      </c>
      <c r="J197" s="98">
        <v>0.3</v>
      </c>
      <c r="K197" s="43" t="s">
        <v>614</v>
      </c>
      <c r="L197" s="43" t="s">
        <v>187</v>
      </c>
      <c r="M197" s="43" t="s">
        <v>748</v>
      </c>
      <c r="N197" s="43">
        <v>2</v>
      </c>
      <c r="O197" s="267">
        <v>0</v>
      </c>
      <c r="P197" s="142">
        <f t="shared" si="5"/>
        <v>0</v>
      </c>
      <c r="Q197" s="128">
        <v>45717</v>
      </c>
      <c r="R197" s="128">
        <v>46021</v>
      </c>
      <c r="S197" s="43">
        <v>300</v>
      </c>
      <c r="T197" s="43">
        <v>1.2</v>
      </c>
      <c r="U197" s="43" t="s">
        <v>224</v>
      </c>
      <c r="V197" s="51" t="s">
        <v>624</v>
      </c>
      <c r="W197" s="43" t="s">
        <v>1219</v>
      </c>
      <c r="X197" s="43" t="s">
        <v>1220</v>
      </c>
      <c r="Y197" s="43" t="s">
        <v>896</v>
      </c>
      <c r="Z197" s="43" t="s">
        <v>1227</v>
      </c>
      <c r="AA197" s="43">
        <v>1</v>
      </c>
      <c r="AB197" s="43" t="s">
        <v>41</v>
      </c>
      <c r="AC197" s="43" t="s">
        <v>48</v>
      </c>
      <c r="AD197" s="128">
        <v>45778</v>
      </c>
      <c r="AE197" s="43">
        <v>1</v>
      </c>
      <c r="AF197" s="43"/>
      <c r="AG197" s="455"/>
      <c r="AH197" s="497"/>
      <c r="AI197" s="43" t="s">
        <v>912</v>
      </c>
      <c r="AJ197" s="43" t="s">
        <v>1229</v>
      </c>
      <c r="AK197" s="196">
        <v>0</v>
      </c>
      <c r="AL197" s="564"/>
      <c r="AM197" s="564"/>
      <c r="AN197" s="528"/>
      <c r="AO197" s="528"/>
      <c r="AP197" s="48" t="s">
        <v>1333</v>
      </c>
    </row>
    <row r="198" spans="1:84" ht="80.099999999999994" customHeight="1" x14ac:dyDescent="0.25">
      <c r="A198" s="43" t="s">
        <v>391</v>
      </c>
      <c r="B198" s="31" t="s">
        <v>344</v>
      </c>
      <c r="C198" s="43" t="s">
        <v>400</v>
      </c>
      <c r="D198" s="43" t="s">
        <v>361</v>
      </c>
      <c r="E198" s="106" t="s">
        <v>606</v>
      </c>
      <c r="F198" s="84">
        <v>2024130010249</v>
      </c>
      <c r="G198" s="43" t="s">
        <v>607</v>
      </c>
      <c r="H198" s="43" t="s">
        <v>651</v>
      </c>
      <c r="I198" s="43" t="s">
        <v>878</v>
      </c>
      <c r="J198" s="98">
        <v>0.3</v>
      </c>
      <c r="K198" s="43" t="s">
        <v>615</v>
      </c>
      <c r="L198" s="43" t="s">
        <v>187</v>
      </c>
      <c r="M198" s="43" t="s">
        <v>748</v>
      </c>
      <c r="N198" s="43">
        <v>2000</v>
      </c>
      <c r="O198" s="267">
        <v>0</v>
      </c>
      <c r="P198" s="142">
        <f t="shared" si="5"/>
        <v>0</v>
      </c>
      <c r="Q198" s="128">
        <v>45689</v>
      </c>
      <c r="R198" s="128">
        <v>46022</v>
      </c>
      <c r="S198" s="43">
        <v>330</v>
      </c>
      <c r="T198" s="43">
        <v>2000</v>
      </c>
      <c r="U198" s="43" t="s">
        <v>908</v>
      </c>
      <c r="V198" s="51" t="s">
        <v>624</v>
      </c>
      <c r="W198" s="43" t="s">
        <v>1224</v>
      </c>
      <c r="X198" s="43" t="s">
        <v>1225</v>
      </c>
      <c r="Y198" s="43" t="s">
        <v>896</v>
      </c>
      <c r="Z198" s="43" t="s">
        <v>1228</v>
      </c>
      <c r="AA198" s="124">
        <v>110000001</v>
      </c>
      <c r="AB198" s="43" t="s">
        <v>63</v>
      </c>
      <c r="AC198" s="43" t="s">
        <v>40</v>
      </c>
      <c r="AD198" s="128">
        <v>45689</v>
      </c>
      <c r="AE198" s="43">
        <v>1</v>
      </c>
      <c r="AF198" s="124"/>
      <c r="AG198" s="456"/>
      <c r="AH198" s="498"/>
      <c r="AI198" s="43" t="s">
        <v>981</v>
      </c>
      <c r="AJ198" s="43" t="s">
        <v>1074</v>
      </c>
      <c r="AK198" s="196">
        <v>0</v>
      </c>
      <c r="AL198" s="565"/>
      <c r="AM198" s="565"/>
      <c r="AN198" s="529"/>
      <c r="AO198" s="529"/>
      <c r="AP198" s="48" t="s">
        <v>1333</v>
      </c>
    </row>
    <row r="199" spans="1:84" ht="80.099999999999994" customHeight="1" x14ac:dyDescent="0.25">
      <c r="A199" s="515"/>
      <c r="B199" s="516"/>
      <c r="C199" s="516"/>
      <c r="D199" s="517"/>
      <c r="E199" s="518" t="s">
        <v>1405</v>
      </c>
      <c r="F199" s="519"/>
      <c r="G199" s="519"/>
      <c r="H199" s="519"/>
      <c r="I199" s="519"/>
      <c r="J199" s="519"/>
      <c r="K199" s="519"/>
      <c r="L199" s="519"/>
      <c r="M199" s="519"/>
      <c r="N199" s="519"/>
      <c r="O199" s="520"/>
      <c r="P199" s="142">
        <f>AVERAGE(P191:P198)</f>
        <v>4.4217687074829932E-2</v>
      </c>
      <c r="Q199" s="128"/>
      <c r="R199" s="128"/>
      <c r="S199" s="43"/>
      <c r="T199" s="43"/>
      <c r="U199" s="43"/>
      <c r="V199" s="51"/>
      <c r="W199" s="43"/>
      <c r="X199" s="43"/>
      <c r="Y199" s="43"/>
      <c r="Z199" s="43"/>
      <c r="AA199" s="124"/>
      <c r="AB199" s="43"/>
      <c r="AC199" s="43"/>
      <c r="AD199" s="128"/>
      <c r="AE199" s="43"/>
      <c r="AF199" s="124"/>
      <c r="AG199" s="220"/>
      <c r="AH199" s="333"/>
      <c r="AI199" s="43"/>
      <c r="AJ199" s="515"/>
      <c r="AK199" s="516"/>
      <c r="AL199" s="516"/>
      <c r="AM199" s="517"/>
      <c r="AN199" s="366"/>
      <c r="AO199" s="366"/>
      <c r="AP199" s="48"/>
    </row>
    <row r="200" spans="1:84" ht="80.099999999999994" customHeight="1" x14ac:dyDescent="0.25">
      <c r="A200" s="43" t="s">
        <v>391</v>
      </c>
      <c r="B200" s="31" t="s">
        <v>344</v>
      </c>
      <c r="C200" s="43" t="s">
        <v>401</v>
      </c>
      <c r="D200" s="43" t="s">
        <v>362</v>
      </c>
      <c r="E200" s="64" t="s">
        <v>616</v>
      </c>
      <c r="F200" s="84">
        <v>2024130010250</v>
      </c>
      <c r="G200" s="43" t="s">
        <v>617</v>
      </c>
      <c r="H200" s="43" t="s">
        <v>618</v>
      </c>
      <c r="I200" s="43" t="s">
        <v>880</v>
      </c>
      <c r="J200" s="98">
        <v>1</v>
      </c>
      <c r="K200" s="43" t="s">
        <v>881</v>
      </c>
      <c r="L200" s="43" t="s">
        <v>187</v>
      </c>
      <c r="M200" s="43" t="s">
        <v>749</v>
      </c>
      <c r="N200" s="43">
        <v>1</v>
      </c>
      <c r="O200" s="267">
        <v>0</v>
      </c>
      <c r="P200" s="142">
        <f t="shared" si="5"/>
        <v>0</v>
      </c>
      <c r="Q200" s="128">
        <v>45689</v>
      </c>
      <c r="R200" s="128" t="s">
        <v>1230</v>
      </c>
      <c r="S200" s="43">
        <v>330</v>
      </c>
      <c r="T200" s="43">
        <v>1</v>
      </c>
      <c r="U200" s="43" t="s">
        <v>908</v>
      </c>
      <c r="V200" s="51" t="s">
        <v>624</v>
      </c>
      <c r="W200" s="43" t="s">
        <v>1231</v>
      </c>
      <c r="X200" s="43" t="s">
        <v>1232</v>
      </c>
      <c r="Y200" s="43" t="s">
        <v>896</v>
      </c>
      <c r="Z200" s="43" t="s">
        <v>1233</v>
      </c>
      <c r="AA200" s="124">
        <v>55000000</v>
      </c>
      <c r="AB200" s="43" t="s">
        <v>63</v>
      </c>
      <c r="AC200" s="43" t="s">
        <v>40</v>
      </c>
      <c r="AD200" s="164">
        <v>45689</v>
      </c>
      <c r="AE200" s="124">
        <v>55000000</v>
      </c>
      <c r="AF200" s="124"/>
      <c r="AG200" s="454">
        <v>200000000</v>
      </c>
      <c r="AH200" s="496">
        <v>200000000</v>
      </c>
      <c r="AI200" s="43" t="s">
        <v>981</v>
      </c>
      <c r="AJ200" s="43" t="s">
        <v>1075</v>
      </c>
      <c r="AK200" s="201">
        <v>0</v>
      </c>
      <c r="AL200" s="591">
        <v>0</v>
      </c>
      <c r="AM200" s="591">
        <v>0</v>
      </c>
      <c r="AN200" s="527">
        <f>AL200/AH200</f>
        <v>0</v>
      </c>
      <c r="AO200" s="527">
        <f>AM200/AH200</f>
        <v>0</v>
      </c>
      <c r="AP200" s="43"/>
    </row>
    <row r="201" spans="1:84" ht="80.099999999999994" customHeight="1" x14ac:dyDescent="0.25">
      <c r="A201" s="43" t="s">
        <v>391</v>
      </c>
      <c r="B201" s="31" t="s">
        <v>344</v>
      </c>
      <c r="C201" s="43" t="s">
        <v>402</v>
      </c>
      <c r="D201" s="43" t="s">
        <v>363</v>
      </c>
      <c r="E201" s="64" t="s">
        <v>616</v>
      </c>
      <c r="F201" s="84">
        <v>2024130010250</v>
      </c>
      <c r="G201" s="43" t="s">
        <v>617</v>
      </c>
      <c r="H201" s="43" t="s">
        <v>618</v>
      </c>
      <c r="I201" s="43" t="s">
        <v>880</v>
      </c>
      <c r="J201" s="98">
        <v>1</v>
      </c>
      <c r="K201" s="43" t="s">
        <v>882</v>
      </c>
      <c r="L201" s="43" t="s">
        <v>187</v>
      </c>
      <c r="M201" s="43" t="s">
        <v>750</v>
      </c>
      <c r="N201" s="43">
        <v>125</v>
      </c>
      <c r="O201" s="267">
        <v>0</v>
      </c>
      <c r="P201" s="142">
        <f t="shared" si="5"/>
        <v>0</v>
      </c>
      <c r="Q201" s="128">
        <v>45689</v>
      </c>
      <c r="R201" s="128">
        <v>46022</v>
      </c>
      <c r="S201" s="43">
        <v>330</v>
      </c>
      <c r="T201" s="43">
        <v>125</v>
      </c>
      <c r="U201" s="43" t="s">
        <v>1023</v>
      </c>
      <c r="V201" s="51" t="s">
        <v>624</v>
      </c>
      <c r="W201" s="43" t="s">
        <v>1231</v>
      </c>
      <c r="X201" s="43" t="s">
        <v>1232</v>
      </c>
      <c r="Y201" s="43" t="s">
        <v>896</v>
      </c>
      <c r="Z201" s="43" t="s">
        <v>1071</v>
      </c>
      <c r="AA201" s="124">
        <v>145000000</v>
      </c>
      <c r="AB201" s="43" t="s">
        <v>63</v>
      </c>
      <c r="AC201" s="43" t="s">
        <v>40</v>
      </c>
      <c r="AD201" s="164">
        <v>45689</v>
      </c>
      <c r="AE201" s="124">
        <v>145000000</v>
      </c>
      <c r="AF201" s="43"/>
      <c r="AG201" s="456"/>
      <c r="AH201" s="498"/>
      <c r="AI201" s="43" t="s">
        <v>981</v>
      </c>
      <c r="AJ201" s="43" t="s">
        <v>1075</v>
      </c>
      <c r="AK201" s="201">
        <v>0</v>
      </c>
      <c r="AL201" s="592"/>
      <c r="AM201" s="592"/>
      <c r="AN201" s="529"/>
      <c r="AO201" s="529"/>
      <c r="AP201" s="43" t="s">
        <v>1337</v>
      </c>
    </row>
    <row r="202" spans="1:84" ht="80.099999999999994" customHeight="1" x14ac:dyDescent="0.25">
      <c r="A202" s="515"/>
      <c r="B202" s="516"/>
      <c r="C202" s="516"/>
      <c r="D202" s="517"/>
      <c r="E202" s="518" t="s">
        <v>1406</v>
      </c>
      <c r="F202" s="519"/>
      <c r="G202" s="519"/>
      <c r="H202" s="519"/>
      <c r="I202" s="519"/>
      <c r="J202" s="519"/>
      <c r="K202" s="519"/>
      <c r="L202" s="519"/>
      <c r="M202" s="519"/>
      <c r="N202" s="519"/>
      <c r="O202" s="520"/>
      <c r="P202" s="303">
        <f>AVERAGE(P200:P201)</f>
        <v>0</v>
      </c>
      <c r="Q202" s="128"/>
      <c r="R202" s="128"/>
      <c r="S202" s="43"/>
      <c r="T202" s="43"/>
      <c r="U202" s="43"/>
      <c r="V202" s="51"/>
      <c r="W202" s="43"/>
      <c r="X202" s="43"/>
      <c r="Y202" s="43"/>
      <c r="Z202" s="43"/>
      <c r="AA202" s="124"/>
      <c r="AB202" s="43"/>
      <c r="AC202" s="43"/>
      <c r="AD202" s="164"/>
      <c r="AE202" s="124"/>
      <c r="AF202" s="43"/>
      <c r="AG202" s="220"/>
      <c r="AH202" s="333"/>
      <c r="AI202" s="43"/>
      <c r="AJ202" s="515"/>
      <c r="AK202" s="516"/>
      <c r="AL202" s="516"/>
      <c r="AM202" s="517"/>
      <c r="AN202" s="367"/>
      <c r="AO202" s="367"/>
      <c r="AP202" s="43"/>
    </row>
    <row r="203" spans="1:84" ht="80.099999999999994" customHeight="1" x14ac:dyDescent="0.25">
      <c r="A203" s="43" t="s">
        <v>389</v>
      </c>
      <c r="B203" s="31" t="s">
        <v>365</v>
      </c>
      <c r="C203" s="43" t="s">
        <v>364</v>
      </c>
      <c r="D203" s="43" t="s">
        <v>373</v>
      </c>
      <c r="E203" s="69" t="s">
        <v>619</v>
      </c>
      <c r="F203" s="84">
        <v>2024130010255</v>
      </c>
      <c r="G203" s="43" t="s">
        <v>620</v>
      </c>
      <c r="H203" s="45" t="s">
        <v>696</v>
      </c>
      <c r="I203" s="43" t="s">
        <v>883</v>
      </c>
      <c r="J203" s="98">
        <v>0.5</v>
      </c>
      <c r="K203" s="43" t="s">
        <v>621</v>
      </c>
      <c r="L203" s="43" t="s">
        <v>187</v>
      </c>
      <c r="M203" s="43" t="s">
        <v>751</v>
      </c>
      <c r="N203" s="51">
        <v>8</v>
      </c>
      <c r="O203" s="263">
        <v>6.9999999999999999E-4</v>
      </c>
      <c r="P203" s="142">
        <f t="shared" si="5"/>
        <v>8.7499999999999999E-5</v>
      </c>
      <c r="Q203" s="128">
        <v>45703</v>
      </c>
      <c r="R203" s="128">
        <v>46022</v>
      </c>
      <c r="S203" s="43">
        <v>320</v>
      </c>
      <c r="T203" s="43">
        <v>5985</v>
      </c>
      <c r="U203" s="43" t="s">
        <v>1023</v>
      </c>
      <c r="V203" s="51" t="s">
        <v>636</v>
      </c>
      <c r="W203" s="43" t="s">
        <v>1097</v>
      </c>
      <c r="X203" s="43" t="s">
        <v>1098</v>
      </c>
      <c r="Y203" s="43" t="s">
        <v>1099</v>
      </c>
      <c r="Z203" s="43" t="s">
        <v>1100</v>
      </c>
      <c r="AA203" s="124">
        <v>45000000</v>
      </c>
      <c r="AB203" s="43" t="s">
        <v>63</v>
      </c>
      <c r="AC203" s="43" t="s">
        <v>40</v>
      </c>
      <c r="AD203" s="128">
        <v>45689</v>
      </c>
      <c r="AE203" s="124">
        <v>45000000</v>
      </c>
      <c r="AF203" s="124"/>
      <c r="AG203" s="454">
        <v>450000000</v>
      </c>
      <c r="AH203" s="496">
        <v>450000000</v>
      </c>
      <c r="AI203" s="43" t="s">
        <v>40</v>
      </c>
      <c r="AJ203" s="43" t="s">
        <v>1101</v>
      </c>
      <c r="AK203" s="202">
        <v>0</v>
      </c>
      <c r="AL203" s="582">
        <v>39000000</v>
      </c>
      <c r="AM203" s="582">
        <v>0</v>
      </c>
      <c r="AN203" s="527">
        <f>AL203/AH203</f>
        <v>8.666666666666667E-2</v>
      </c>
      <c r="AO203" s="527">
        <f>AM203/AH203</f>
        <v>0</v>
      </c>
      <c r="AP203" s="65" t="s">
        <v>1338</v>
      </c>
    </row>
    <row r="204" spans="1:84" s="102" customFormat="1" ht="80.099999999999994" customHeight="1" x14ac:dyDescent="0.25">
      <c r="A204" s="43" t="s">
        <v>389</v>
      </c>
      <c r="B204" s="43" t="s">
        <v>365</v>
      </c>
      <c r="C204" s="43" t="s">
        <v>364</v>
      </c>
      <c r="D204" s="43" t="s">
        <v>373</v>
      </c>
      <c r="E204" s="69" t="s">
        <v>619</v>
      </c>
      <c r="F204" s="84">
        <v>2024130010255</v>
      </c>
      <c r="G204" s="43" t="s">
        <v>620</v>
      </c>
      <c r="H204" s="45" t="s">
        <v>697</v>
      </c>
      <c r="I204" s="43" t="s">
        <v>883</v>
      </c>
      <c r="J204" s="111">
        <v>0.1</v>
      </c>
      <c r="K204" s="43" t="s">
        <v>622</v>
      </c>
      <c r="L204" s="43" t="s">
        <v>187</v>
      </c>
      <c r="M204" s="43" t="s">
        <v>751</v>
      </c>
      <c r="N204" s="385">
        <v>50</v>
      </c>
      <c r="O204" s="266">
        <v>0</v>
      </c>
      <c r="P204" s="142">
        <f t="shared" si="5"/>
        <v>0</v>
      </c>
      <c r="Q204" s="128">
        <v>45703</v>
      </c>
      <c r="R204" s="128">
        <v>46022</v>
      </c>
      <c r="S204" s="43">
        <v>320</v>
      </c>
      <c r="T204" s="43">
        <v>20000</v>
      </c>
      <c r="U204" s="43" t="s">
        <v>1023</v>
      </c>
      <c r="V204" s="51" t="s">
        <v>636</v>
      </c>
      <c r="W204" s="43" t="s">
        <v>1102</v>
      </c>
      <c r="X204" s="43" t="s">
        <v>1103</v>
      </c>
      <c r="Y204" s="43" t="s">
        <v>1099</v>
      </c>
      <c r="Z204" s="43" t="s">
        <v>1100</v>
      </c>
      <c r="AA204" s="127">
        <v>152350000</v>
      </c>
      <c r="AB204" s="43" t="s">
        <v>63</v>
      </c>
      <c r="AC204" s="43" t="s">
        <v>40</v>
      </c>
      <c r="AD204" s="128">
        <v>45689</v>
      </c>
      <c r="AE204" s="127">
        <v>152350000</v>
      </c>
      <c r="AF204" s="127"/>
      <c r="AG204" s="455"/>
      <c r="AH204" s="497"/>
      <c r="AI204" s="43" t="s">
        <v>40</v>
      </c>
      <c r="AJ204" s="43" t="s">
        <v>1101</v>
      </c>
      <c r="AK204" s="202">
        <v>0</v>
      </c>
      <c r="AL204" s="583"/>
      <c r="AM204" s="583"/>
      <c r="AN204" s="528"/>
      <c r="AO204" s="528"/>
      <c r="AP204" s="65" t="s">
        <v>1339</v>
      </c>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row>
    <row r="205" spans="1:84" s="102" customFormat="1" ht="80.099999999999994" customHeight="1" x14ac:dyDescent="0.25">
      <c r="A205" s="43" t="s">
        <v>389</v>
      </c>
      <c r="B205" s="43" t="s">
        <v>365</v>
      </c>
      <c r="C205" s="43" t="s">
        <v>364</v>
      </c>
      <c r="D205" s="43" t="s">
        <v>373</v>
      </c>
      <c r="E205" s="69" t="s">
        <v>619</v>
      </c>
      <c r="F205" s="84">
        <v>2024130010255</v>
      </c>
      <c r="G205" s="43" t="s">
        <v>620</v>
      </c>
      <c r="H205" s="48" t="s">
        <v>698</v>
      </c>
      <c r="I205" s="43" t="s">
        <v>883</v>
      </c>
      <c r="J205" s="111">
        <v>0.1</v>
      </c>
      <c r="K205" s="43" t="s">
        <v>623</v>
      </c>
      <c r="L205" s="43" t="s">
        <v>187</v>
      </c>
      <c r="M205" s="43" t="s">
        <v>751</v>
      </c>
      <c r="N205" s="385">
        <v>4</v>
      </c>
      <c r="O205" s="266">
        <v>0</v>
      </c>
      <c r="P205" s="142">
        <f t="shared" si="5"/>
        <v>0</v>
      </c>
      <c r="Q205" s="128">
        <v>45703</v>
      </c>
      <c r="R205" s="128">
        <v>46022</v>
      </c>
      <c r="S205" s="43">
        <v>320</v>
      </c>
      <c r="T205" s="43">
        <v>20000</v>
      </c>
      <c r="U205" s="43" t="s">
        <v>1023</v>
      </c>
      <c r="V205" s="51" t="s">
        <v>636</v>
      </c>
      <c r="W205" s="43" t="s">
        <v>1104</v>
      </c>
      <c r="X205" s="43" t="s">
        <v>1105</v>
      </c>
      <c r="Y205" s="43" t="s">
        <v>1099</v>
      </c>
      <c r="Z205" s="43" t="s">
        <v>1100</v>
      </c>
      <c r="AA205" s="127">
        <v>40000000</v>
      </c>
      <c r="AB205" s="43" t="s">
        <v>63</v>
      </c>
      <c r="AC205" s="43" t="s">
        <v>40</v>
      </c>
      <c r="AD205" s="128">
        <v>45717</v>
      </c>
      <c r="AE205" s="127">
        <v>40000000</v>
      </c>
      <c r="AF205" s="127"/>
      <c r="AG205" s="455"/>
      <c r="AH205" s="497"/>
      <c r="AI205" s="43" t="s">
        <v>40</v>
      </c>
      <c r="AJ205" s="43" t="s">
        <v>1101</v>
      </c>
      <c r="AK205" s="202">
        <v>0</v>
      </c>
      <c r="AL205" s="583"/>
      <c r="AM205" s="583"/>
      <c r="AN205" s="528"/>
      <c r="AO205" s="528"/>
      <c r="AP205" s="65" t="s">
        <v>1340</v>
      </c>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row>
    <row r="206" spans="1:84" ht="80.099999999999994" customHeight="1" x14ac:dyDescent="0.25">
      <c r="A206" s="43" t="s">
        <v>389</v>
      </c>
      <c r="B206" s="31" t="s">
        <v>365</v>
      </c>
      <c r="C206" s="43" t="s">
        <v>364</v>
      </c>
      <c r="D206" s="43" t="s">
        <v>373</v>
      </c>
      <c r="E206" s="69" t="s">
        <v>619</v>
      </c>
      <c r="F206" s="84">
        <v>2024130010255</v>
      </c>
      <c r="G206" s="43" t="s">
        <v>620</v>
      </c>
      <c r="H206" s="45" t="s">
        <v>699</v>
      </c>
      <c r="I206" s="43" t="s">
        <v>883</v>
      </c>
      <c r="J206" s="98">
        <v>0.5</v>
      </c>
      <c r="K206" s="43" t="s">
        <v>628</v>
      </c>
      <c r="L206" s="43" t="s">
        <v>187</v>
      </c>
      <c r="M206" s="43" t="s">
        <v>751</v>
      </c>
      <c r="N206" s="51">
        <v>5</v>
      </c>
      <c r="O206" s="263">
        <v>0</v>
      </c>
      <c r="P206" s="142">
        <f t="shared" si="5"/>
        <v>0</v>
      </c>
      <c r="Q206" s="128">
        <v>45703</v>
      </c>
      <c r="R206" s="128">
        <v>46022</v>
      </c>
      <c r="S206" s="43">
        <v>320</v>
      </c>
      <c r="T206" s="43">
        <v>20000</v>
      </c>
      <c r="U206" s="43" t="s">
        <v>1023</v>
      </c>
      <c r="V206" s="51" t="s">
        <v>636</v>
      </c>
      <c r="W206" s="43" t="s">
        <v>1104</v>
      </c>
      <c r="X206" s="43" t="s">
        <v>1105</v>
      </c>
      <c r="Y206" s="43" t="s">
        <v>1099</v>
      </c>
      <c r="Z206" s="43" t="s">
        <v>1100</v>
      </c>
      <c r="AA206" s="124">
        <v>90000000</v>
      </c>
      <c r="AB206" s="43" t="s">
        <v>63</v>
      </c>
      <c r="AC206" s="43" t="s">
        <v>40</v>
      </c>
      <c r="AD206" s="128">
        <v>45689</v>
      </c>
      <c r="AE206" s="124">
        <v>90000000</v>
      </c>
      <c r="AF206" s="124"/>
      <c r="AG206" s="455"/>
      <c r="AH206" s="497"/>
      <c r="AI206" s="43" t="s">
        <v>40</v>
      </c>
      <c r="AJ206" s="43" t="s">
        <v>1101</v>
      </c>
      <c r="AK206" s="202">
        <v>0</v>
      </c>
      <c r="AL206" s="583"/>
      <c r="AM206" s="583"/>
      <c r="AN206" s="528"/>
      <c r="AO206" s="528"/>
      <c r="AP206" s="65" t="s">
        <v>1341</v>
      </c>
    </row>
    <row r="207" spans="1:84" ht="80.099999999999994" customHeight="1" x14ac:dyDescent="0.25">
      <c r="A207" s="43" t="s">
        <v>389</v>
      </c>
      <c r="B207" s="31" t="s">
        <v>365</v>
      </c>
      <c r="C207" s="43" t="s">
        <v>364</v>
      </c>
      <c r="D207" s="43" t="s">
        <v>373</v>
      </c>
      <c r="E207" s="69" t="s">
        <v>619</v>
      </c>
      <c r="F207" s="84">
        <v>2024130010255</v>
      </c>
      <c r="G207" s="43" t="s">
        <v>620</v>
      </c>
      <c r="H207" s="43" t="s">
        <v>698</v>
      </c>
      <c r="I207" s="43" t="s">
        <v>883</v>
      </c>
      <c r="J207" s="98">
        <v>0.5</v>
      </c>
      <c r="K207" s="43" t="s">
        <v>1096</v>
      </c>
      <c r="L207" s="43" t="s">
        <v>187</v>
      </c>
      <c r="M207" s="43" t="s">
        <v>751</v>
      </c>
      <c r="N207" s="51">
        <v>7</v>
      </c>
      <c r="O207" s="263">
        <v>0</v>
      </c>
      <c r="P207" s="142">
        <f t="shared" si="5"/>
        <v>0</v>
      </c>
      <c r="Q207" s="128">
        <v>45703</v>
      </c>
      <c r="R207" s="128">
        <v>46022</v>
      </c>
      <c r="S207" s="43">
        <v>320</v>
      </c>
      <c r="T207" s="43">
        <v>20000</v>
      </c>
      <c r="U207" s="43" t="s">
        <v>1023</v>
      </c>
      <c r="V207" s="51" t="s">
        <v>636</v>
      </c>
      <c r="W207" s="43" t="s">
        <v>1104</v>
      </c>
      <c r="X207" s="43" t="s">
        <v>1105</v>
      </c>
      <c r="Y207" s="43" t="s">
        <v>1099</v>
      </c>
      <c r="Z207" s="43" t="s">
        <v>1106</v>
      </c>
      <c r="AA207" s="124">
        <v>82150000</v>
      </c>
      <c r="AB207" s="43" t="s">
        <v>63</v>
      </c>
      <c r="AC207" s="43" t="s">
        <v>40</v>
      </c>
      <c r="AD207" s="128">
        <v>45689</v>
      </c>
      <c r="AE207" s="124">
        <v>82150000</v>
      </c>
      <c r="AF207" s="124"/>
      <c r="AG207" s="455"/>
      <c r="AH207" s="497"/>
      <c r="AI207" s="43" t="s">
        <v>40</v>
      </c>
      <c r="AJ207" s="43" t="s">
        <v>1101</v>
      </c>
      <c r="AK207" s="202">
        <v>0</v>
      </c>
      <c r="AL207" s="583"/>
      <c r="AM207" s="583"/>
      <c r="AN207" s="528"/>
      <c r="AO207" s="528"/>
      <c r="AP207" s="65" t="s">
        <v>1342</v>
      </c>
    </row>
    <row r="208" spans="1:84" ht="80.099999999999994" customHeight="1" x14ac:dyDescent="0.25">
      <c r="A208" s="43" t="s">
        <v>389</v>
      </c>
      <c r="B208" s="31" t="s">
        <v>365</v>
      </c>
      <c r="C208" s="43" t="s">
        <v>377</v>
      </c>
      <c r="D208" s="43" t="s">
        <v>374</v>
      </c>
      <c r="E208" s="69" t="s">
        <v>619</v>
      </c>
      <c r="F208" s="84">
        <v>2024130010255</v>
      </c>
      <c r="G208" s="43" t="s">
        <v>620</v>
      </c>
      <c r="H208" s="48" t="s">
        <v>698</v>
      </c>
      <c r="I208" s="43" t="s">
        <v>808</v>
      </c>
      <c r="J208" s="98">
        <v>0.5</v>
      </c>
      <c r="K208" s="43" t="s">
        <v>625</v>
      </c>
      <c r="L208" s="43" t="s">
        <v>187</v>
      </c>
      <c r="M208" s="43" t="s">
        <v>752</v>
      </c>
      <c r="N208" s="51">
        <v>3</v>
      </c>
      <c r="O208" s="263">
        <v>0</v>
      </c>
      <c r="P208" s="142">
        <f t="shared" si="5"/>
        <v>0</v>
      </c>
      <c r="Q208" s="128">
        <v>45703</v>
      </c>
      <c r="R208" s="128">
        <v>46022</v>
      </c>
      <c r="S208" s="43">
        <v>320</v>
      </c>
      <c r="T208" s="43">
        <v>20000</v>
      </c>
      <c r="U208" s="43" t="s">
        <v>1023</v>
      </c>
      <c r="V208" s="51" t="s">
        <v>636</v>
      </c>
      <c r="W208" s="43" t="s">
        <v>1107</v>
      </c>
      <c r="X208" s="43" t="s">
        <v>1108</v>
      </c>
      <c r="Y208" s="43" t="s">
        <v>920</v>
      </c>
      <c r="Z208" s="43" t="s">
        <v>920</v>
      </c>
      <c r="AA208" s="124">
        <v>0</v>
      </c>
      <c r="AB208" s="43"/>
      <c r="AC208" s="43"/>
      <c r="AD208" s="43"/>
      <c r="AE208" s="124">
        <v>0</v>
      </c>
      <c r="AF208" s="124"/>
      <c r="AG208" s="455"/>
      <c r="AH208" s="497"/>
      <c r="AI208" s="43" t="s">
        <v>40</v>
      </c>
      <c r="AJ208" s="43" t="s">
        <v>1101</v>
      </c>
      <c r="AK208" s="202"/>
      <c r="AL208" s="583"/>
      <c r="AM208" s="583"/>
      <c r="AN208" s="528"/>
      <c r="AO208" s="528"/>
      <c r="AP208" s="65" t="s">
        <v>1343</v>
      </c>
    </row>
    <row r="209" spans="1:102" ht="80.099999999999994" customHeight="1" x14ac:dyDescent="0.25">
      <c r="A209" s="43" t="s">
        <v>389</v>
      </c>
      <c r="B209" s="31" t="s">
        <v>365</v>
      </c>
      <c r="C209" s="43" t="s">
        <v>377</v>
      </c>
      <c r="D209" s="43" t="s">
        <v>374</v>
      </c>
      <c r="E209" s="69" t="s">
        <v>619</v>
      </c>
      <c r="F209" s="84">
        <v>2024130010255</v>
      </c>
      <c r="G209" s="43" t="s">
        <v>620</v>
      </c>
      <c r="H209" s="48" t="s">
        <v>700</v>
      </c>
      <c r="I209" s="43" t="s">
        <v>808</v>
      </c>
      <c r="J209" s="98">
        <v>0.5</v>
      </c>
      <c r="K209" s="43" t="s">
        <v>626</v>
      </c>
      <c r="L209" s="43" t="s">
        <v>187</v>
      </c>
      <c r="M209" s="43" t="s">
        <v>753</v>
      </c>
      <c r="N209" s="86" t="s">
        <v>224</v>
      </c>
      <c r="O209" s="263">
        <v>2.9999999999999997E-4</v>
      </c>
      <c r="P209" s="142" t="s">
        <v>224</v>
      </c>
      <c r="Q209" s="128">
        <v>45703</v>
      </c>
      <c r="R209" s="128">
        <v>46022</v>
      </c>
      <c r="S209" s="43">
        <v>320</v>
      </c>
      <c r="T209" s="43">
        <v>20000</v>
      </c>
      <c r="U209" s="43" t="s">
        <v>1023</v>
      </c>
      <c r="V209" s="51" t="s">
        <v>636</v>
      </c>
      <c r="W209" s="43" t="s">
        <v>1107</v>
      </c>
      <c r="X209" s="43" t="s">
        <v>1108</v>
      </c>
      <c r="Y209" s="43" t="s">
        <v>1099</v>
      </c>
      <c r="Z209" s="43" t="s">
        <v>1100</v>
      </c>
      <c r="AA209" s="124">
        <v>40500000</v>
      </c>
      <c r="AB209" s="43" t="s">
        <v>63</v>
      </c>
      <c r="AC209" s="43" t="s">
        <v>40</v>
      </c>
      <c r="AD209" s="128">
        <v>45689</v>
      </c>
      <c r="AE209" s="124">
        <v>40500000</v>
      </c>
      <c r="AF209" s="43"/>
      <c r="AG209" s="455"/>
      <c r="AH209" s="497"/>
      <c r="AI209" s="43" t="s">
        <v>920</v>
      </c>
      <c r="AJ209" s="43" t="s">
        <v>920</v>
      </c>
      <c r="AK209" s="210">
        <v>39000000</v>
      </c>
      <c r="AL209" s="583"/>
      <c r="AM209" s="583"/>
      <c r="AN209" s="528"/>
      <c r="AO209" s="528"/>
      <c r="AP209" s="65" t="s">
        <v>1344</v>
      </c>
    </row>
    <row r="210" spans="1:102" ht="80.099999999999994" customHeight="1" x14ac:dyDescent="0.25">
      <c r="A210" s="43" t="s">
        <v>389</v>
      </c>
      <c r="B210" s="31" t="s">
        <v>365</v>
      </c>
      <c r="C210" s="43" t="s">
        <v>377</v>
      </c>
      <c r="D210" s="43" t="s">
        <v>374</v>
      </c>
      <c r="E210" s="69" t="s">
        <v>619</v>
      </c>
      <c r="F210" s="84">
        <v>2024130010255</v>
      </c>
      <c r="G210" s="43" t="s">
        <v>620</v>
      </c>
      <c r="H210" s="48" t="s">
        <v>698</v>
      </c>
      <c r="I210" s="43" t="s">
        <v>808</v>
      </c>
      <c r="J210" s="98">
        <v>0.5</v>
      </c>
      <c r="K210" s="43" t="s">
        <v>627</v>
      </c>
      <c r="L210" s="43" t="s">
        <v>187</v>
      </c>
      <c r="M210" s="43" t="s">
        <v>753</v>
      </c>
      <c r="N210" s="51">
        <v>1</v>
      </c>
      <c r="O210" s="263">
        <v>0</v>
      </c>
      <c r="P210" s="142">
        <f t="shared" si="5"/>
        <v>0</v>
      </c>
      <c r="Q210" s="128">
        <v>45703</v>
      </c>
      <c r="R210" s="128">
        <v>46022</v>
      </c>
      <c r="S210" s="43">
        <v>320</v>
      </c>
      <c r="T210" s="43">
        <v>20000</v>
      </c>
      <c r="U210" s="43" t="s">
        <v>1023</v>
      </c>
      <c r="V210" s="51" t="s">
        <v>636</v>
      </c>
      <c r="W210" s="43" t="s">
        <v>1107</v>
      </c>
      <c r="X210" s="43" t="s">
        <v>1108</v>
      </c>
      <c r="Y210" s="43" t="s">
        <v>920</v>
      </c>
      <c r="Z210" s="43" t="s">
        <v>920</v>
      </c>
      <c r="AA210" s="43" t="s">
        <v>920</v>
      </c>
      <c r="AB210" s="43"/>
      <c r="AC210" s="43"/>
      <c r="AD210" s="43" t="s">
        <v>920</v>
      </c>
      <c r="AE210" s="43" t="s">
        <v>920</v>
      </c>
      <c r="AF210" s="43"/>
      <c r="AG210" s="456"/>
      <c r="AH210" s="498"/>
      <c r="AI210" s="43" t="s">
        <v>920</v>
      </c>
      <c r="AJ210" s="43" t="s">
        <v>920</v>
      </c>
      <c r="AK210" s="152"/>
      <c r="AL210" s="584"/>
      <c r="AM210" s="584"/>
      <c r="AN210" s="529"/>
      <c r="AO210" s="529"/>
      <c r="AP210" s="51"/>
    </row>
    <row r="211" spans="1:102" ht="80.099999999999994" customHeight="1" x14ac:dyDescent="0.25">
      <c r="A211" s="515"/>
      <c r="B211" s="516"/>
      <c r="C211" s="516"/>
      <c r="D211" s="517"/>
      <c r="E211" s="518" t="s">
        <v>1407</v>
      </c>
      <c r="F211" s="519"/>
      <c r="G211" s="519"/>
      <c r="H211" s="519"/>
      <c r="I211" s="519"/>
      <c r="J211" s="519"/>
      <c r="K211" s="519"/>
      <c r="L211" s="519"/>
      <c r="M211" s="519"/>
      <c r="N211" s="519"/>
      <c r="O211" s="520"/>
      <c r="P211" s="303">
        <f>AVERAGE(P203:P210)</f>
        <v>1.2500000000000001E-5</v>
      </c>
      <c r="Q211" s="128"/>
      <c r="R211" s="128"/>
      <c r="S211" s="43"/>
      <c r="T211" s="43"/>
      <c r="U211" s="43"/>
      <c r="V211" s="51"/>
      <c r="W211" s="43"/>
      <c r="X211" s="43"/>
      <c r="Y211" s="43"/>
      <c r="Z211" s="43"/>
      <c r="AA211" s="43"/>
      <c r="AB211" s="43"/>
      <c r="AC211" s="43"/>
      <c r="AD211" s="43"/>
      <c r="AE211" s="43"/>
      <c r="AF211" s="43"/>
      <c r="AG211" s="221"/>
      <c r="AH211" s="334"/>
      <c r="AI211" s="43"/>
      <c r="AJ211" s="515"/>
      <c r="AK211" s="516"/>
      <c r="AL211" s="516"/>
      <c r="AM211" s="517"/>
      <c r="AN211" s="357"/>
      <c r="AO211" s="357"/>
      <c r="AP211" s="51"/>
    </row>
    <row r="212" spans="1:102" ht="80.099999999999994" customHeight="1" x14ac:dyDescent="0.25">
      <c r="A212" s="31" t="s">
        <v>389</v>
      </c>
      <c r="B212" s="31" t="s">
        <v>365</v>
      </c>
      <c r="C212" s="31" t="s">
        <v>399</v>
      </c>
      <c r="D212" s="31" t="s">
        <v>375</v>
      </c>
      <c r="E212" s="152" t="s">
        <v>629</v>
      </c>
      <c r="F212" s="151">
        <v>202400000005445</v>
      </c>
      <c r="G212" s="154" t="s">
        <v>1124</v>
      </c>
      <c r="H212" s="154" t="s">
        <v>1125</v>
      </c>
      <c r="I212" s="154" t="s">
        <v>1126</v>
      </c>
      <c r="J212" s="150"/>
      <c r="K212" s="153" t="s">
        <v>1121</v>
      </c>
      <c r="L212" s="31" t="s">
        <v>187</v>
      </c>
      <c r="M212" s="31" t="s">
        <v>753</v>
      </c>
      <c r="N212" s="86" t="s">
        <v>224</v>
      </c>
      <c r="O212" s="268" t="s">
        <v>224</v>
      </c>
      <c r="P212" s="306" t="s">
        <v>224</v>
      </c>
      <c r="Q212" s="128">
        <v>45703</v>
      </c>
      <c r="R212" s="128">
        <v>46022</v>
      </c>
      <c r="S212" s="43">
        <v>340</v>
      </c>
      <c r="T212" s="179">
        <v>184187</v>
      </c>
      <c r="U212" s="43" t="s">
        <v>1245</v>
      </c>
      <c r="V212" s="31" t="s">
        <v>635</v>
      </c>
      <c r="W212" s="43" t="s">
        <v>1246</v>
      </c>
      <c r="X212" s="43" t="s">
        <v>1246</v>
      </c>
      <c r="Y212" s="43" t="s">
        <v>1044</v>
      </c>
      <c r="Z212" s="43" t="s">
        <v>1249</v>
      </c>
      <c r="AA212" s="43">
        <v>1</v>
      </c>
      <c r="AB212" s="43" t="s">
        <v>64</v>
      </c>
      <c r="AC212" s="43" t="s">
        <v>40</v>
      </c>
      <c r="AD212" s="43"/>
      <c r="AE212" s="179">
        <v>112000000</v>
      </c>
      <c r="AF212" s="43">
        <v>11200000</v>
      </c>
      <c r="AG212" s="43"/>
      <c r="AH212" s="585">
        <v>0</v>
      </c>
      <c r="AI212" s="43" t="s">
        <v>981</v>
      </c>
      <c r="AJ212" s="43"/>
      <c r="AK212" s="210">
        <v>0</v>
      </c>
      <c r="AL212" s="588">
        <v>0</v>
      </c>
      <c r="AM212" s="588">
        <v>0</v>
      </c>
      <c r="AN212" s="527">
        <v>0</v>
      </c>
      <c r="AO212" s="527">
        <v>0</v>
      </c>
      <c r="AP212" s="43"/>
    </row>
    <row r="213" spans="1:102" ht="80.099999999999994" customHeight="1" x14ac:dyDescent="0.25">
      <c r="A213" s="31" t="s">
        <v>389</v>
      </c>
      <c r="B213" s="31" t="s">
        <v>365</v>
      </c>
      <c r="C213" s="31" t="s">
        <v>400</v>
      </c>
      <c r="D213" s="31" t="s">
        <v>375</v>
      </c>
      <c r="E213" s="152" t="s">
        <v>629</v>
      </c>
      <c r="F213" s="151">
        <v>202400000005445</v>
      </c>
      <c r="G213" s="154" t="s">
        <v>1124</v>
      </c>
      <c r="H213" s="154" t="s">
        <v>1125</v>
      </c>
      <c r="I213" s="154" t="s">
        <v>1126</v>
      </c>
      <c r="J213" s="150"/>
      <c r="K213" s="153" t="s">
        <v>1345</v>
      </c>
      <c r="L213" s="31" t="s">
        <v>187</v>
      </c>
      <c r="M213" s="31" t="s">
        <v>753</v>
      </c>
      <c r="N213" s="181">
        <v>1</v>
      </c>
      <c r="O213" s="610">
        <v>0.05</v>
      </c>
      <c r="P213" s="142">
        <f t="shared" ref="P213:P233" si="6">O213/N213</f>
        <v>0.05</v>
      </c>
      <c r="Q213" s="128">
        <v>45703</v>
      </c>
      <c r="R213" s="128">
        <v>46022</v>
      </c>
      <c r="S213" s="43">
        <v>340</v>
      </c>
      <c r="T213" s="43">
        <v>184187</v>
      </c>
      <c r="U213" s="43" t="s">
        <v>1245</v>
      </c>
      <c r="V213" s="31" t="s">
        <v>635</v>
      </c>
      <c r="W213" s="43" t="s">
        <v>1247</v>
      </c>
      <c r="X213" s="43" t="s">
        <v>1247</v>
      </c>
      <c r="Y213" s="43" t="s">
        <v>1044</v>
      </c>
      <c r="Z213" s="43" t="s">
        <v>1250</v>
      </c>
      <c r="AA213" s="43">
        <v>1</v>
      </c>
      <c r="AB213" s="43" t="s">
        <v>64</v>
      </c>
      <c r="AC213" s="43" t="s">
        <v>40</v>
      </c>
      <c r="AD213" s="43"/>
      <c r="AE213" s="179">
        <v>880000000</v>
      </c>
      <c r="AF213" s="43">
        <v>880000000</v>
      </c>
      <c r="AG213" s="43"/>
      <c r="AH213" s="586"/>
      <c r="AI213" s="43" t="s">
        <v>981</v>
      </c>
      <c r="AJ213" s="43"/>
      <c r="AK213" s="210">
        <v>0</v>
      </c>
      <c r="AL213" s="589"/>
      <c r="AM213" s="589"/>
      <c r="AN213" s="528"/>
      <c r="AO213" s="528"/>
      <c r="AP213" s="43"/>
    </row>
    <row r="214" spans="1:102" ht="80.099999999999994" customHeight="1" x14ac:dyDescent="0.25">
      <c r="A214" s="31" t="s">
        <v>389</v>
      </c>
      <c r="B214" s="31" t="s">
        <v>365</v>
      </c>
      <c r="C214" s="31" t="s">
        <v>401</v>
      </c>
      <c r="D214" s="31" t="s">
        <v>375</v>
      </c>
      <c r="E214" s="152" t="s">
        <v>629</v>
      </c>
      <c r="F214" s="151">
        <v>202400000005445</v>
      </c>
      <c r="G214" s="154" t="s">
        <v>1124</v>
      </c>
      <c r="H214" s="154" t="s">
        <v>1125</v>
      </c>
      <c r="I214" s="154" t="s">
        <v>1126</v>
      </c>
      <c r="J214" s="150"/>
      <c r="K214" s="153" t="s">
        <v>1122</v>
      </c>
      <c r="L214" s="31" t="s">
        <v>187</v>
      </c>
      <c r="M214" s="31" t="s">
        <v>753</v>
      </c>
      <c r="N214" s="181">
        <v>1</v>
      </c>
      <c r="O214" s="307">
        <v>7.0000000000000007E-2</v>
      </c>
      <c r="P214" s="142">
        <f t="shared" si="6"/>
        <v>7.0000000000000007E-2</v>
      </c>
      <c r="Q214" s="128">
        <v>45703</v>
      </c>
      <c r="R214" s="128">
        <v>46022</v>
      </c>
      <c r="S214" s="43">
        <v>340</v>
      </c>
      <c r="T214" s="43">
        <v>184187</v>
      </c>
      <c r="U214" s="43" t="s">
        <v>1245</v>
      </c>
      <c r="V214" s="31" t="s">
        <v>635</v>
      </c>
      <c r="W214" s="43" t="s">
        <v>1248</v>
      </c>
      <c r="X214" s="43" t="s">
        <v>1248</v>
      </c>
      <c r="Y214" s="43" t="s">
        <v>1044</v>
      </c>
      <c r="Z214" s="43" t="s">
        <v>1251</v>
      </c>
      <c r="AA214" s="43">
        <v>1</v>
      </c>
      <c r="AB214" s="43" t="s">
        <v>64</v>
      </c>
      <c r="AC214" s="43" t="s">
        <v>40</v>
      </c>
      <c r="AD214" s="43"/>
      <c r="AE214" s="179">
        <v>498996600</v>
      </c>
      <c r="AF214" s="43">
        <v>498996600</v>
      </c>
      <c r="AG214" s="43"/>
      <c r="AH214" s="586"/>
      <c r="AI214" s="43" t="s">
        <v>981</v>
      </c>
      <c r="AJ214" s="43"/>
      <c r="AK214" s="210">
        <v>0</v>
      </c>
      <c r="AL214" s="589"/>
      <c r="AM214" s="589"/>
      <c r="AN214" s="528"/>
      <c r="AO214" s="528"/>
      <c r="AP214" s="43"/>
    </row>
    <row r="215" spans="1:102" s="102" customFormat="1" ht="80.099999999999994" customHeight="1" x14ac:dyDescent="0.25">
      <c r="A215" s="31" t="s">
        <v>389</v>
      </c>
      <c r="B215" s="31" t="s">
        <v>365</v>
      </c>
      <c r="C215" s="31" t="s">
        <v>399</v>
      </c>
      <c r="D215" s="31" t="s">
        <v>375</v>
      </c>
      <c r="E215" s="152" t="s">
        <v>629</v>
      </c>
      <c r="F215" s="151">
        <v>202400000005445</v>
      </c>
      <c r="G215" s="154" t="s">
        <v>1124</v>
      </c>
      <c r="H215" s="154" t="s">
        <v>1125</v>
      </c>
      <c r="I215" s="154" t="s">
        <v>1126</v>
      </c>
      <c r="J215" s="33"/>
      <c r="K215" s="153" t="s">
        <v>1123</v>
      </c>
      <c r="L215" s="31" t="s">
        <v>187</v>
      </c>
      <c r="M215" s="31" t="s">
        <v>753</v>
      </c>
      <c r="N215" s="181">
        <v>1</v>
      </c>
      <c r="O215" s="266">
        <v>0</v>
      </c>
      <c r="P215" s="142">
        <f t="shared" si="6"/>
        <v>0</v>
      </c>
      <c r="Q215" s="133">
        <v>45703</v>
      </c>
      <c r="R215" s="133">
        <v>46022</v>
      </c>
      <c r="S215" s="27">
        <v>340</v>
      </c>
      <c r="T215" s="27">
        <v>184187</v>
      </c>
      <c r="U215" s="27" t="s">
        <v>1245</v>
      </c>
      <c r="V215" s="31" t="s">
        <v>635</v>
      </c>
      <c r="W215" s="26"/>
      <c r="X215" s="26"/>
      <c r="Y215" s="27" t="s">
        <v>1044</v>
      </c>
      <c r="Z215" s="29" t="s">
        <v>1247</v>
      </c>
      <c r="AA215" s="29"/>
      <c r="AB215" s="26"/>
      <c r="AC215" s="26"/>
      <c r="AD215" s="26"/>
      <c r="AE215" s="26"/>
      <c r="AF215" s="26"/>
      <c r="AG215" s="27"/>
      <c r="AH215" s="587"/>
      <c r="AI215" s="26"/>
      <c r="AJ215" s="26"/>
      <c r="AK215" s="210">
        <v>0</v>
      </c>
      <c r="AL215" s="590"/>
      <c r="AM215" s="590"/>
      <c r="AN215" s="529"/>
      <c r="AO215" s="529"/>
      <c r="AP215" s="27"/>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row>
    <row r="216" spans="1:102" s="102" customFormat="1" ht="80.099999999999994" customHeight="1" x14ac:dyDescent="0.25">
      <c r="A216" s="536"/>
      <c r="B216" s="537"/>
      <c r="C216" s="537"/>
      <c r="D216" s="538"/>
      <c r="E216" s="518" t="s">
        <v>1408</v>
      </c>
      <c r="F216" s="519"/>
      <c r="G216" s="519"/>
      <c r="H216" s="519"/>
      <c r="I216" s="519"/>
      <c r="J216" s="519"/>
      <c r="K216" s="519"/>
      <c r="L216" s="519"/>
      <c r="M216" s="519"/>
      <c r="N216" s="519"/>
      <c r="O216" s="520"/>
      <c r="P216" s="303">
        <f>AVERAGE(P212:P215)</f>
        <v>0.04</v>
      </c>
      <c r="Q216" s="133"/>
      <c r="R216" s="133"/>
      <c r="S216" s="27"/>
      <c r="T216" s="27"/>
      <c r="U216" s="27"/>
      <c r="V216" s="31"/>
      <c r="W216" s="26"/>
      <c r="X216" s="26"/>
      <c r="Y216" s="27"/>
      <c r="Z216" s="29"/>
      <c r="AA216" s="29"/>
      <c r="AB216" s="26"/>
      <c r="AC216" s="26"/>
      <c r="AD216" s="26"/>
      <c r="AE216" s="26"/>
      <c r="AF216" s="26"/>
      <c r="AG216" s="276"/>
      <c r="AH216" s="336"/>
      <c r="AI216" s="26"/>
      <c r="AJ216" s="605"/>
      <c r="AK216" s="606"/>
      <c r="AL216" s="606"/>
      <c r="AM216" s="607"/>
      <c r="AN216" s="368"/>
      <c r="AO216" s="368"/>
      <c r="AP216" s="27"/>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row>
    <row r="217" spans="1:102" ht="80.099999999999994" customHeight="1" x14ac:dyDescent="0.25">
      <c r="A217" s="43" t="s">
        <v>389</v>
      </c>
      <c r="B217" s="31" t="s">
        <v>365</v>
      </c>
      <c r="C217" s="43" t="s">
        <v>400</v>
      </c>
      <c r="D217" s="43" t="s">
        <v>376</v>
      </c>
      <c r="E217" s="81" t="s">
        <v>630</v>
      </c>
      <c r="F217" s="84">
        <v>2024130010258</v>
      </c>
      <c r="G217" s="87" t="s">
        <v>631</v>
      </c>
      <c r="H217" s="48" t="s">
        <v>701</v>
      </c>
      <c r="I217" s="43" t="s">
        <v>884</v>
      </c>
      <c r="J217" s="98">
        <v>0.5</v>
      </c>
      <c r="K217" s="43" t="s">
        <v>885</v>
      </c>
      <c r="L217" s="43" t="s">
        <v>187</v>
      </c>
      <c r="M217" s="43" t="s">
        <v>754</v>
      </c>
      <c r="N217" s="43">
        <v>3</v>
      </c>
      <c r="O217" s="301">
        <v>0</v>
      </c>
      <c r="P217" s="142">
        <f t="shared" si="6"/>
        <v>0</v>
      </c>
      <c r="Q217" s="128" t="s">
        <v>1235</v>
      </c>
      <c r="R217" s="128" t="s">
        <v>1236</v>
      </c>
      <c r="S217" s="43">
        <v>332</v>
      </c>
      <c r="T217" s="43">
        <v>3700</v>
      </c>
      <c r="U217" s="43" t="s">
        <v>898</v>
      </c>
      <c r="V217" s="43" t="s">
        <v>493</v>
      </c>
      <c r="W217" s="43" t="s">
        <v>1076</v>
      </c>
      <c r="X217" s="43" t="s">
        <v>1077</v>
      </c>
      <c r="Y217" s="43" t="s">
        <v>896</v>
      </c>
      <c r="Z217" s="43" t="s">
        <v>898</v>
      </c>
      <c r="AA217" s="43" t="s">
        <v>54</v>
      </c>
      <c r="AB217" s="43" t="s">
        <v>898</v>
      </c>
      <c r="AC217" s="43" t="s">
        <v>40</v>
      </c>
      <c r="AD217" s="43" t="s">
        <v>1210</v>
      </c>
      <c r="AE217" s="43"/>
      <c r="AF217" s="43"/>
      <c r="AG217" s="454"/>
      <c r="AH217" s="496">
        <v>2000000000</v>
      </c>
      <c r="AI217" s="43" t="s">
        <v>1073</v>
      </c>
      <c r="AJ217" s="43" t="s">
        <v>1237</v>
      </c>
      <c r="AK217" s="203"/>
      <c r="AL217" s="602">
        <v>102690726.90000001</v>
      </c>
      <c r="AM217" s="602">
        <v>81984178.900000006</v>
      </c>
      <c r="AN217" s="527">
        <f>AL217/AH217</f>
        <v>5.1345363450000001E-2</v>
      </c>
      <c r="AO217" s="527">
        <f>AM217/AH217</f>
        <v>4.0992089450000005E-2</v>
      </c>
      <c r="AP217" s="43" t="s">
        <v>1326</v>
      </c>
    </row>
    <row r="218" spans="1:102" s="102" customFormat="1" ht="80.099999999999994" customHeight="1" x14ac:dyDescent="0.25">
      <c r="A218" s="31" t="s">
        <v>389</v>
      </c>
      <c r="B218" s="31" t="s">
        <v>365</v>
      </c>
      <c r="C218" s="31" t="s">
        <v>400</v>
      </c>
      <c r="D218" s="31" t="s">
        <v>376</v>
      </c>
      <c r="E218" s="81" t="s">
        <v>630</v>
      </c>
      <c r="F218" s="112">
        <v>2024130010258</v>
      </c>
      <c r="G218" s="113" t="s">
        <v>631</v>
      </c>
      <c r="H218" s="29" t="s">
        <v>701</v>
      </c>
      <c r="I218" s="31" t="s">
        <v>827</v>
      </c>
      <c r="J218" s="111">
        <v>0.1</v>
      </c>
      <c r="K218" s="31" t="s">
        <v>632</v>
      </c>
      <c r="L218" s="43" t="s">
        <v>187</v>
      </c>
      <c r="M218" s="43" t="s">
        <v>754</v>
      </c>
      <c r="N218" s="43">
        <v>2</v>
      </c>
      <c r="O218" s="301">
        <v>0</v>
      </c>
      <c r="P218" s="142">
        <f t="shared" si="6"/>
        <v>0</v>
      </c>
      <c r="Q218" s="128" t="s">
        <v>1235</v>
      </c>
      <c r="R218" s="128" t="s">
        <v>1236</v>
      </c>
      <c r="S218" s="43">
        <v>332</v>
      </c>
      <c r="T218" s="43">
        <v>1000</v>
      </c>
      <c r="U218" s="43" t="s">
        <v>898</v>
      </c>
      <c r="V218" s="43" t="s">
        <v>493</v>
      </c>
      <c r="W218" s="43" t="s">
        <v>1076</v>
      </c>
      <c r="X218" s="43" t="s">
        <v>1078</v>
      </c>
      <c r="Y218" s="43" t="s">
        <v>896</v>
      </c>
      <c r="Z218" s="43" t="s">
        <v>898</v>
      </c>
      <c r="AA218" s="43" t="s">
        <v>51</v>
      </c>
      <c r="AB218" s="43" t="s">
        <v>898</v>
      </c>
      <c r="AC218" s="43" t="s">
        <v>40</v>
      </c>
      <c r="AD218" s="43" t="s">
        <v>1210</v>
      </c>
      <c r="AE218" s="43"/>
      <c r="AF218" s="127"/>
      <c r="AG218" s="455"/>
      <c r="AH218" s="497"/>
      <c r="AI218" s="43" t="s">
        <v>1073</v>
      </c>
      <c r="AJ218" s="43" t="s">
        <v>1237</v>
      </c>
      <c r="AK218" s="203"/>
      <c r="AL218" s="603"/>
      <c r="AM218" s="603"/>
      <c r="AN218" s="528"/>
      <c r="AO218" s="528"/>
      <c r="AP218" s="43" t="s">
        <v>1327</v>
      </c>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row>
    <row r="219" spans="1:102" s="102" customFormat="1" ht="80.099999999999994" customHeight="1" x14ac:dyDescent="0.25">
      <c r="A219" s="31" t="s">
        <v>389</v>
      </c>
      <c r="B219" s="31" t="s">
        <v>365</v>
      </c>
      <c r="C219" s="31" t="s">
        <v>400</v>
      </c>
      <c r="D219" s="31" t="s">
        <v>376</v>
      </c>
      <c r="E219" s="81" t="s">
        <v>630</v>
      </c>
      <c r="F219" s="112">
        <v>2024130010258</v>
      </c>
      <c r="G219" s="113" t="s">
        <v>631</v>
      </c>
      <c r="H219" s="110" t="s">
        <v>702</v>
      </c>
      <c r="I219" s="31" t="s">
        <v>827</v>
      </c>
      <c r="J219" s="111">
        <v>0.1</v>
      </c>
      <c r="K219" s="31" t="s">
        <v>633</v>
      </c>
      <c r="L219" s="43" t="s">
        <v>187</v>
      </c>
      <c r="M219" s="43" t="s">
        <v>754</v>
      </c>
      <c r="N219" s="43">
        <v>10</v>
      </c>
      <c r="O219" s="301">
        <v>2</v>
      </c>
      <c r="P219" s="142">
        <f t="shared" si="6"/>
        <v>0.2</v>
      </c>
      <c r="Q219" s="128" t="s">
        <v>1235</v>
      </c>
      <c r="R219" s="128" t="s">
        <v>1236</v>
      </c>
      <c r="S219" s="43">
        <v>332</v>
      </c>
      <c r="T219" s="43">
        <v>832</v>
      </c>
      <c r="U219" s="43" t="s">
        <v>898</v>
      </c>
      <c r="V219" s="43" t="s">
        <v>493</v>
      </c>
      <c r="W219" s="43" t="s">
        <v>1076</v>
      </c>
      <c r="X219" s="43" t="s">
        <v>1078</v>
      </c>
      <c r="Y219" s="43" t="s">
        <v>896</v>
      </c>
      <c r="Z219" s="43" t="s">
        <v>898</v>
      </c>
      <c r="AA219" s="43" t="s">
        <v>63</v>
      </c>
      <c r="AB219" s="43" t="s">
        <v>63</v>
      </c>
      <c r="AC219" s="43" t="s">
        <v>40</v>
      </c>
      <c r="AD219" s="43" t="s">
        <v>1210</v>
      </c>
      <c r="AE219" s="43" t="s">
        <v>898</v>
      </c>
      <c r="AF219" s="43" t="s">
        <v>898</v>
      </c>
      <c r="AG219" s="455"/>
      <c r="AH219" s="497"/>
      <c r="AI219" s="43" t="s">
        <v>1073</v>
      </c>
      <c r="AJ219" s="43" t="s">
        <v>1237</v>
      </c>
      <c r="AK219" s="152"/>
      <c r="AL219" s="603"/>
      <c r="AM219" s="603"/>
      <c r="AN219" s="528"/>
      <c r="AO219" s="528"/>
      <c r="AP219" s="43" t="s">
        <v>1328</v>
      </c>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row>
    <row r="220" spans="1:102" ht="80.099999999999994" customHeight="1" x14ac:dyDescent="0.25">
      <c r="A220" s="43" t="s">
        <v>389</v>
      </c>
      <c r="B220" s="31" t="s">
        <v>365</v>
      </c>
      <c r="C220" s="43" t="s">
        <v>400</v>
      </c>
      <c r="D220" s="43" t="s">
        <v>376</v>
      </c>
      <c r="E220" s="81" t="s">
        <v>630</v>
      </c>
      <c r="F220" s="84">
        <v>2024130010258</v>
      </c>
      <c r="G220" s="87" t="s">
        <v>631</v>
      </c>
      <c r="H220" s="45" t="s">
        <v>703</v>
      </c>
      <c r="I220" s="31" t="s">
        <v>887</v>
      </c>
      <c r="J220" s="98">
        <v>0.5</v>
      </c>
      <c r="K220" s="31" t="s">
        <v>888</v>
      </c>
      <c r="L220" s="43" t="s">
        <v>187</v>
      </c>
      <c r="M220" s="43" t="s">
        <v>754</v>
      </c>
      <c r="N220" s="43">
        <v>10</v>
      </c>
      <c r="O220" s="301">
        <v>2</v>
      </c>
      <c r="P220" s="142">
        <f t="shared" si="6"/>
        <v>0.2</v>
      </c>
      <c r="Q220" s="128" t="s">
        <v>1235</v>
      </c>
      <c r="R220" s="128" t="s">
        <v>1236</v>
      </c>
      <c r="S220" s="43">
        <v>332</v>
      </c>
      <c r="T220" s="43">
        <v>832</v>
      </c>
      <c r="U220" s="43" t="s">
        <v>898</v>
      </c>
      <c r="V220" s="43" t="s">
        <v>493</v>
      </c>
      <c r="W220" s="43" t="s">
        <v>1076</v>
      </c>
      <c r="X220" s="43" t="s">
        <v>1078</v>
      </c>
      <c r="Y220" s="43" t="s">
        <v>896</v>
      </c>
      <c r="Z220" s="43" t="s">
        <v>898</v>
      </c>
      <c r="AA220" s="43" t="s">
        <v>898</v>
      </c>
      <c r="AB220" s="43" t="s">
        <v>898</v>
      </c>
      <c r="AC220" s="43" t="s">
        <v>40</v>
      </c>
      <c r="AD220" s="43" t="s">
        <v>920</v>
      </c>
      <c r="AE220" s="43" t="s">
        <v>898</v>
      </c>
      <c r="AF220" s="43" t="s">
        <v>898</v>
      </c>
      <c r="AG220" s="455"/>
      <c r="AH220" s="497"/>
      <c r="AI220" s="43" t="s">
        <v>898</v>
      </c>
      <c r="AJ220" s="43" t="s">
        <v>898</v>
      </c>
      <c r="AK220" s="152"/>
      <c r="AL220" s="603"/>
      <c r="AM220" s="603"/>
      <c r="AN220" s="528"/>
      <c r="AO220" s="528"/>
      <c r="AP220" s="43" t="s">
        <v>1328</v>
      </c>
    </row>
    <row r="221" spans="1:102" s="102" customFormat="1" ht="80.099999999999994" customHeight="1" x14ac:dyDescent="0.25">
      <c r="A221" s="43" t="s">
        <v>389</v>
      </c>
      <c r="B221" s="31" t="s">
        <v>365</v>
      </c>
      <c r="C221" s="43" t="s">
        <v>400</v>
      </c>
      <c r="D221" s="43" t="s">
        <v>376</v>
      </c>
      <c r="E221" s="81" t="s">
        <v>630</v>
      </c>
      <c r="F221" s="84">
        <v>2024130010258</v>
      </c>
      <c r="G221" s="87" t="s">
        <v>631</v>
      </c>
      <c r="H221" s="45" t="s">
        <v>702</v>
      </c>
      <c r="I221" s="31" t="s">
        <v>827</v>
      </c>
      <c r="J221" s="111">
        <v>0.1</v>
      </c>
      <c r="K221" s="31" t="s">
        <v>634</v>
      </c>
      <c r="L221" s="43" t="s">
        <v>187</v>
      </c>
      <c r="M221" s="43" t="s">
        <v>754</v>
      </c>
      <c r="N221" s="43">
        <v>10</v>
      </c>
      <c r="O221" s="301">
        <v>0.11</v>
      </c>
      <c r="P221" s="142">
        <f t="shared" si="6"/>
        <v>1.0999999999999999E-2</v>
      </c>
      <c r="Q221" s="128" t="s">
        <v>1235</v>
      </c>
      <c r="R221" s="128" t="s">
        <v>1236</v>
      </c>
      <c r="S221" s="43">
        <v>332</v>
      </c>
      <c r="T221" s="43">
        <v>1000</v>
      </c>
      <c r="U221" s="43" t="s">
        <v>898</v>
      </c>
      <c r="V221" s="43" t="s">
        <v>493</v>
      </c>
      <c r="W221" s="43" t="s">
        <v>1076</v>
      </c>
      <c r="X221" s="43" t="s">
        <v>1078</v>
      </c>
      <c r="Y221" s="43" t="s">
        <v>914</v>
      </c>
      <c r="Z221" s="43" t="s">
        <v>898</v>
      </c>
      <c r="AA221" s="43" t="s">
        <v>54</v>
      </c>
      <c r="AB221" s="43" t="s">
        <v>898</v>
      </c>
      <c r="AC221" s="43" t="s">
        <v>40</v>
      </c>
      <c r="AD221" s="43" t="s">
        <v>1210</v>
      </c>
      <c r="AE221" s="43"/>
      <c r="AF221" s="127"/>
      <c r="AG221" s="455"/>
      <c r="AH221" s="497"/>
      <c r="AI221" s="43" t="s">
        <v>1073</v>
      </c>
      <c r="AJ221" s="43" t="s">
        <v>1237</v>
      </c>
      <c r="AK221" s="203"/>
      <c r="AL221" s="603"/>
      <c r="AM221" s="603"/>
      <c r="AN221" s="528"/>
      <c r="AO221" s="528"/>
      <c r="AP221" s="43" t="s">
        <v>1329</v>
      </c>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row>
    <row r="222" spans="1:102" s="102" customFormat="1" ht="80.099999999999994" customHeight="1" x14ac:dyDescent="0.25">
      <c r="A222" s="43" t="s">
        <v>389</v>
      </c>
      <c r="B222" s="31" t="s">
        <v>365</v>
      </c>
      <c r="C222" s="43" t="s">
        <v>400</v>
      </c>
      <c r="D222" s="43" t="s">
        <v>376</v>
      </c>
      <c r="E222" s="81" t="s">
        <v>630</v>
      </c>
      <c r="F222" s="84">
        <v>2024130010258</v>
      </c>
      <c r="G222" s="87" t="s">
        <v>631</v>
      </c>
      <c r="H222" s="45" t="s">
        <v>703</v>
      </c>
      <c r="I222" s="43" t="s">
        <v>884</v>
      </c>
      <c r="J222" s="111">
        <v>0.1</v>
      </c>
      <c r="K222" s="43" t="s">
        <v>886</v>
      </c>
      <c r="L222" s="43" t="s">
        <v>187</v>
      </c>
      <c r="M222" s="43" t="s">
        <v>754</v>
      </c>
      <c r="N222" s="43">
        <v>10</v>
      </c>
      <c r="O222" s="301">
        <v>0.11</v>
      </c>
      <c r="P222" s="142">
        <f t="shared" si="6"/>
        <v>1.0999999999999999E-2</v>
      </c>
      <c r="Q222" s="128" t="s">
        <v>1235</v>
      </c>
      <c r="R222" s="128" t="s">
        <v>1236</v>
      </c>
      <c r="S222" s="43">
        <v>332</v>
      </c>
      <c r="T222" s="43">
        <v>3700</v>
      </c>
      <c r="U222" s="43" t="s">
        <v>898</v>
      </c>
      <c r="V222" s="43" t="s">
        <v>493</v>
      </c>
      <c r="W222" s="43" t="s">
        <v>1079</v>
      </c>
      <c r="X222" s="43" t="s">
        <v>1080</v>
      </c>
      <c r="Y222" s="43" t="s">
        <v>896</v>
      </c>
      <c r="Z222" s="43" t="s">
        <v>898</v>
      </c>
      <c r="AA222" s="43" t="s">
        <v>54</v>
      </c>
      <c r="AB222" s="43" t="s">
        <v>898</v>
      </c>
      <c r="AC222" s="43" t="s">
        <v>40</v>
      </c>
      <c r="AD222" s="43" t="s">
        <v>1210</v>
      </c>
      <c r="AE222" s="43"/>
      <c r="AF222" s="43"/>
      <c r="AG222" s="456"/>
      <c r="AH222" s="498"/>
      <c r="AI222" s="43" t="s">
        <v>1073</v>
      </c>
      <c r="AJ222" s="43" t="s">
        <v>1237</v>
      </c>
      <c r="AK222" s="152"/>
      <c r="AL222" s="604"/>
      <c r="AM222" s="604"/>
      <c r="AN222" s="529"/>
      <c r="AO222" s="529"/>
      <c r="AP222" s="43" t="s">
        <v>1330</v>
      </c>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row>
    <row r="223" spans="1:102" s="102" customFormat="1" ht="80.099999999999994" customHeight="1" x14ac:dyDescent="0.25">
      <c r="A223" s="515"/>
      <c r="B223" s="516"/>
      <c r="C223" s="516"/>
      <c r="D223" s="517"/>
      <c r="E223" s="518" t="s">
        <v>1409</v>
      </c>
      <c r="F223" s="519"/>
      <c r="G223" s="519"/>
      <c r="H223" s="519"/>
      <c r="I223" s="519"/>
      <c r="J223" s="519"/>
      <c r="K223" s="519"/>
      <c r="L223" s="519"/>
      <c r="M223" s="519"/>
      <c r="N223" s="519"/>
      <c r="O223" s="520"/>
      <c r="P223" s="303">
        <f>AVERAGE(P217:P222)</f>
        <v>7.0333333333333345E-2</v>
      </c>
      <c r="Q223" s="128"/>
      <c r="R223" s="128"/>
      <c r="S223" s="43"/>
      <c r="T223" s="43"/>
      <c r="U223" s="43"/>
      <c r="V223" s="43"/>
      <c r="W223" s="43"/>
      <c r="X223" s="43"/>
      <c r="Y223" s="43"/>
      <c r="Z223" s="43"/>
      <c r="AA223" s="43"/>
      <c r="AB223" s="43"/>
      <c r="AC223" s="43"/>
      <c r="AD223" s="43"/>
      <c r="AE223" s="43"/>
      <c r="AF223" s="43"/>
      <c r="AG223" s="220"/>
      <c r="AH223" s="333"/>
      <c r="AI223" s="43"/>
      <c r="AJ223" s="515"/>
      <c r="AK223" s="516"/>
      <c r="AL223" s="516"/>
      <c r="AM223" s="517"/>
      <c r="AN223" s="357"/>
      <c r="AO223" s="357"/>
      <c r="AP223" s="4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row>
    <row r="224" spans="1:102" ht="80.099999999999994" customHeight="1" x14ac:dyDescent="0.25">
      <c r="A224" s="43" t="s">
        <v>388</v>
      </c>
      <c r="B224" s="31" t="s">
        <v>378</v>
      </c>
      <c r="C224" s="43" t="s">
        <v>377</v>
      </c>
      <c r="D224" s="43" t="s">
        <v>385</v>
      </c>
      <c r="E224" s="114" t="s">
        <v>637</v>
      </c>
      <c r="F224" s="84">
        <v>2024130010231</v>
      </c>
      <c r="G224" s="43" t="s">
        <v>638</v>
      </c>
      <c r="H224" s="43" t="s">
        <v>704</v>
      </c>
      <c r="I224" s="43" t="s">
        <v>889</v>
      </c>
      <c r="J224" s="98">
        <v>0.5</v>
      </c>
      <c r="K224" s="43" t="s">
        <v>639</v>
      </c>
      <c r="L224" s="43" t="s">
        <v>187</v>
      </c>
      <c r="M224" s="43" t="s">
        <v>755</v>
      </c>
      <c r="N224" s="51">
        <v>20</v>
      </c>
      <c r="O224" s="259">
        <v>0</v>
      </c>
      <c r="P224" s="142">
        <f t="shared" si="6"/>
        <v>0</v>
      </c>
      <c r="Q224" s="128">
        <v>45839</v>
      </c>
      <c r="R224" s="128">
        <v>46022</v>
      </c>
      <c r="S224" s="43">
        <v>183</v>
      </c>
      <c r="T224" s="43">
        <v>2</v>
      </c>
      <c r="U224" s="43" t="s">
        <v>920</v>
      </c>
      <c r="V224" s="51" t="s">
        <v>648</v>
      </c>
      <c r="W224" s="43" t="s">
        <v>1083</v>
      </c>
      <c r="X224" s="43" t="s">
        <v>1084</v>
      </c>
      <c r="Y224" s="43" t="s">
        <v>896</v>
      </c>
      <c r="Z224" s="43" t="s">
        <v>1085</v>
      </c>
      <c r="AA224" s="124">
        <v>73000000</v>
      </c>
      <c r="AB224" s="43" t="s">
        <v>64</v>
      </c>
      <c r="AC224" s="43" t="s">
        <v>40</v>
      </c>
      <c r="AD224" s="128">
        <v>45839</v>
      </c>
      <c r="AE224" s="124">
        <v>73000000</v>
      </c>
      <c r="AF224" s="124">
        <v>73000000</v>
      </c>
      <c r="AG224" s="454">
        <v>2686169885</v>
      </c>
      <c r="AH224" s="496">
        <v>2483807982</v>
      </c>
      <c r="AI224" s="43" t="s">
        <v>912</v>
      </c>
      <c r="AJ224" s="43" t="s">
        <v>1086</v>
      </c>
      <c r="AK224" s="196">
        <v>0</v>
      </c>
      <c r="AL224" s="563">
        <v>13916917</v>
      </c>
      <c r="AM224" s="563">
        <v>13916917</v>
      </c>
      <c r="AN224" s="527">
        <f>AL224/AH224</f>
        <v>5.6030567180937584E-3</v>
      </c>
      <c r="AO224" s="527">
        <f>AM224/AH224</f>
        <v>5.6030567180937584E-3</v>
      </c>
      <c r="AP224" s="43" t="s">
        <v>1346</v>
      </c>
    </row>
    <row r="225" spans="1:78" ht="80.099999999999994" customHeight="1" x14ac:dyDescent="0.25">
      <c r="A225" s="43" t="s">
        <v>388</v>
      </c>
      <c r="B225" s="31" t="s">
        <v>378</v>
      </c>
      <c r="C225" s="43" t="s">
        <v>377</v>
      </c>
      <c r="D225" s="43" t="s">
        <v>385</v>
      </c>
      <c r="E225" s="114" t="s">
        <v>637</v>
      </c>
      <c r="F225" s="84">
        <v>2024130010231</v>
      </c>
      <c r="G225" s="43" t="s">
        <v>638</v>
      </c>
      <c r="H225" s="43" t="s">
        <v>704</v>
      </c>
      <c r="I225" s="43" t="s">
        <v>889</v>
      </c>
      <c r="J225" s="98">
        <v>0.5</v>
      </c>
      <c r="K225" s="43" t="s">
        <v>640</v>
      </c>
      <c r="L225" s="43" t="s">
        <v>187</v>
      </c>
      <c r="M225" s="43" t="s">
        <v>755</v>
      </c>
      <c r="N225" s="51">
        <v>2</v>
      </c>
      <c r="O225" s="259">
        <v>0</v>
      </c>
      <c r="P225" s="142">
        <f t="shared" si="6"/>
        <v>0</v>
      </c>
      <c r="Q225" s="128">
        <v>45839</v>
      </c>
      <c r="R225" s="128">
        <v>46022</v>
      </c>
      <c r="S225" s="43">
        <v>183</v>
      </c>
      <c r="T225" s="43">
        <v>2</v>
      </c>
      <c r="U225" s="43" t="s">
        <v>920</v>
      </c>
      <c r="V225" s="51" t="s">
        <v>648</v>
      </c>
      <c r="W225" s="43" t="s">
        <v>1083</v>
      </c>
      <c r="X225" s="43" t="s">
        <v>1084</v>
      </c>
      <c r="Y225" s="43" t="s">
        <v>896</v>
      </c>
      <c r="Z225" s="43" t="s">
        <v>1239</v>
      </c>
      <c r="AA225" s="124">
        <v>0</v>
      </c>
      <c r="AB225" s="43" t="s">
        <v>63</v>
      </c>
      <c r="AC225" s="43" t="s">
        <v>40</v>
      </c>
      <c r="AD225" s="128">
        <v>45839</v>
      </c>
      <c r="AE225" s="124">
        <v>0</v>
      </c>
      <c r="AF225" s="124">
        <v>0</v>
      </c>
      <c r="AG225" s="455"/>
      <c r="AH225" s="497"/>
      <c r="AI225" s="43"/>
      <c r="AJ225" s="43"/>
      <c r="AK225" s="196">
        <v>0</v>
      </c>
      <c r="AL225" s="564"/>
      <c r="AM225" s="564"/>
      <c r="AN225" s="528"/>
      <c r="AO225" s="528"/>
      <c r="AP225" s="43" t="s">
        <v>1346</v>
      </c>
    </row>
    <row r="226" spans="1:78" ht="80.099999999999994" customHeight="1" x14ac:dyDescent="0.25">
      <c r="A226" s="43" t="s">
        <v>388</v>
      </c>
      <c r="B226" s="31" t="s">
        <v>378</v>
      </c>
      <c r="C226" s="43" t="s">
        <v>377</v>
      </c>
      <c r="D226" s="43" t="s">
        <v>385</v>
      </c>
      <c r="E226" s="114" t="s">
        <v>637</v>
      </c>
      <c r="F226" s="84">
        <v>2024130010231</v>
      </c>
      <c r="G226" s="43" t="s">
        <v>638</v>
      </c>
      <c r="H226" s="43" t="s">
        <v>704</v>
      </c>
      <c r="I226" s="43" t="s">
        <v>889</v>
      </c>
      <c r="J226" s="98">
        <v>0.5</v>
      </c>
      <c r="K226" s="43" t="s">
        <v>641</v>
      </c>
      <c r="L226" s="43" t="s">
        <v>187</v>
      </c>
      <c r="M226" s="43" t="s">
        <v>755</v>
      </c>
      <c r="N226" s="51">
        <v>2</v>
      </c>
      <c r="O226" s="259">
        <v>0</v>
      </c>
      <c r="P226" s="142">
        <f t="shared" si="6"/>
        <v>0</v>
      </c>
      <c r="Q226" s="128">
        <v>45839</v>
      </c>
      <c r="R226" s="128">
        <v>46022</v>
      </c>
      <c r="S226" s="43">
        <v>183</v>
      </c>
      <c r="T226" s="43">
        <v>2</v>
      </c>
      <c r="U226" s="43" t="s">
        <v>920</v>
      </c>
      <c r="V226" s="51" t="s">
        <v>648</v>
      </c>
      <c r="W226" s="43" t="s">
        <v>1083</v>
      </c>
      <c r="X226" s="43" t="s">
        <v>1084</v>
      </c>
      <c r="Y226" s="43" t="s">
        <v>896</v>
      </c>
      <c r="Z226" s="43" t="s">
        <v>1240</v>
      </c>
      <c r="AA226" s="124">
        <v>0</v>
      </c>
      <c r="AB226" s="43" t="s">
        <v>63</v>
      </c>
      <c r="AC226" s="43" t="s">
        <v>40</v>
      </c>
      <c r="AD226" s="128">
        <v>45839</v>
      </c>
      <c r="AE226" s="124">
        <v>0</v>
      </c>
      <c r="AF226" s="124">
        <v>0</v>
      </c>
      <c r="AG226" s="455"/>
      <c r="AH226" s="497"/>
      <c r="AI226" s="43"/>
      <c r="AJ226" s="43"/>
      <c r="AK226" s="196">
        <v>0</v>
      </c>
      <c r="AL226" s="564"/>
      <c r="AM226" s="564"/>
      <c r="AN226" s="528"/>
      <c r="AO226" s="528"/>
      <c r="AP226" s="43" t="s">
        <v>1346</v>
      </c>
    </row>
    <row r="227" spans="1:78" ht="80.099999999999994" customHeight="1" x14ac:dyDescent="0.25">
      <c r="A227" s="43" t="s">
        <v>388</v>
      </c>
      <c r="B227" s="31" t="s">
        <v>378</v>
      </c>
      <c r="C227" s="43" t="s">
        <v>399</v>
      </c>
      <c r="D227" s="43" t="s">
        <v>386</v>
      </c>
      <c r="E227" s="114" t="s">
        <v>637</v>
      </c>
      <c r="F227" s="84">
        <v>2024130010231</v>
      </c>
      <c r="G227" s="43" t="s">
        <v>638</v>
      </c>
      <c r="H227" s="43" t="s">
        <v>705</v>
      </c>
      <c r="I227" s="43" t="s">
        <v>889</v>
      </c>
      <c r="J227" s="98">
        <v>0.5</v>
      </c>
      <c r="K227" s="43" t="s">
        <v>642</v>
      </c>
      <c r="L227" s="43" t="s">
        <v>187</v>
      </c>
      <c r="M227" s="43" t="s">
        <v>756</v>
      </c>
      <c r="N227" s="51">
        <v>2</v>
      </c>
      <c r="O227" s="259">
        <v>0</v>
      </c>
      <c r="P227" s="142">
        <f t="shared" si="6"/>
        <v>0</v>
      </c>
      <c r="Q227" s="128">
        <v>45839</v>
      </c>
      <c r="R227" s="128">
        <v>46022</v>
      </c>
      <c r="S227" s="43">
        <v>183</v>
      </c>
      <c r="T227" s="43">
        <v>2</v>
      </c>
      <c r="U227" s="43" t="s">
        <v>920</v>
      </c>
      <c r="V227" s="51" t="s">
        <v>648</v>
      </c>
      <c r="W227" s="43" t="s">
        <v>1083</v>
      </c>
      <c r="X227" s="43" t="s">
        <v>1084</v>
      </c>
      <c r="Y227" s="43" t="s">
        <v>896</v>
      </c>
      <c r="Z227" s="43" t="s">
        <v>1241</v>
      </c>
      <c r="AA227" s="124">
        <v>0</v>
      </c>
      <c r="AB227" s="43" t="s">
        <v>63</v>
      </c>
      <c r="AC227" s="43" t="s">
        <v>40</v>
      </c>
      <c r="AD227" s="128">
        <v>45839</v>
      </c>
      <c r="AE227" s="124">
        <v>0</v>
      </c>
      <c r="AF227" s="124">
        <v>0</v>
      </c>
      <c r="AG227" s="455"/>
      <c r="AH227" s="497"/>
      <c r="AI227" s="43"/>
      <c r="AJ227" s="43"/>
      <c r="AK227" s="196">
        <v>0</v>
      </c>
      <c r="AL227" s="564"/>
      <c r="AM227" s="564"/>
      <c r="AN227" s="528"/>
      <c r="AO227" s="528"/>
      <c r="AP227" s="43" t="s">
        <v>1346</v>
      </c>
    </row>
    <row r="228" spans="1:78" ht="80.099999999999994" customHeight="1" x14ac:dyDescent="0.25">
      <c r="A228" s="43" t="s">
        <v>388</v>
      </c>
      <c r="B228" s="31" t="s">
        <v>378</v>
      </c>
      <c r="C228" s="43" t="s">
        <v>399</v>
      </c>
      <c r="D228" s="43" t="s">
        <v>386</v>
      </c>
      <c r="E228" s="114" t="s">
        <v>637</v>
      </c>
      <c r="F228" s="84">
        <v>2024130010231</v>
      </c>
      <c r="G228" s="43" t="s">
        <v>638</v>
      </c>
      <c r="H228" s="43" t="s">
        <v>705</v>
      </c>
      <c r="I228" s="43" t="s">
        <v>889</v>
      </c>
      <c r="J228" s="98">
        <v>0.5</v>
      </c>
      <c r="K228" s="43" t="s">
        <v>643</v>
      </c>
      <c r="L228" s="43" t="s">
        <v>187</v>
      </c>
      <c r="M228" s="43" t="s">
        <v>756</v>
      </c>
      <c r="N228" s="51">
        <v>2</v>
      </c>
      <c r="O228" s="259">
        <v>1</v>
      </c>
      <c r="P228" s="142">
        <f t="shared" si="6"/>
        <v>0.5</v>
      </c>
      <c r="Q228" s="128">
        <v>45839</v>
      </c>
      <c r="R228" s="128">
        <v>46022</v>
      </c>
      <c r="S228" s="43">
        <v>183</v>
      </c>
      <c r="T228" s="43">
        <v>2</v>
      </c>
      <c r="U228" s="43" t="s">
        <v>1081</v>
      </c>
      <c r="V228" s="51" t="s">
        <v>648</v>
      </c>
      <c r="W228" s="43" t="s">
        <v>1087</v>
      </c>
      <c r="X228" s="43" t="s">
        <v>1088</v>
      </c>
      <c r="Y228" s="43" t="s">
        <v>896</v>
      </c>
      <c r="Z228" s="43" t="s">
        <v>1089</v>
      </c>
      <c r="AA228" s="124">
        <v>20000000</v>
      </c>
      <c r="AB228" s="43" t="s">
        <v>63</v>
      </c>
      <c r="AC228" s="43" t="s">
        <v>40</v>
      </c>
      <c r="AD228" s="128">
        <v>45839</v>
      </c>
      <c r="AE228" s="124">
        <v>20000000</v>
      </c>
      <c r="AF228" s="124">
        <v>20000000</v>
      </c>
      <c r="AG228" s="455"/>
      <c r="AH228" s="497"/>
      <c r="AI228" s="43" t="s">
        <v>912</v>
      </c>
      <c r="AJ228" s="43" t="s">
        <v>1086</v>
      </c>
      <c r="AK228" s="196">
        <v>13916917</v>
      </c>
      <c r="AL228" s="564"/>
      <c r="AM228" s="564"/>
      <c r="AN228" s="528"/>
      <c r="AO228" s="528"/>
      <c r="AP228" s="43" t="s">
        <v>1347</v>
      </c>
    </row>
    <row r="229" spans="1:78" ht="80.099999999999994" customHeight="1" x14ac:dyDescent="0.25">
      <c r="A229" s="43" t="s">
        <v>388</v>
      </c>
      <c r="B229" s="31" t="s">
        <v>378</v>
      </c>
      <c r="C229" s="43" t="s">
        <v>399</v>
      </c>
      <c r="D229" s="43" t="s">
        <v>386</v>
      </c>
      <c r="E229" s="114" t="s">
        <v>637</v>
      </c>
      <c r="F229" s="84">
        <v>2024130010231</v>
      </c>
      <c r="G229" s="43" t="s">
        <v>638</v>
      </c>
      <c r="H229" s="43" t="s">
        <v>705</v>
      </c>
      <c r="I229" s="43" t="s">
        <v>890</v>
      </c>
      <c r="J229" s="98">
        <v>0.3</v>
      </c>
      <c r="K229" s="43" t="s">
        <v>644</v>
      </c>
      <c r="L229" s="43" t="s">
        <v>187</v>
      </c>
      <c r="M229" s="43" t="s">
        <v>756</v>
      </c>
      <c r="N229" s="51">
        <v>50</v>
      </c>
      <c r="O229" s="259">
        <v>50</v>
      </c>
      <c r="P229" s="142">
        <f t="shared" si="6"/>
        <v>1</v>
      </c>
      <c r="Q229" s="128">
        <v>45703</v>
      </c>
      <c r="R229" s="128">
        <v>46006</v>
      </c>
      <c r="S229" s="43">
        <v>303</v>
      </c>
      <c r="T229" s="43">
        <v>150</v>
      </c>
      <c r="U229" s="43" t="s">
        <v>1082</v>
      </c>
      <c r="V229" s="51" t="s">
        <v>648</v>
      </c>
      <c r="W229" s="43" t="s">
        <v>1090</v>
      </c>
      <c r="X229" s="43" t="s">
        <v>1091</v>
      </c>
      <c r="Y229" s="43" t="s">
        <v>896</v>
      </c>
      <c r="Z229" s="43" t="s">
        <v>1092</v>
      </c>
      <c r="AA229" s="124">
        <v>2126169885</v>
      </c>
      <c r="AB229" s="43" t="s">
        <v>64</v>
      </c>
      <c r="AC229" s="43" t="s">
        <v>48</v>
      </c>
      <c r="AD229" s="128">
        <v>45703</v>
      </c>
      <c r="AE229" s="124">
        <v>2126169885</v>
      </c>
      <c r="AF229" s="124">
        <v>2126169885</v>
      </c>
      <c r="AG229" s="455"/>
      <c r="AH229" s="497"/>
      <c r="AI229" s="43" t="s">
        <v>1093</v>
      </c>
      <c r="AJ229" s="43" t="s">
        <v>1086</v>
      </c>
      <c r="AK229" s="196">
        <v>0</v>
      </c>
      <c r="AL229" s="564"/>
      <c r="AM229" s="564"/>
      <c r="AN229" s="528"/>
      <c r="AO229" s="528"/>
      <c r="AP229" s="43" t="s">
        <v>1348</v>
      </c>
    </row>
    <row r="230" spans="1:78" ht="80.099999999999994" customHeight="1" x14ac:dyDescent="0.25">
      <c r="A230" s="43" t="s">
        <v>388</v>
      </c>
      <c r="B230" s="31" t="s">
        <v>378</v>
      </c>
      <c r="C230" s="43" t="s">
        <v>399</v>
      </c>
      <c r="D230" s="43" t="s">
        <v>386</v>
      </c>
      <c r="E230" s="114" t="s">
        <v>637</v>
      </c>
      <c r="F230" s="84">
        <v>2024130010231</v>
      </c>
      <c r="G230" s="43" t="s">
        <v>638</v>
      </c>
      <c r="H230" s="43" t="s">
        <v>705</v>
      </c>
      <c r="I230" s="43" t="s">
        <v>890</v>
      </c>
      <c r="J230" s="98">
        <v>0.3</v>
      </c>
      <c r="K230" s="43" t="s">
        <v>645</v>
      </c>
      <c r="L230" s="43" t="s">
        <v>187</v>
      </c>
      <c r="M230" s="43" t="s">
        <v>756</v>
      </c>
      <c r="N230" s="51">
        <v>12</v>
      </c>
      <c r="O230" s="259">
        <v>0</v>
      </c>
      <c r="P230" s="142">
        <f t="shared" si="6"/>
        <v>0</v>
      </c>
      <c r="Q230" s="128">
        <v>45703</v>
      </c>
      <c r="R230" s="128">
        <v>46006</v>
      </c>
      <c r="S230" s="43">
        <v>303</v>
      </c>
      <c r="T230" s="43">
        <v>2</v>
      </c>
      <c r="U230" s="43" t="s">
        <v>920</v>
      </c>
      <c r="V230" s="51" t="s">
        <v>648</v>
      </c>
      <c r="W230" s="43" t="s">
        <v>1094</v>
      </c>
      <c r="X230" s="43" t="s">
        <v>1088</v>
      </c>
      <c r="Y230" s="43" t="s">
        <v>896</v>
      </c>
      <c r="Z230" s="43" t="s">
        <v>1095</v>
      </c>
      <c r="AA230" s="124">
        <v>117000000</v>
      </c>
      <c r="AB230" s="43" t="s">
        <v>63</v>
      </c>
      <c r="AC230" s="43" t="s">
        <v>40</v>
      </c>
      <c r="AD230" s="128">
        <v>45703</v>
      </c>
      <c r="AE230" s="124">
        <v>117000000</v>
      </c>
      <c r="AF230" s="124">
        <v>117000000</v>
      </c>
      <c r="AG230" s="455"/>
      <c r="AH230" s="497"/>
      <c r="AI230" s="43" t="s">
        <v>912</v>
      </c>
      <c r="AJ230" s="43" t="s">
        <v>1086</v>
      </c>
      <c r="AK230" s="196">
        <v>0</v>
      </c>
      <c r="AL230" s="564"/>
      <c r="AM230" s="564"/>
      <c r="AN230" s="528"/>
      <c r="AO230" s="528"/>
      <c r="AP230" s="43" t="s">
        <v>1346</v>
      </c>
    </row>
    <row r="231" spans="1:78" ht="80.099999999999994" customHeight="1" x14ac:dyDescent="0.25">
      <c r="A231" s="43" t="s">
        <v>388</v>
      </c>
      <c r="B231" s="31" t="s">
        <v>378</v>
      </c>
      <c r="C231" s="43" t="s">
        <v>399</v>
      </c>
      <c r="D231" s="43" t="s">
        <v>386</v>
      </c>
      <c r="E231" s="114" t="s">
        <v>637</v>
      </c>
      <c r="F231" s="84">
        <v>2024130010231</v>
      </c>
      <c r="G231" s="43" t="s">
        <v>638</v>
      </c>
      <c r="H231" s="43" t="s">
        <v>705</v>
      </c>
      <c r="I231" s="43" t="s">
        <v>890</v>
      </c>
      <c r="J231" s="98">
        <v>0.3</v>
      </c>
      <c r="K231" s="43" t="s">
        <v>646</v>
      </c>
      <c r="L231" s="43" t="s">
        <v>187</v>
      </c>
      <c r="M231" s="43" t="s">
        <v>756</v>
      </c>
      <c r="N231" s="51" t="s">
        <v>224</v>
      </c>
      <c r="O231" s="259" t="s">
        <v>224</v>
      </c>
      <c r="P231" s="270" t="s">
        <v>224</v>
      </c>
      <c r="Q231" s="128" t="s">
        <v>224</v>
      </c>
      <c r="R231" s="128" t="s">
        <v>224</v>
      </c>
      <c r="S231" s="43" t="s">
        <v>224</v>
      </c>
      <c r="T231" s="43" t="s">
        <v>224</v>
      </c>
      <c r="U231" s="43" t="s">
        <v>224</v>
      </c>
      <c r="V231" s="51" t="s">
        <v>648</v>
      </c>
      <c r="W231" s="43" t="s">
        <v>224</v>
      </c>
      <c r="X231" s="43" t="s">
        <v>224</v>
      </c>
      <c r="Y231" s="43" t="s">
        <v>224</v>
      </c>
      <c r="Z231" s="43" t="s">
        <v>224</v>
      </c>
      <c r="AA231" s="124">
        <v>0</v>
      </c>
      <c r="AB231" s="43" t="s">
        <v>224</v>
      </c>
      <c r="AC231" s="43" t="s">
        <v>224</v>
      </c>
      <c r="AD231" s="128" t="s">
        <v>224</v>
      </c>
      <c r="AE231" s="124">
        <v>0</v>
      </c>
      <c r="AF231" s="124">
        <v>0</v>
      </c>
      <c r="AG231" s="455"/>
      <c r="AH231" s="497"/>
      <c r="AI231" s="43" t="s">
        <v>224</v>
      </c>
      <c r="AJ231" s="43" t="s">
        <v>224</v>
      </c>
      <c r="AK231" s="196">
        <v>0</v>
      </c>
      <c r="AL231" s="564"/>
      <c r="AM231" s="564"/>
      <c r="AN231" s="528"/>
      <c r="AO231" s="528"/>
      <c r="AP231" s="43" t="s">
        <v>224</v>
      </c>
    </row>
    <row r="232" spans="1:78" ht="80.099999999999994" customHeight="1" x14ac:dyDescent="0.25">
      <c r="A232" s="43" t="s">
        <v>388</v>
      </c>
      <c r="B232" s="31" t="s">
        <v>378</v>
      </c>
      <c r="C232" s="43" t="s">
        <v>399</v>
      </c>
      <c r="D232" s="43" t="s">
        <v>386</v>
      </c>
      <c r="E232" s="114" t="s">
        <v>637</v>
      </c>
      <c r="F232" s="84">
        <v>2024130010231</v>
      </c>
      <c r="G232" s="43" t="s">
        <v>638</v>
      </c>
      <c r="H232" s="43" t="s">
        <v>705</v>
      </c>
      <c r="I232" s="43" t="s">
        <v>890</v>
      </c>
      <c r="J232" s="98">
        <v>0.3</v>
      </c>
      <c r="K232" s="43" t="s">
        <v>1238</v>
      </c>
      <c r="L232" s="43" t="s">
        <v>187</v>
      </c>
      <c r="M232" s="43" t="s">
        <v>756</v>
      </c>
      <c r="N232" s="51">
        <v>5</v>
      </c>
      <c r="O232" s="259">
        <v>0</v>
      </c>
      <c r="P232" s="142">
        <f t="shared" si="6"/>
        <v>0</v>
      </c>
      <c r="Q232" s="128">
        <v>45703</v>
      </c>
      <c r="R232" s="128">
        <v>46006</v>
      </c>
      <c r="S232" s="43">
        <v>303</v>
      </c>
      <c r="T232" s="43">
        <v>150</v>
      </c>
      <c r="U232" s="43" t="s">
        <v>920</v>
      </c>
      <c r="V232" s="51" t="s">
        <v>648</v>
      </c>
      <c r="W232" s="43" t="s">
        <v>1242</v>
      </c>
      <c r="X232" s="43" t="s">
        <v>1243</v>
      </c>
      <c r="Y232" s="43" t="s">
        <v>896</v>
      </c>
      <c r="Z232" s="43" t="s">
        <v>1244</v>
      </c>
      <c r="AA232" s="124">
        <v>350000000</v>
      </c>
      <c r="AB232" s="43" t="s">
        <v>63</v>
      </c>
      <c r="AC232" s="43" t="s">
        <v>40</v>
      </c>
      <c r="AD232" s="128">
        <v>45703</v>
      </c>
      <c r="AE232" s="124">
        <v>350000000</v>
      </c>
      <c r="AF232" s="124">
        <v>350000000</v>
      </c>
      <c r="AG232" s="455"/>
      <c r="AH232" s="497"/>
      <c r="AI232" s="43" t="s">
        <v>912</v>
      </c>
      <c r="AJ232" s="43" t="s">
        <v>1086</v>
      </c>
      <c r="AK232" s="196">
        <v>0</v>
      </c>
      <c r="AL232" s="564"/>
      <c r="AM232" s="564"/>
      <c r="AN232" s="528"/>
      <c r="AO232" s="528"/>
      <c r="AP232" s="43" t="s">
        <v>1349</v>
      </c>
    </row>
    <row r="233" spans="1:78" ht="80.099999999999994" customHeight="1" x14ac:dyDescent="0.25">
      <c r="A233" s="43" t="s">
        <v>388</v>
      </c>
      <c r="B233" s="31" t="s">
        <v>378</v>
      </c>
      <c r="C233" s="43" t="s">
        <v>400</v>
      </c>
      <c r="D233" s="43" t="s">
        <v>387</v>
      </c>
      <c r="E233" s="114" t="s">
        <v>637</v>
      </c>
      <c r="F233" s="84">
        <v>2024130010231</v>
      </c>
      <c r="G233" s="43" t="s">
        <v>638</v>
      </c>
      <c r="H233" s="43" t="s">
        <v>705</v>
      </c>
      <c r="I233" s="43" t="s">
        <v>891</v>
      </c>
      <c r="J233" s="98">
        <v>0.2</v>
      </c>
      <c r="K233" s="52" t="s">
        <v>647</v>
      </c>
      <c r="L233" s="43" t="s">
        <v>187</v>
      </c>
      <c r="M233" s="43" t="s">
        <v>757</v>
      </c>
      <c r="N233" s="43">
        <v>5</v>
      </c>
      <c r="O233" s="259">
        <v>0</v>
      </c>
      <c r="P233" s="142">
        <f t="shared" si="6"/>
        <v>0</v>
      </c>
      <c r="Q233" s="128">
        <v>45839</v>
      </c>
      <c r="R233" s="128">
        <v>46022</v>
      </c>
      <c r="S233" s="43">
        <v>183</v>
      </c>
      <c r="T233" s="43">
        <v>25</v>
      </c>
      <c r="U233" s="43" t="s">
        <v>920</v>
      </c>
      <c r="V233" s="51" t="s">
        <v>648</v>
      </c>
      <c r="W233" s="43" t="s">
        <v>1087</v>
      </c>
      <c r="X233" s="43" t="s">
        <v>1088</v>
      </c>
      <c r="Y233" s="43" t="s">
        <v>896</v>
      </c>
      <c r="Z233" s="43" t="s">
        <v>1095</v>
      </c>
      <c r="AA233" s="124">
        <v>0</v>
      </c>
      <c r="AB233" s="43" t="s">
        <v>63</v>
      </c>
      <c r="AC233" s="43" t="s">
        <v>40</v>
      </c>
      <c r="AD233" s="128">
        <v>45839</v>
      </c>
      <c r="AE233" s="124">
        <v>0</v>
      </c>
      <c r="AF233" s="124">
        <v>0</v>
      </c>
      <c r="AG233" s="456"/>
      <c r="AH233" s="498"/>
      <c r="AI233" s="43"/>
      <c r="AJ233" s="43"/>
      <c r="AK233" s="196">
        <v>0</v>
      </c>
      <c r="AL233" s="565"/>
      <c r="AM233" s="565"/>
      <c r="AN233" s="529"/>
      <c r="AO233" s="529"/>
      <c r="AP233" s="43" t="s">
        <v>1346</v>
      </c>
    </row>
    <row r="234" spans="1:78" ht="80.099999999999994" customHeight="1" x14ac:dyDescent="0.25">
      <c r="A234" s="515"/>
      <c r="B234" s="516"/>
      <c r="C234" s="516"/>
      <c r="D234" s="517"/>
      <c r="E234" s="518" t="s">
        <v>1410</v>
      </c>
      <c r="F234" s="519"/>
      <c r="G234" s="519"/>
      <c r="H234" s="519"/>
      <c r="I234" s="519"/>
      <c r="J234" s="519"/>
      <c r="K234" s="519"/>
      <c r="L234" s="519"/>
      <c r="M234" s="519"/>
      <c r="N234" s="519"/>
      <c r="O234" s="520"/>
      <c r="P234" s="303">
        <f>AVERAGE(P224:P233)</f>
        <v>0.16666666666666666</v>
      </c>
      <c r="Q234" s="128"/>
      <c r="R234" s="128"/>
      <c r="S234" s="43"/>
      <c r="T234" s="43"/>
      <c r="U234" s="43"/>
      <c r="V234" s="51"/>
      <c r="W234" s="43"/>
      <c r="X234" s="43"/>
      <c r="Y234" s="43"/>
      <c r="Z234" s="43"/>
      <c r="AA234" s="124"/>
      <c r="AB234" s="43"/>
      <c r="AC234" s="43"/>
      <c r="AD234" s="128"/>
      <c r="AE234" s="124"/>
      <c r="AF234" s="124"/>
      <c r="AG234" s="220"/>
      <c r="AH234" s="333"/>
      <c r="AI234" s="43"/>
      <c r="AJ234" s="515"/>
      <c r="AK234" s="516"/>
      <c r="AL234" s="516"/>
      <c r="AM234" s="517"/>
      <c r="AN234" s="366"/>
      <c r="AO234" s="366"/>
      <c r="AP234" s="43"/>
    </row>
    <row r="235" spans="1:78" s="102" customFormat="1" ht="80.099999999999994" customHeight="1" x14ac:dyDescent="0.25">
      <c r="A235" s="43" t="s">
        <v>415</v>
      </c>
      <c r="B235" s="29" t="s">
        <v>412</v>
      </c>
      <c r="C235" s="115" t="s">
        <v>417</v>
      </c>
      <c r="D235" s="77" t="s">
        <v>409</v>
      </c>
      <c r="E235" s="51" t="s">
        <v>224</v>
      </c>
      <c r="F235" s="51" t="s">
        <v>224</v>
      </c>
      <c r="G235" s="51" t="s">
        <v>224</v>
      </c>
      <c r="H235" s="51" t="s">
        <v>224</v>
      </c>
      <c r="I235" s="43" t="s">
        <v>842</v>
      </c>
      <c r="J235" s="111">
        <v>0.1</v>
      </c>
      <c r="K235" s="51">
        <v>1</v>
      </c>
      <c r="L235" s="43" t="s">
        <v>191</v>
      </c>
      <c r="M235" s="43" t="s">
        <v>759</v>
      </c>
      <c r="N235" s="51" t="s">
        <v>224</v>
      </c>
      <c r="O235" s="265" t="s">
        <v>224</v>
      </c>
      <c r="P235" s="27" t="s">
        <v>224</v>
      </c>
      <c r="Q235" s="128" t="s">
        <v>224</v>
      </c>
      <c r="R235" s="128" t="s">
        <v>224</v>
      </c>
      <c r="S235" s="43" t="s">
        <v>224</v>
      </c>
      <c r="T235" s="43" t="s">
        <v>224</v>
      </c>
      <c r="U235" s="43" t="s">
        <v>224</v>
      </c>
      <c r="V235" s="43" t="s">
        <v>758</v>
      </c>
      <c r="W235" s="128" t="s">
        <v>224</v>
      </c>
      <c r="X235" s="128" t="s">
        <v>224</v>
      </c>
      <c r="Y235" s="128" t="s">
        <v>224</v>
      </c>
      <c r="Z235" s="128" t="s">
        <v>224</v>
      </c>
      <c r="AA235" s="128" t="s">
        <v>224</v>
      </c>
      <c r="AB235" s="128" t="s">
        <v>224</v>
      </c>
      <c r="AC235" s="128" t="s">
        <v>224</v>
      </c>
      <c r="AD235" s="128" t="s">
        <v>224</v>
      </c>
      <c r="AE235" s="128" t="s">
        <v>224</v>
      </c>
      <c r="AF235" s="128" t="s">
        <v>224</v>
      </c>
      <c r="AG235" s="468" t="s">
        <v>920</v>
      </c>
      <c r="AH235" s="593"/>
      <c r="AI235" s="128" t="s">
        <v>224</v>
      </c>
      <c r="AJ235" s="128" t="s">
        <v>224</v>
      </c>
      <c r="AK235" s="204"/>
      <c r="AL235" s="573" t="s">
        <v>224</v>
      </c>
      <c r="AM235" s="573" t="s">
        <v>224</v>
      </c>
      <c r="AN235" s="596"/>
      <c r="AO235" s="596"/>
      <c r="AP235" s="51"/>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row>
    <row r="236" spans="1:78" s="102" customFormat="1" ht="80.099999999999994" customHeight="1" x14ac:dyDescent="0.25">
      <c r="A236" s="43" t="s">
        <v>416</v>
      </c>
      <c r="B236" s="29" t="s">
        <v>413</v>
      </c>
      <c r="C236" s="115" t="s">
        <v>418</v>
      </c>
      <c r="D236" s="77" t="s">
        <v>410</v>
      </c>
      <c r="E236" s="51" t="s">
        <v>224</v>
      </c>
      <c r="F236" s="51" t="s">
        <v>224</v>
      </c>
      <c r="G236" s="51" t="s">
        <v>224</v>
      </c>
      <c r="H236" s="51" t="s">
        <v>224</v>
      </c>
      <c r="I236" s="43" t="s">
        <v>842</v>
      </c>
      <c r="J236" s="111">
        <v>0.1</v>
      </c>
      <c r="K236" s="51" t="s">
        <v>224</v>
      </c>
      <c r="L236" s="43" t="s">
        <v>191</v>
      </c>
      <c r="M236" s="43" t="s">
        <v>759</v>
      </c>
      <c r="N236" s="51" t="s">
        <v>224</v>
      </c>
      <c r="O236" s="265" t="s">
        <v>224</v>
      </c>
      <c r="P236" s="27" t="s">
        <v>224</v>
      </c>
      <c r="Q236" s="128" t="s">
        <v>224</v>
      </c>
      <c r="R236" s="128" t="s">
        <v>224</v>
      </c>
      <c r="S236" s="43" t="s">
        <v>224</v>
      </c>
      <c r="T236" s="43" t="s">
        <v>224</v>
      </c>
      <c r="U236" s="43" t="s">
        <v>224</v>
      </c>
      <c r="V236" s="43" t="s">
        <v>758</v>
      </c>
      <c r="W236" s="128" t="s">
        <v>224</v>
      </c>
      <c r="X236" s="128" t="s">
        <v>224</v>
      </c>
      <c r="Y236" s="128" t="s">
        <v>224</v>
      </c>
      <c r="Z236" s="128" t="s">
        <v>224</v>
      </c>
      <c r="AA236" s="128" t="s">
        <v>224</v>
      </c>
      <c r="AB236" s="128" t="s">
        <v>224</v>
      </c>
      <c r="AC236" s="128" t="s">
        <v>224</v>
      </c>
      <c r="AD236" s="128" t="s">
        <v>224</v>
      </c>
      <c r="AE236" s="128" t="s">
        <v>224</v>
      </c>
      <c r="AF236" s="128" t="s">
        <v>224</v>
      </c>
      <c r="AG236" s="469"/>
      <c r="AH236" s="594"/>
      <c r="AI236" s="128" t="s">
        <v>224</v>
      </c>
      <c r="AJ236" s="128" t="s">
        <v>224</v>
      </c>
      <c r="AK236" s="204"/>
      <c r="AL236" s="574"/>
      <c r="AM236" s="574"/>
      <c r="AN236" s="597"/>
      <c r="AO236" s="597"/>
      <c r="AP236" s="51"/>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row>
    <row r="237" spans="1:78" s="102" customFormat="1" ht="80.099999999999994" customHeight="1" x14ac:dyDescent="0.25">
      <c r="A237" s="43" t="s">
        <v>415</v>
      </c>
      <c r="B237" s="29" t="s">
        <v>412</v>
      </c>
      <c r="C237" s="115" t="s">
        <v>419</v>
      </c>
      <c r="D237" s="77" t="s">
        <v>411</v>
      </c>
      <c r="E237" s="51" t="s">
        <v>224</v>
      </c>
      <c r="F237" s="51" t="s">
        <v>224</v>
      </c>
      <c r="G237" s="51" t="s">
        <v>224</v>
      </c>
      <c r="H237" s="51" t="s">
        <v>224</v>
      </c>
      <c r="I237" s="43" t="s">
        <v>842</v>
      </c>
      <c r="J237" s="111">
        <v>0.1</v>
      </c>
      <c r="K237" s="51" t="s">
        <v>224</v>
      </c>
      <c r="L237" s="43" t="s">
        <v>191</v>
      </c>
      <c r="M237" s="43" t="s">
        <v>760</v>
      </c>
      <c r="N237" s="51" t="s">
        <v>224</v>
      </c>
      <c r="O237" s="265" t="s">
        <v>224</v>
      </c>
      <c r="P237" s="27" t="s">
        <v>224</v>
      </c>
      <c r="Q237" s="128" t="s">
        <v>224</v>
      </c>
      <c r="R237" s="128" t="s">
        <v>224</v>
      </c>
      <c r="S237" s="43" t="s">
        <v>224</v>
      </c>
      <c r="T237" s="43" t="s">
        <v>224</v>
      </c>
      <c r="U237" s="43" t="s">
        <v>224</v>
      </c>
      <c r="V237" s="43" t="s">
        <v>758</v>
      </c>
      <c r="W237" s="128" t="s">
        <v>224</v>
      </c>
      <c r="X237" s="128" t="s">
        <v>224</v>
      </c>
      <c r="Y237" s="128" t="s">
        <v>224</v>
      </c>
      <c r="Z237" s="128" t="s">
        <v>224</v>
      </c>
      <c r="AA237" s="128" t="s">
        <v>224</v>
      </c>
      <c r="AB237" s="128" t="s">
        <v>224</v>
      </c>
      <c r="AC237" s="128" t="s">
        <v>224</v>
      </c>
      <c r="AD237" s="128" t="s">
        <v>224</v>
      </c>
      <c r="AE237" s="128" t="s">
        <v>224</v>
      </c>
      <c r="AF237" s="128" t="s">
        <v>224</v>
      </c>
      <c r="AG237" s="470"/>
      <c r="AH237" s="595"/>
      <c r="AI237" s="128" t="s">
        <v>224</v>
      </c>
      <c r="AJ237" s="128" t="s">
        <v>224</v>
      </c>
      <c r="AK237" s="204"/>
      <c r="AL237" s="575"/>
      <c r="AM237" s="575"/>
      <c r="AN237" s="598"/>
      <c r="AO237" s="598"/>
      <c r="AP237" s="51"/>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row>
    <row r="238" spans="1:78" ht="64.5" customHeight="1" x14ac:dyDescent="0.25">
      <c r="A238" s="524"/>
      <c r="B238" s="525"/>
      <c r="C238" s="525"/>
      <c r="D238" s="526"/>
      <c r="E238" s="518" t="s">
        <v>1416</v>
      </c>
      <c r="F238" s="519"/>
      <c r="G238" s="519"/>
      <c r="H238" s="519"/>
      <c r="I238" s="519"/>
      <c r="J238" s="519"/>
      <c r="K238" s="519"/>
      <c r="L238" s="519"/>
      <c r="M238" s="519"/>
      <c r="N238" s="519"/>
      <c r="O238" s="520"/>
      <c r="P238" s="308" t="s">
        <v>224</v>
      </c>
    </row>
    <row r="239" spans="1:78" ht="15.75" thickBot="1" x14ac:dyDescent="0.3">
      <c r="I239" s="96"/>
    </row>
    <row r="240" spans="1:78" ht="57.75" customHeight="1" thickBot="1" x14ac:dyDescent="0.4">
      <c r="E240" s="521" t="s">
        <v>1417</v>
      </c>
      <c r="F240" s="522"/>
      <c r="G240" s="522"/>
      <c r="H240" s="522"/>
      <c r="I240" s="522"/>
      <c r="J240" s="522"/>
      <c r="K240" s="522"/>
      <c r="L240" s="522"/>
      <c r="M240" s="522"/>
      <c r="N240" s="522"/>
      <c r="O240" s="523"/>
      <c r="P240" s="309">
        <f>AVERAGE(P234,P223,P216,P211,P202,P199,P190,P184,P180,P176,P171,P165,P152,P147,P141,P132,P124,P119,P114,P110,P100,P90,P79,P72,P58,P48,P41,P33,P22)</f>
        <v>0.16141857642821711</v>
      </c>
      <c r="AB240" s="599" t="s">
        <v>1424</v>
      </c>
      <c r="AC240" s="600"/>
      <c r="AD240" s="600"/>
      <c r="AE240" s="601"/>
      <c r="AH240" s="381">
        <f>SUM(AH12:AH233)</f>
        <v>1139740840078.3701</v>
      </c>
      <c r="AI240" s="383"/>
      <c r="AJ240" s="383"/>
      <c r="AL240" s="382">
        <f>+AL224+AL217+AL212+AL203+AL200+AL191+AL185+AL181+AL177+AL172+AL166+AL153+AL148+AL142+AL133+AL125+AL120+AL115+AL111+AL101+AL91+AL80+AL73+AL59+AL49+AL42+AL34+AL23+AL12</f>
        <v>398119762164.89001</v>
      </c>
      <c r="AM240" s="382">
        <f>+AM224+AM217+AM212+AM203+AM200+AM191+AM185+AM181+AM177+AM172+AM166+AM153+AM148+AM142+AM133+AM125+AM120+AM115+AM111+AM101+AM91+AM80+AM73+AM59+AM49+AM42+AM34+AM23+AM12</f>
        <v>137491696746.5</v>
      </c>
      <c r="AN240" s="384">
        <f>AL240/AH240</f>
        <v>0.3493072707103439</v>
      </c>
      <c r="AO240" s="384">
        <f>AM240/AH240</f>
        <v>0.12063417569299867</v>
      </c>
    </row>
  </sheetData>
  <mergeCells count="296">
    <mergeCell ref="AJ216:AM216"/>
    <mergeCell ref="AJ234:AM234"/>
    <mergeCell ref="AH235:AH237"/>
    <mergeCell ref="AL235:AL237"/>
    <mergeCell ref="AM235:AM237"/>
    <mergeCell ref="AN235:AN237"/>
    <mergeCell ref="AO235:AO237"/>
    <mergeCell ref="AB240:AE240"/>
    <mergeCell ref="AJ223:AM223"/>
    <mergeCell ref="AH217:AH222"/>
    <mergeCell ref="AL217:AL222"/>
    <mergeCell ref="AM217:AM222"/>
    <mergeCell ref="AN217:AN222"/>
    <mergeCell ref="AO217:AO222"/>
    <mergeCell ref="AH224:AH233"/>
    <mergeCell ref="AL224:AL233"/>
    <mergeCell ref="AM224:AM233"/>
    <mergeCell ref="AN224:AN233"/>
    <mergeCell ref="AO224:AO233"/>
    <mergeCell ref="AG235:AG237"/>
    <mergeCell ref="AJ190:AM190"/>
    <mergeCell ref="AH191:AH198"/>
    <mergeCell ref="AL191:AL198"/>
    <mergeCell ref="AM191:AM198"/>
    <mergeCell ref="AN191:AN198"/>
    <mergeCell ref="AO191:AO198"/>
    <mergeCell ref="AJ199:AM199"/>
    <mergeCell ref="AH200:AH201"/>
    <mergeCell ref="AL200:AL201"/>
    <mergeCell ref="AM200:AM201"/>
    <mergeCell ref="AN200:AN201"/>
    <mergeCell ref="AO200:AO201"/>
    <mergeCell ref="AJ202:AM202"/>
    <mergeCell ref="AH203:AH210"/>
    <mergeCell ref="AL203:AL210"/>
    <mergeCell ref="AM203:AM210"/>
    <mergeCell ref="AN203:AN210"/>
    <mergeCell ref="AO203:AO210"/>
    <mergeCell ref="AJ211:AM211"/>
    <mergeCell ref="AH212:AH215"/>
    <mergeCell ref="AL212:AL215"/>
    <mergeCell ref="AM212:AM215"/>
    <mergeCell ref="AN212:AN215"/>
    <mergeCell ref="AO212:AO215"/>
    <mergeCell ref="AJ184:AM184"/>
    <mergeCell ref="AH185:AH189"/>
    <mergeCell ref="AL185:AL189"/>
    <mergeCell ref="AM185:AM189"/>
    <mergeCell ref="AN185:AN189"/>
    <mergeCell ref="AO185:AO189"/>
    <mergeCell ref="AJ176:AM176"/>
    <mergeCell ref="AL177:AL179"/>
    <mergeCell ref="AH177:AH179"/>
    <mergeCell ref="AM177:AM179"/>
    <mergeCell ref="AN177:AN179"/>
    <mergeCell ref="AO177:AO179"/>
    <mergeCell ref="AJ180:AM180"/>
    <mergeCell ref="AH181:AH183"/>
    <mergeCell ref="AL181:AL183"/>
    <mergeCell ref="AM181:AM183"/>
    <mergeCell ref="AN181:AN183"/>
    <mergeCell ref="AO181:AO183"/>
    <mergeCell ref="AJ165:AM165"/>
    <mergeCell ref="AH166:AH170"/>
    <mergeCell ref="AL166:AL170"/>
    <mergeCell ref="AM166:AM170"/>
    <mergeCell ref="AN166:AN170"/>
    <mergeCell ref="AO166:AO170"/>
    <mergeCell ref="AJ171:AM171"/>
    <mergeCell ref="AH172:AH175"/>
    <mergeCell ref="AL172:AL175"/>
    <mergeCell ref="AM172:AM175"/>
    <mergeCell ref="AN172:AN175"/>
    <mergeCell ref="AO172:AO175"/>
    <mergeCell ref="AJ152:AM152"/>
    <mergeCell ref="AH153:AH164"/>
    <mergeCell ref="AL153:AL164"/>
    <mergeCell ref="AM153:AM164"/>
    <mergeCell ref="AN153:AN164"/>
    <mergeCell ref="AO153:AO164"/>
    <mergeCell ref="AH142:AH146"/>
    <mergeCell ref="AL142:AL146"/>
    <mergeCell ref="AM142:AM146"/>
    <mergeCell ref="AN142:AN146"/>
    <mergeCell ref="AO142:AO146"/>
    <mergeCell ref="AJ147:AM147"/>
    <mergeCell ref="AH148:AH151"/>
    <mergeCell ref="AL148:AL151"/>
    <mergeCell ref="AM148:AM151"/>
    <mergeCell ref="AN148:AN151"/>
    <mergeCell ref="AO148:AO151"/>
    <mergeCell ref="AN125:AN131"/>
    <mergeCell ref="AO125:AO131"/>
    <mergeCell ref="AH133:AH140"/>
    <mergeCell ref="AJ132:AM132"/>
    <mergeCell ref="AL133:AL140"/>
    <mergeCell ref="AM133:AM140"/>
    <mergeCell ref="AN133:AN140"/>
    <mergeCell ref="AO133:AO140"/>
    <mergeCell ref="AJ141:AM141"/>
    <mergeCell ref="AJ72:AM72"/>
    <mergeCell ref="AJ58:AM58"/>
    <mergeCell ref="AJ48:AM48"/>
    <mergeCell ref="AJ41:AM41"/>
    <mergeCell ref="AJ33:AM33"/>
    <mergeCell ref="AJ22:AM22"/>
    <mergeCell ref="AH125:AH131"/>
    <mergeCell ref="AL125:AL131"/>
    <mergeCell ref="AM125:AM131"/>
    <mergeCell ref="AH120:AH123"/>
    <mergeCell ref="AL120:AL123"/>
    <mergeCell ref="AM120:AM123"/>
    <mergeCell ref="AH91:AH99"/>
    <mergeCell ref="AL91:AL99"/>
    <mergeCell ref="AM91:AM99"/>
    <mergeCell ref="AL49:AL57"/>
    <mergeCell ref="AM49:AM57"/>
    <mergeCell ref="AL23:AL32"/>
    <mergeCell ref="AM23:AM32"/>
    <mergeCell ref="AH23:AH32"/>
    <mergeCell ref="AH34:AH40"/>
    <mergeCell ref="AL34:AL40"/>
    <mergeCell ref="AM34:AM40"/>
    <mergeCell ref="AN120:AN123"/>
    <mergeCell ref="AO120:AO123"/>
    <mergeCell ref="AJ124:AM124"/>
    <mergeCell ref="AJ119:AM119"/>
    <mergeCell ref="AJ114:AM114"/>
    <mergeCell ref="AJ110:AM110"/>
    <mergeCell ref="AH111:AH113"/>
    <mergeCell ref="AL111:AL113"/>
    <mergeCell ref="AM111:AM113"/>
    <mergeCell ref="AN111:AN113"/>
    <mergeCell ref="AO111:AO113"/>
    <mergeCell ref="AH115:AH118"/>
    <mergeCell ref="AL115:AL118"/>
    <mergeCell ref="AM115:AM118"/>
    <mergeCell ref="AN115:AN118"/>
    <mergeCell ref="AO115:AO118"/>
    <mergeCell ref="AN91:AN99"/>
    <mergeCell ref="AO91:AO99"/>
    <mergeCell ref="AH101:AH109"/>
    <mergeCell ref="AL101:AL109"/>
    <mergeCell ref="AM101:AM109"/>
    <mergeCell ref="AN101:AN109"/>
    <mergeCell ref="AO101:AO109"/>
    <mergeCell ref="AJ100:AM100"/>
    <mergeCell ref="AN73:AN78"/>
    <mergeCell ref="AO73:AO78"/>
    <mergeCell ref="AL73:AL78"/>
    <mergeCell ref="AM73:AM78"/>
    <mergeCell ref="AH73:AH78"/>
    <mergeCell ref="AN80:AN89"/>
    <mergeCell ref="AO80:AO89"/>
    <mergeCell ref="AH80:AH89"/>
    <mergeCell ref="AL80:AL89"/>
    <mergeCell ref="AM80:AM89"/>
    <mergeCell ref="AJ90:AM90"/>
    <mergeCell ref="AJ79:AM79"/>
    <mergeCell ref="AN49:AN57"/>
    <mergeCell ref="AO49:AO57"/>
    <mergeCell ref="AH49:AH57"/>
    <mergeCell ref="AH59:AH71"/>
    <mergeCell ref="AL59:AL71"/>
    <mergeCell ref="AM59:AM71"/>
    <mergeCell ref="AN59:AN71"/>
    <mergeCell ref="AO59:AO71"/>
    <mergeCell ref="AH42:AH47"/>
    <mergeCell ref="AL42:AL47"/>
    <mergeCell ref="AM42:AM47"/>
    <mergeCell ref="AN42:AN47"/>
    <mergeCell ref="AO42:AO47"/>
    <mergeCell ref="AN34:AN40"/>
    <mergeCell ref="AO34:AO40"/>
    <mergeCell ref="AN23:AN32"/>
    <mergeCell ref="AO23:AO32"/>
    <mergeCell ref="Z22:AG22"/>
    <mergeCell ref="A211:D211"/>
    <mergeCell ref="E211:O211"/>
    <mergeCell ref="A216:D216"/>
    <mergeCell ref="E216:O216"/>
    <mergeCell ref="A114:D114"/>
    <mergeCell ref="E114:O114"/>
    <mergeCell ref="A119:D119"/>
    <mergeCell ref="E119:O119"/>
    <mergeCell ref="A124:D124"/>
    <mergeCell ref="E124:O124"/>
    <mergeCell ref="A132:D132"/>
    <mergeCell ref="E132:O132"/>
    <mergeCell ref="A141:D141"/>
    <mergeCell ref="E141:O141"/>
    <mergeCell ref="B72:D72"/>
    <mergeCell ref="E72:O72"/>
    <mergeCell ref="A79:D79"/>
    <mergeCell ref="E79:O79"/>
    <mergeCell ref="A147:D147"/>
    <mergeCell ref="E147:O147"/>
    <mergeCell ref="A152:D152"/>
    <mergeCell ref="E152:O152"/>
    <mergeCell ref="A165:D165"/>
    <mergeCell ref="E165:O165"/>
    <mergeCell ref="A171:D171"/>
    <mergeCell ref="E171:O171"/>
    <mergeCell ref="A176:D176"/>
    <mergeCell ref="E176:O176"/>
    <mergeCell ref="E240:O240"/>
    <mergeCell ref="E238:O238"/>
    <mergeCell ref="A238:D238"/>
    <mergeCell ref="A180:D180"/>
    <mergeCell ref="E180:O180"/>
    <mergeCell ref="A184:D184"/>
    <mergeCell ref="E184:O184"/>
    <mergeCell ref="A190:D190"/>
    <mergeCell ref="E190:O190"/>
    <mergeCell ref="A199:D199"/>
    <mergeCell ref="E199:O199"/>
    <mergeCell ref="A202:D202"/>
    <mergeCell ref="E202:O202"/>
    <mergeCell ref="A223:D223"/>
    <mergeCell ref="E223:O223"/>
    <mergeCell ref="A234:D234"/>
    <mergeCell ref="E234:O234"/>
    <mergeCell ref="A90:D90"/>
    <mergeCell ref="E90:O90"/>
    <mergeCell ref="A100:D100"/>
    <mergeCell ref="E100:O100"/>
    <mergeCell ref="A110:D110"/>
    <mergeCell ref="E110:O110"/>
    <mergeCell ref="A22:D22"/>
    <mergeCell ref="E22:O22"/>
    <mergeCell ref="A33:D33"/>
    <mergeCell ref="E33:O33"/>
    <mergeCell ref="A41:D41"/>
    <mergeCell ref="E41:O41"/>
    <mergeCell ref="A48:D48"/>
    <mergeCell ref="E48:O48"/>
    <mergeCell ref="A58:D58"/>
    <mergeCell ref="E58:O58"/>
    <mergeCell ref="AP111:AP112"/>
    <mergeCell ref="AP133:AP140"/>
    <mergeCell ref="AP148:AP151"/>
    <mergeCell ref="AP181:AP183"/>
    <mergeCell ref="AP177:AP179"/>
    <mergeCell ref="AP9:AP10"/>
    <mergeCell ref="AP115:AP116"/>
    <mergeCell ref="AP142:AP146"/>
    <mergeCell ref="AP123:AP127"/>
    <mergeCell ref="AP128:AP131"/>
    <mergeCell ref="AK14:AK15"/>
    <mergeCell ref="AP14:AP15"/>
    <mergeCell ref="AK17:AK18"/>
    <mergeCell ref="AP17:AP18"/>
    <mergeCell ref="A1:AJ3"/>
    <mergeCell ref="C4:AJ4"/>
    <mergeCell ref="C5:AJ5"/>
    <mergeCell ref="C6:AJ6"/>
    <mergeCell ref="C7:AJ7"/>
    <mergeCell ref="C8:AJ8"/>
    <mergeCell ref="A9:X10"/>
    <mergeCell ref="A8:B8"/>
    <mergeCell ref="A4:B7"/>
    <mergeCell ref="Y9:AD10"/>
    <mergeCell ref="AE9:AJ10"/>
    <mergeCell ref="AG12:AG21"/>
    <mergeCell ref="AH12:AH21"/>
    <mergeCell ref="AL12:AL21"/>
    <mergeCell ref="AM12:AM21"/>
    <mergeCell ref="AN12:AN21"/>
    <mergeCell ref="AO12:AO21"/>
    <mergeCell ref="AG200:AG201"/>
    <mergeCell ref="AG203:AG210"/>
    <mergeCell ref="AG185:AG189"/>
    <mergeCell ref="AG191:AG198"/>
    <mergeCell ref="AG224:AG233"/>
    <mergeCell ref="AG217:AG222"/>
    <mergeCell ref="AG153:AG164"/>
    <mergeCell ref="AG166:AG170"/>
    <mergeCell ref="AG181:AG183"/>
    <mergeCell ref="AG23:AG32"/>
    <mergeCell ref="AG34:AG40"/>
    <mergeCell ref="AG42:AG47"/>
    <mergeCell ref="AG49:AG57"/>
    <mergeCell ref="AG125:AG131"/>
    <mergeCell ref="AG172:AG175"/>
    <mergeCell ref="AG177:AG179"/>
    <mergeCell ref="AG133:AG140"/>
    <mergeCell ref="AG142:AG146"/>
    <mergeCell ref="AG148:AG151"/>
    <mergeCell ref="AG101:AG109"/>
    <mergeCell ref="AG111:AG113"/>
    <mergeCell ref="AG115:AG118"/>
    <mergeCell ref="AG59:AG71"/>
    <mergeCell ref="AG73:AG78"/>
    <mergeCell ref="AG80:AG89"/>
    <mergeCell ref="AG91:AG99"/>
    <mergeCell ref="AG120:AG1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5"/>
  <sheetViews>
    <sheetView zoomScale="69" zoomScaleNormal="69" workbookViewId="0">
      <selection activeCell="A13" sqref="A13"/>
    </sheetView>
  </sheetViews>
  <sheetFormatPr baseColWidth="10" defaultColWidth="10.85546875" defaultRowHeight="15" x14ac:dyDescent="0.25"/>
  <cols>
    <col min="2" max="2" width="55.42578125" customWidth="1"/>
    <col min="4" max="4" width="20.140625" customWidth="1"/>
    <col min="5" max="5" width="34.7109375" customWidth="1"/>
  </cols>
  <sheetData>
    <row r="1" spans="2:5" ht="52.5" customHeight="1" x14ac:dyDescent="0.25">
      <c r="B1" s="22" t="s">
        <v>36</v>
      </c>
      <c r="D1" s="3" t="s">
        <v>37</v>
      </c>
      <c r="E1" s="3" t="s">
        <v>38</v>
      </c>
    </row>
    <row r="2" spans="2:5" x14ac:dyDescent="0.25">
      <c r="B2" s="21" t="s">
        <v>39</v>
      </c>
      <c r="D2" s="4">
        <v>0</v>
      </c>
      <c r="E2" s="5" t="s">
        <v>40</v>
      </c>
    </row>
    <row r="3" spans="2:5" x14ac:dyDescent="0.25">
      <c r="B3" s="21" t="s">
        <v>41</v>
      </c>
      <c r="D3" s="4">
        <v>1</v>
      </c>
      <c r="E3" s="5" t="s">
        <v>42</v>
      </c>
    </row>
    <row r="4" spans="2:5" x14ac:dyDescent="0.25">
      <c r="B4" s="21" t="s">
        <v>43</v>
      </c>
      <c r="D4" s="4">
        <v>2</v>
      </c>
      <c r="E4" s="5" t="s">
        <v>44</v>
      </c>
    </row>
    <row r="5" spans="2:5" x14ac:dyDescent="0.25">
      <c r="B5" s="21" t="s">
        <v>45</v>
      </c>
      <c r="D5" s="4">
        <v>3</v>
      </c>
      <c r="E5" s="5" t="s">
        <v>46</v>
      </c>
    </row>
    <row r="6" spans="2:5" x14ac:dyDescent="0.25">
      <c r="B6" s="21" t="s">
        <v>47</v>
      </c>
      <c r="D6" s="4">
        <v>4</v>
      </c>
      <c r="E6" s="5" t="s">
        <v>48</v>
      </c>
    </row>
    <row r="7" spans="2:5" x14ac:dyDescent="0.25">
      <c r="B7" s="21" t="s">
        <v>49</v>
      </c>
      <c r="D7" s="4">
        <v>5</v>
      </c>
      <c r="E7" s="5" t="s">
        <v>50</v>
      </c>
    </row>
    <row r="8" spans="2:5" x14ac:dyDescent="0.25">
      <c r="B8" s="21" t="s">
        <v>51</v>
      </c>
    </row>
    <row r="9" spans="2:5" ht="25.5" x14ac:dyDescent="0.25">
      <c r="B9" s="21" t="s">
        <v>52</v>
      </c>
    </row>
    <row r="10" spans="2:5" x14ac:dyDescent="0.25">
      <c r="B10" s="21" t="s">
        <v>53</v>
      </c>
    </row>
    <row r="11" spans="2:5" x14ac:dyDescent="0.25">
      <c r="B11" s="21" t="s">
        <v>54</v>
      </c>
    </row>
    <row r="12" spans="2:5" ht="25.5" x14ac:dyDescent="0.25">
      <c r="B12" s="21" t="s">
        <v>55</v>
      </c>
    </row>
    <row r="13" spans="2:5" ht="25.5" x14ac:dyDescent="0.25">
      <c r="B13" s="21" t="s">
        <v>56</v>
      </c>
    </row>
    <row r="14" spans="2:5" x14ac:dyDescent="0.25">
      <c r="B14" s="21" t="s">
        <v>57</v>
      </c>
    </row>
    <row r="15" spans="2:5" ht="25.5" x14ac:dyDescent="0.25">
      <c r="B15" s="21" t="s">
        <v>58</v>
      </c>
    </row>
    <row r="16" spans="2:5" ht="25.5" x14ac:dyDescent="0.25">
      <c r="B16" s="21" t="s">
        <v>59</v>
      </c>
    </row>
    <row r="17" spans="2:2" ht="25.5" x14ac:dyDescent="0.25">
      <c r="B17" s="21" t="s">
        <v>60</v>
      </c>
    </row>
    <row r="18" spans="2:2" ht="25.5" x14ac:dyDescent="0.25">
      <c r="B18" s="21" t="s">
        <v>61</v>
      </c>
    </row>
    <row r="19" spans="2:2" ht="25.5" x14ac:dyDescent="0.25">
      <c r="B19" s="21" t="s">
        <v>62</v>
      </c>
    </row>
    <row r="20" spans="2:2" x14ac:dyDescent="0.25">
      <c r="B20" s="21" t="s">
        <v>63</v>
      </c>
    </row>
    <row r="21" spans="2:2" x14ac:dyDescent="0.25">
      <c r="B21" s="21" t="s">
        <v>64</v>
      </c>
    </row>
    <row r="22" spans="2:2" ht="45" customHeight="1" x14ac:dyDescent="0.25"/>
    <row r="23" spans="2:2" ht="45" customHeight="1" x14ac:dyDescent="0.25"/>
    <row r="24" spans="2:2" ht="45" customHeight="1" x14ac:dyDescent="0.25"/>
    <row r="25" spans="2:2"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ESTRATÉGICO</vt:lpstr>
      <vt:lpstr>INVERSIÓN</vt:lpstr>
      <vt:lpstr>ANEXO1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2025-05-14T16:07:24Z</dcterms:modified>
</cp:coreProperties>
</file>