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PLANEACION 2025\PLANES DE ACCION 2025\CORVIVIENDA\MARZO 2025\"/>
    </mc:Choice>
  </mc:AlternateContent>
  <xr:revisionPtr revIDLastSave="0" documentId="13_ncr:1_{432DB21C-B725-4A76-A7CC-E72AC3DA28DB}" xr6:coauthVersionLast="47" xr6:coauthVersionMax="47" xr10:uidLastSave="{00000000-0000-0000-0000-000000000000}"/>
  <bookViews>
    <workbookView xWindow="-120" yWindow="-120" windowWidth="20730" windowHeight="1104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ESTRATÉGICO'!$A$1:$X$7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6" l="1"/>
  <c r="AM54" i="6"/>
  <c r="AN54" i="6"/>
  <c r="AO54" i="6"/>
  <c r="AL54" i="6"/>
  <c r="AK54" i="6"/>
  <c r="AB17" i="6"/>
  <c r="V21" i="1"/>
  <c r="U21" i="1"/>
  <c r="V16" i="1"/>
  <c r="AO53" i="6"/>
  <c r="AN53" i="6"/>
  <c r="AM53" i="6"/>
  <c r="AL53" i="6"/>
  <c r="AK53" i="6"/>
  <c r="AM48" i="6"/>
  <c r="AK48" i="6"/>
  <c r="Q53" i="6"/>
  <c r="AO47" i="6"/>
  <c r="AN47" i="6"/>
  <c r="AL47" i="6"/>
  <c r="AM47" i="6"/>
  <c r="AK47" i="6"/>
  <c r="AK42" i="6"/>
  <c r="AK33" i="6"/>
  <c r="Q47" i="6"/>
  <c r="AN41" i="6"/>
  <c r="AL41" i="6"/>
  <c r="AM33" i="6" l="1"/>
  <c r="AM41" i="6" s="1"/>
  <c r="AN32" i="6"/>
  <c r="AL32" i="6"/>
  <c r="AK27" i="6"/>
  <c r="AO27" i="6" s="1"/>
  <c r="AO32" i="6" s="1"/>
  <c r="AN26" i="6"/>
  <c r="AL26" i="6"/>
  <c r="AK18" i="6"/>
  <c r="AK26" i="6" s="1"/>
  <c r="AN17" i="6"/>
  <c r="AL17" i="6"/>
  <c r="AK9" i="6"/>
  <c r="AM9" i="6" s="1"/>
  <c r="AM17" i="6" s="1"/>
  <c r="AM27" i="6" l="1"/>
  <c r="AM32" i="6" s="1"/>
  <c r="AO33" i="6"/>
  <c r="AO41" i="6" s="1"/>
  <c r="AK41" i="6"/>
  <c r="AK32" i="6"/>
  <c r="AO18" i="6"/>
  <c r="AO26" i="6" s="1"/>
  <c r="AM18" i="6"/>
  <c r="AM26" i="6" s="1"/>
  <c r="AK17" i="6"/>
  <c r="AO9" i="6"/>
  <c r="AO17" i="6" s="1"/>
  <c r="Q37" i="6" l="1"/>
  <c r="Q36" i="6"/>
  <c r="Q34" i="6"/>
  <c r="Q41" i="6" s="1"/>
  <c r="Q28" i="6"/>
  <c r="Q27" i="6"/>
  <c r="Q32" i="6" s="1"/>
  <c r="Q22" i="6"/>
  <c r="Q20" i="6"/>
  <c r="Q24" i="6"/>
  <c r="Q18" i="6"/>
  <c r="Q26" i="6" s="1"/>
  <c r="Q15" i="6"/>
  <c r="Q13" i="6"/>
  <c r="Q11" i="6"/>
  <c r="Q9" i="6"/>
  <c r="Q17" i="6" l="1"/>
  <c r="V20" i="1"/>
  <c r="V18" i="1"/>
  <c r="U20" i="1"/>
  <c r="U18" i="1"/>
  <c r="U19" i="1"/>
  <c r="U17" i="1"/>
  <c r="U16" i="1"/>
  <c r="U15" i="1"/>
  <c r="S15" i="1"/>
  <c r="V14" i="1"/>
  <c r="V12" i="1"/>
  <c r="U14" i="1"/>
  <c r="T14" i="1"/>
  <c r="S14" i="1"/>
  <c r="V13" i="1"/>
  <c r="U13" i="1"/>
  <c r="T13" i="1"/>
  <c r="S13" i="1"/>
  <c r="U12" i="1"/>
  <c r="U10" i="1"/>
  <c r="T12" i="1"/>
  <c r="S12" i="1"/>
  <c r="T10" i="1"/>
  <c r="V11" i="1"/>
  <c r="U11" i="1"/>
  <c r="T11" i="1"/>
  <c r="S11" i="1"/>
  <c r="V10" i="1"/>
  <c r="V8" i="1"/>
  <c r="U8" i="1"/>
  <c r="U9" i="1"/>
  <c r="S10" i="1"/>
  <c r="S8" i="1"/>
  <c r="T8" i="1"/>
  <c r="V9" i="1"/>
  <c r="S9" i="1"/>
  <c r="T9" i="1" l="1"/>
  <c r="U48" i="6" l="1"/>
  <c r="U42" i="6"/>
  <c r="U27" i="6"/>
  <c r="U18" i="6"/>
  <c r="U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570E6D8A-9413-45BF-AF0C-C656776C8B9D}">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MacBook Air</author>
  </authors>
  <commentList>
    <comment ref="N8" authorId="0" shapeId="0" xr:uid="{86B295B5-747F-44E1-B984-D2234A60B015}">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C8" authorId="1" shapeId="0" xr:uid="{8E398F8D-A793-4719-97AD-A0C63BD4DCF3}">
      <text>
        <r>
          <rPr>
            <sz val="9"/>
            <color indexed="81"/>
            <rFont val="Tahoma"/>
            <family val="2"/>
          </rPr>
          <t xml:space="preserve">VER ANEXO 1
</t>
        </r>
      </text>
    </comment>
    <comment ref="AD8" authorId="1" shapeId="0" xr:uid="{93F83470-8154-4421-A550-98DB5AB9DD09}">
      <text>
        <r>
          <rPr>
            <b/>
            <sz val="9"/>
            <color rgb="FF000000"/>
            <rFont val="Tahoma"/>
            <family val="2"/>
          </rPr>
          <t>VER ANEXO 1</t>
        </r>
        <r>
          <rPr>
            <sz val="9"/>
            <color rgb="FF000000"/>
            <rFont val="Tahoma"/>
            <family val="2"/>
          </rPr>
          <t xml:space="preserve">
</t>
        </r>
      </text>
    </comment>
    <comment ref="O9" authorId="2" shapeId="0" xr:uid="{50C5BBF1-C3B2-1E44-A363-4B22ABF66718}">
      <text>
        <r>
          <rPr>
            <b/>
            <sz val="10"/>
            <color rgb="FF000000"/>
            <rFont val="Tahoma"/>
            <family val="2"/>
          </rPr>
          <t xml:space="preserve">Contratación de 12 servicios profesionales y de apoyo a la gestión para la ejecución del Programa Unidos por una Vivienda para Ti </t>
        </r>
      </text>
    </comment>
    <comment ref="O11" authorId="2" shapeId="0" xr:uid="{659E1967-F48B-2848-8C75-FE10B28C2A3C}">
      <text>
        <r>
          <rPr>
            <b/>
            <sz val="10"/>
            <color rgb="FF000000"/>
            <rFont val="Tahoma"/>
            <family val="2"/>
          </rPr>
          <t xml:space="preserve">Rralizar 1 contrato para la gestión integral de logística para el desarrollo de la oferta institucional del Programa Unidos por una Vivienda para Ti </t>
        </r>
      </text>
    </comment>
    <comment ref="O13" authorId="2" shapeId="0" xr:uid="{54BDE78B-A667-6842-B92D-152508AB2082}">
      <text>
        <r>
          <rPr>
            <b/>
            <sz val="10"/>
            <color rgb="FF000000"/>
            <rFont val="Tahoma"/>
            <family val="2"/>
          </rPr>
          <t>Desarrollo de ofertas institucionales para la asignación de 3.241 subsidios familiares distritales de vivienda asignados</t>
        </r>
      </text>
    </comment>
    <comment ref="O15" authorId="2" shapeId="0" xr:uid="{3BF9F165-81F3-5C41-8EC0-3AFB1FAC7365}">
      <text>
        <r>
          <rPr>
            <b/>
            <sz val="10"/>
            <color rgb="FF000000"/>
            <rFont val="Tahoma"/>
            <family val="2"/>
          </rPr>
          <t>Realizar 2 contratos para diseñar, tramitar permisos y construir obras complementarias para el Proyecto Urbanístico Ciudadela de La Paz.</t>
        </r>
      </text>
    </comment>
    <comment ref="O18" authorId="2" shapeId="0" xr:uid="{3C10E87E-DEE7-1247-A977-98CBC3CF13B5}">
      <text>
        <r>
          <rPr>
            <b/>
            <sz val="10"/>
            <color rgb="FF000000"/>
            <rFont val="Tahoma"/>
            <family val="2"/>
          </rPr>
          <t>Diagnóstico, ejecución e interventoría de las obras de mejoramiento de vivienda por asignación de 3.500 subsidios familiares</t>
        </r>
      </text>
    </comment>
    <comment ref="O20" authorId="2" shapeId="0" xr:uid="{2E0FEF9F-B55C-F347-8FC3-A0E2FAD9F7FC}">
      <text>
        <r>
          <rPr>
            <b/>
            <sz val="10"/>
            <color rgb="FF000000"/>
            <rFont val="Tahoma"/>
            <family val="2"/>
          </rPr>
          <t xml:space="preserve">Realizar 1 contrato de transporte terrestre para el desarrollo de la oferta institucional del Programa Mi Casa Avanza
</t>
        </r>
        <r>
          <rPr>
            <b/>
            <sz val="10"/>
            <color rgb="FF000000"/>
            <rFont val="Tahoma"/>
            <family val="2"/>
          </rPr>
          <t xml:space="preserve">
</t>
        </r>
        <r>
          <rPr>
            <b/>
            <sz val="10"/>
            <color rgb="FF000000"/>
            <rFont val="Tahoma"/>
            <family val="2"/>
          </rPr>
          <t xml:space="preserve">
</t>
        </r>
        <r>
          <rPr>
            <b/>
            <sz val="10"/>
            <color rgb="FF000000"/>
            <rFont val="Tahoma"/>
            <family val="2"/>
          </rPr>
          <t xml:space="preserve">
</t>
        </r>
        <r>
          <rPr>
            <b/>
            <sz val="10"/>
            <color rgb="FF000000"/>
            <rFont val="Tahoma"/>
            <family val="2"/>
          </rPr>
          <t>Rralizar 1 contrato para la gestión integral de logística para el desarrollo de la oferta institucional del Programa Mi Casa Avanza</t>
        </r>
      </text>
    </comment>
    <comment ref="O22" authorId="2" shapeId="0" xr:uid="{59CA7434-6734-E34E-8819-347E8AA2A9CE}">
      <text>
        <r>
          <rPr>
            <b/>
            <sz val="10"/>
            <color rgb="FF000000"/>
            <rFont val="Tahoma"/>
            <family val="2"/>
          </rPr>
          <t>Realizar 1 contrato para  las obras de mantenimiento y/o adecuacion y/o mejoramiento del parque San felipe Neri, bien inmueble que se encuentra bajo el cuidado de del Fondo de vivienda de INTERES Social Y reforma urbana Distrital.</t>
        </r>
      </text>
    </comment>
    <comment ref="O24" authorId="2" shapeId="0" xr:uid="{5DD66512-FCC4-4548-AAA4-DD055D081381}">
      <text>
        <r>
          <rPr>
            <b/>
            <sz val="10"/>
            <color rgb="FF000000"/>
            <rFont val="Tahoma"/>
            <family val="2"/>
          </rPr>
          <t>Contratación de 33 servicios profesionales y de apoyo a la gestión para la ejecución del programa mi casa avanza</t>
        </r>
      </text>
    </comment>
    <comment ref="O28" authorId="2" shapeId="0" xr:uid="{80DC5128-C672-B148-A8F9-7EA9B30DA259}">
      <text>
        <r>
          <rPr>
            <b/>
            <sz val="10"/>
            <color rgb="FF000000"/>
            <rFont val="Tahoma"/>
            <family val="2"/>
          </rPr>
          <t xml:space="preserve">Rralizar 1 contrato de Gestión integral de logística para el desarrollo de la oferta institucional del Programa Mi Casa con Propiedad
</t>
        </r>
        <r>
          <rPr>
            <b/>
            <sz val="10"/>
            <color rgb="FF000000"/>
            <rFont val="Tahoma"/>
            <family val="2"/>
          </rPr>
          <t xml:space="preserve">
</t>
        </r>
        <r>
          <rPr>
            <b/>
            <sz val="10"/>
            <color rgb="FF000000"/>
            <rFont val="Tahoma"/>
            <family val="2"/>
          </rPr>
          <t>Realizar 1 contrato de transporte terrestre para el desarrollo de la oferta institucional del Programa Mi Casa con Propiedad</t>
        </r>
      </text>
    </comment>
    <comment ref="O30" authorId="2" shapeId="0" xr:uid="{F5E29B9C-84DA-0B4F-983A-A69D7D60A857}">
      <text>
        <r>
          <rPr>
            <sz val="10"/>
            <color rgb="FF000000"/>
            <rFont val="Tahoma"/>
            <family val="2"/>
          </rPr>
          <t xml:space="preserve">Contratación de 1 servicio profesional de firma digital certificada para el correcto cumplimiento del programa de titulación
</t>
        </r>
      </text>
    </comment>
    <comment ref="O31" authorId="2" shapeId="0" xr:uid="{202BD567-99EB-E34D-821A-F52C3C677F9B}">
      <text>
        <r>
          <rPr>
            <b/>
            <sz val="10"/>
            <color rgb="FF000000"/>
            <rFont val="Tahoma"/>
            <family val="2"/>
          </rPr>
          <t>Contratación de 30 servicios profesionales y de apoyo a la gestión para la asistencia técnica y jurídica del Programa Mi Casa con Propiedad</t>
        </r>
      </text>
    </comment>
    <comment ref="O33" authorId="2" shapeId="0" xr:uid="{8B5A8251-8B2A-BA4D-9251-D3CAB5820DBB}">
      <text>
        <r>
          <rPr>
            <b/>
            <sz val="10"/>
            <color rgb="FF000000"/>
            <rFont val="Tahoma"/>
            <family val="2"/>
          </rPr>
          <t>Realizar 1 contrato de labores topográficas como insumo preliminar para el proceso de legalización urbanística en los sectores priorizados de la ciudad de Cartagena.</t>
        </r>
      </text>
    </comment>
    <comment ref="O34" authorId="2" shapeId="0" xr:uid="{6F8AB2BF-7A5D-3C4C-9B98-0BFBCFC92A90}">
      <text>
        <r>
          <rPr>
            <b/>
            <sz val="10"/>
            <color rgb="FF000000"/>
            <rFont val="Tahoma"/>
            <family val="2"/>
          </rPr>
          <t xml:space="preserve">Rralizar 1 contrato de Gestión integral de logística para el desarrollo de la oferta institucional del Programa Mi Territorio en Orden
</t>
        </r>
        <r>
          <rPr>
            <b/>
            <sz val="10"/>
            <color rgb="FF000000"/>
            <rFont val="Tahoma"/>
            <family val="2"/>
          </rPr>
          <t xml:space="preserve">
</t>
        </r>
        <r>
          <rPr>
            <b/>
            <sz val="10"/>
            <color rgb="FF000000"/>
            <rFont val="Tahoma"/>
            <family val="2"/>
          </rPr>
          <t>Realizar 1 contrato de transporte terrestre para el desarrollo de la oferta institucional del Programa Mi Territorio en Orden</t>
        </r>
      </text>
    </comment>
    <comment ref="O36" authorId="2" shapeId="0" xr:uid="{FF09F0E5-FF2E-5F42-B7DA-3654A59E3ADE}">
      <text>
        <r>
          <rPr>
            <b/>
            <sz val="10"/>
            <color rgb="FF000000"/>
            <rFont val="Tahoma"/>
            <family val="2"/>
          </rPr>
          <t>Contratación de 19 servicios profesionales y de apoyo a la gestión para la ejecución del programa mi territorio en orden - legalización urbanística de barrios</t>
        </r>
      </text>
    </comment>
    <comment ref="O37" authorId="2" shapeId="0" xr:uid="{40AE4414-6B81-7A4B-BA29-E41DE17E5951}">
      <text>
        <r>
          <rPr>
            <b/>
            <sz val="10"/>
            <color rgb="FF000000"/>
            <rFont val="Tahoma"/>
            <family val="2"/>
          </rPr>
          <t>Contratación de 3 servicios profesionales y de apoyo a la gestión para la ejecución del Programa Mi Territorio en Orden - Observatorio de Vivienda</t>
        </r>
      </text>
    </comment>
    <comment ref="O38" authorId="2" shapeId="0" xr:uid="{C0EC4B52-55EA-AA48-8257-8F5D88AD4BC6}">
      <text>
        <r>
          <rPr>
            <b/>
            <sz val="10"/>
            <color rgb="FF000000"/>
            <rFont val="Tahoma"/>
            <family val="2"/>
          </rPr>
          <t>1 Software de información a la medida de las necesidades de la entidad</t>
        </r>
      </text>
    </comment>
    <comment ref="O42" authorId="2" shapeId="0" xr:uid="{D980F669-BDD1-B545-84E9-D93B85E67DC7}">
      <text>
        <r>
          <rPr>
            <b/>
            <sz val="10"/>
            <color rgb="FF000000"/>
            <rFont val="Tahoma"/>
            <family val="2"/>
          </rPr>
          <t>Diagnóstico, ejecución e interventoría de las obras de mejoramiento de vivienda por asignación de 600 subsidios familiares</t>
        </r>
      </text>
    </comment>
    <comment ref="O48" authorId="2" shapeId="0" xr:uid="{2A3F0BAA-860B-6845-8A65-60798D5C0A4E}">
      <text>
        <r>
          <rPr>
            <b/>
            <sz val="10"/>
            <color rgb="FF000000"/>
            <rFont val="Tahoma"/>
            <family val="2"/>
          </rPr>
          <t>Diagnóstico, ejecución e interventoría de las obras de mejoramiento de vivienda por asignación de 150 subsidios familiares</t>
        </r>
      </text>
    </comment>
  </commentList>
</comments>
</file>

<file path=xl/sharedStrings.xml><?xml version="1.0" encoding="utf-8"?>
<sst xmlns="http://schemas.openxmlformats.org/spreadsheetml/2006/main" count="770" uniqueCount="475">
  <si>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</si>
  <si>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</si>
  <si>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</si>
  <si>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</si>
  <si>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</si>
  <si>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</si>
  <si>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</si>
  <si>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</si>
  <si>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</si>
  <si>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</si>
  <si>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</si>
  <si>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</si>
  <si>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</si>
  <si>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</si>
  <si>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</si>
  <si>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</si>
  <si>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</si>
  <si>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</si>
  <si>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</si>
  <si>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</si>
  <si>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</si>
  <si>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</si>
  <si>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</si>
  <si>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</si>
  <si>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</si>
  <si>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</si>
  <si>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</si>
  <si>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</si>
  <si>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</si>
  <si>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</si>
  <si>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</si>
  <si>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</si>
  <si>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</si>
  <si>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</si>
  <si>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</si>
  <si>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</si>
  <si>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</si>
  <si>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</si>
  <si>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</si>
  <si>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</si>
  <si>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</si>
  <si>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</si>
  <si>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</si>
  <si>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</si>
  <si>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</si>
  <si>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</si>
  <si>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</si>
  <si>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</si>
  <si>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</si>
  <si>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</si>
  <si>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</si>
  <si>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</si>
  <si>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</si>
  <si>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</si>
  <si>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</si>
  <si>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</si>
  <si>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</si>
  <si>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</si>
  <si>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</si>
  <si>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</si>
  <si>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</si>
  <si>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</si>
  <si>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</si>
  <si>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</si>
  <si>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</si>
  <si>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</si>
  <si>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</si>
  <si>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</si>
  <si>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</si>
  <si>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</si>
  <si>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</si>
  <si>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</si>
  <si>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</si>
  <si>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</si>
  <si>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</si>
  <si>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</si>
  <si>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</si>
  <si>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</si>
  <si>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</si>
  <si>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</si>
  <si>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</si>
  <si>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</si>
  <si>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</si>
  <si>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</si>
  <si>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</si>
  <si>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</si>
  <si>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</si>
  <si>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</si>
  <si>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</si>
  <si>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CIUDADANÍA</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</si>
  <si>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</si>
  <si>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</si>
  <si>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</si>
  <si>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</si>
  <si>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</si>
  <si>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</si>
  <si>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</si>
  <si>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</si>
  <si>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</si>
  <si>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</si>
  <si>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</si>
  <si>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</si>
  <si>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</si>
  <si>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</si>
  <si>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</si>
  <si>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</si>
  <si>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</si>
  <si>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</si>
  <si>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</si>
  <si>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</si>
  <si>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</si>
  <si>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</si>
  <si>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</si>
  <si>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</si>
  <si>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</si>
  <si>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</si>
  <si>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</si>
  <si>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</si>
  <si>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</si>
  <si>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</si>
  <si>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</si>
  <si>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</si>
  <si>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</si>
  <si>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</si>
  <si>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</si>
  <si>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</si>
  <si>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</si>
  <si>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</si>
  <si>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</si>
  <si>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</si>
  <si>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</si>
  <si>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</si>
  <si>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</si>
  <si>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</si>
  <si>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</si>
  <si>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</si>
  <si>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</si>
  <si>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</si>
  <si>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</si>
  <si>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</si>
  <si>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</si>
  <si>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</si>
  <si>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</si>
  <si>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</si>
  <si>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</si>
  <si>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</si>
  <si>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</si>
  <si>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</si>
  <si>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</si>
  <si>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</si>
  <si>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</si>
  <si>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</si>
  <si>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</si>
  <si>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</si>
  <si>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</si>
  <si>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</si>
  <si>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</si>
  <si>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</si>
  <si>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</si>
  <si>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</si>
  <si>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</si>
  <si>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</si>
  <si>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</si>
  <si>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</si>
  <si>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</si>
  <si>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</si>
  <si>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</si>
  <si>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</si>
  <si>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</si>
  <si>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</si>
  <si>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</si>
  <si>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</si>
  <si>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</si>
  <si>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</si>
  <si>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</si>
  <si>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</si>
  <si>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</si>
  <si>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</si>
  <si>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</si>
  <si>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</si>
  <si>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</si>
  <si>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</si>
  <si>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</si>
  <si>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</si>
  <si>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</si>
  <si>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</si>
  <si>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</si>
  <si>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</si>
  <si>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</si>
  <si>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</si>
  <si>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</si>
  <si>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</si>
  <si>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</si>
  <si>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</si>
  <si>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</si>
  <si>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</si>
  <si>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</si>
  <si>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</si>
  <si>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</si>
  <si>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</si>
  <si>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</si>
  <si>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</si>
  <si>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</si>
  <si>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</si>
  <si>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</si>
  <si>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</si>
  <si>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</si>
  <si>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</si>
  <si>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</si>
  <si>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</si>
  <si>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</si>
  <si>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</si>
  <si>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</si>
  <si>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</si>
  <si>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</si>
  <si>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</si>
  <si>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</si>
  <si>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</si>
  <si>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</si>
  <si>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</si>
  <si>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</si>
  <si>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</si>
  <si>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</si>
  <si>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</si>
  <si>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</si>
  <si>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</si>
  <si>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</si>
  <si>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</si>
  <si>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</si>
  <si>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</si>
  <si>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</si>
  <si>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</si>
  <si>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</si>
  <si>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</si>
  <si>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</si>
  <si>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</si>
  <si>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</si>
  <si>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</si>
  <si>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</si>
  <si>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</si>
  <si>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</si>
  <si>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</si>
  <si>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</si>
  <si>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</si>
  <si>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</si>
  <si>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</si>
  <si>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</si>
  <si>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</si>
  <si>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</si>
  <si>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</si>
  <si>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</si>
  <si>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</si>
  <si>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</si>
  <si>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</si>
  <si>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</si>
  <si>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</si>
  <si>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</si>
  <si>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</si>
  <si>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</si>
  <si>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</si>
  <si>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 xml:space="preserve">Fondo de Vivienda de interés Social y Reforma Urbana Distrital - CORVIVIENDA											</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</si>
  <si>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</si>
  <si>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</si>
  <si>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</si>
  <si>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</si>
  <si>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Contribuir con la disminución del déficit cuantitativo de vivienda a través de la asignación de subsidios familiares de Vivienda de Interés Social para la adquisición de una vivienda nueva o usada en el Distrito de Cartagena de Indias.</t>
  </si>
  <si>
    <t>Contribuir a la disminución del déficit cualitativo de vivienda a través de la asignación de subsidios de mejoramiento de vivienda, destinados a superar una o varias de las carencias básicas de la unidad habitacional. Una parte de estos subsidios irá destinada a las comunidades y pueblos étnicos.</t>
  </si>
  <si>
    <t xml:space="preserve"> Disminuir el déficit de legalización y/o titulación de predios, mediante la obtención de títulos de propiedad en el Distrito de Cartagena de Indias.</t>
  </si>
  <si>
    <t>Elaborar estudios y documentos técnicos del sector vivienda que servirán como insumos fundamentales para la estructuración de planes y proyectos destinados al mejoramiento del hábitat y el ordenamiento del territorio en el Distrito de Cartagena.</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</si>
  <si>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</si>
  <si>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</si>
  <si>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</si>
  <si>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</si>
  <si>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</si>
  <si>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</si>
  <si>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</si>
  <si>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</si>
  <si>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</si>
  <si>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</si>
  <si>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</si>
  <si>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</si>
  <si>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</si>
  <si>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 xml:space="preserve">Subsidios distritales complementarios de vivienda </t>
  </si>
  <si>
    <t xml:space="preserve">UCG Urbanas
 1, 2, 3, 4, 5, 6, 7, 8, 9, 10, 11, 12, 13, 14 y 15 </t>
  </si>
  <si>
    <t>Verónica Garcia Nieves</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</si>
  <si>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</si>
  <si>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</si>
  <si>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</si>
  <si>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</si>
  <si>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</si>
  <si>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</si>
  <si>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</si>
  <si>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</si>
  <si>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</si>
  <si>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</si>
  <si>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</si>
  <si>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1.2.1.0.00-001-ICLD</t>
  </si>
  <si>
    <t>1.2.2.0.00-039-ICDE
CORVIVIENDA 15% IPU</t>
  </si>
  <si>
    <t>2.3.4001.1400.2024130010012</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</si>
  <si>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</si>
  <si>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</si>
  <si>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</si>
  <si>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</si>
  <si>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</si>
  <si>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</si>
  <si>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</si>
  <si>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</si>
  <si>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</si>
  <si>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</si>
  <si>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</si>
  <si>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</si>
  <si>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</si>
  <si>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2.3.4001.1400.2024130010013</t>
  </si>
  <si>
    <t>Cancelación de pagos de facturas por gastos notariales, oficina de registro de instrumentos públicos, gobernación, valorización e impuesto predial</t>
  </si>
  <si>
    <t xml:space="preserve">Predios titulados </t>
  </si>
  <si>
    <t xml:space="preserve">UCG Urbanas
 1, 2, 3, 4, 5, 6, 7, 8, 9, 10, 11, 12, 13, 
14 y 15 </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</si>
  <si>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</si>
  <si>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</si>
  <si>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</si>
  <si>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</si>
  <si>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</si>
  <si>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</si>
  <si>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2.3.4001.1400.2024130010014</t>
  </si>
  <si>
    <t>Servicios profesionales y de apoyo a la gestión para la ejecución del Programa Mi Territorio en Orden - Observatorio de Vivienda</t>
  </si>
  <si>
    <t>Software de información a la medida de las necesidades de la entidad</t>
  </si>
  <si>
    <t xml:space="preserve">Documento Técnico de Soporte elaborado </t>
  </si>
  <si>
    <t>UCG Urbano
11</t>
  </si>
  <si>
    <t>Sistema de información del sector vivienda atualizado</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</si>
  <si>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</si>
  <si>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</si>
  <si>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</si>
  <si>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</si>
  <si>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</si>
  <si>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</si>
  <si>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</si>
  <si>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</si>
  <si>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</si>
  <si>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</si>
  <si>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</si>
  <si>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</si>
  <si>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2.3.4001.1400.2024130010017</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</si>
  <si>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</si>
  <si>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</si>
  <si>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</si>
  <si>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</si>
  <si>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</si>
  <si>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</si>
  <si>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</si>
  <si>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</si>
  <si>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</si>
  <si>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</si>
  <si>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</si>
  <si>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</si>
  <si>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</si>
  <si>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</si>
  <si>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</si>
  <si>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</si>
  <si>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</si>
  <si>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</si>
  <si>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</si>
  <si>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</si>
  <si>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</si>
  <si>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</si>
  <si>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</si>
  <si>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</si>
  <si>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</si>
  <si>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</si>
  <si>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Elaborar 0,6
Documento Técnico de Soporte para la solicitud de legalización de hectáreas en el asentamiento humano priorizado del Distrito</t>
  </si>
  <si>
    <t>EJECUCIÓN META PRODUCTO 2024</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</si>
  <si>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</si>
  <si>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</si>
  <si>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</si>
  <si>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</si>
  <si>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</si>
  <si>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</si>
  <si>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</si>
  <si>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</si>
  <si>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</si>
  <si>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</si>
  <si>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</si>
  <si>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</si>
  <si>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</si>
  <si>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</si>
  <si>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</si>
  <si>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</si>
  <si>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Diseñar, tramitar permisos y construir obras complementarias para el Proyecto Urbanístico Ciudadela de La Paz.</t>
  </si>
  <si>
    <t>ENERO 
2025</t>
  </si>
  <si>
    <t>DICIEMBRE 
2025</t>
  </si>
  <si>
    <t>FEBRERO
2025</t>
  </si>
  <si>
    <t>APROPIACIÓN INICIAL
(DEC. 1969 27 DIC 2024)
(en pesos)</t>
  </si>
  <si>
    <t>MAYO 
2025</t>
  </si>
  <si>
    <t>Apoyo logístico para la ejecución  eventos realizados en el marco de los programas misionales  diseño de elementos litográficos, distintivos y promocionales y  servicio de pautas publicitarias, avisos y notificaciones en medios de comunicación del fondo de vivienda de interés social y reforma urbana de Cartagena - Corvivienda</t>
  </si>
  <si>
    <t>MARZO 
2025</t>
  </si>
  <si>
    <t>Contratar los estudios y diseños para la construcción de obra nueva - CIRCULO DEL CUIDADO- ubicado en el proyecto urbanistico Ciudadela de la Paz</t>
  </si>
  <si>
    <t>Contratar las obras de construcción de un CIC - "CIRCULO DEL CUIDADO" - ubicado en el proyecto urbanistico Ciudadela de la Paz</t>
  </si>
  <si>
    <t>Mínima Cuantía</t>
  </si>
  <si>
    <t>Gestión integral de logística y transporte terrestre para el desarrollo de la oferta institucional del programa mi casa avanza</t>
  </si>
  <si>
    <t>Mejoramiento Integral del Hábitat con base en los componentes: mejoramiento de entorno, ejecución de obras de mitigación y fortalecimiento del tejido sociocultural y socioeconómico en el distrito</t>
  </si>
  <si>
    <t xml:space="preserve"> Servicios profesionales y de apoyo a la gestión para la ejecución del programa mi casa avanza</t>
  </si>
  <si>
    <t xml:space="preserve">Elvia Caballero Amador (E) </t>
  </si>
  <si>
    <t xml:space="preserve">Contratar la prestacion de Servicios profesionales y de apoyo a la gestión para la ejecución del Programa Mi Casa Avanza </t>
  </si>
  <si>
    <t>Contratar el diagnóstico y ejecución de las obras de mejoramiento de vivienda por asignación de subsidios de vivienda familiar, en el marco del probrama MI CASA AVANZA</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</si>
  <si>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</si>
  <si>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1.3.2.3.11-207-RF CORVIVIENDA</t>
  </si>
  <si>
    <t>Gestión integral de logística y transporte terrestre para el desarrollo de la oferta institucional del programa mi casa con propiedad</t>
  </si>
  <si>
    <t>Prestación de servicios profesionales de firma digital certificada para el correcto cumplimiento del programa de titulación</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</si>
  <si>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</si>
  <si>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</si>
  <si>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</si>
  <si>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 Prestación de servicios profesionales de firma digital certificada para el correcto cumplimiento del programa de titulación</t>
  </si>
  <si>
    <t>ENERO
2025</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</si>
  <si>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</si>
  <si>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</si>
  <si>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</si>
  <si>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Contratar la realizacion de labores topograficas como insumo previo  para el procedimiento de legalizacion urbanistica de los sectores priorizadas  de la ciudad de cartagena  en el marco del programa mi territorio en orden.</t>
  </si>
  <si>
    <t xml:space="preserve">Contratar la prestacion de Servicios profesionales y de apoyo a la gestión para la ejecución del Programa Mi Territrio en Orden - Legalización Urbanisitíca de Barrios </t>
  </si>
  <si>
    <t>Contratar la prestacion de Servicios profesionales y de apoyo a la gestión para la ejecución del Programa Mi Territorio en Orden - Observatorio Distrital de Vivienda</t>
  </si>
  <si>
    <t>Contratar Software de información a la medida de las necesidades de la entidad</t>
  </si>
  <si>
    <t xml:space="preserve">Diagnóstico, ejecución e interventoría de las obras de mejoramiento de vivienda por asignación de subsidios familiares </t>
  </si>
  <si>
    <t xml:space="preserve">Indigenas asentados en 6 cabildos en el Distrito de Cartagena de Indias </t>
  </si>
  <si>
    <t>2.3.4001.1400.202400000005196</t>
  </si>
  <si>
    <t>2.3.4001.1400.202400000005332</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</si>
  <si>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</si>
  <si>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</si>
  <si>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</si>
  <si>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</si>
  <si>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REPORTE PRODUCTO DE  ENERO A 31 DE MARZO DE 2025</t>
  </si>
  <si>
    <t>ACUMULADO AL CUATRIENIO</t>
  </si>
  <si>
    <t xml:space="preserve">PORCENTAJE AVANCE DE LA META AL AÑO </t>
  </si>
  <si>
    <t>PORCENTAJE DE AVANCE META AL CUATRENIO</t>
  </si>
  <si>
    <t>AVANCE PROGRAMA UNIDOS POR UNA VIVIENDA PARA TI</t>
  </si>
  <si>
    <t xml:space="preserve">AVANCE PROGRAMA MI CASA AVANZA </t>
  </si>
  <si>
    <t>AVANCE PROGRAMA MI CASA CON PROPIEDAD</t>
  </si>
  <si>
    <t>AVANCE PROGRAMA MI TERRITORIO EN ORDEN</t>
  </si>
  <si>
    <t>AVANCE PROGRAMA DESARROLLO HUMANO Y BIENESTAR SOCIAL DE LAS COMUNIDADES NEGRAS, AFROCOLOMBIANAS, RAIZALES Y PALENQUERAS</t>
  </si>
  <si>
    <t>AVANCE ESTRATEGICO DE CORVIVIENDA MARZO 31 2025</t>
  </si>
  <si>
    <t>ACUMULADO META PRODUCTO AL AÑO 2025</t>
  </si>
  <si>
    <t>NP</t>
  </si>
  <si>
    <t>REPORTE PRODUCTO DE ENERO A 31 DE MARZO DE 2025</t>
  </si>
  <si>
    <t xml:space="preserve"> META PRODUCTO
 PDD 2025</t>
  </si>
  <si>
    <t>Beneficiar a tres mil docientos cuarenta y uno (3.241) hogares con subsidios familiares de adquisición de vivienda de interés social</t>
  </si>
  <si>
    <t>Beneficiar a tres mil quinientos (3.500) hogares con subsidios familiares para mejoramiento de vivienda urbana</t>
  </si>
  <si>
    <t>Titular o legalizar mil seicientos setenta y un (1.671) predios</t>
  </si>
  <si>
    <t>REPORTE ACTIVIDAD DE PROYECTO
EJECUTADO  DE ENERO A 31 DE MARZO DE 2025</t>
  </si>
  <si>
    <t>AVANCE ACTIVIDAD DE PROYECTO A 31 DE MARZO DE 2025</t>
  </si>
  <si>
    <t>Contratar la Prestación de Servicios profesionales y de apoyo a la gestión para la ejecución del Programa Unidos por una Vivienda para Ti</t>
  </si>
  <si>
    <t xml:space="preserve">Contratar un encargo fiduciario para la administración de los recursos del Fondo de Vivienda de Interés Social y Reforma Urbana Distrital, destinados a la asignación de subdisios del programa de vivienda nueva   </t>
  </si>
  <si>
    <t>REPORTE (ENLACE DE SECOP)</t>
  </si>
  <si>
    <t>INCORPORACIÓN / REDUCCIÓN
 PRESUPUESTO DE INVERSIÓN
(en pesos)</t>
  </si>
  <si>
    <t xml:space="preserve"> APROPACIÓN DEFINITIVA POR PROYECTO</t>
  </si>
  <si>
    <t>EJECUCIÓN PRESUPUESTAL SEGÚN REGISTROS PRESUPUESTALES CORVIVIENDA A MARZO 31 DE 2025</t>
  </si>
  <si>
    <t>AVANCE EJECUCIÓN SEGÚN SEGÚN REGISTROS PRESUPUESTALES CORVIVIENDA A MARZO 31 DE 2025</t>
  </si>
  <si>
    <t>AVANCE EJECUCIÓN SEGÚN GIROS A MARZO 31 DE 2025</t>
  </si>
  <si>
    <t>-</t>
  </si>
  <si>
    <t xml:space="preserve">NO CONTRATADA </t>
  </si>
  <si>
    <t>Avance Proyecto Subsidio familiar de vivienda de interés social del Programa "Unidos Por Una Vivienda Para Ti" del Distrito de Cartagena de Indias</t>
  </si>
  <si>
    <t>Contratar la gerencia de obra para el mantenimiento y/o adecuación y/o mejoramiento del parque San Felipe Neri, bien inmueble que se encuentra bajo el cuidado de del Fondo de vivienda de INTERÉS Social Y reforma urbana Distrital.</t>
  </si>
  <si>
    <t>Avance Proyecto Mejoramiento de viviendas para la población priorizada del Programa “Mi Casa Avanza” del Distrito de Cartagena de Indias</t>
  </si>
  <si>
    <t>1.3.3.2.00-039 RB IPU 15% CORVIVIENDA</t>
  </si>
  <si>
    <t>Avance Proyecto Titulación de Predios para la población priorizada del Programa “Mi Casa con Propiedad” del Distrito de Cartagena de Indias</t>
  </si>
  <si>
    <t xml:space="preserve">Avance Proyecto Desarrollo del Programa "Mi Territorio en Orden" para el mejoramiento del hábitat en el Distrito de Cartagena de Indias </t>
  </si>
  <si>
    <t>Avance Proyecto Mejoramiento de Viviendas para la Población Étnica Priorizada del Programa “Desarrollo Humano y Bienestar Social de las Comunidades Negras, Afrocolombianas, Raizales y Palenqueras” del  Cartagena de Indias</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</si>
  <si>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</si>
  <si>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</si>
  <si>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</si>
  <si>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</si>
  <si>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Avance Proyecto Mejoramiento de Viviendas para la Población Indígena Priorizada del Programa “Territorio Propio” del   Cartagena de Indias</t>
  </si>
  <si>
    <t>https://community.secop.gov.co/Public/Tendering/OpportunityDetail/Index?noticeUID=CO1.NTC.7570021&amp;isFromPublicArea=True&amp;isModal=False</t>
  </si>
  <si>
    <t>https://corvivienda-my.sharepoint.com/:b:/g/personal/gestion_proyectos_corvivienda_gov_co/ER4K-mz3eWhMowhZkAtsDxcBLZDNubudE2EM9DKDM9hhrQ?e=Na22Cf</t>
  </si>
  <si>
    <t>https://corvivienda-my.sharepoint.com/:b:/g/personal/gestion_proyectos_corvivienda_gov_co/ETWkFFlIOPFKletsTC3zXVIB4fEQP8BSmEeZRnhpS6SXiw?e=oqEC2J</t>
  </si>
  <si>
    <t>https://corvivienda-my.sharepoint.com/:b:/g/personal/gestion_proyectos_corvivienda_gov_co/EY1RYoORxWhNsZc9S7zazU0BLN8BR6inV7Kfx5SKcjz3Sg?e=cQ8Oie</t>
  </si>
  <si>
    <t>AVANCE PROGRAMA TERRITORIO PROPIO</t>
  </si>
  <si>
    <t xml:space="preserve">EJECUCIÓN PRESUPUESTAL SEGÚN GIROS A MARZO 31 DE 2025 PREDIS </t>
  </si>
  <si>
    <t>Avance Plan de accion  Corvivienda Marzo 2025</t>
  </si>
  <si>
    <t>AVANCE EJECUCION PPTAL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</si>
</sst>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dd/mm/yyyy;@"/>
    <numFmt numFmtId="167" formatCode="&quot;$&quot;#,##0"/>
    <numFmt numFmtId="168" formatCode="&quot;$&quot;#,##0.00"/>
    <numFmt numFmtId="169" formatCode="dd\-mm\-yy;@"/>
    <numFmt numFmtId="170" formatCode="#,###\ &quot;COP&quot;"/>
    <numFmt numFmtId="171" formatCode="&quot;$&quot;#,##0.0"/>
    <numFmt numFmtId="172" formatCode="_-&quot;$&quot;* #,##0.00_-;\-&quot;$&quot;* #,##0.00_-;_-&quot;$&quot;* &quot;-&quot;_-;_-@_-"/>
  </numFmts>
  <fonts count="42" x14ac:knownFonts="1">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0"/>
      <color theme="1"/>
      <name val="Arial"/>
      <family val="2"/>
    </font>
    <font>
      <sz val="10"/>
      <color rgb="FF000000"/>
      <name val="Tahoma"/>
      <family val="2"/>
    </font>
    <font>
      <b/>
      <sz val="10"/>
      <color rgb="FF000000"/>
      <name val="Tahoma"/>
      <family val="2"/>
    </font>
    <font>
      <b/>
      <sz val="14"/>
      <color theme="1"/>
      <name val="Arial"/>
      <family val="2"/>
    </font>
    <font>
      <b/>
      <sz val="18"/>
      <color theme="9" tint="-0.499984740745262"/>
      <name val="Arial"/>
      <family val="2"/>
    </font>
    <font>
      <b/>
      <sz val="22"/>
      <color rgb="FF002060"/>
      <name val="Arial"/>
      <family val="2"/>
    </font>
    <font>
      <b/>
      <sz val="18"/>
      <color theme="1"/>
      <name val="Aptos Narrow"/>
      <scheme val="minor"/>
    </font>
    <font>
      <sz val="12"/>
      <color theme="9" tint="-0.499984740745262"/>
      <name val="Arial"/>
      <family val="2"/>
    </font>
    <font>
      <u/>
      <sz val="11"/>
      <color theme="10"/>
      <name val="Aptos Narrow"/>
      <family val="2"/>
      <scheme val="minor"/>
    </font>
    <font>
      <b/>
      <sz val="16"/>
      <color theme="9" tint="-0.499984740745262"/>
      <name val="Arial"/>
      <family val="2"/>
    </font>
    <font>
      <b/>
      <sz val="12"/>
      <color rgb="FFFF0000"/>
      <name val="Arial"/>
      <family val="2"/>
    </font>
    <font>
      <b/>
      <sz val="16"/>
      <color rgb="FFFF0000"/>
      <name val="Arial"/>
      <family val="2"/>
    </font>
    <font>
      <b/>
      <sz val="11"/>
      <color rgb="FFFF0000"/>
      <name val="Aptos Narrow"/>
      <family val="2"/>
      <scheme val="minor"/>
    </font>
    <font>
      <b/>
      <sz val="14"/>
      <color rgb="FFFF000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0FFE5"/>
        <bgColor indexed="64"/>
      </patternFill>
    </fill>
    <fill>
      <patternFill patternType="solid">
        <fgColor theme="3" tint="0.89999084444715716"/>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165" fontId="2" fillId="0" borderId="0" applyFont="0" applyFill="0" applyBorder="0" applyAlignment="0" applyProtection="0"/>
    <xf numFmtId="170" fontId="28" fillId="0" borderId="0" applyFont="0" applyFill="0" applyBorder="0" applyAlignment="0" applyProtection="0"/>
    <xf numFmtId="0" fontId="36" fillId="0" borderId="0" applyNumberFormat="0" applyFill="0" applyBorder="0" applyAlignment="0" applyProtection="0"/>
  </cellStyleXfs>
  <cellXfs count="479">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3"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2"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7" borderId="21" xfId="0" applyFont="1" applyFill="1" applyBorder="1" applyAlignment="1">
      <alignment horizontal="center" vertical="center" wrapText="1"/>
    </xf>
    <xf numFmtId="0" fontId="15" fillId="2" borderId="21" xfId="0" applyFont="1" applyFill="1" applyBorder="1" applyAlignment="1">
      <alignment vertical="center" wrapText="1"/>
    </xf>
    <xf numFmtId="0" fontId="6" fillId="7" borderId="21"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21" xfId="1" applyFont="1" applyFill="1" applyBorder="1" applyAlignment="1">
      <alignment horizontal="left" vertical="center"/>
    </xf>
    <xf numFmtId="0" fontId="17" fillId="0" borderId="1" xfId="0" applyFont="1" applyBorder="1" applyAlignment="1">
      <alignment horizontal="left" vertical="center" wrapText="1"/>
    </xf>
    <xf numFmtId="0" fontId="8"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0" fontId="17" fillId="2" borderId="1" xfId="7"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 fillId="2" borderId="0" xfId="0" applyFont="1" applyFill="1"/>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2" borderId="1" xfId="1" applyFont="1" applyFill="1" applyBorder="1" applyAlignment="1">
      <alignment horizontal="left" vertical="center"/>
    </xf>
    <xf numFmtId="0" fontId="8" fillId="2" borderId="19" xfId="0" applyFont="1" applyFill="1" applyBorder="1" applyAlignment="1">
      <alignment vertical="center" wrapText="1"/>
    </xf>
    <xf numFmtId="0" fontId="0" fillId="0" borderId="1" xfId="0" applyBorder="1"/>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0" fontId="0" fillId="0" borderId="5" xfId="0" applyBorder="1"/>
    <xf numFmtId="3" fontId="32" fillId="2" borderId="1" xfId="0" applyNumberFormat="1" applyFont="1" applyFill="1" applyBorder="1" applyAlignment="1">
      <alignment horizontal="center" vertical="center" wrapText="1"/>
    </xf>
    <xf numFmtId="10" fontId="32" fillId="2" borderId="1" xfId="7" applyNumberFormat="1" applyFont="1" applyFill="1" applyBorder="1" applyAlignment="1">
      <alignment horizontal="center" vertical="center" wrapText="1"/>
    </xf>
    <xf numFmtId="9" fontId="17" fillId="2" borderId="1" xfId="0" applyNumberFormat="1" applyFont="1" applyFill="1" applyBorder="1" applyAlignment="1">
      <alignment horizontal="center" vertical="center"/>
    </xf>
    <xf numFmtId="0" fontId="6" fillId="11" borderId="1" xfId="0" applyFont="1" applyFill="1" applyBorder="1" applyAlignment="1">
      <alignment horizontal="center" vertical="center" wrapText="1"/>
    </xf>
    <xf numFmtId="0" fontId="5" fillId="2" borderId="1" xfId="1" applyFont="1" applyFill="1" applyBorder="1" applyAlignment="1">
      <alignment horizontal="left" vertical="center"/>
    </xf>
    <xf numFmtId="0" fontId="17" fillId="0" borderId="19" xfId="0" applyFont="1" applyBorder="1" applyAlignment="1">
      <alignment horizontal="justify" vertical="center" wrapText="1"/>
    </xf>
    <xf numFmtId="0" fontId="17" fillId="0" borderId="23" xfId="0" applyFont="1" applyBorder="1" applyAlignment="1">
      <alignment horizontal="justify" vertical="center" wrapText="1"/>
    </xf>
    <xf numFmtId="0" fontId="12" fillId="2" borderId="20" xfId="0" applyFont="1" applyFill="1" applyBorder="1" applyAlignment="1">
      <alignment horizontal="center" vertical="center" wrapText="1"/>
    </xf>
    <xf numFmtId="0" fontId="17" fillId="0" borderId="20" xfId="0" applyFont="1" applyBorder="1" applyAlignment="1">
      <alignment horizontal="center" vertical="center"/>
    </xf>
    <xf numFmtId="166" fontId="17" fillId="0" borderId="20" xfId="0" applyNumberFormat="1" applyFont="1" applyBorder="1" applyAlignment="1">
      <alignment horizontal="center" vertical="center" wrapText="1"/>
    </xf>
    <xf numFmtId="3" fontId="17" fillId="0" borderId="20" xfId="0" applyNumberFormat="1" applyFont="1" applyBorder="1" applyAlignment="1">
      <alignment horizontal="center" vertical="center"/>
    </xf>
    <xf numFmtId="0" fontId="17" fillId="0" borderId="20"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20" xfId="0" applyFont="1" applyBorder="1" applyAlignment="1">
      <alignment horizontal="justify" vertical="center" wrapText="1"/>
    </xf>
    <xf numFmtId="167" fontId="17" fillId="0" borderId="20" xfId="0" applyNumberFormat="1" applyFont="1" applyBorder="1" applyAlignment="1">
      <alignment horizontal="center" vertical="center"/>
    </xf>
    <xf numFmtId="0" fontId="17" fillId="0" borderId="26" xfId="0" applyFont="1" applyBorder="1" applyAlignment="1">
      <alignment horizontal="center" vertical="center"/>
    </xf>
    <xf numFmtId="0" fontId="17" fillId="0" borderId="1" xfId="0" applyFont="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justify" vertical="center" wrapText="1"/>
    </xf>
    <xf numFmtId="168" fontId="17" fillId="0" borderId="19" xfId="0" applyNumberFormat="1" applyFont="1" applyBorder="1" applyAlignment="1">
      <alignment horizontal="center" vertical="center"/>
    </xf>
    <xf numFmtId="3" fontId="17" fillId="0" borderId="19" xfId="0" applyNumberFormat="1" applyFont="1" applyBorder="1" applyAlignment="1">
      <alignment horizontal="center" vertical="center" wrapText="1"/>
    </xf>
    <xf numFmtId="167" fontId="17" fillId="0" borderId="1" xfId="0" applyNumberFormat="1"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0" borderId="29"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29" xfId="0" applyFont="1" applyBorder="1" applyAlignment="1">
      <alignment horizontal="justify" vertical="center" wrapText="1"/>
    </xf>
    <xf numFmtId="167" fontId="17" fillId="0" borderId="29" xfId="0" applyNumberFormat="1" applyFont="1" applyBorder="1" applyAlignment="1">
      <alignment horizontal="center" vertical="center"/>
    </xf>
    <xf numFmtId="0" fontId="17" fillId="0" borderId="16" xfId="0" applyFont="1" applyBorder="1" applyAlignment="1">
      <alignment horizontal="center" vertical="center"/>
    </xf>
    <xf numFmtId="0" fontId="17" fillId="0" borderId="29" xfId="0" applyFont="1" applyBorder="1" applyAlignment="1">
      <alignment horizontal="center" vertical="center"/>
    </xf>
    <xf numFmtId="167" fontId="17" fillId="0" borderId="28" xfId="0" applyNumberFormat="1" applyFont="1" applyBorder="1" applyAlignment="1">
      <alignment horizontal="center" vertical="center"/>
    </xf>
    <xf numFmtId="0" fontId="12" fillId="2" borderId="7"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19" xfId="0" applyFont="1" applyBorder="1" applyAlignment="1">
      <alignment horizontal="left" vertical="center" wrapText="1"/>
    </xf>
    <xf numFmtId="0" fontId="17" fillId="0" borderId="19" xfId="0" applyFont="1" applyBorder="1" applyAlignment="1">
      <alignment horizontal="center" vertical="center" wrapText="1"/>
    </xf>
    <xf numFmtId="3" fontId="17" fillId="0" borderId="20" xfId="0" applyNumberFormat="1" applyFont="1" applyBorder="1" applyAlignment="1">
      <alignment horizontal="center" vertical="center" wrapText="1"/>
    </xf>
    <xf numFmtId="0" fontId="17" fillId="0" borderId="7" xfId="0" applyFont="1" applyBorder="1" applyAlignment="1">
      <alignment horizontal="justify" vertical="center" wrapText="1"/>
    </xf>
    <xf numFmtId="0" fontId="1" fillId="0" borderId="7" xfId="0" applyFont="1" applyBorder="1" applyAlignment="1">
      <alignment horizontal="center" vertical="center"/>
    </xf>
    <xf numFmtId="0" fontId="17" fillId="0" borderId="7" xfId="0" applyFont="1" applyBorder="1" applyAlignment="1">
      <alignment vertical="center" wrapText="1"/>
    </xf>
    <xf numFmtId="167" fontId="17" fillId="0" borderId="7"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vertical="center" wrapText="1"/>
    </xf>
    <xf numFmtId="0" fontId="17" fillId="0" borderId="20" xfId="0" applyFont="1" applyBorder="1" applyAlignment="1">
      <alignment horizontal="left" vertical="center" wrapText="1"/>
    </xf>
    <xf numFmtId="0" fontId="12" fillId="2" borderId="29" xfId="0" applyFont="1" applyFill="1" applyBorder="1" applyAlignment="1">
      <alignment horizontal="center" vertical="center" wrapText="1"/>
    </xf>
    <xf numFmtId="3" fontId="17" fillId="0" borderId="29" xfId="0" applyNumberFormat="1" applyFont="1" applyBorder="1" applyAlignment="1">
      <alignment horizontal="center" vertical="center" wrapText="1"/>
    </xf>
    <xf numFmtId="0" fontId="1" fillId="0" borderId="29" xfId="0" applyFont="1" applyBorder="1" applyAlignment="1">
      <alignment horizontal="center" vertical="center"/>
    </xf>
    <xf numFmtId="0" fontId="17" fillId="0" borderId="28" xfId="0" applyFont="1" applyBorder="1" applyAlignment="1">
      <alignment vertical="center" wrapText="1"/>
    </xf>
    <xf numFmtId="0" fontId="17" fillId="0" borderId="7" xfId="0" applyFont="1" applyBorder="1" applyAlignment="1">
      <alignment horizontal="left" vertical="center" wrapText="1"/>
    </xf>
    <xf numFmtId="168" fontId="17" fillId="0" borderId="1" xfId="0" applyNumberFormat="1" applyFont="1" applyBorder="1" applyAlignment="1">
      <alignment horizontal="center" vertical="center"/>
    </xf>
    <xf numFmtId="171" fontId="17" fillId="0" borderId="1"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7" fillId="0" borderId="29" xfId="0" applyFont="1" applyBorder="1" applyAlignment="1">
      <alignment vertical="center" wrapText="1"/>
    </xf>
    <xf numFmtId="0" fontId="19" fillId="9" borderId="21" xfId="0" applyFont="1" applyFill="1" applyBorder="1" applyAlignment="1">
      <alignment horizontal="center" vertical="center" wrapText="1"/>
    </xf>
    <xf numFmtId="9" fontId="17" fillId="0" borderId="23" xfId="7" applyFont="1" applyBorder="1" applyAlignment="1">
      <alignment horizontal="center" vertical="center" wrapText="1"/>
    </xf>
    <xf numFmtId="9" fontId="17" fillId="0" borderId="19" xfId="7" applyFont="1" applyBorder="1" applyAlignment="1">
      <alignment horizontal="center" vertical="center" wrapText="1"/>
    </xf>
    <xf numFmtId="10" fontId="12" fillId="2" borderId="7" xfId="0" applyNumberFormat="1" applyFont="1" applyFill="1" applyBorder="1" applyAlignment="1">
      <alignment horizontal="center" vertical="center" wrapText="1"/>
    </xf>
    <xf numFmtId="9" fontId="17" fillId="0" borderId="1" xfId="7" applyFont="1" applyBorder="1" applyAlignment="1">
      <alignment horizontal="center" vertical="center" wrapText="1"/>
    </xf>
    <xf numFmtId="0" fontId="17" fillId="0" borderId="20" xfId="0" applyFont="1" applyBorder="1" applyAlignment="1">
      <alignment vertical="center" wrapText="1"/>
    </xf>
    <xf numFmtId="0" fontId="17" fillId="0" borderId="19" xfId="0" applyFont="1" applyBorder="1" applyAlignment="1">
      <alignment vertical="center" wrapText="1"/>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6" xfId="0" applyFont="1" applyBorder="1" applyAlignment="1">
      <alignment horizontal="center" vertical="center" wrapText="1"/>
    </xf>
    <xf numFmtId="0" fontId="6" fillId="4" borderId="21" xfId="0" applyFont="1" applyFill="1" applyBorder="1" applyAlignment="1">
      <alignment horizontal="center" vertical="center" wrapText="1"/>
    </xf>
    <xf numFmtId="0" fontId="6" fillId="12" borderId="21" xfId="0" applyFont="1" applyFill="1" applyBorder="1" applyAlignment="1">
      <alignment horizontal="center" vertical="center" wrapText="1"/>
    </xf>
    <xf numFmtId="0" fontId="17" fillId="0" borderId="39" xfId="0" applyFont="1" applyBorder="1" applyAlignment="1">
      <alignment horizontal="left" vertical="center" wrapText="1"/>
    </xf>
    <xf numFmtId="0" fontId="17" fillId="0" borderId="39" xfId="0" applyFont="1" applyBorder="1" applyAlignment="1">
      <alignment horizontal="center" vertical="center" wrapText="1"/>
    </xf>
    <xf numFmtId="10" fontId="37" fillId="0" borderId="20" xfId="7" applyNumberFormat="1" applyFont="1" applyBorder="1" applyAlignment="1">
      <alignment horizontal="center" vertical="center" wrapText="1"/>
    </xf>
    <xf numFmtId="0" fontId="35" fillId="0" borderId="26" xfId="0" applyFont="1" applyBorder="1" applyAlignment="1">
      <alignment horizontal="center" vertical="center"/>
    </xf>
    <xf numFmtId="0" fontId="7" fillId="11" borderId="21" xfId="0" applyFont="1" applyFill="1" applyBorder="1" applyAlignment="1">
      <alignment horizontal="center" vertical="center" wrapText="1"/>
    </xf>
    <xf numFmtId="0" fontId="1" fillId="0" borderId="16" xfId="0" applyFont="1" applyBorder="1" applyAlignment="1">
      <alignment horizontal="center" vertical="center"/>
    </xf>
    <xf numFmtId="3" fontId="17" fillId="0" borderId="39" xfId="0" applyNumberFormat="1" applyFont="1" applyBorder="1" applyAlignment="1">
      <alignment horizontal="center" vertical="center" wrapText="1"/>
    </xf>
    <xf numFmtId="0" fontId="17" fillId="0" borderId="35" xfId="0" applyFont="1" applyBorder="1" applyAlignment="1">
      <alignment horizontal="center" vertical="center" wrapText="1"/>
    </xf>
    <xf numFmtId="0" fontId="17" fillId="0" borderId="39" xfId="0" applyFont="1" applyBorder="1" applyAlignment="1">
      <alignment horizontal="center" vertical="center"/>
    </xf>
    <xf numFmtId="3" fontId="17" fillId="0" borderId="39" xfId="0" applyNumberFormat="1" applyFont="1" applyBorder="1" applyAlignment="1">
      <alignment horizontal="center" vertical="center"/>
    </xf>
    <xf numFmtId="0" fontId="17" fillId="0" borderId="39" xfId="0" applyFont="1" applyBorder="1" applyAlignment="1">
      <alignment horizontal="justify" vertical="center" wrapText="1"/>
    </xf>
    <xf numFmtId="168" fontId="17" fillId="0" borderId="39" xfId="0" applyNumberFormat="1" applyFont="1" applyBorder="1" applyAlignment="1">
      <alignment horizontal="center" vertical="center"/>
    </xf>
    <xf numFmtId="165" fontId="17" fillId="0" borderId="39" xfId="0" applyNumberFormat="1" applyFont="1" applyBorder="1" applyAlignment="1">
      <alignment horizontal="center" vertical="center" wrapText="1"/>
    </xf>
    <xf numFmtId="0" fontId="17" fillId="0" borderId="51" xfId="0" applyFont="1" applyBorder="1" applyAlignment="1">
      <alignment horizontal="center" vertical="center"/>
    </xf>
    <xf numFmtId="167" fontId="17" fillId="0" borderId="39" xfId="0" applyNumberFormat="1" applyFont="1" applyBorder="1" applyAlignment="1">
      <alignment horizontal="center" vertical="center"/>
    </xf>
    <xf numFmtId="9" fontId="17" fillId="0" borderId="29" xfId="7" applyFont="1" applyBorder="1" applyAlignment="1">
      <alignment horizontal="center" vertical="center" wrapText="1"/>
    </xf>
    <xf numFmtId="10" fontId="37" fillId="0" borderId="49" xfId="7" applyNumberFormat="1" applyFont="1" applyBorder="1" applyAlignment="1">
      <alignment horizontal="center" vertical="center" wrapText="1"/>
    </xf>
    <xf numFmtId="0" fontId="36" fillId="0" borderId="1" xfId="10" applyFill="1" applyBorder="1" applyAlignment="1">
      <alignment horizontal="center" vertical="center" wrapText="1"/>
    </xf>
    <xf numFmtId="0" fontId="36" fillId="0" borderId="19" xfId="10" applyFill="1" applyBorder="1" applyAlignment="1">
      <alignment horizontal="center" vertical="center" wrapText="1"/>
    </xf>
    <xf numFmtId="167" fontId="38" fillId="0" borderId="20" xfId="0" applyNumberFormat="1" applyFont="1" applyBorder="1" applyAlignment="1">
      <alignment horizontal="center" vertical="center"/>
    </xf>
    <xf numFmtId="172" fontId="39" fillId="0" borderId="16" xfId="0" applyNumberFormat="1" applyFont="1" applyBorder="1" applyAlignment="1">
      <alignment horizontal="center" vertical="center" wrapText="1"/>
    </xf>
    <xf numFmtId="10" fontId="39" fillId="0" borderId="16" xfId="0" applyNumberFormat="1" applyFont="1" applyBorder="1" applyAlignment="1">
      <alignment horizontal="center" vertical="center" wrapText="1"/>
    </xf>
    <xf numFmtId="165" fontId="39" fillId="0" borderId="16" xfId="0" applyNumberFormat="1" applyFont="1" applyBorder="1" applyAlignment="1">
      <alignment horizontal="center" vertical="center" wrapText="1"/>
    </xf>
    <xf numFmtId="172" fontId="39" fillId="0" borderId="16" xfId="0" applyNumberFormat="1" applyFont="1" applyBorder="1" applyAlignment="1">
      <alignment horizontal="center" vertical="center"/>
    </xf>
    <xf numFmtId="10" fontId="39" fillId="0" borderId="16" xfId="0" applyNumberFormat="1" applyFont="1" applyBorder="1" applyAlignment="1">
      <alignment horizontal="center" vertical="center"/>
    </xf>
    <xf numFmtId="165" fontId="39" fillId="0" borderId="16" xfId="0" applyNumberFormat="1" applyFont="1" applyBorder="1" applyAlignment="1">
      <alignment horizontal="center" vertical="center"/>
    </xf>
    <xf numFmtId="172" fontId="39" fillId="0" borderId="54" xfId="0" applyNumberFormat="1" applyFont="1" applyBorder="1" applyAlignment="1">
      <alignment horizontal="center" vertical="center"/>
    </xf>
    <xf numFmtId="172" fontId="39" fillId="0" borderId="39" xfId="0" applyNumberFormat="1" applyFont="1" applyBorder="1" applyAlignment="1">
      <alignment horizontal="center" vertical="center"/>
    </xf>
    <xf numFmtId="10" fontId="39" fillId="0" borderId="39" xfId="0" applyNumberFormat="1" applyFont="1" applyBorder="1" applyAlignment="1">
      <alignment horizontal="center" vertical="center"/>
    </xf>
    <xf numFmtId="165" fontId="39" fillId="0" borderId="54" xfId="0" applyNumberFormat="1" applyFont="1" applyBorder="1" applyAlignment="1">
      <alignment horizontal="center" vertical="center"/>
    </xf>
    <xf numFmtId="167" fontId="39" fillId="0" borderId="16" xfId="0" applyNumberFormat="1" applyFont="1" applyBorder="1" applyAlignment="1">
      <alignment horizontal="center" vertical="center"/>
    </xf>
    <xf numFmtId="0" fontId="0" fillId="0" borderId="38" xfId="0" applyBorder="1"/>
    <xf numFmtId="0" fontId="0" fillId="0" borderId="40" xfId="0" applyBorder="1"/>
    <xf numFmtId="10" fontId="37" fillId="0" borderId="40" xfId="7" applyNumberFormat="1" applyFont="1" applyBorder="1" applyAlignment="1">
      <alignment horizontal="center" vertical="center" wrapText="1"/>
    </xf>
    <xf numFmtId="167" fontId="39" fillId="0" borderId="45" xfId="0" applyNumberFormat="1" applyFont="1" applyBorder="1" applyAlignment="1">
      <alignment horizontal="center" vertical="center"/>
    </xf>
    <xf numFmtId="165" fontId="39" fillId="0" borderId="45" xfId="0" applyNumberFormat="1" applyFont="1" applyBorder="1" applyAlignment="1">
      <alignment horizontal="center" vertical="center"/>
    </xf>
    <xf numFmtId="10" fontId="39" fillId="0" borderId="45" xfId="0" applyNumberFormat="1" applyFont="1" applyBorder="1" applyAlignment="1">
      <alignment horizontal="center" vertical="center"/>
    </xf>
    <xf numFmtId="0" fontId="0" fillId="0" borderId="41" xfId="0" applyBorder="1"/>
    <xf numFmtId="167" fontId="39" fillId="0" borderId="1" xfId="0" applyNumberFormat="1" applyFont="1" applyBorder="1" applyAlignment="1">
      <alignment horizontal="center" vertical="center"/>
    </xf>
    <xf numFmtId="9" fontId="39" fillId="0" borderId="1" xfId="7" applyFont="1" applyBorder="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5"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49" fontId="33" fillId="2" borderId="2" xfId="0" applyNumberFormat="1" applyFont="1" applyFill="1" applyBorder="1" applyAlignment="1">
      <alignment horizontal="center" vertical="center"/>
    </xf>
    <xf numFmtId="49" fontId="33" fillId="2" borderId="3" xfId="0" applyNumberFormat="1" applyFont="1" applyFill="1" applyBorder="1" applyAlignment="1">
      <alignment horizontal="center" vertical="center"/>
    </xf>
    <xf numFmtId="49" fontId="33" fillId="2" borderId="4"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21" fillId="2" borderId="1" xfId="0" applyFont="1" applyFill="1" applyBorder="1" applyAlignment="1">
      <alignment horizontal="center"/>
    </xf>
    <xf numFmtId="0" fontId="31" fillId="2" borderId="1" xfId="0" applyFont="1" applyFill="1" applyBorder="1" applyAlignment="1">
      <alignment horizontal="center" vertical="center" wrapText="1"/>
    </xf>
    <xf numFmtId="0" fontId="34" fillId="2" borderId="2" xfId="0" applyFont="1" applyFill="1" applyBorder="1" applyAlignment="1">
      <alignment horizontal="left" vertical="center"/>
    </xf>
    <xf numFmtId="0" fontId="34" fillId="2" borderId="3" xfId="0" applyFont="1" applyFill="1" applyBorder="1" applyAlignment="1">
      <alignment horizontal="left" vertical="center"/>
    </xf>
    <xf numFmtId="1" fontId="32" fillId="2" borderId="2" xfId="0" applyNumberFormat="1" applyFont="1" applyFill="1" applyBorder="1" applyAlignment="1">
      <alignment horizontal="center" vertical="center"/>
    </xf>
    <xf numFmtId="1" fontId="32" fillId="2" borderId="3" xfId="0" applyNumberFormat="1" applyFont="1" applyFill="1" applyBorder="1" applyAlignment="1">
      <alignment horizontal="center" vertical="center"/>
    </xf>
    <xf numFmtId="1" fontId="32" fillId="2" borderId="4" xfId="0" applyNumberFormat="1" applyFont="1" applyFill="1" applyBorder="1" applyAlignment="1">
      <alignment horizontal="center" vertical="center"/>
    </xf>
    <xf numFmtId="49" fontId="32" fillId="2" borderId="2" xfId="0" applyNumberFormat="1" applyFont="1" applyFill="1" applyBorder="1" applyAlignment="1">
      <alignment horizontal="center" vertical="center"/>
    </xf>
    <xf numFmtId="49" fontId="32" fillId="2" borderId="3" xfId="0" applyNumberFormat="1" applyFont="1" applyFill="1" applyBorder="1" applyAlignment="1">
      <alignment horizontal="center" vertical="center"/>
    </xf>
    <xf numFmtId="49" fontId="32" fillId="2" borderId="4" xfId="0" applyNumberFormat="1"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37" fillId="2" borderId="48" xfId="0" applyFont="1" applyFill="1" applyBorder="1" applyAlignment="1">
      <alignment horizontal="center" vertical="center" wrapText="1"/>
    </xf>
    <xf numFmtId="0" fontId="37" fillId="2" borderId="49" xfId="0" applyFont="1" applyFill="1" applyBorder="1" applyAlignment="1">
      <alignment horizontal="center" vertical="center" wrapText="1"/>
    </xf>
    <xf numFmtId="167" fontId="17" fillId="0" borderId="23" xfId="0" applyNumberFormat="1"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8"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20" xfId="0" applyFont="1" applyBorder="1" applyAlignment="1">
      <alignment horizontal="center" vertical="center"/>
    </xf>
    <xf numFmtId="0" fontId="17" fillId="0" borderId="28" xfId="0" applyFont="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2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18" xfId="0" applyFont="1" applyBorder="1" applyAlignment="1">
      <alignment horizontal="center" vertical="center" wrapText="1"/>
    </xf>
    <xf numFmtId="3" fontId="17" fillId="0" borderId="23" xfId="0" applyNumberFormat="1" applyFont="1" applyBorder="1" applyAlignment="1">
      <alignment horizontal="center" vertical="center"/>
    </xf>
    <xf numFmtId="3" fontId="17" fillId="0" borderId="20" xfId="0" applyNumberFormat="1" applyFont="1" applyBorder="1" applyAlignment="1">
      <alignment horizontal="center" vertical="center"/>
    </xf>
    <xf numFmtId="3" fontId="17" fillId="0" borderId="28" xfId="0" applyNumberFormat="1" applyFont="1" applyBorder="1" applyAlignment="1">
      <alignment horizontal="center" vertical="center"/>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1" fillId="0" borderId="23"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8" xfId="0" applyFont="1" applyBorder="1" applyAlignment="1">
      <alignment horizontal="center" vertical="center"/>
    </xf>
    <xf numFmtId="0" fontId="17" fillId="0" borderId="23"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20" xfId="0" applyFont="1" applyBorder="1" applyAlignment="1">
      <alignment horizontal="left" vertical="center" wrapText="1"/>
    </xf>
    <xf numFmtId="0" fontId="17" fillId="0" borderId="28" xfId="0" applyFont="1" applyBorder="1" applyAlignment="1">
      <alignment horizontal="left" vertical="center" wrapText="1"/>
    </xf>
    <xf numFmtId="164" fontId="17" fillId="0" borderId="23" xfId="0" applyNumberFormat="1" applyFont="1" applyBorder="1" applyAlignment="1">
      <alignment horizontal="center" vertical="center"/>
    </xf>
    <xf numFmtId="164" fontId="17" fillId="0" borderId="20" xfId="0" applyNumberFormat="1" applyFont="1" applyBorder="1" applyAlignment="1">
      <alignment horizontal="center" vertical="center"/>
    </xf>
    <xf numFmtId="0" fontId="17" fillId="2" borderId="22"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8" xfId="0" applyFont="1" applyFill="1" applyBorder="1" applyAlignment="1">
      <alignment horizontal="center" vertical="center" wrapText="1"/>
    </xf>
    <xf numFmtId="49" fontId="17" fillId="2" borderId="23" xfId="0" applyNumberFormat="1" applyFont="1" applyFill="1" applyBorder="1" applyAlignment="1">
      <alignment horizontal="center" vertical="center"/>
    </xf>
    <xf numFmtId="49" fontId="17" fillId="2" borderId="20" xfId="0" applyNumberFormat="1" applyFont="1" applyFill="1" applyBorder="1" applyAlignment="1">
      <alignment horizontal="center" vertical="center"/>
    </xf>
    <xf numFmtId="49" fontId="17" fillId="2" borderId="28" xfId="0" applyNumberFormat="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8" xfId="0" applyFont="1" applyFill="1" applyBorder="1" applyAlignment="1">
      <alignment horizontal="center" vertical="center" wrapText="1"/>
    </xf>
    <xf numFmtId="1" fontId="17" fillId="0" borderId="23" xfId="0" applyNumberFormat="1" applyFont="1" applyBorder="1" applyAlignment="1">
      <alignment horizontal="center" vertical="center"/>
    </xf>
    <xf numFmtId="1" fontId="17" fillId="0" borderId="20" xfId="0" applyNumberFormat="1" applyFont="1" applyBorder="1" applyAlignment="1">
      <alignment horizontal="center" vertical="center"/>
    </xf>
    <xf numFmtId="1" fontId="17" fillId="0" borderId="28" xfId="0" applyNumberFormat="1" applyFont="1" applyBorder="1" applyAlignment="1">
      <alignment horizontal="center" vertical="center"/>
    </xf>
    <xf numFmtId="9" fontId="17" fillId="0" borderId="23" xfId="0" applyNumberFormat="1" applyFont="1" applyBorder="1" applyAlignment="1">
      <alignment horizontal="center" vertical="center"/>
    </xf>
    <xf numFmtId="9" fontId="17" fillId="0" borderId="20" xfId="0" applyNumberFormat="1" applyFont="1" applyBorder="1" applyAlignment="1">
      <alignment horizontal="center" vertical="center"/>
    </xf>
    <xf numFmtId="9" fontId="17" fillId="0" borderId="28" xfId="0" applyNumberFormat="1" applyFont="1" applyBorder="1" applyAlignment="1">
      <alignment horizontal="center" vertical="center"/>
    </xf>
    <xf numFmtId="0" fontId="1" fillId="0" borderId="23" xfId="0" applyFont="1" applyBorder="1" applyAlignment="1">
      <alignment horizontal="center"/>
    </xf>
    <xf numFmtId="0" fontId="1" fillId="0" borderId="20" xfId="0" applyFont="1" applyBorder="1" applyAlignment="1">
      <alignment horizontal="center"/>
    </xf>
    <xf numFmtId="0" fontId="1" fillId="0" borderId="28" xfId="0" applyFont="1" applyBorder="1" applyAlignment="1">
      <alignment horizontal="center"/>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9" fontId="17" fillId="0" borderId="20" xfId="7" applyFont="1" applyBorder="1" applyAlignment="1">
      <alignment horizontal="center" vertical="center" wrapText="1"/>
    </xf>
    <xf numFmtId="9" fontId="17" fillId="0" borderId="28" xfId="7" applyFont="1" applyBorder="1" applyAlignment="1">
      <alignment horizontal="center" vertical="center" wrapText="1"/>
    </xf>
    <xf numFmtId="0" fontId="12" fillId="2" borderId="19" xfId="0" applyFont="1" applyFill="1" applyBorder="1" applyAlignment="1">
      <alignment horizontal="center" vertical="center" wrapText="1"/>
    </xf>
    <xf numFmtId="9" fontId="17" fillId="0" borderId="19" xfId="0" applyNumberFormat="1" applyFont="1" applyBorder="1" applyAlignment="1">
      <alignment horizontal="center" vertical="center"/>
    </xf>
    <xf numFmtId="0" fontId="17" fillId="0" borderId="23" xfId="0" applyFont="1" applyBorder="1" applyAlignment="1">
      <alignment horizontal="center"/>
    </xf>
    <xf numFmtId="0" fontId="17" fillId="0" borderId="20" xfId="0" applyFont="1" applyBorder="1" applyAlignment="1">
      <alignment horizontal="center"/>
    </xf>
    <xf numFmtId="0" fontId="17" fillId="0" borderId="19" xfId="0" applyFont="1" applyBorder="1" applyAlignment="1">
      <alignment horizontal="center"/>
    </xf>
    <xf numFmtId="0" fontId="12" fillId="2" borderId="18" xfId="0" applyFont="1" applyFill="1" applyBorder="1" applyAlignment="1">
      <alignment horizontal="center" vertical="center" wrapText="1"/>
    </xf>
    <xf numFmtId="168" fontId="17" fillId="0" borderId="47" xfId="0" applyNumberFormat="1" applyFont="1" applyBorder="1" applyAlignment="1">
      <alignment horizontal="center" vertical="center"/>
    </xf>
    <xf numFmtId="168" fontId="17" fillId="0" borderId="17" xfId="0" applyNumberFormat="1" applyFont="1" applyBorder="1" applyAlignment="1">
      <alignment horizontal="center" vertical="center"/>
    </xf>
    <xf numFmtId="168" fontId="17" fillId="0" borderId="15" xfId="0" applyNumberFormat="1" applyFont="1" applyBorder="1" applyAlignment="1">
      <alignment horizontal="center" vertical="center"/>
    </xf>
    <xf numFmtId="168" fontId="17" fillId="0" borderId="12" xfId="0" applyNumberFormat="1" applyFont="1" applyBorder="1" applyAlignment="1">
      <alignment horizontal="center" vertical="center"/>
    </xf>
    <xf numFmtId="168" fontId="17" fillId="0" borderId="37" xfId="0" applyNumberFormat="1" applyFont="1" applyBorder="1" applyAlignment="1">
      <alignment horizontal="center" vertical="center"/>
    </xf>
    <xf numFmtId="167" fontId="17" fillId="0" borderId="18" xfId="0" applyNumberFormat="1" applyFont="1" applyBorder="1" applyAlignment="1">
      <alignment horizontal="center" vertical="center"/>
    </xf>
    <xf numFmtId="167" fontId="17" fillId="0" borderId="19" xfId="0" applyNumberFormat="1" applyFont="1" applyBorder="1" applyAlignment="1">
      <alignment horizontal="center" vertical="center"/>
    </xf>
    <xf numFmtId="0" fontId="17" fillId="0" borderId="4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1" fontId="17" fillId="0" borderId="23" xfId="0" applyNumberFormat="1" applyFont="1" applyBorder="1" applyAlignment="1">
      <alignment horizontal="justify" vertical="center" wrapText="1"/>
    </xf>
    <xf numFmtId="1" fontId="17" fillId="0" borderId="19" xfId="0" applyNumberFormat="1"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3" fontId="17" fillId="0" borderId="20" xfId="0" applyNumberFormat="1" applyFont="1" applyBorder="1" applyAlignment="1">
      <alignment horizontal="center" vertical="center" wrapText="1"/>
    </xf>
    <xf numFmtId="3" fontId="17" fillId="0" borderId="28" xfId="0" applyNumberFormat="1" applyFont="1" applyBorder="1" applyAlignment="1">
      <alignment horizontal="center" vertical="center" wrapText="1"/>
    </xf>
    <xf numFmtId="3" fontId="17" fillId="0" borderId="7"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17" fillId="0" borderId="29" xfId="0" applyNumberFormat="1" applyFont="1" applyBorder="1" applyAlignment="1">
      <alignment horizontal="center" vertical="center"/>
    </xf>
    <xf numFmtId="0" fontId="17" fillId="0" borderId="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29" xfId="0" applyFont="1" applyBorder="1" applyAlignment="1">
      <alignment horizontal="center" vertical="center"/>
    </xf>
    <xf numFmtId="169" fontId="17" fillId="2" borderId="23" xfId="0" applyNumberFormat="1" applyFont="1" applyFill="1" applyBorder="1" applyAlignment="1">
      <alignment horizontal="center" vertical="center"/>
    </xf>
    <xf numFmtId="169" fontId="17" fillId="2" borderId="20" xfId="0" applyNumberFormat="1" applyFont="1" applyFill="1" applyBorder="1" applyAlignment="1">
      <alignment horizontal="center" vertical="center"/>
    </xf>
    <xf numFmtId="169" fontId="17" fillId="2" borderId="28" xfId="0" applyNumberFormat="1" applyFont="1" applyFill="1" applyBorder="1" applyAlignment="1">
      <alignment horizontal="center" vertical="center"/>
    </xf>
    <xf numFmtId="1" fontId="17" fillId="2" borderId="23" xfId="0" applyNumberFormat="1" applyFont="1" applyFill="1" applyBorder="1" applyAlignment="1">
      <alignment horizontal="center" vertical="center"/>
    </xf>
    <xf numFmtId="1" fontId="17" fillId="2" borderId="20" xfId="0" applyNumberFormat="1" applyFont="1" applyFill="1" applyBorder="1" applyAlignment="1">
      <alignment horizontal="center" vertical="center"/>
    </xf>
    <xf numFmtId="1" fontId="17" fillId="2" borderId="28" xfId="0" applyNumberFormat="1" applyFont="1" applyFill="1" applyBorder="1" applyAlignment="1">
      <alignment horizontal="center" vertical="center"/>
    </xf>
    <xf numFmtId="3" fontId="17" fillId="0" borderId="7"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66" fontId="17" fillId="0" borderId="23" xfId="0" applyNumberFormat="1" applyFont="1" applyBorder="1" applyAlignment="1">
      <alignment horizontal="center" vertical="center" wrapText="1"/>
    </xf>
    <xf numFmtId="166" fontId="17" fillId="0" borderId="20" xfId="0" applyNumberFormat="1" applyFont="1" applyBorder="1" applyAlignment="1">
      <alignment horizontal="center" vertical="center" wrapText="1"/>
    </xf>
    <xf numFmtId="166" fontId="17" fillId="0" borderId="28" xfId="0" applyNumberFormat="1" applyFont="1" applyBorder="1" applyAlignment="1">
      <alignment horizontal="center" vertical="center" wrapText="1"/>
    </xf>
    <xf numFmtId="3" fontId="17" fillId="0" borderId="18" xfId="0" applyNumberFormat="1" applyFont="1" applyBorder="1" applyAlignment="1">
      <alignment horizontal="center" vertical="center" wrapText="1"/>
    </xf>
    <xf numFmtId="3" fontId="17" fillId="0" borderId="19" xfId="0" applyNumberFormat="1" applyFont="1" applyBorder="1" applyAlignment="1">
      <alignment horizontal="center" vertical="center" wrapText="1"/>
    </xf>
    <xf numFmtId="9" fontId="17" fillId="0" borderId="23" xfId="7" applyFont="1" applyBorder="1" applyAlignment="1">
      <alignment horizontal="center" vertical="center" wrapText="1"/>
    </xf>
    <xf numFmtId="9" fontId="17" fillId="0" borderId="19" xfId="7" applyFont="1" applyBorder="1" applyAlignment="1">
      <alignment horizontal="center" vertical="center" wrapText="1"/>
    </xf>
    <xf numFmtId="10" fontId="17" fillId="0" borderId="18" xfId="7" applyNumberFormat="1" applyFont="1" applyBorder="1" applyAlignment="1">
      <alignment horizontal="center" vertical="center" wrapText="1"/>
    </xf>
    <xf numFmtId="10" fontId="17" fillId="0" borderId="19" xfId="7" applyNumberFormat="1" applyFont="1" applyBorder="1" applyAlignment="1">
      <alignment horizontal="center" vertical="center" wrapText="1"/>
    </xf>
    <xf numFmtId="10" fontId="17" fillId="0" borderId="28" xfId="7" applyNumberFormat="1" applyFont="1" applyBorder="1" applyAlignment="1">
      <alignment horizontal="center" vertical="center" wrapText="1"/>
    </xf>
    <xf numFmtId="0" fontId="22" fillId="2" borderId="21" xfId="0" applyFont="1" applyFill="1" applyBorder="1" applyAlignment="1">
      <alignment horizontal="center" vertical="center" wrapText="1"/>
    </xf>
    <xf numFmtId="0" fontId="6" fillId="2" borderId="21" xfId="0" applyFont="1" applyFill="1" applyBorder="1" applyAlignment="1">
      <alignment horizontal="center" vertical="center"/>
    </xf>
    <xf numFmtId="0" fontId="6" fillId="7" borderId="21" xfId="0" applyFont="1" applyFill="1" applyBorder="1" applyAlignment="1">
      <alignment horizontal="center" vertical="center"/>
    </xf>
    <xf numFmtId="0" fontId="3" fillId="2" borderId="21" xfId="0" applyFont="1" applyFill="1" applyBorder="1" applyAlignment="1">
      <alignment horizontal="center" vertical="center" wrapText="1"/>
    </xf>
    <xf numFmtId="0" fontId="17" fillId="0" borderId="23" xfId="0" applyFont="1" applyBorder="1" applyAlignment="1">
      <alignment horizontal="justify" vertical="center" wrapText="1"/>
    </xf>
    <xf numFmtId="0" fontId="17" fillId="0" borderId="20"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41" xfId="0" applyFont="1" applyBorder="1" applyAlignment="1">
      <alignment horizontal="center" vertical="center"/>
    </xf>
    <xf numFmtId="0" fontId="17" fillId="0" borderId="52" xfId="0" applyFont="1" applyBorder="1" applyAlignment="1">
      <alignment horizontal="center" vertical="center"/>
    </xf>
    <xf numFmtId="0" fontId="17" fillId="0" borderId="44" xfId="0" applyFont="1" applyBorder="1" applyAlignment="1">
      <alignment horizontal="center" vertical="center"/>
    </xf>
    <xf numFmtId="172" fontId="17" fillId="0" borderId="47" xfId="0" applyNumberFormat="1" applyFont="1" applyBorder="1" applyAlignment="1">
      <alignment horizontal="center" vertical="center"/>
    </xf>
    <xf numFmtId="172" fontId="17" fillId="0" borderId="17" xfId="0" applyNumberFormat="1" applyFont="1" applyBorder="1" applyAlignment="1">
      <alignment horizontal="center" vertical="center"/>
    </xf>
    <xf numFmtId="172" fontId="17" fillId="0" borderId="37" xfId="0" applyNumberFormat="1" applyFont="1" applyBorder="1" applyAlignment="1">
      <alignment horizontal="center" vertical="center"/>
    </xf>
    <xf numFmtId="168" fontId="17" fillId="0" borderId="23" xfId="8" applyNumberFormat="1" applyFont="1" applyBorder="1" applyAlignment="1">
      <alignment horizontal="center" vertical="center"/>
    </xf>
    <xf numFmtId="168" fontId="17" fillId="0" borderId="20" xfId="8" applyNumberFormat="1" applyFont="1" applyBorder="1" applyAlignment="1">
      <alignment horizontal="center" vertical="center"/>
    </xf>
    <xf numFmtId="168" fontId="17" fillId="0" borderId="19" xfId="8" applyNumberFormat="1" applyFont="1" applyBorder="1" applyAlignment="1">
      <alignment horizontal="center" vertical="center"/>
    </xf>
    <xf numFmtId="168" fontId="17" fillId="0" borderId="18" xfId="0" applyNumberFormat="1" applyFont="1" applyBorder="1" applyAlignment="1">
      <alignment horizontal="center" vertical="center"/>
    </xf>
    <xf numFmtId="168" fontId="17" fillId="0" borderId="19" xfId="0" applyNumberFormat="1" applyFont="1" applyBorder="1" applyAlignment="1">
      <alignment horizontal="center" vertical="center"/>
    </xf>
    <xf numFmtId="0" fontId="17" fillId="0" borderId="29" xfId="0" applyFont="1" applyBorder="1" applyAlignment="1">
      <alignment horizontal="left"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9" xfId="0" applyFont="1" applyFill="1" applyBorder="1" applyAlignment="1">
      <alignment horizontal="center" vertical="center" wrapText="1"/>
    </xf>
    <xf numFmtId="169" fontId="17" fillId="2" borderId="7" xfId="0" applyNumberFormat="1" applyFont="1" applyFill="1" applyBorder="1" applyAlignment="1">
      <alignment horizontal="center" vertical="center"/>
    </xf>
    <xf numFmtId="169" fontId="17" fillId="2" borderId="1" xfId="0" applyNumberFormat="1" applyFont="1" applyFill="1" applyBorder="1" applyAlignment="1">
      <alignment horizontal="center" vertical="center"/>
    </xf>
    <xf numFmtId="169" fontId="17" fillId="2" borderId="18" xfId="0" applyNumberFormat="1" applyFont="1" applyFill="1" applyBorder="1" applyAlignment="1">
      <alignment horizontal="center" vertical="center"/>
    </xf>
    <xf numFmtId="169" fontId="17" fillId="2" borderId="29"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9" xfId="0" applyFont="1" applyFill="1" applyBorder="1" applyAlignment="1">
      <alignment horizontal="center" vertical="center" wrapText="1"/>
    </xf>
    <xf numFmtId="9" fontId="17" fillId="0" borderId="7" xfId="0" applyNumberFormat="1" applyFont="1" applyBorder="1" applyAlignment="1">
      <alignment horizontal="center" vertical="center"/>
    </xf>
    <xf numFmtId="9" fontId="17" fillId="0" borderId="1" xfId="0" applyNumberFormat="1" applyFont="1" applyBorder="1" applyAlignment="1">
      <alignment horizontal="center" vertical="center"/>
    </xf>
    <xf numFmtId="9" fontId="17" fillId="0" borderId="29" xfId="0" applyNumberFormat="1" applyFont="1" applyBorder="1" applyAlignment="1">
      <alignment horizontal="center" vertical="center"/>
    </xf>
    <xf numFmtId="3" fontId="17" fillId="0" borderId="23" xfId="0" applyNumberFormat="1" applyFont="1" applyBorder="1" applyAlignment="1">
      <alignment horizontal="center" vertical="center" wrapText="1"/>
    </xf>
    <xf numFmtId="1" fontId="17" fillId="2" borderId="7" xfId="0" applyNumberFormat="1" applyFont="1" applyFill="1" applyBorder="1" applyAlignment="1">
      <alignment horizontal="center" vertical="center"/>
    </xf>
    <xf numFmtId="1" fontId="17" fillId="2" borderId="1" xfId="0" applyNumberFormat="1" applyFont="1" applyFill="1" applyBorder="1" applyAlignment="1">
      <alignment horizontal="center" vertical="center"/>
    </xf>
    <xf numFmtId="1" fontId="17" fillId="2" borderId="29" xfId="0" applyNumberFormat="1" applyFont="1" applyFill="1" applyBorder="1" applyAlignment="1">
      <alignment horizontal="center" vertical="center"/>
    </xf>
    <xf numFmtId="3" fontId="17" fillId="0" borderId="19" xfId="0" applyNumberFormat="1" applyFont="1" applyBorder="1" applyAlignment="1">
      <alignment horizontal="center" vertical="center"/>
    </xf>
    <xf numFmtId="9" fontId="17" fillId="0" borderId="18" xfId="0" applyNumberFormat="1" applyFont="1" applyBorder="1" applyAlignment="1">
      <alignment horizontal="center" vertical="center" wrapText="1"/>
    </xf>
    <xf numFmtId="9" fontId="17" fillId="0" borderId="19" xfId="0" applyNumberFormat="1" applyFont="1" applyBorder="1" applyAlignment="1">
      <alignment horizontal="center" vertical="center" wrapText="1"/>
    </xf>
    <xf numFmtId="9" fontId="17" fillId="0" borderId="18" xfId="7" applyFont="1" applyBorder="1" applyAlignment="1">
      <alignment horizontal="center" vertical="center" wrapText="1"/>
    </xf>
    <xf numFmtId="169" fontId="17" fillId="2" borderId="19" xfId="0" applyNumberFormat="1" applyFont="1" applyFill="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center" vertical="center"/>
    </xf>
    <xf numFmtId="168" fontId="17" fillId="0" borderId="20" xfId="0" applyNumberFormat="1" applyFont="1" applyBorder="1" applyAlignment="1">
      <alignment horizontal="center" vertical="center"/>
    </xf>
    <xf numFmtId="167" fontId="17" fillId="0" borderId="7" xfId="0" applyNumberFormat="1" applyFont="1" applyBorder="1" applyAlignment="1">
      <alignment horizontal="center" vertical="center"/>
    </xf>
    <xf numFmtId="167" fontId="17" fillId="0" borderId="1" xfId="0" applyNumberFormat="1" applyFont="1" applyBorder="1" applyAlignment="1">
      <alignment horizontal="center" vertical="center"/>
    </xf>
    <xf numFmtId="167" fontId="17" fillId="0" borderId="29"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29" xfId="0" applyFont="1" applyBorder="1" applyAlignment="1">
      <alignment horizontal="center" vertical="center"/>
    </xf>
    <xf numFmtId="172" fontId="17" fillId="0" borderId="23" xfId="0" applyNumberFormat="1" applyFont="1" applyBorder="1" applyAlignment="1">
      <alignment horizontal="center" vertical="center" wrapText="1"/>
    </xf>
    <xf numFmtId="172" fontId="17" fillId="0" borderId="20" xfId="0" applyNumberFormat="1" applyFont="1" applyBorder="1" applyAlignment="1">
      <alignment horizontal="center" vertical="center" wrapText="1"/>
    </xf>
    <xf numFmtId="10" fontId="17" fillId="0" borderId="23" xfId="7" applyNumberFormat="1" applyFont="1" applyBorder="1" applyAlignment="1">
      <alignment horizontal="center" vertical="center" wrapText="1"/>
    </xf>
    <xf numFmtId="10" fontId="17" fillId="0" borderId="20" xfId="7" applyNumberFormat="1" applyFont="1" applyBorder="1" applyAlignment="1">
      <alignment horizontal="center" vertical="center" wrapText="1"/>
    </xf>
    <xf numFmtId="165" fontId="17" fillId="0" borderId="23" xfId="0" applyNumberFormat="1" applyFont="1" applyBorder="1" applyAlignment="1">
      <alignment horizontal="center" vertical="center" wrapText="1"/>
    </xf>
    <xf numFmtId="165" fontId="17" fillId="0" borderId="20" xfId="0" applyNumberFormat="1" applyFont="1" applyBorder="1" applyAlignment="1">
      <alignment horizontal="center" vertical="center" wrapText="1"/>
    </xf>
    <xf numFmtId="1" fontId="17" fillId="2" borderId="18" xfId="0" applyNumberFormat="1" applyFont="1" applyFill="1" applyBorder="1" applyAlignment="1">
      <alignment horizontal="center" vertical="center"/>
    </xf>
    <xf numFmtId="0" fontId="37" fillId="2" borderId="50" xfId="0" applyFont="1" applyFill="1" applyBorder="1" applyAlignment="1">
      <alignment horizontal="center" vertical="center" wrapText="1"/>
    </xf>
    <xf numFmtId="168" fontId="17" fillId="0" borderId="7" xfId="0" applyNumberFormat="1" applyFont="1" applyBorder="1" applyAlignment="1">
      <alignment horizontal="center" vertical="center"/>
    </xf>
    <xf numFmtId="168" fontId="17" fillId="0" borderId="1"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7" fillId="0" borderId="1" xfId="0" applyFont="1" applyBorder="1" applyAlignment="1">
      <alignment horizontal="center"/>
    </xf>
    <xf numFmtId="0" fontId="17" fillId="0" borderId="18" xfId="0" applyFont="1" applyBorder="1" applyAlignment="1">
      <alignment horizontal="center"/>
    </xf>
    <xf numFmtId="9" fontId="17" fillId="0" borderId="18" xfId="0" applyNumberFormat="1" applyFont="1" applyBorder="1" applyAlignment="1">
      <alignment horizontal="center" vertical="center"/>
    </xf>
    <xf numFmtId="165" fontId="17" fillId="0" borderId="23" xfId="0" applyNumberFormat="1" applyFont="1" applyBorder="1" applyAlignment="1">
      <alignment horizontal="center" vertical="center"/>
    </xf>
    <xf numFmtId="165" fontId="17" fillId="0" borderId="20" xfId="0" applyNumberFormat="1" applyFont="1" applyBorder="1" applyAlignment="1">
      <alignment horizontal="center" vertical="center"/>
    </xf>
    <xf numFmtId="165" fontId="17" fillId="0" borderId="28" xfId="0" applyNumberFormat="1" applyFont="1" applyBorder="1" applyAlignment="1">
      <alignment horizontal="center" vertical="center"/>
    </xf>
    <xf numFmtId="3" fontId="17" fillId="0" borderId="29" xfId="0" applyNumberFormat="1" applyFont="1" applyBorder="1" applyAlignment="1">
      <alignment horizontal="center" vertical="center" wrapText="1"/>
    </xf>
    <xf numFmtId="0" fontId="37" fillId="2" borderId="53" xfId="0" applyFont="1" applyFill="1" applyBorder="1" applyAlignment="1">
      <alignment horizontal="center" vertical="center" wrapText="1"/>
    </xf>
    <xf numFmtId="10" fontId="17" fillId="0" borderId="23" xfId="7" applyNumberFormat="1" applyFont="1" applyBorder="1" applyAlignment="1">
      <alignment horizontal="center" vertical="center"/>
    </xf>
    <xf numFmtId="10" fontId="17" fillId="0" borderId="20" xfId="7" applyNumberFormat="1" applyFont="1" applyBorder="1" applyAlignment="1">
      <alignment horizontal="center" vertical="center"/>
    </xf>
    <xf numFmtId="10" fontId="17" fillId="0" borderId="28" xfId="7" applyNumberFormat="1" applyFont="1" applyBorder="1" applyAlignment="1">
      <alignment horizontal="center" vertical="center"/>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0" xfId="0" applyFont="1" applyFill="1" applyBorder="1" applyAlignment="1">
      <alignment horizontal="center" vertical="center" wrapText="1"/>
    </xf>
    <xf numFmtId="172" fontId="17" fillId="0" borderId="47" xfId="0" applyNumberFormat="1" applyFont="1" applyBorder="1" applyAlignment="1">
      <alignment horizontal="left" vertical="center"/>
    </xf>
    <xf numFmtId="172" fontId="17" fillId="0" borderId="17" xfId="0" applyNumberFormat="1" applyFont="1" applyBorder="1" applyAlignment="1">
      <alignment horizontal="left" vertical="center"/>
    </xf>
    <xf numFmtId="172" fontId="17" fillId="0" borderId="37" xfId="0" applyNumberFormat="1" applyFont="1" applyBorder="1" applyAlignment="1">
      <alignment horizontal="left" vertical="center"/>
    </xf>
    <xf numFmtId="172" fontId="17" fillId="0" borderId="23" xfId="0" applyNumberFormat="1" applyFont="1" applyBorder="1" applyAlignment="1">
      <alignment horizontal="left" vertical="center"/>
    </xf>
    <xf numFmtId="172" fontId="17" fillId="0" borderId="20" xfId="0" applyNumberFormat="1" applyFont="1" applyBorder="1" applyAlignment="1">
      <alignment horizontal="left" vertical="center"/>
    </xf>
    <xf numFmtId="172" fontId="17" fillId="0" borderId="28" xfId="0" applyNumberFormat="1" applyFont="1" applyBorder="1" applyAlignment="1">
      <alignment horizontal="left" vertical="center"/>
    </xf>
    <xf numFmtId="0" fontId="6" fillId="8" borderId="38"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36" fillId="0" borderId="19" xfId="10" applyFill="1" applyBorder="1" applyAlignment="1">
      <alignment horizontal="center" vertical="center" wrapText="1"/>
    </xf>
    <xf numFmtId="165" fontId="17" fillId="0" borderId="47" xfId="0" applyNumberFormat="1" applyFont="1" applyBorder="1" applyAlignment="1">
      <alignment horizontal="center" vertical="center"/>
    </xf>
    <xf numFmtId="165" fontId="17" fillId="0" borderId="17" xfId="0" applyNumberFormat="1" applyFont="1" applyBorder="1" applyAlignment="1">
      <alignment horizontal="center" vertical="center"/>
    </xf>
    <xf numFmtId="165" fontId="17" fillId="0" borderId="37" xfId="0" applyNumberFormat="1" applyFont="1" applyBorder="1" applyAlignment="1">
      <alignment horizontal="center" vertical="center"/>
    </xf>
    <xf numFmtId="165" fontId="17" fillId="0" borderId="28" xfId="0" applyNumberFormat="1" applyFont="1" applyBorder="1" applyAlignment="1">
      <alignment horizontal="center" vertical="center" wrapText="1"/>
    </xf>
    <xf numFmtId="0" fontId="36" fillId="0" borderId="18" xfId="10" applyFill="1" applyBorder="1" applyAlignment="1">
      <alignment horizontal="center" vertical="center" wrapText="1"/>
    </xf>
    <xf numFmtId="165" fontId="1" fillId="0" borderId="23" xfId="0" applyNumberFormat="1" applyFont="1" applyBorder="1" applyAlignment="1">
      <alignment horizontal="center" vertical="center" wrapText="1"/>
    </xf>
    <xf numFmtId="165" fontId="1" fillId="0" borderId="20" xfId="0" applyNumberFormat="1" applyFont="1" applyBorder="1" applyAlignment="1">
      <alignment horizontal="center" vertical="center" wrapText="1"/>
    </xf>
    <xf numFmtId="165" fontId="1" fillId="0" borderId="28" xfId="0" applyNumberFormat="1" applyFont="1" applyBorder="1" applyAlignment="1">
      <alignment horizontal="center" vertical="center" wrapText="1"/>
    </xf>
    <xf numFmtId="0" fontId="1" fillId="0" borderId="23" xfId="0" applyFont="1" applyBorder="1" applyAlignment="1">
      <alignment horizontal="center" vertical="center" wrapText="1"/>
    </xf>
    <xf numFmtId="172" fontId="17" fillId="0" borderId="28" xfId="0" applyNumberFormat="1" applyFont="1" applyBorder="1" applyAlignment="1">
      <alignment horizontal="center" vertical="center" wrapText="1"/>
    </xf>
    <xf numFmtId="0" fontId="36" fillId="0" borderId="1" xfId="10" applyFill="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10" fontId="41" fillId="0" borderId="1" xfId="0" applyNumberFormat="1"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cellXfs>
  <cellStyles count="11">
    <cellStyle name="BodyStyle" xfId="5" xr:uid="{00000000-0005-0000-0000-000000000000}"/>
    <cellStyle name="Currency" xfId="9" xr:uid="{6467EBA5-ED9D-ED4E-AEE4-D7F9615D78D7}"/>
    <cellStyle name="HeaderStyle" xfId="4" xr:uid="{00000000-0005-0000-0000-000001000000}"/>
    <cellStyle name="Hipervínculo" xfId="10" builtinId="8"/>
    <cellStyle name="Millares 2" xfId="3" xr:uid="{00000000-0005-0000-0000-000002000000}"/>
    <cellStyle name="Moneda [0]" xfId="8" builtinId="7"/>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F0FFE5"/>
      <color rgb="FFC8FFE3"/>
      <color rgb="FFF7FFF4"/>
      <color rgb="FFEAF1F8"/>
      <color rgb="FFF7FFEB"/>
      <color rgb="FFE8FDF7"/>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community.secop.gov.co/Public/Tendering/OpportunityDetail/Index?noticeUID=CO1.NTC.7570021&amp;isFromPublicArea=True&amp;isModal=False" TargetMode="External"/><Relationship Id="rId7" Type="http://schemas.openxmlformats.org/officeDocument/2006/relationships/hyperlink" Target="https://corvivienda-my.sharepoint.com/:b:/g/personal/gestion_proyectos_corvivienda_gov_co/EY1RYoORxWhNsZc9S7zazU0BLN8BR6inV7Kfx5SKcjz3Sg?e=cQ8Oie" TargetMode="External"/><Relationship Id="rId2" Type="http://schemas.openxmlformats.org/officeDocument/2006/relationships/hyperlink" Target="https://community.secop.gov.co/Public/Tendering/OpportunityDetail/Index?noticeUID=CO1.NTC.7570021&amp;isFromPublicArea=True&amp;isModal=False" TargetMode="External"/><Relationship Id="rId1" Type="http://schemas.openxmlformats.org/officeDocument/2006/relationships/hyperlink" Target="https://community.secop.gov.co/Public/Tendering/OpportunityDetail/Index?noticeUID=CO1.NTC.7570021&amp;isFromPublicArea=True&amp;isModal=False" TargetMode="External"/><Relationship Id="rId6" Type="http://schemas.openxmlformats.org/officeDocument/2006/relationships/hyperlink" Target="https://corvivienda-my.sharepoint.com/:b:/g/personal/gestion_proyectos_corvivienda_gov_co/EY1RYoORxWhNsZc9S7zazU0BLN8BR6inV7Kfx5SKcjz3Sg?e=cQ8Oie" TargetMode="External"/><Relationship Id="rId5" Type="http://schemas.openxmlformats.org/officeDocument/2006/relationships/hyperlink" Target="https://corvivienda-my.sharepoint.com/:b:/g/personal/gestion_proyectos_corvivienda_gov_co/ETWkFFlIOPFKletsTC3zXVIB4fEQP8BSmEeZRnhpS6SXiw?e=oqEC2J" TargetMode="External"/><Relationship Id="rId10" Type="http://schemas.openxmlformats.org/officeDocument/2006/relationships/comments" Target="../comments3.xml"/><Relationship Id="rId4" Type="http://schemas.openxmlformats.org/officeDocument/2006/relationships/hyperlink" Target="https://corvivienda-my.sharepoint.com/:b:/g/personal/gestion_proyectos_corvivienda_gov_co/ER4K-mz3eWhMowhZkAtsDxcBLZDNubudE2EM9DKDM9hhrQ?e=Na22Cf" TargetMode="External"/><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Normal="80" workbookViewId="0">
      <selection activeCell="B7" sqref="B7:H7"/>
    </sheetView>
  </sheetViews>
  <sheetFormatPr baseColWidth="10" defaultColWidth="10.85546875" defaultRowHeight="15" x14ac:dyDescent="0.2"/>
  <cols>
    <col min="1" max="1" width="34.140625" style="19" customWidth="1"/>
    <col min="2" max="2" width="10.85546875" style="11"/>
    <col min="3" max="3" width="28.28515625" style="11" customWidth="1"/>
    <col min="4" max="4" width="21.28515625" style="11" customWidth="1"/>
    <col min="5" max="5" width="19.28515625" style="11" customWidth="1"/>
    <col min="6" max="6" width="27.28515625" style="11" customWidth="1"/>
    <col min="7" max="7" width="17.140625" style="11" customWidth="1"/>
    <col min="8" max="8" width="27.28515625" style="11" customWidth="1"/>
    <col min="9" max="9" width="15.28515625" style="11" customWidth="1"/>
    <col min="10" max="10" width="17.85546875" style="11" customWidth="1"/>
    <col min="11" max="11" width="19.28515625" style="11" customWidth="1"/>
    <col min="12" max="12" width="25.28515625" style="11" customWidth="1"/>
    <col min="13" max="13" width="20.7109375" style="11" customWidth="1"/>
    <col min="14" max="15" width="10.85546875" style="11"/>
    <col min="16" max="16" width="16.7109375" style="11" customWidth="1"/>
    <col min="17" max="17" width="20.28515625" style="11" customWidth="1"/>
    <col min="18" max="18" width="18.7109375" style="11" customWidth="1"/>
    <col min="19" max="19" width="22.85546875" style="11" customWidth="1"/>
    <col min="20" max="20" width="22.140625" style="11" customWidth="1"/>
    <col min="21" max="21" width="25.28515625" style="11" customWidth="1"/>
    <col min="22" max="22" width="21.140625" style="11" customWidth="1"/>
    <col min="23" max="23" width="19.140625" style="11" customWidth="1"/>
    <col min="24" max="24" width="17.28515625" style="11" customWidth="1"/>
    <col min="25" max="25" width="16.28515625" style="11" customWidth="1"/>
    <col min="26" max="26" width="16.140625" style="11" customWidth="1"/>
    <col min="27" max="27" width="28.7109375" style="11" customWidth="1"/>
    <col min="28" max="28" width="19.28515625" style="11" customWidth="1"/>
    <col min="29" max="29" width="21.140625" style="11" customWidth="1"/>
    <col min="30" max="30" width="21.85546875" style="11" customWidth="1"/>
    <col min="31" max="31" width="25.28515625" style="11" customWidth="1"/>
    <col min="32" max="32" width="22.140625" style="11" customWidth="1"/>
    <col min="33" max="33" width="29.7109375" style="11" customWidth="1"/>
    <col min="34" max="34" width="18.7109375" style="11" customWidth="1"/>
    <col min="35" max="35" width="18.140625" style="11" customWidth="1"/>
    <col min="36" max="36" width="22.140625" style="11" customWidth="1"/>
    <col min="37" max="16384" width="10.85546875" style="11"/>
  </cols>
  <sheetData>
    <row r="1" spans="1:50" ht="54.75" customHeight="1" x14ac:dyDescent="0.2">
      <c r="A1" s="178" t="s">
        <v>425</v>
      </c>
      <c r="B1" s="178"/>
      <c r="C1" s="178"/>
      <c r="D1" s="178"/>
      <c r="E1" s="178"/>
      <c r="F1" s="178"/>
      <c r="G1" s="178"/>
      <c r="H1" s="178"/>
    </row>
    <row r="2" spans="1:50" ht="33" customHeight="1" x14ac:dyDescent="0.2">
      <c r="A2" s="182" t="s">
        <v>173</v>
      </c>
      <c r="B2" s="182"/>
      <c r="C2" s="182"/>
      <c r="D2" s="182"/>
      <c r="E2" s="182"/>
      <c r="F2" s="182"/>
      <c r="G2" s="182"/>
      <c r="H2" s="182"/>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90</v>
      </c>
      <c r="B3" s="177" t="s">
        <v>103</v>
      </c>
      <c r="C3" s="177"/>
      <c r="D3" s="177"/>
      <c r="E3" s="177"/>
      <c r="F3" s="177"/>
      <c r="G3" s="177"/>
      <c r="H3" s="177"/>
    </row>
    <row r="4" spans="1:50" ht="48" customHeight="1" x14ac:dyDescent="0.2">
      <c r="A4" s="15" t="s">
        <v>160</v>
      </c>
      <c r="B4" s="179" t="s">
        <v>179</v>
      </c>
      <c r="C4" s="180"/>
      <c r="D4" s="180"/>
      <c r="E4" s="180"/>
      <c r="F4" s="180"/>
      <c r="G4" s="180"/>
      <c r="H4" s="181"/>
    </row>
    <row r="5" spans="1:50" ht="31.5" customHeight="1" x14ac:dyDescent="0.2">
      <c r="A5" s="15" t="s">
        <v>178</v>
      </c>
      <c r="B5" s="177" t="s">
        <v>104</v>
      </c>
      <c r="C5" s="177"/>
      <c r="D5" s="177"/>
      <c r="E5" s="177"/>
      <c r="F5" s="177"/>
      <c r="G5" s="177"/>
      <c r="H5" s="177"/>
    </row>
    <row r="6" spans="1:50" ht="40.5" customHeight="1" x14ac:dyDescent="0.2">
      <c r="A6" s="15" t="s">
        <v>80</v>
      </c>
      <c r="B6" s="179" t="s">
        <v>105</v>
      </c>
      <c r="C6" s="180"/>
      <c r="D6" s="180"/>
      <c r="E6" s="180"/>
      <c r="F6" s="180"/>
      <c r="G6" s="180"/>
      <c r="H6" s="181"/>
    </row>
    <row r="7" spans="1:50" ht="41.1" customHeight="1" x14ac:dyDescent="0.2">
      <c r="A7" s="15" t="s">
        <v>96</v>
      </c>
      <c r="B7" s="177" t="s">
        <v>106</v>
      </c>
      <c r="C7" s="177"/>
      <c r="D7" s="177"/>
      <c r="E7" s="177"/>
      <c r="F7" s="177"/>
      <c r="G7" s="177"/>
      <c r="H7" s="177"/>
    </row>
    <row r="8" spans="1:50" ht="48.95" customHeight="1" x14ac:dyDescent="0.2">
      <c r="A8" s="15" t="s">
        <v>32</v>
      </c>
      <c r="B8" s="177" t="s">
        <v>187</v>
      </c>
      <c r="C8" s="177"/>
      <c r="D8" s="177"/>
      <c r="E8" s="177"/>
      <c r="F8" s="177"/>
      <c r="G8" s="177"/>
      <c r="H8" s="177"/>
    </row>
    <row r="9" spans="1:50" ht="48.95" customHeight="1" x14ac:dyDescent="0.2">
      <c r="A9" s="15" t="s">
        <v>188</v>
      </c>
      <c r="B9" s="179" t="s">
        <v>189</v>
      </c>
      <c r="C9" s="180"/>
      <c r="D9" s="180"/>
      <c r="E9" s="180"/>
      <c r="F9" s="180"/>
      <c r="G9" s="180"/>
      <c r="H9" s="181"/>
    </row>
    <row r="10" spans="1:50" ht="30" x14ac:dyDescent="0.2">
      <c r="A10" s="15" t="s">
        <v>33</v>
      </c>
      <c r="B10" s="177" t="s">
        <v>107</v>
      </c>
      <c r="C10" s="177"/>
      <c r="D10" s="177"/>
      <c r="E10" s="177"/>
      <c r="F10" s="177"/>
      <c r="G10" s="177"/>
      <c r="H10" s="177"/>
    </row>
    <row r="11" spans="1:50" ht="30" x14ac:dyDescent="0.2">
      <c r="A11" s="15" t="s">
        <v>8</v>
      </c>
      <c r="B11" s="177" t="s">
        <v>108</v>
      </c>
      <c r="C11" s="177"/>
      <c r="D11" s="177"/>
      <c r="E11" s="177"/>
      <c r="F11" s="177"/>
      <c r="G11" s="177"/>
      <c r="H11" s="177"/>
    </row>
    <row r="12" spans="1:50" ht="33.950000000000003" customHeight="1" x14ac:dyDescent="0.2">
      <c r="A12" s="15" t="s">
        <v>81</v>
      </c>
      <c r="B12" s="177" t="s">
        <v>109</v>
      </c>
      <c r="C12" s="177"/>
      <c r="D12" s="177"/>
      <c r="E12" s="177"/>
      <c r="F12" s="177"/>
      <c r="G12" s="177"/>
      <c r="H12" s="177"/>
    </row>
    <row r="13" spans="1:50" ht="30" x14ac:dyDescent="0.2">
      <c r="A13" s="15" t="s">
        <v>29</v>
      </c>
      <c r="B13" s="177" t="s">
        <v>110</v>
      </c>
      <c r="C13" s="177"/>
      <c r="D13" s="177"/>
      <c r="E13" s="177"/>
      <c r="F13" s="177"/>
      <c r="G13" s="177"/>
      <c r="H13" s="177"/>
    </row>
    <row r="14" spans="1:50" ht="30" x14ac:dyDescent="0.2">
      <c r="A14" s="15" t="s">
        <v>100</v>
      </c>
      <c r="B14" s="177" t="s">
        <v>111</v>
      </c>
      <c r="C14" s="177"/>
      <c r="D14" s="177"/>
      <c r="E14" s="177"/>
      <c r="F14" s="177"/>
      <c r="G14" s="177"/>
      <c r="H14" s="177"/>
    </row>
    <row r="15" spans="1:50" ht="44.1" customHeight="1" x14ac:dyDescent="0.2">
      <c r="A15" s="15" t="s">
        <v>97</v>
      </c>
      <c r="B15" s="177" t="s">
        <v>112</v>
      </c>
      <c r="C15" s="177"/>
      <c r="D15" s="177"/>
      <c r="E15" s="177"/>
      <c r="F15" s="177"/>
      <c r="G15" s="177"/>
      <c r="H15" s="177"/>
    </row>
    <row r="16" spans="1:50" ht="60" x14ac:dyDescent="0.2">
      <c r="A16" s="15" t="s">
        <v>9</v>
      </c>
      <c r="B16" s="177" t="s">
        <v>113</v>
      </c>
      <c r="C16" s="177"/>
      <c r="D16" s="177"/>
      <c r="E16" s="177"/>
      <c r="F16" s="177"/>
      <c r="G16" s="177"/>
      <c r="H16" s="177"/>
    </row>
    <row r="17" spans="1:8" ht="58.5" customHeight="1" x14ac:dyDescent="0.2">
      <c r="A17" s="15" t="s">
        <v>30</v>
      </c>
      <c r="B17" s="177" t="s">
        <v>114</v>
      </c>
      <c r="C17" s="177"/>
      <c r="D17" s="177"/>
      <c r="E17" s="177"/>
      <c r="F17" s="177"/>
      <c r="G17" s="177"/>
      <c r="H17" s="177"/>
    </row>
    <row r="18" spans="1:8" ht="30" x14ac:dyDescent="0.2">
      <c r="A18" s="15" t="s">
        <v>82</v>
      </c>
      <c r="B18" s="177" t="s">
        <v>115</v>
      </c>
      <c r="C18" s="177"/>
      <c r="D18" s="177"/>
      <c r="E18" s="177"/>
      <c r="F18" s="177"/>
      <c r="G18" s="177"/>
      <c r="H18" s="177"/>
    </row>
    <row r="19" spans="1:8" ht="30" customHeight="1" x14ac:dyDescent="0.2">
      <c r="A19" s="184"/>
      <c r="B19" s="185"/>
      <c r="C19" s="185"/>
      <c r="D19" s="185"/>
      <c r="E19" s="185"/>
      <c r="F19" s="185"/>
      <c r="G19" s="185"/>
      <c r="H19" s="186"/>
    </row>
    <row r="20" spans="1:8" ht="37.5" customHeight="1" x14ac:dyDescent="0.2">
      <c r="A20" s="182" t="s">
        <v>174</v>
      </c>
      <c r="B20" s="182"/>
      <c r="C20" s="182"/>
      <c r="D20" s="182"/>
      <c r="E20" s="182"/>
      <c r="F20" s="182"/>
      <c r="G20" s="182"/>
      <c r="H20" s="182"/>
    </row>
    <row r="21" spans="1:8" ht="117" customHeight="1" x14ac:dyDescent="0.2">
      <c r="A21" s="187" t="s">
        <v>34</v>
      </c>
      <c r="B21" s="187"/>
      <c r="C21" s="187"/>
      <c r="D21" s="187"/>
      <c r="E21" s="187"/>
      <c r="F21" s="187"/>
      <c r="G21" s="187"/>
      <c r="H21" s="187"/>
    </row>
    <row r="22" spans="1:8" ht="117" customHeight="1" x14ac:dyDescent="0.2">
      <c r="A22" s="15" t="s">
        <v>96</v>
      </c>
      <c r="B22" s="177" t="s">
        <v>106</v>
      </c>
      <c r="C22" s="177"/>
      <c r="D22" s="177"/>
      <c r="E22" s="177"/>
      <c r="F22" s="177"/>
      <c r="G22" s="177"/>
      <c r="H22" s="177"/>
    </row>
    <row r="23" spans="1:8" ht="167.1" customHeight="1" x14ac:dyDescent="0.2">
      <c r="A23" s="15" t="s">
        <v>83</v>
      </c>
      <c r="B23" s="187" t="s">
        <v>116</v>
      </c>
      <c r="C23" s="187"/>
      <c r="D23" s="187"/>
      <c r="E23" s="187"/>
      <c r="F23" s="187"/>
      <c r="G23" s="187"/>
      <c r="H23" s="187"/>
    </row>
    <row r="24" spans="1:8" ht="69.75" customHeight="1" x14ac:dyDescent="0.2">
      <c r="A24" s="15" t="s">
        <v>180</v>
      </c>
      <c r="B24" s="187" t="s">
        <v>117</v>
      </c>
      <c r="C24" s="187"/>
      <c r="D24" s="187"/>
      <c r="E24" s="187"/>
      <c r="F24" s="187"/>
      <c r="G24" s="187"/>
      <c r="H24" s="187"/>
    </row>
    <row r="25" spans="1:8" ht="60" customHeight="1" x14ac:dyDescent="0.2">
      <c r="A25" s="15" t="s">
        <v>181</v>
      </c>
      <c r="B25" s="187" t="s">
        <v>119</v>
      </c>
      <c r="C25" s="187"/>
      <c r="D25" s="187"/>
      <c r="E25" s="187"/>
      <c r="F25" s="187"/>
      <c r="G25" s="187"/>
      <c r="H25" s="187"/>
    </row>
    <row r="26" spans="1:8" ht="24.75" customHeight="1" x14ac:dyDescent="0.2">
      <c r="A26" s="16" t="s">
        <v>85</v>
      </c>
      <c r="B26" s="183" t="s">
        <v>118</v>
      </c>
      <c r="C26" s="183"/>
      <c r="D26" s="183"/>
      <c r="E26" s="183"/>
      <c r="F26" s="183"/>
      <c r="G26" s="183"/>
      <c r="H26" s="183"/>
    </row>
    <row r="27" spans="1:8" ht="26.25" customHeight="1" x14ac:dyDescent="0.2">
      <c r="A27" s="16" t="s">
        <v>86</v>
      </c>
      <c r="B27" s="183" t="s">
        <v>98</v>
      </c>
      <c r="C27" s="183"/>
      <c r="D27" s="183"/>
      <c r="E27" s="183"/>
      <c r="F27" s="183"/>
      <c r="G27" s="183"/>
      <c r="H27" s="183"/>
    </row>
    <row r="28" spans="1:8" ht="53.25" customHeight="1" x14ac:dyDescent="0.2">
      <c r="A28" s="15" t="s">
        <v>161</v>
      </c>
      <c r="B28" s="187" t="s">
        <v>167</v>
      </c>
      <c r="C28" s="187"/>
      <c r="D28" s="187"/>
      <c r="E28" s="187"/>
      <c r="F28" s="187"/>
      <c r="G28" s="187"/>
      <c r="H28" s="187"/>
    </row>
    <row r="29" spans="1:8" ht="45" customHeight="1" x14ac:dyDescent="0.2">
      <c r="A29" s="15" t="s">
        <v>163</v>
      </c>
      <c r="B29" s="203" t="s">
        <v>168</v>
      </c>
      <c r="C29" s="204"/>
      <c r="D29" s="204"/>
      <c r="E29" s="204"/>
      <c r="F29" s="204"/>
      <c r="G29" s="204"/>
      <c r="H29" s="205"/>
    </row>
    <row r="30" spans="1:8" ht="45" customHeight="1" x14ac:dyDescent="0.2">
      <c r="A30" s="15" t="s">
        <v>162</v>
      </c>
      <c r="B30" s="203" t="s">
        <v>169</v>
      </c>
      <c r="C30" s="204"/>
      <c r="D30" s="204"/>
      <c r="E30" s="204"/>
      <c r="F30" s="204"/>
      <c r="G30" s="204"/>
      <c r="H30" s="205"/>
    </row>
    <row r="31" spans="1:8" ht="45" customHeight="1" x14ac:dyDescent="0.2">
      <c r="A31" s="15" t="s">
        <v>153</v>
      </c>
      <c r="B31" s="203" t="s">
        <v>170</v>
      </c>
      <c r="C31" s="204"/>
      <c r="D31" s="204"/>
      <c r="E31" s="204"/>
      <c r="F31" s="204"/>
      <c r="G31" s="204"/>
      <c r="H31" s="205"/>
    </row>
    <row r="32" spans="1:8" ht="33" customHeight="1" x14ac:dyDescent="0.2">
      <c r="A32" s="16" t="s">
        <v>182</v>
      </c>
      <c r="B32" s="187" t="s">
        <v>120</v>
      </c>
      <c r="C32" s="187"/>
      <c r="D32" s="187"/>
      <c r="E32" s="187"/>
      <c r="F32" s="187"/>
      <c r="G32" s="187"/>
      <c r="H32" s="187"/>
    </row>
    <row r="33" spans="1:8" ht="39" customHeight="1" x14ac:dyDescent="0.2">
      <c r="A33" s="15" t="s">
        <v>87</v>
      </c>
      <c r="B33" s="183" t="s">
        <v>171</v>
      </c>
      <c r="C33" s="183"/>
      <c r="D33" s="183"/>
      <c r="E33" s="183"/>
      <c r="F33" s="183"/>
      <c r="G33" s="183"/>
      <c r="H33" s="183"/>
    </row>
    <row r="34" spans="1:8" ht="39" customHeight="1" x14ac:dyDescent="0.2">
      <c r="A34" s="182" t="s">
        <v>213</v>
      </c>
      <c r="B34" s="182"/>
      <c r="C34" s="182"/>
      <c r="D34" s="182"/>
      <c r="E34" s="182"/>
      <c r="F34" s="182"/>
      <c r="G34" s="182"/>
      <c r="H34" s="182"/>
    </row>
    <row r="35" spans="1:8" ht="79.5" customHeight="1" x14ac:dyDescent="0.2">
      <c r="A35" s="179" t="s">
        <v>214</v>
      </c>
      <c r="B35" s="180"/>
      <c r="C35" s="180"/>
      <c r="D35" s="180"/>
      <c r="E35" s="180"/>
      <c r="F35" s="180"/>
      <c r="G35" s="180"/>
      <c r="H35" s="181"/>
    </row>
    <row r="36" spans="1:8" ht="33" customHeight="1" x14ac:dyDescent="0.2">
      <c r="A36" s="15" t="s">
        <v>26</v>
      </c>
      <c r="B36" s="187" t="s">
        <v>143</v>
      </c>
      <c r="C36" s="187"/>
      <c r="D36" s="187"/>
      <c r="E36" s="187"/>
      <c r="F36" s="187"/>
      <c r="G36" s="187"/>
      <c r="H36" s="187"/>
    </row>
    <row r="37" spans="1:8" ht="33" customHeight="1" x14ac:dyDescent="0.2">
      <c r="A37" s="15" t="s">
        <v>27</v>
      </c>
      <c r="B37" s="187" t="s">
        <v>144</v>
      </c>
      <c r="C37" s="187"/>
      <c r="D37" s="187"/>
      <c r="E37" s="187"/>
      <c r="F37" s="187"/>
      <c r="G37" s="187"/>
      <c r="H37" s="187"/>
    </row>
    <row r="38" spans="1:8" ht="33" customHeight="1" x14ac:dyDescent="0.2">
      <c r="A38" s="25"/>
      <c r="B38" s="26"/>
      <c r="C38" s="26"/>
      <c r="D38" s="26"/>
      <c r="E38" s="26"/>
      <c r="F38" s="26"/>
      <c r="G38" s="26"/>
      <c r="H38" s="27"/>
    </row>
    <row r="39" spans="1:8" ht="34.5" customHeight="1" x14ac:dyDescent="0.2">
      <c r="A39" s="182" t="s">
        <v>175</v>
      </c>
      <c r="B39" s="182"/>
      <c r="C39" s="182"/>
      <c r="D39" s="182"/>
      <c r="E39" s="182"/>
      <c r="F39" s="182"/>
      <c r="G39" s="182"/>
      <c r="H39" s="182"/>
    </row>
    <row r="40" spans="1:8" ht="34.5" customHeight="1" x14ac:dyDescent="0.2">
      <c r="A40" s="15" t="s">
        <v>10</v>
      </c>
      <c r="B40" s="187" t="s">
        <v>121</v>
      </c>
      <c r="C40" s="187"/>
      <c r="D40" s="187"/>
      <c r="E40" s="187"/>
      <c r="F40" s="187"/>
      <c r="G40" s="187"/>
      <c r="H40" s="187"/>
    </row>
    <row r="41" spans="1:8" ht="29.25" customHeight="1" x14ac:dyDescent="0.2">
      <c r="A41" s="15" t="s">
        <v>11</v>
      </c>
      <c r="B41" s="187" t="s">
        <v>122</v>
      </c>
      <c r="C41" s="187"/>
      <c r="D41" s="187"/>
      <c r="E41" s="187"/>
      <c r="F41" s="187"/>
      <c r="G41" s="187"/>
      <c r="H41" s="187"/>
    </row>
    <row r="42" spans="1:8" ht="42" customHeight="1" x14ac:dyDescent="0.2">
      <c r="A42" s="15" t="s">
        <v>145</v>
      </c>
      <c r="B42" s="187" t="s">
        <v>191</v>
      </c>
      <c r="C42" s="187"/>
      <c r="D42" s="187"/>
      <c r="E42" s="187"/>
      <c r="F42" s="187"/>
      <c r="G42" s="187"/>
      <c r="H42" s="187"/>
    </row>
    <row r="43" spans="1:8" ht="42" customHeight="1" x14ac:dyDescent="0.2">
      <c r="A43" s="15" t="s">
        <v>193</v>
      </c>
      <c r="B43" s="203" t="s">
        <v>194</v>
      </c>
      <c r="C43" s="204"/>
      <c r="D43" s="204"/>
      <c r="E43" s="204"/>
      <c r="F43" s="204"/>
      <c r="G43" s="204"/>
      <c r="H43" s="205"/>
    </row>
    <row r="44" spans="1:8" ht="42" customHeight="1" x14ac:dyDescent="0.2">
      <c r="A44" s="15" t="s">
        <v>146</v>
      </c>
      <c r="B44" s="203" t="s">
        <v>195</v>
      </c>
      <c r="C44" s="204"/>
      <c r="D44" s="204"/>
      <c r="E44" s="204"/>
      <c r="F44" s="204"/>
      <c r="G44" s="204"/>
      <c r="H44" s="205"/>
    </row>
    <row r="45" spans="1:8" ht="42" customHeight="1" x14ac:dyDescent="0.2">
      <c r="A45" s="15" t="s">
        <v>196</v>
      </c>
      <c r="B45" s="203" t="s">
        <v>198</v>
      </c>
      <c r="C45" s="204"/>
      <c r="D45" s="204"/>
      <c r="E45" s="204"/>
      <c r="F45" s="204"/>
      <c r="G45" s="204"/>
      <c r="H45" s="205"/>
    </row>
    <row r="46" spans="1:8" ht="86.1" customHeight="1" x14ac:dyDescent="0.2">
      <c r="A46" s="17" t="s">
        <v>200</v>
      </c>
      <c r="B46" s="188" t="s">
        <v>123</v>
      </c>
      <c r="C46" s="188"/>
      <c r="D46" s="188"/>
      <c r="E46" s="188"/>
      <c r="F46" s="188"/>
      <c r="G46" s="188"/>
      <c r="H46" s="188"/>
    </row>
    <row r="47" spans="1:8" ht="39.75" customHeight="1" x14ac:dyDescent="0.2">
      <c r="A47" s="17" t="s">
        <v>207</v>
      </c>
      <c r="B47" s="190" t="s">
        <v>215</v>
      </c>
      <c r="C47" s="191"/>
      <c r="D47" s="191"/>
      <c r="E47" s="191"/>
      <c r="F47" s="191"/>
      <c r="G47" s="191"/>
      <c r="H47" s="192"/>
    </row>
    <row r="48" spans="1:8" ht="31.5" customHeight="1" x14ac:dyDescent="0.2">
      <c r="A48" s="17" t="s">
        <v>12</v>
      </c>
      <c r="B48" s="188" t="s">
        <v>199</v>
      </c>
      <c r="C48" s="188"/>
      <c r="D48" s="188"/>
      <c r="E48" s="188"/>
      <c r="F48" s="188"/>
      <c r="G48" s="188"/>
      <c r="H48" s="188"/>
    </row>
    <row r="49" spans="1:8" ht="45" x14ac:dyDescent="0.2">
      <c r="A49" s="17" t="s">
        <v>201</v>
      </c>
      <c r="B49" s="188" t="s">
        <v>124</v>
      </c>
      <c r="C49" s="188"/>
      <c r="D49" s="188"/>
      <c r="E49" s="188"/>
      <c r="F49" s="188"/>
      <c r="G49" s="188"/>
      <c r="H49" s="188"/>
    </row>
    <row r="50" spans="1:8" ht="43.5" customHeight="1" x14ac:dyDescent="0.2">
      <c r="A50" s="17" t="s">
        <v>14</v>
      </c>
      <c r="B50" s="188" t="s">
        <v>125</v>
      </c>
      <c r="C50" s="188"/>
      <c r="D50" s="188"/>
      <c r="E50" s="188"/>
      <c r="F50" s="188"/>
      <c r="G50" s="188"/>
      <c r="H50" s="188"/>
    </row>
    <row r="51" spans="1:8" ht="40.5" customHeight="1" x14ac:dyDescent="0.2">
      <c r="A51" s="17" t="s">
        <v>15</v>
      </c>
      <c r="B51" s="188" t="s">
        <v>126</v>
      </c>
      <c r="C51" s="188"/>
      <c r="D51" s="188"/>
      <c r="E51" s="188"/>
      <c r="F51" s="188"/>
      <c r="G51" s="188"/>
      <c r="H51" s="188"/>
    </row>
    <row r="52" spans="1:8" ht="75.75" customHeight="1" x14ac:dyDescent="0.2">
      <c r="A52" s="18" t="s">
        <v>16</v>
      </c>
      <c r="B52" s="189" t="s">
        <v>127</v>
      </c>
      <c r="C52" s="189"/>
      <c r="D52" s="189"/>
      <c r="E52" s="189"/>
      <c r="F52" s="189"/>
      <c r="G52" s="189"/>
      <c r="H52" s="189"/>
    </row>
    <row r="53" spans="1:8" ht="41.25" customHeight="1" x14ac:dyDescent="0.2">
      <c r="A53" s="18" t="s">
        <v>17</v>
      </c>
      <c r="B53" s="189" t="s">
        <v>128</v>
      </c>
      <c r="C53" s="189"/>
      <c r="D53" s="189"/>
      <c r="E53" s="189"/>
      <c r="F53" s="189"/>
      <c r="G53" s="189"/>
      <c r="H53" s="189"/>
    </row>
    <row r="54" spans="1:8" ht="47.45" customHeight="1" x14ac:dyDescent="0.2">
      <c r="A54" s="18" t="s">
        <v>159</v>
      </c>
      <c r="B54" s="189" t="s">
        <v>129</v>
      </c>
      <c r="C54" s="189"/>
      <c r="D54" s="189"/>
      <c r="E54" s="189"/>
      <c r="F54" s="189"/>
      <c r="G54" s="189"/>
      <c r="H54" s="189"/>
    </row>
    <row r="55" spans="1:8" ht="57.6" customHeight="1" x14ac:dyDescent="0.2">
      <c r="A55" s="18" t="s">
        <v>35</v>
      </c>
      <c r="B55" s="189" t="s">
        <v>130</v>
      </c>
      <c r="C55" s="189"/>
      <c r="D55" s="189"/>
      <c r="E55" s="189"/>
      <c r="F55" s="189"/>
      <c r="G55" s="189"/>
      <c r="H55" s="189"/>
    </row>
    <row r="56" spans="1:8" ht="31.5" customHeight="1" x14ac:dyDescent="0.2">
      <c r="A56" s="18" t="s">
        <v>101</v>
      </c>
      <c r="B56" s="189" t="s">
        <v>131</v>
      </c>
      <c r="C56" s="189"/>
      <c r="D56" s="189"/>
      <c r="E56" s="189"/>
      <c r="F56" s="189"/>
      <c r="G56" s="189"/>
      <c r="H56" s="189"/>
    </row>
    <row r="57" spans="1:8" ht="70.5" customHeight="1" x14ac:dyDescent="0.2">
      <c r="A57" s="18" t="s">
        <v>102</v>
      </c>
      <c r="B57" s="189" t="s">
        <v>132</v>
      </c>
      <c r="C57" s="189"/>
      <c r="D57" s="189"/>
      <c r="E57" s="189"/>
      <c r="F57" s="189"/>
      <c r="G57" s="189"/>
      <c r="H57" s="189"/>
    </row>
    <row r="58" spans="1:8" ht="33.75" customHeight="1" x14ac:dyDescent="0.2">
      <c r="A58" s="195"/>
      <c r="B58" s="195"/>
      <c r="C58" s="195"/>
      <c r="D58" s="195"/>
      <c r="E58" s="195"/>
      <c r="F58" s="195"/>
      <c r="G58" s="195"/>
      <c r="H58" s="196"/>
    </row>
    <row r="59" spans="1:8" ht="32.25" customHeight="1" x14ac:dyDescent="0.2">
      <c r="A59" s="198" t="s">
        <v>177</v>
      </c>
      <c r="B59" s="198"/>
      <c r="C59" s="198"/>
      <c r="D59" s="198"/>
      <c r="E59" s="198"/>
      <c r="F59" s="198"/>
      <c r="G59" s="198"/>
      <c r="H59" s="198"/>
    </row>
    <row r="60" spans="1:8" ht="34.5" customHeight="1" x14ac:dyDescent="0.2">
      <c r="A60" s="15" t="s">
        <v>22</v>
      </c>
      <c r="B60" s="193" t="s">
        <v>138</v>
      </c>
      <c r="C60" s="193"/>
      <c r="D60" s="193"/>
      <c r="E60" s="193"/>
      <c r="F60" s="193"/>
      <c r="G60" s="193"/>
      <c r="H60" s="193"/>
    </row>
    <row r="61" spans="1:8" ht="60" customHeight="1" x14ac:dyDescent="0.2">
      <c r="A61" s="15" t="s">
        <v>31</v>
      </c>
      <c r="B61" s="202" t="s">
        <v>139</v>
      </c>
      <c r="C61" s="202"/>
      <c r="D61" s="202"/>
      <c r="E61" s="202"/>
      <c r="F61" s="202"/>
      <c r="G61" s="202"/>
      <c r="H61" s="202"/>
    </row>
    <row r="62" spans="1:8" ht="41.25" customHeight="1" x14ac:dyDescent="0.2">
      <c r="A62" s="15" t="s">
        <v>202</v>
      </c>
      <c r="B62" s="199" t="s">
        <v>203</v>
      </c>
      <c r="C62" s="200"/>
      <c r="D62" s="200"/>
      <c r="E62" s="200"/>
      <c r="F62" s="200"/>
      <c r="G62" s="200"/>
      <c r="H62" s="201"/>
    </row>
    <row r="63" spans="1:8" ht="42" customHeight="1" x14ac:dyDescent="0.2">
      <c r="A63" s="15" t="s">
        <v>23</v>
      </c>
      <c r="B63" s="187" t="s">
        <v>140</v>
      </c>
      <c r="C63" s="187"/>
      <c r="D63" s="187"/>
      <c r="E63" s="187"/>
      <c r="F63" s="187"/>
      <c r="G63" s="187"/>
      <c r="H63" s="187"/>
    </row>
    <row r="64" spans="1:8" ht="31.5" customHeight="1" x14ac:dyDescent="0.2">
      <c r="A64" s="15" t="s">
        <v>24</v>
      </c>
      <c r="B64" s="193" t="s">
        <v>141</v>
      </c>
      <c r="C64" s="193"/>
      <c r="D64" s="193"/>
      <c r="E64" s="193"/>
      <c r="F64" s="193"/>
      <c r="G64" s="193"/>
      <c r="H64" s="193"/>
    </row>
    <row r="65" spans="1:8" ht="45.75" customHeight="1" x14ac:dyDescent="0.2">
      <c r="A65" s="15" t="s">
        <v>25</v>
      </c>
      <c r="B65" s="193" t="s">
        <v>142</v>
      </c>
      <c r="C65" s="193"/>
      <c r="D65" s="193"/>
      <c r="E65" s="193"/>
      <c r="F65" s="193"/>
      <c r="G65" s="193"/>
      <c r="H65" s="193"/>
    </row>
    <row r="66" spans="1:8" ht="30.75" customHeight="1" x14ac:dyDescent="0.2">
      <c r="A66" s="197"/>
      <c r="B66" s="197"/>
      <c r="C66" s="197"/>
      <c r="D66" s="197"/>
      <c r="E66" s="197"/>
      <c r="F66" s="197"/>
      <c r="G66" s="197"/>
      <c r="H66" s="197"/>
    </row>
    <row r="67" spans="1:8" ht="34.5" customHeight="1" x14ac:dyDescent="0.2">
      <c r="A67" s="198" t="s">
        <v>176</v>
      </c>
      <c r="B67" s="198"/>
      <c r="C67" s="198"/>
      <c r="D67" s="198"/>
      <c r="E67" s="198"/>
      <c r="F67" s="198"/>
      <c r="G67" s="198"/>
      <c r="H67" s="198"/>
    </row>
    <row r="68" spans="1:8" ht="39.75" customHeight="1" x14ac:dyDescent="0.2">
      <c r="A68" s="18" t="s">
        <v>19</v>
      </c>
      <c r="B68" s="193" t="s">
        <v>133</v>
      </c>
      <c r="C68" s="193"/>
      <c r="D68" s="193"/>
      <c r="E68" s="193"/>
      <c r="F68" s="193"/>
      <c r="G68" s="193"/>
      <c r="H68" s="193"/>
    </row>
    <row r="69" spans="1:8" ht="39.75" customHeight="1" x14ac:dyDescent="0.2">
      <c r="A69" s="18" t="s">
        <v>13</v>
      </c>
      <c r="B69" s="193" t="s">
        <v>134</v>
      </c>
      <c r="C69" s="193"/>
      <c r="D69" s="193"/>
      <c r="E69" s="193"/>
      <c r="F69" s="193"/>
      <c r="G69" s="193"/>
      <c r="H69" s="193"/>
    </row>
    <row r="70" spans="1:8" ht="42" customHeight="1" x14ac:dyDescent="0.2">
      <c r="A70" s="18" t="s">
        <v>18</v>
      </c>
      <c r="B70" s="189" t="s">
        <v>135</v>
      </c>
      <c r="C70" s="189"/>
      <c r="D70" s="189"/>
      <c r="E70" s="189"/>
      <c r="F70" s="189"/>
      <c r="G70" s="189"/>
      <c r="H70" s="189"/>
    </row>
    <row r="71" spans="1:8" ht="33.75" customHeight="1" x14ac:dyDescent="0.2">
      <c r="A71" s="18" t="s">
        <v>20</v>
      </c>
      <c r="B71" s="193" t="s">
        <v>136</v>
      </c>
      <c r="C71" s="193"/>
      <c r="D71" s="193"/>
      <c r="E71" s="193"/>
      <c r="F71" s="193"/>
      <c r="G71" s="193"/>
      <c r="H71" s="193"/>
    </row>
    <row r="72" spans="1:8" ht="33" customHeight="1" x14ac:dyDescent="0.2">
      <c r="A72" s="18" t="s">
        <v>21</v>
      </c>
      <c r="B72" s="193" t="s">
        <v>137</v>
      </c>
      <c r="C72" s="193"/>
      <c r="D72" s="193"/>
      <c r="E72" s="193"/>
      <c r="F72" s="193"/>
      <c r="G72" s="193"/>
      <c r="H72" s="193"/>
    </row>
    <row r="73" spans="1:8" ht="33.75" customHeight="1" x14ac:dyDescent="0.2">
      <c r="A73" s="194"/>
      <c r="B73" s="194"/>
      <c r="C73" s="194"/>
      <c r="D73" s="194"/>
      <c r="E73" s="194"/>
      <c r="F73" s="194"/>
      <c r="G73" s="194"/>
      <c r="H73" s="194"/>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8"/>
  <sheetViews>
    <sheetView topLeftCell="T7" zoomScale="80" zoomScaleNormal="80" workbookViewId="0">
      <pane ySplit="1" topLeftCell="A19" activePane="bottomLeft" state="frozen"/>
      <selection activeCell="L7" sqref="L7"/>
      <selection pane="bottomLeft" activeCell="F19" sqref="F19"/>
    </sheetView>
  </sheetViews>
  <sheetFormatPr baseColWidth="10" defaultColWidth="11.28515625" defaultRowHeight="18.75" x14ac:dyDescent="0.25"/>
  <cols>
    <col min="1" max="1" width="26.28515625" style="1" customWidth="1"/>
    <col min="2" max="2" width="34.140625" style="1" customWidth="1"/>
    <col min="3" max="3" width="22.28515625" style="1" customWidth="1"/>
    <col min="4" max="4" width="23.85546875" style="1" customWidth="1"/>
    <col min="5" max="5" width="23.140625" style="1" customWidth="1"/>
    <col min="6" max="6" width="26.7109375" style="1" customWidth="1"/>
    <col min="7" max="7" width="23.7109375" style="1" customWidth="1"/>
    <col min="8" max="8" width="27.140625" style="1" customWidth="1"/>
    <col min="9" max="9" width="27.7109375" style="1" customWidth="1"/>
    <col min="10" max="10" width="31.140625" style="1" customWidth="1"/>
    <col min="11" max="12" width="35.140625" style="4" customWidth="1"/>
    <col min="13" max="13" width="26.85546875" style="4" customWidth="1"/>
    <col min="14" max="14" width="64" style="4" customWidth="1"/>
    <col min="15" max="15" width="27.28515625" style="5" customWidth="1"/>
    <col min="16" max="16" width="28.140625" style="6" customWidth="1"/>
    <col min="17" max="23" width="30.140625" style="1" customWidth="1"/>
    <col min="24" max="24" width="32.140625" style="1" customWidth="1"/>
    <col min="25" max="25" width="27.28515625" style="1" customWidth="1"/>
    <col min="26" max="26" width="0" style="1" hidden="1" customWidth="1"/>
    <col min="27" max="16384" width="11.28515625" style="1"/>
  </cols>
  <sheetData>
    <row r="1" spans="1:26" ht="21" customHeight="1" x14ac:dyDescent="0.25">
      <c r="A1" s="216"/>
      <c r="B1" s="216"/>
      <c r="C1" s="217" t="s">
        <v>1</v>
      </c>
      <c r="D1" s="217"/>
      <c r="E1" s="217"/>
      <c r="F1" s="217"/>
      <c r="G1" s="217"/>
      <c r="H1" s="217"/>
      <c r="I1" s="217"/>
      <c r="J1" s="217"/>
      <c r="K1" s="217"/>
      <c r="L1" s="217"/>
      <c r="M1" s="217"/>
      <c r="N1" s="217"/>
      <c r="O1" s="217"/>
      <c r="P1" s="217"/>
      <c r="Q1" s="217"/>
      <c r="R1" s="217"/>
      <c r="S1" s="217"/>
      <c r="T1" s="217"/>
      <c r="U1" s="217"/>
      <c r="V1" s="217"/>
      <c r="W1" s="217"/>
      <c r="X1" s="63" t="s">
        <v>217</v>
      </c>
    </row>
    <row r="2" spans="1:26" ht="21" customHeight="1" x14ac:dyDescent="0.25">
      <c r="A2" s="216"/>
      <c r="B2" s="216"/>
      <c r="C2" s="217" t="s">
        <v>2</v>
      </c>
      <c r="D2" s="217"/>
      <c r="E2" s="217"/>
      <c r="F2" s="217"/>
      <c r="G2" s="217"/>
      <c r="H2" s="217"/>
      <c r="I2" s="217"/>
      <c r="J2" s="217"/>
      <c r="K2" s="217"/>
      <c r="L2" s="217"/>
      <c r="M2" s="217"/>
      <c r="N2" s="217"/>
      <c r="O2" s="217"/>
      <c r="P2" s="217"/>
      <c r="Q2" s="217"/>
      <c r="R2" s="217"/>
      <c r="S2" s="217"/>
      <c r="T2" s="217"/>
      <c r="U2" s="217"/>
      <c r="V2" s="217"/>
      <c r="W2" s="217"/>
      <c r="X2" s="63" t="s">
        <v>3</v>
      </c>
    </row>
    <row r="3" spans="1:26" ht="21" customHeight="1" x14ac:dyDescent="0.25">
      <c r="A3" s="216"/>
      <c r="B3" s="216"/>
      <c r="C3" s="217" t="s">
        <v>4</v>
      </c>
      <c r="D3" s="217"/>
      <c r="E3" s="217"/>
      <c r="F3" s="217"/>
      <c r="G3" s="217"/>
      <c r="H3" s="217"/>
      <c r="I3" s="217"/>
      <c r="J3" s="217"/>
      <c r="K3" s="217"/>
      <c r="L3" s="217"/>
      <c r="M3" s="217"/>
      <c r="N3" s="217"/>
      <c r="O3" s="217"/>
      <c r="P3" s="217"/>
      <c r="Q3" s="217"/>
      <c r="R3" s="217"/>
      <c r="S3" s="217"/>
      <c r="T3" s="217"/>
      <c r="U3" s="217"/>
      <c r="V3" s="217"/>
      <c r="W3" s="217"/>
      <c r="X3" s="63" t="s">
        <v>216</v>
      </c>
    </row>
    <row r="4" spans="1:26" ht="21" customHeight="1" x14ac:dyDescent="0.25">
      <c r="A4" s="216"/>
      <c r="B4" s="216"/>
      <c r="C4" s="217" t="s">
        <v>154</v>
      </c>
      <c r="D4" s="217"/>
      <c r="E4" s="217"/>
      <c r="F4" s="217"/>
      <c r="G4" s="217"/>
      <c r="H4" s="217"/>
      <c r="I4" s="217"/>
      <c r="J4" s="217"/>
      <c r="K4" s="217"/>
      <c r="L4" s="217"/>
      <c r="M4" s="217"/>
      <c r="N4" s="217"/>
      <c r="O4" s="217"/>
      <c r="P4" s="217"/>
      <c r="Q4" s="217"/>
      <c r="R4" s="217"/>
      <c r="S4" s="217"/>
      <c r="T4" s="217"/>
      <c r="U4" s="217"/>
      <c r="V4" s="217"/>
      <c r="W4" s="217"/>
      <c r="X4" s="63" t="s">
        <v>219</v>
      </c>
    </row>
    <row r="5" spans="1:26" ht="26.25" customHeight="1" x14ac:dyDescent="0.25">
      <c r="A5" s="215" t="s">
        <v>165</v>
      </c>
      <c r="B5" s="215"/>
      <c r="C5" s="218" t="s">
        <v>236</v>
      </c>
      <c r="D5" s="219"/>
      <c r="E5" s="219"/>
      <c r="F5" s="219"/>
      <c r="G5" s="219"/>
      <c r="H5" s="219"/>
      <c r="I5" s="219"/>
      <c r="J5" s="20"/>
      <c r="K5" s="20"/>
      <c r="L5" s="20"/>
      <c r="M5" s="20"/>
      <c r="N5" s="20"/>
      <c r="O5" s="20"/>
      <c r="P5" s="20"/>
      <c r="Q5" s="20"/>
      <c r="R5" s="20"/>
      <c r="S5" s="20"/>
      <c r="T5" s="20"/>
      <c r="U5" s="20"/>
      <c r="V5" s="20"/>
      <c r="W5" s="20"/>
      <c r="X5" s="24"/>
    </row>
    <row r="6" spans="1:26" ht="39" customHeight="1" x14ac:dyDescent="0.25">
      <c r="A6" s="212" t="s">
        <v>155</v>
      </c>
      <c r="B6" s="213"/>
      <c r="C6" s="213"/>
      <c r="D6" s="213"/>
      <c r="E6" s="213"/>
      <c r="F6" s="213"/>
      <c r="G6" s="213"/>
      <c r="H6" s="213"/>
      <c r="I6" s="213"/>
      <c r="J6" s="213"/>
      <c r="K6" s="213"/>
      <c r="L6" s="213"/>
      <c r="M6" s="213"/>
      <c r="N6" s="213"/>
      <c r="O6" s="213"/>
      <c r="P6" s="213"/>
      <c r="Q6" s="213"/>
      <c r="R6" s="213"/>
      <c r="S6" s="213"/>
      <c r="T6" s="213"/>
      <c r="U6" s="213"/>
      <c r="V6" s="213"/>
      <c r="W6" s="213"/>
      <c r="X6" s="214"/>
    </row>
    <row r="7" spans="1:26" s="3" customFormat="1" ht="78.75" customHeight="1" x14ac:dyDescent="0.2">
      <c r="A7" s="2" t="s">
        <v>90</v>
      </c>
      <c r="B7" s="2" t="s">
        <v>160</v>
      </c>
      <c r="C7" s="2" t="s">
        <v>152</v>
      </c>
      <c r="D7" s="2" t="s">
        <v>28</v>
      </c>
      <c r="E7" s="2" t="s">
        <v>99</v>
      </c>
      <c r="F7" s="2" t="s">
        <v>7</v>
      </c>
      <c r="G7" s="2" t="s">
        <v>188</v>
      </c>
      <c r="H7" s="2" t="s">
        <v>33</v>
      </c>
      <c r="I7" s="2" t="s">
        <v>8</v>
      </c>
      <c r="J7" s="22" t="s">
        <v>151</v>
      </c>
      <c r="K7" s="2" t="s">
        <v>95</v>
      </c>
      <c r="L7" s="2" t="s">
        <v>94</v>
      </c>
      <c r="M7" s="2" t="s">
        <v>172</v>
      </c>
      <c r="N7" s="2" t="s">
        <v>9</v>
      </c>
      <c r="O7" s="2" t="s">
        <v>30</v>
      </c>
      <c r="P7" s="74" t="s">
        <v>368</v>
      </c>
      <c r="Q7" s="2" t="s">
        <v>157</v>
      </c>
      <c r="R7" s="61" t="s">
        <v>426</v>
      </c>
      <c r="S7" s="62" t="s">
        <v>436</v>
      </c>
      <c r="T7" s="62" t="s">
        <v>427</v>
      </c>
      <c r="U7" s="61" t="s">
        <v>428</v>
      </c>
      <c r="V7" s="61" t="s">
        <v>429</v>
      </c>
      <c r="W7" s="2" t="s">
        <v>158</v>
      </c>
      <c r="X7" s="2" t="s">
        <v>156</v>
      </c>
      <c r="Y7" s="21"/>
    </row>
    <row r="8" spans="1:26" s="60" customFormat="1" ht="270" x14ac:dyDescent="0.25">
      <c r="A8" s="55" t="s">
        <v>228</v>
      </c>
      <c r="B8" s="55" t="s">
        <v>359</v>
      </c>
      <c r="C8" s="55" t="s">
        <v>225</v>
      </c>
      <c r="D8" s="55" t="s">
        <v>224</v>
      </c>
      <c r="E8" s="55" t="s">
        <v>226</v>
      </c>
      <c r="F8" s="54" t="s">
        <v>227</v>
      </c>
      <c r="G8" s="56" t="s">
        <v>363</v>
      </c>
      <c r="H8" s="55" t="s">
        <v>237</v>
      </c>
      <c r="I8" s="55" t="s">
        <v>240</v>
      </c>
      <c r="J8" s="57" t="s">
        <v>245</v>
      </c>
      <c r="K8" s="57" t="s">
        <v>250</v>
      </c>
      <c r="L8" s="58">
        <v>1</v>
      </c>
      <c r="M8" s="55" t="s">
        <v>183</v>
      </c>
      <c r="N8" s="57" t="s">
        <v>255</v>
      </c>
      <c r="O8" s="59">
        <v>10000</v>
      </c>
      <c r="P8" s="59">
        <v>359</v>
      </c>
      <c r="Q8" s="59">
        <v>3241</v>
      </c>
      <c r="R8" s="59">
        <v>52</v>
      </c>
      <c r="S8" s="59">
        <f>+R8</f>
        <v>52</v>
      </c>
      <c r="T8" s="59">
        <f>+S8+P8</f>
        <v>411</v>
      </c>
      <c r="U8" s="58">
        <f>+S8/Q8</f>
        <v>1.6044430731255787E-2</v>
      </c>
      <c r="V8" s="58">
        <f>+T8/O8</f>
        <v>4.1099999999999998E-2</v>
      </c>
      <c r="W8" s="59">
        <v>3200</v>
      </c>
      <c r="X8" s="59">
        <v>3200</v>
      </c>
    </row>
    <row r="9" spans="1:26" ht="24" customHeight="1" x14ac:dyDescent="0.25">
      <c r="A9" s="209"/>
      <c r="B9" s="210"/>
      <c r="C9" s="210"/>
      <c r="D9" s="210"/>
      <c r="E9" s="210"/>
      <c r="F9" s="211"/>
      <c r="G9" s="220" t="s">
        <v>430</v>
      </c>
      <c r="H9" s="221"/>
      <c r="I9" s="221"/>
      <c r="J9" s="221"/>
      <c r="K9" s="221"/>
      <c r="L9" s="221"/>
      <c r="M9" s="221"/>
      <c r="N9" s="221"/>
      <c r="O9" s="221"/>
      <c r="P9" s="221"/>
      <c r="Q9" s="221"/>
      <c r="R9" s="222"/>
      <c r="S9" s="71">
        <f>+S8</f>
        <v>52</v>
      </c>
      <c r="T9" s="71">
        <f>+T8</f>
        <v>411</v>
      </c>
      <c r="U9" s="72">
        <f>+U8</f>
        <v>1.6044430731255787E-2</v>
      </c>
      <c r="V9" s="72">
        <f>+V8</f>
        <v>4.1099999999999998E-2</v>
      </c>
      <c r="W9" s="41"/>
      <c r="X9" s="41"/>
    </row>
    <row r="10" spans="1:26" ht="270" x14ac:dyDescent="0.25">
      <c r="A10" s="55" t="s">
        <v>228</v>
      </c>
      <c r="B10" s="55" t="s">
        <v>359</v>
      </c>
      <c r="C10" s="55" t="s">
        <v>225</v>
      </c>
      <c r="D10" s="55" t="s">
        <v>224</v>
      </c>
      <c r="E10" s="55" t="s">
        <v>229</v>
      </c>
      <c r="F10" s="55" t="s">
        <v>230</v>
      </c>
      <c r="G10" s="56" t="s">
        <v>364</v>
      </c>
      <c r="H10" s="55" t="s">
        <v>238</v>
      </c>
      <c r="I10" s="55" t="s">
        <v>241</v>
      </c>
      <c r="J10" s="57" t="s">
        <v>246</v>
      </c>
      <c r="K10" s="57" t="s">
        <v>251</v>
      </c>
      <c r="L10" s="58">
        <v>1</v>
      </c>
      <c r="M10" s="55" t="s">
        <v>183</v>
      </c>
      <c r="N10" s="57" t="s">
        <v>256</v>
      </c>
      <c r="O10" s="59">
        <v>12750</v>
      </c>
      <c r="P10" s="59">
        <v>2881</v>
      </c>
      <c r="Q10" s="59">
        <v>3500</v>
      </c>
      <c r="R10" s="59">
        <v>223</v>
      </c>
      <c r="S10" s="59">
        <f>+R10</f>
        <v>223</v>
      </c>
      <c r="T10" s="59">
        <f>+S10+P10</f>
        <v>3104</v>
      </c>
      <c r="U10" s="58">
        <f>+S10/Q10</f>
        <v>6.3714285714285709E-2</v>
      </c>
      <c r="V10" s="58">
        <f>+T10/O10</f>
        <v>0.24345098039215687</v>
      </c>
      <c r="W10" s="59">
        <v>3300</v>
      </c>
      <c r="X10" s="59">
        <v>3069</v>
      </c>
      <c r="Z10" s="1" t="s">
        <v>183</v>
      </c>
    </row>
    <row r="11" spans="1:26" ht="24" customHeight="1" x14ac:dyDescent="0.25">
      <c r="A11" s="209"/>
      <c r="B11" s="210"/>
      <c r="C11" s="210"/>
      <c r="D11" s="210"/>
      <c r="E11" s="211"/>
      <c r="F11" s="64"/>
      <c r="G11" s="220" t="s">
        <v>431</v>
      </c>
      <c r="H11" s="221"/>
      <c r="I11" s="221"/>
      <c r="J11" s="221"/>
      <c r="K11" s="221"/>
      <c r="L11" s="221"/>
      <c r="M11" s="221"/>
      <c r="N11" s="221"/>
      <c r="O11" s="221"/>
      <c r="P11" s="221"/>
      <c r="Q11" s="221"/>
      <c r="R11" s="222"/>
      <c r="S11" s="71">
        <f>+S10</f>
        <v>223</v>
      </c>
      <c r="T11" s="71">
        <f t="shared" ref="T11:V11" si="0">+T10</f>
        <v>3104</v>
      </c>
      <c r="U11" s="72">
        <f t="shared" si="0"/>
        <v>6.3714285714285709E-2</v>
      </c>
      <c r="V11" s="72">
        <f t="shared" si="0"/>
        <v>0.24345098039215687</v>
      </c>
      <c r="W11" s="41"/>
      <c r="X11" s="41"/>
    </row>
    <row r="12" spans="1:26" ht="270" x14ac:dyDescent="0.25">
      <c r="A12" s="55" t="s">
        <v>228</v>
      </c>
      <c r="B12" s="55" t="s">
        <v>359</v>
      </c>
      <c r="C12" s="55" t="s">
        <v>225</v>
      </c>
      <c r="D12" s="55" t="s">
        <v>224</v>
      </c>
      <c r="E12" s="55" t="s">
        <v>360</v>
      </c>
      <c r="F12" s="55" t="s">
        <v>232</v>
      </c>
      <c r="G12" s="56" t="s">
        <v>365</v>
      </c>
      <c r="H12" s="55" t="s">
        <v>234</v>
      </c>
      <c r="I12" s="55" t="s">
        <v>242</v>
      </c>
      <c r="J12" s="57" t="s">
        <v>247</v>
      </c>
      <c r="K12" s="57" t="s">
        <v>252</v>
      </c>
      <c r="L12" s="58">
        <v>1</v>
      </c>
      <c r="M12" s="55" t="s">
        <v>183</v>
      </c>
      <c r="N12" s="57" t="s">
        <v>257</v>
      </c>
      <c r="O12" s="59">
        <v>5000</v>
      </c>
      <c r="P12" s="59">
        <v>979</v>
      </c>
      <c r="Q12" s="59">
        <v>1671</v>
      </c>
      <c r="R12" s="59">
        <v>226</v>
      </c>
      <c r="S12" s="59">
        <f>+R12</f>
        <v>226</v>
      </c>
      <c r="T12" s="59">
        <f>+S12+P12</f>
        <v>1205</v>
      </c>
      <c r="U12" s="58">
        <f>+S12/Q12</f>
        <v>0.13524835427887494</v>
      </c>
      <c r="V12" s="58">
        <f>+T12/O12</f>
        <v>0.24099999999999999</v>
      </c>
      <c r="W12" s="59">
        <v>1000</v>
      </c>
      <c r="X12" s="59">
        <v>1350</v>
      </c>
      <c r="Z12" s="1" t="s">
        <v>184</v>
      </c>
    </row>
    <row r="13" spans="1:26" ht="24" customHeight="1" x14ac:dyDescent="0.25">
      <c r="A13" s="40"/>
      <c r="B13" s="40"/>
      <c r="C13" s="40"/>
      <c r="D13" s="40"/>
      <c r="E13" s="40"/>
      <c r="F13" s="40"/>
      <c r="G13" s="220" t="s">
        <v>432</v>
      </c>
      <c r="H13" s="221"/>
      <c r="I13" s="221"/>
      <c r="J13" s="221"/>
      <c r="K13" s="221"/>
      <c r="L13" s="221"/>
      <c r="M13" s="221"/>
      <c r="N13" s="221"/>
      <c r="O13" s="221"/>
      <c r="P13" s="221"/>
      <c r="Q13" s="221"/>
      <c r="R13" s="222"/>
      <c r="S13" s="71">
        <f>+S12</f>
        <v>226</v>
      </c>
      <c r="T13" s="71">
        <f>+T12</f>
        <v>1205</v>
      </c>
      <c r="U13" s="72">
        <f>+U12</f>
        <v>0.13524835427887494</v>
      </c>
      <c r="V13" s="72">
        <f>+V12</f>
        <v>0.24099999999999999</v>
      </c>
      <c r="W13" s="41"/>
      <c r="X13" s="41"/>
    </row>
    <row r="14" spans="1:26" ht="272.10000000000002" customHeight="1" x14ac:dyDescent="0.25">
      <c r="A14" s="55" t="s">
        <v>228</v>
      </c>
      <c r="B14" s="55" t="s">
        <v>359</v>
      </c>
      <c r="C14" s="55" t="s">
        <v>225</v>
      </c>
      <c r="D14" s="55" t="s">
        <v>224</v>
      </c>
      <c r="E14" s="55" t="s">
        <v>361</v>
      </c>
      <c r="F14" s="55" t="s">
        <v>233</v>
      </c>
      <c r="G14" s="66" t="s">
        <v>366</v>
      </c>
      <c r="H14" s="55" t="s">
        <v>239</v>
      </c>
      <c r="I14" s="55" t="s">
        <v>243</v>
      </c>
      <c r="J14" s="57" t="s">
        <v>248</v>
      </c>
      <c r="K14" s="57" t="s">
        <v>253</v>
      </c>
      <c r="L14" s="58">
        <v>0.6</v>
      </c>
      <c r="M14" s="55" t="s">
        <v>183</v>
      </c>
      <c r="N14" s="57" t="s">
        <v>258</v>
      </c>
      <c r="O14" s="67">
        <v>5</v>
      </c>
      <c r="P14" s="68">
        <v>0.48</v>
      </c>
      <c r="Q14" s="68">
        <v>1.52</v>
      </c>
      <c r="R14" s="68">
        <v>0</v>
      </c>
      <c r="S14" s="68">
        <f>+R14</f>
        <v>0</v>
      </c>
      <c r="T14" s="68">
        <f>+S14+P14</f>
        <v>0.48</v>
      </c>
      <c r="U14" s="58">
        <f>+S14/Q14</f>
        <v>0</v>
      </c>
      <c r="V14" s="58">
        <f>+T14/O14</f>
        <v>9.6000000000000002E-2</v>
      </c>
      <c r="W14" s="59">
        <v>1</v>
      </c>
      <c r="X14" s="59">
        <v>2</v>
      </c>
    </row>
    <row r="15" spans="1:26" ht="270" x14ac:dyDescent="0.25">
      <c r="A15" s="55" t="s">
        <v>228</v>
      </c>
      <c r="B15" s="55" t="s">
        <v>359</v>
      </c>
      <c r="C15" s="55" t="s">
        <v>225</v>
      </c>
      <c r="D15" s="55" t="s">
        <v>224</v>
      </c>
      <c r="E15" s="55" t="s">
        <v>362</v>
      </c>
      <c r="F15" s="55" t="s">
        <v>233</v>
      </c>
      <c r="G15" s="66" t="s">
        <v>366</v>
      </c>
      <c r="H15" s="55" t="s">
        <v>235</v>
      </c>
      <c r="I15" s="55" t="s">
        <v>244</v>
      </c>
      <c r="J15" s="57" t="s">
        <v>249</v>
      </c>
      <c r="K15" s="57" t="s">
        <v>254</v>
      </c>
      <c r="L15" s="58">
        <v>0.4</v>
      </c>
      <c r="M15" s="55" t="s">
        <v>183</v>
      </c>
      <c r="N15" s="57" t="s">
        <v>259</v>
      </c>
      <c r="O15" s="67">
        <v>1</v>
      </c>
      <c r="P15" s="67">
        <v>1</v>
      </c>
      <c r="Q15" s="67">
        <v>1</v>
      </c>
      <c r="R15" s="68">
        <v>0</v>
      </c>
      <c r="S15" s="68">
        <f>+R15</f>
        <v>0</v>
      </c>
      <c r="T15" s="67">
        <v>1</v>
      </c>
      <c r="U15" s="58">
        <f>+S15/Q15</f>
        <v>0</v>
      </c>
      <c r="V15" s="73">
        <v>0.25</v>
      </c>
      <c r="W15" s="67">
        <v>1</v>
      </c>
      <c r="X15" s="67">
        <v>1</v>
      </c>
    </row>
    <row r="16" spans="1:26" ht="24" customHeight="1" x14ac:dyDescent="0.25">
      <c r="A16" s="40"/>
      <c r="B16" s="40"/>
      <c r="C16" s="40"/>
      <c r="D16" s="40"/>
      <c r="E16" s="40"/>
      <c r="F16" s="40"/>
      <c r="G16" s="220" t="s">
        <v>433</v>
      </c>
      <c r="H16" s="221"/>
      <c r="I16" s="221"/>
      <c r="J16" s="221"/>
      <c r="K16" s="221"/>
      <c r="L16" s="221"/>
      <c r="M16" s="221"/>
      <c r="N16" s="221"/>
      <c r="O16" s="221"/>
      <c r="P16" s="221"/>
      <c r="Q16" s="221"/>
      <c r="R16" s="222"/>
      <c r="S16" s="71">
        <v>0</v>
      </c>
      <c r="T16" s="71">
        <v>1</v>
      </c>
      <c r="U16" s="72">
        <f>+AVERAGE(U14:U15)</f>
        <v>0</v>
      </c>
      <c r="V16" s="72">
        <f>+AVERAGE(V14:V15)</f>
        <v>0.17299999999999999</v>
      </c>
      <c r="W16" s="51"/>
      <c r="X16" s="51"/>
    </row>
    <row r="17" spans="1:24" customFormat="1" ht="270" x14ac:dyDescent="0.25">
      <c r="A17" s="55" t="s">
        <v>375</v>
      </c>
      <c r="B17" s="55" t="s">
        <v>359</v>
      </c>
      <c r="C17" s="55" t="s">
        <v>422</v>
      </c>
      <c r="D17" s="55" t="s">
        <v>423</v>
      </c>
      <c r="E17" s="55" t="s">
        <v>373</v>
      </c>
      <c r="F17" s="55" t="s">
        <v>369</v>
      </c>
      <c r="G17" s="66" t="s">
        <v>371</v>
      </c>
      <c r="H17" s="55" t="s">
        <v>238</v>
      </c>
      <c r="I17" s="55" t="s">
        <v>241</v>
      </c>
      <c r="J17" s="57" t="s">
        <v>376</v>
      </c>
      <c r="K17" s="57" t="s">
        <v>378</v>
      </c>
      <c r="L17" s="58">
        <v>1</v>
      </c>
      <c r="M17" s="55" t="s">
        <v>183</v>
      </c>
      <c r="N17" s="57" t="s">
        <v>256</v>
      </c>
      <c r="O17" s="69">
        <v>1800</v>
      </c>
      <c r="P17" s="67" t="s">
        <v>437</v>
      </c>
      <c r="Q17" s="67">
        <v>600</v>
      </c>
      <c r="R17" s="68">
        <v>0</v>
      </c>
      <c r="S17" s="68">
        <v>0</v>
      </c>
      <c r="T17" s="68">
        <v>0</v>
      </c>
      <c r="U17" s="58">
        <f>+S17/Q17</f>
        <v>0</v>
      </c>
      <c r="V17" s="58">
        <v>0</v>
      </c>
      <c r="W17" s="67">
        <v>600</v>
      </c>
      <c r="X17" s="67">
        <v>600</v>
      </c>
    </row>
    <row r="18" spans="1:24" customFormat="1" ht="24.95" customHeight="1" x14ac:dyDescent="0.25">
      <c r="A18" s="40"/>
      <c r="B18" s="40"/>
      <c r="C18" s="40"/>
      <c r="D18" s="40"/>
      <c r="E18" s="40"/>
      <c r="F18" s="40"/>
      <c r="G18" s="223" t="s">
        <v>434</v>
      </c>
      <c r="H18" s="224"/>
      <c r="I18" s="224"/>
      <c r="J18" s="224"/>
      <c r="K18" s="224"/>
      <c r="L18" s="224"/>
      <c r="M18" s="224"/>
      <c r="N18" s="224"/>
      <c r="O18" s="224"/>
      <c r="P18" s="224"/>
      <c r="Q18" s="224"/>
      <c r="R18" s="225"/>
      <c r="S18" s="71">
        <v>0</v>
      </c>
      <c r="T18" s="71">
        <v>0</v>
      </c>
      <c r="U18" s="72">
        <f t="shared" ref="U18" si="1">+AVERAGE(U16:U17)</f>
        <v>0</v>
      </c>
      <c r="V18" s="72">
        <f>+V17</f>
        <v>0</v>
      </c>
      <c r="W18" s="51"/>
      <c r="X18" s="51"/>
    </row>
    <row r="19" spans="1:24" customFormat="1" ht="270" x14ac:dyDescent="0.25">
      <c r="A19" s="55" t="s">
        <v>375</v>
      </c>
      <c r="B19" s="55" t="s">
        <v>359</v>
      </c>
      <c r="C19" s="55" t="s">
        <v>422</v>
      </c>
      <c r="D19" s="55" t="s">
        <v>424</v>
      </c>
      <c r="E19" s="55" t="s">
        <v>374</v>
      </c>
      <c r="F19" s="55" t="s">
        <v>370</v>
      </c>
      <c r="G19" s="66" t="s">
        <v>372</v>
      </c>
      <c r="H19" s="55" t="s">
        <v>238</v>
      </c>
      <c r="I19" s="55" t="s">
        <v>241</v>
      </c>
      <c r="J19" s="57" t="s">
        <v>376</v>
      </c>
      <c r="K19" s="57" t="s">
        <v>377</v>
      </c>
      <c r="L19" s="58">
        <v>1</v>
      </c>
      <c r="M19" s="55" t="s">
        <v>183</v>
      </c>
      <c r="N19" s="57" t="s">
        <v>256</v>
      </c>
      <c r="O19" s="67">
        <v>450</v>
      </c>
      <c r="P19" s="67" t="s">
        <v>437</v>
      </c>
      <c r="Q19" s="67">
        <v>150</v>
      </c>
      <c r="R19" s="68">
        <v>0</v>
      </c>
      <c r="S19" s="68">
        <v>0</v>
      </c>
      <c r="T19" s="68">
        <v>0</v>
      </c>
      <c r="U19" s="58">
        <f>+S19/Q19</f>
        <v>0</v>
      </c>
      <c r="V19" s="58">
        <v>0</v>
      </c>
      <c r="W19" s="67">
        <v>150</v>
      </c>
      <c r="X19" s="67">
        <v>150</v>
      </c>
    </row>
    <row r="20" spans="1:24" customFormat="1" ht="55.5" customHeight="1" x14ac:dyDescent="0.25">
      <c r="A20" s="65"/>
      <c r="B20" s="65"/>
      <c r="C20" s="65"/>
      <c r="D20" s="65"/>
      <c r="E20" s="65"/>
      <c r="F20" s="65"/>
      <c r="G20" s="223" t="s">
        <v>471</v>
      </c>
      <c r="H20" s="224"/>
      <c r="I20" s="224"/>
      <c r="J20" s="224"/>
      <c r="K20" s="224"/>
      <c r="L20" s="224"/>
      <c r="M20" s="224"/>
      <c r="N20" s="224"/>
      <c r="O20" s="224"/>
      <c r="P20" s="224"/>
      <c r="Q20" s="224"/>
      <c r="R20" s="225"/>
      <c r="S20" s="71">
        <v>0</v>
      </c>
      <c r="T20" s="71">
        <v>0</v>
      </c>
      <c r="U20" s="72">
        <f t="shared" ref="U20" si="2">+AVERAGE(U18:U19)</f>
        <v>0</v>
      </c>
      <c r="V20" s="72">
        <f>+V19</f>
        <v>0</v>
      </c>
      <c r="W20" s="65"/>
      <c r="X20" s="65"/>
    </row>
    <row r="21" spans="1:24" customFormat="1" ht="51" customHeight="1" x14ac:dyDescent="0.25">
      <c r="A21" s="70"/>
      <c r="B21" s="70"/>
      <c r="C21" s="70"/>
      <c r="D21" s="70"/>
      <c r="E21" s="70"/>
      <c r="F21" s="70"/>
      <c r="G21" s="206" t="s">
        <v>435</v>
      </c>
      <c r="H21" s="207"/>
      <c r="I21" s="207"/>
      <c r="J21" s="207"/>
      <c r="K21" s="207"/>
      <c r="L21" s="207"/>
      <c r="M21" s="207"/>
      <c r="N21" s="207"/>
      <c r="O21" s="207"/>
      <c r="P21" s="207"/>
      <c r="Q21" s="207"/>
      <c r="R21" s="208"/>
      <c r="S21" s="71">
        <v>0</v>
      </c>
      <c r="T21" s="71">
        <v>0</v>
      </c>
      <c r="U21" s="72">
        <f>AVERAGE(C2,U9,U11,U13,U16,U18,U20)</f>
        <v>3.583451178740274E-2</v>
      </c>
      <c r="V21" s="72">
        <f>AVERAGE(D2,V9,V11,V13,V16,V18,V20)</f>
        <v>0.1164251633986928</v>
      </c>
    </row>
    <row r="22" spans="1:24" customFormat="1" ht="15" x14ac:dyDescent="0.25"/>
    <row r="23" spans="1:24" customFormat="1" ht="15" x14ac:dyDescent="0.25"/>
    <row r="24" spans="1:24" customFormat="1" ht="15" x14ac:dyDescent="0.25"/>
    <row r="25" spans="1:24" customFormat="1" ht="15" x14ac:dyDescent="0.25"/>
    <row r="26" spans="1:24" customFormat="1" ht="15" x14ac:dyDescent="0.25"/>
    <row r="27" spans="1:24" customFormat="1" ht="15" x14ac:dyDescent="0.25"/>
    <row r="28" spans="1:24" customFormat="1" ht="15" x14ac:dyDescent="0.25"/>
    <row r="29" spans="1:24" customFormat="1" ht="15" x14ac:dyDescent="0.25"/>
    <row r="30" spans="1:24" customFormat="1" ht="15" x14ac:dyDescent="0.25"/>
    <row r="31" spans="1:24" customFormat="1" ht="15" x14ac:dyDescent="0.25"/>
    <row r="32" spans="1:24"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17">
    <mergeCell ref="A1:B4"/>
    <mergeCell ref="C1:W1"/>
    <mergeCell ref="C2:W2"/>
    <mergeCell ref="C3:W3"/>
    <mergeCell ref="C4:W4"/>
    <mergeCell ref="G21:R21"/>
    <mergeCell ref="A9:F9"/>
    <mergeCell ref="A11:E11"/>
    <mergeCell ref="A6:X6"/>
    <mergeCell ref="A5:B5"/>
    <mergeCell ref="C5:I5"/>
    <mergeCell ref="G13:R13"/>
    <mergeCell ref="G16:R16"/>
    <mergeCell ref="G18:R18"/>
    <mergeCell ref="G20:R20"/>
    <mergeCell ref="G9:R9"/>
    <mergeCell ref="G11:R11"/>
  </mergeCells>
  <dataValidations count="1">
    <dataValidation type="list" allowBlank="1" showInputMessage="1" showErrorMessage="1" sqref="M49:M295 M8 M10 M12 M14:M15 M17 M19" xr:uid="{4893B3AB-BD86-4B9E-B6F7-9BB79B78A4BE}">
      <formula1>$Z$10:$Z$12</formula1>
    </dataValidation>
  </dataValidations>
  <pageMargins left="0.7" right="0.7" top="0.75" bottom="0.75" header="0.3" footer="0.3"/>
  <pageSetup paperSize="9" orientation="portrait" r:id="rId1"/>
  <ignoredErrors>
    <ignoredError sqref="G14:G15" twoDigitTextYear="1"/>
    <ignoredError sqref="S9:V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1500-7287-4486-832A-2C43FC328578}">
  <dimension ref="A1:R10"/>
  <sheetViews>
    <sheetView topLeftCell="F11" zoomScale="65" zoomScaleNormal="100" workbookViewId="0">
      <selection activeCell="L9" sqref="L9"/>
    </sheetView>
  </sheetViews>
  <sheetFormatPr baseColWidth="10" defaultRowHeight="15" x14ac:dyDescent="0.25"/>
  <cols>
    <col min="1" max="1" width="20.85546875" customWidth="1"/>
    <col min="2" max="2" width="30.7109375" customWidth="1"/>
    <col min="3" max="3" width="33.7109375" customWidth="1"/>
    <col min="4" max="4" width="32" customWidth="1"/>
    <col min="5" max="6" width="28.7109375" customWidth="1"/>
    <col min="7" max="7" width="33.140625" bestFit="1" customWidth="1"/>
    <col min="8" max="8" width="33.140625" customWidth="1"/>
    <col min="9" max="9" width="34" bestFit="1" customWidth="1"/>
    <col min="10" max="10" width="30.140625" customWidth="1"/>
    <col min="11" max="11" width="22.28515625" customWidth="1"/>
    <col min="12" max="12" width="23.7109375" customWidth="1"/>
    <col min="13" max="13" width="27.140625" customWidth="1"/>
    <col min="14" max="14" width="39.140625" bestFit="1" customWidth="1"/>
    <col min="15" max="15" width="54.7109375" bestFit="1" customWidth="1"/>
    <col min="18" max="18" width="0" hidden="1" customWidth="1"/>
  </cols>
  <sheetData>
    <row r="1" spans="1:18" s="1" customFormat="1" ht="22.5" customHeight="1" x14ac:dyDescent="0.25">
      <c r="A1" s="236"/>
      <c r="B1" s="237"/>
      <c r="C1" s="242" t="s">
        <v>1</v>
      </c>
      <c r="D1" s="243"/>
      <c r="E1" s="243"/>
      <c r="F1" s="243"/>
      <c r="G1" s="243"/>
      <c r="H1" s="243"/>
      <c r="I1" s="243"/>
      <c r="J1" s="243"/>
      <c r="K1" s="243"/>
      <c r="L1" s="243"/>
      <c r="M1" s="243"/>
      <c r="N1" s="244"/>
      <c r="O1" s="75" t="s">
        <v>217</v>
      </c>
    </row>
    <row r="2" spans="1:18" s="1" customFormat="1" ht="22.5" customHeight="1" x14ac:dyDescent="0.25">
      <c r="A2" s="238"/>
      <c r="B2" s="239"/>
      <c r="C2" s="242" t="s">
        <v>2</v>
      </c>
      <c r="D2" s="243"/>
      <c r="E2" s="243"/>
      <c r="F2" s="243"/>
      <c r="G2" s="243"/>
      <c r="H2" s="243"/>
      <c r="I2" s="243"/>
      <c r="J2" s="243"/>
      <c r="K2" s="243"/>
      <c r="L2" s="243"/>
      <c r="M2" s="243"/>
      <c r="N2" s="244"/>
      <c r="O2" s="75" t="s">
        <v>3</v>
      </c>
    </row>
    <row r="3" spans="1:18" s="1" customFormat="1" ht="22.5" customHeight="1" x14ac:dyDescent="0.25">
      <c r="A3" s="238"/>
      <c r="B3" s="239"/>
      <c r="C3" s="242" t="s">
        <v>4</v>
      </c>
      <c r="D3" s="243"/>
      <c r="E3" s="243"/>
      <c r="F3" s="243"/>
      <c r="G3" s="243"/>
      <c r="H3" s="243"/>
      <c r="I3" s="243"/>
      <c r="J3" s="243"/>
      <c r="K3" s="243"/>
      <c r="L3" s="243"/>
      <c r="M3" s="243"/>
      <c r="N3" s="244"/>
      <c r="O3" s="75" t="s">
        <v>216</v>
      </c>
    </row>
    <row r="4" spans="1:18" s="1" customFormat="1" ht="22.5" customHeight="1" x14ac:dyDescent="0.25">
      <c r="A4" s="240"/>
      <c r="B4" s="241"/>
      <c r="C4" s="242" t="s">
        <v>154</v>
      </c>
      <c r="D4" s="243"/>
      <c r="E4" s="243"/>
      <c r="F4" s="243"/>
      <c r="G4" s="243"/>
      <c r="H4" s="243"/>
      <c r="I4" s="243"/>
      <c r="J4" s="243"/>
      <c r="K4" s="243"/>
      <c r="L4" s="243"/>
      <c r="M4" s="243"/>
      <c r="N4" s="244"/>
      <c r="O4" s="75" t="s">
        <v>218</v>
      </c>
    </row>
    <row r="5" spans="1:18" s="1" customFormat="1" ht="26.25" customHeight="1" x14ac:dyDescent="0.25">
      <c r="A5" s="234" t="s">
        <v>5</v>
      </c>
      <c r="B5" s="235"/>
      <c r="C5" s="245" t="s">
        <v>236</v>
      </c>
      <c r="D5" s="246"/>
      <c r="E5" s="246"/>
      <c r="F5" s="246"/>
      <c r="G5" s="246"/>
      <c r="H5" s="246"/>
      <c r="I5" s="246"/>
      <c r="J5" s="246"/>
      <c r="K5" s="246"/>
      <c r="L5" s="246"/>
      <c r="M5" s="246"/>
      <c r="N5" s="246"/>
      <c r="O5" s="246"/>
    </row>
    <row r="6" spans="1:18" s="1" customFormat="1" ht="15" customHeight="1" x14ac:dyDescent="0.25">
      <c r="A6" s="230" t="s">
        <v>150</v>
      </c>
      <c r="B6" s="230"/>
      <c r="C6" s="230"/>
      <c r="D6" s="230"/>
      <c r="E6" s="230"/>
      <c r="F6" s="230"/>
      <c r="G6" s="230"/>
      <c r="H6" s="230"/>
      <c r="I6" s="230"/>
      <c r="J6" s="230"/>
      <c r="K6" s="230"/>
      <c r="L6" s="230"/>
      <c r="M6" s="231"/>
      <c r="N6" s="226" t="s">
        <v>92</v>
      </c>
      <c r="O6" s="227"/>
    </row>
    <row r="7" spans="1:18" s="1" customFormat="1" x14ac:dyDescent="0.25">
      <c r="A7" s="232"/>
      <c r="B7" s="232"/>
      <c r="C7" s="232"/>
      <c r="D7" s="232"/>
      <c r="E7" s="232"/>
      <c r="F7" s="232"/>
      <c r="G7" s="232"/>
      <c r="H7" s="232"/>
      <c r="I7" s="232"/>
      <c r="J7" s="232"/>
      <c r="K7" s="232"/>
      <c r="L7" s="232"/>
      <c r="M7" s="233"/>
      <c r="N7" s="228"/>
      <c r="O7" s="229"/>
    </row>
    <row r="8" spans="1:18" s="23" customFormat="1" ht="66.75" customHeight="1" x14ac:dyDescent="0.25">
      <c r="A8" s="2" t="s">
        <v>96</v>
      </c>
      <c r="B8" s="2" t="s">
        <v>185</v>
      </c>
      <c r="C8" s="2" t="s">
        <v>166</v>
      </c>
      <c r="D8" s="2" t="s">
        <v>84</v>
      </c>
      <c r="E8" s="2" t="s">
        <v>85</v>
      </c>
      <c r="F8" s="2" t="s">
        <v>86</v>
      </c>
      <c r="G8" s="2" t="s">
        <v>161</v>
      </c>
      <c r="H8" s="2" t="s">
        <v>163</v>
      </c>
      <c r="I8" s="2" t="s">
        <v>162</v>
      </c>
      <c r="J8" s="2" t="s">
        <v>153</v>
      </c>
      <c r="K8" s="61" t="s">
        <v>438</v>
      </c>
      <c r="L8" s="2" t="s">
        <v>93</v>
      </c>
      <c r="M8" s="2" t="s">
        <v>87</v>
      </c>
      <c r="N8" s="2" t="s">
        <v>26</v>
      </c>
      <c r="O8" s="2" t="s">
        <v>27</v>
      </c>
    </row>
    <row r="9" spans="1:18" ht="306.95" customHeight="1" x14ac:dyDescent="0.25">
      <c r="A9" s="42" t="s">
        <v>226</v>
      </c>
      <c r="B9" s="42" t="s">
        <v>341</v>
      </c>
      <c r="C9" s="42" t="s">
        <v>342</v>
      </c>
      <c r="D9" s="42" t="s">
        <v>343</v>
      </c>
      <c r="E9" s="42" t="s">
        <v>344</v>
      </c>
      <c r="F9" s="42" t="s">
        <v>345</v>
      </c>
      <c r="G9" s="42" t="s">
        <v>346</v>
      </c>
      <c r="H9" s="42" t="s">
        <v>347</v>
      </c>
      <c r="I9" s="42" t="s">
        <v>348</v>
      </c>
      <c r="J9" s="42" t="s">
        <v>349</v>
      </c>
      <c r="K9" s="59">
        <v>52</v>
      </c>
      <c r="L9" s="42" t="s">
        <v>89</v>
      </c>
      <c r="M9" s="42" t="s">
        <v>350</v>
      </c>
      <c r="N9" s="43" t="s">
        <v>357</v>
      </c>
      <c r="O9" s="43" t="s">
        <v>358</v>
      </c>
    </row>
    <row r="10" spans="1:18" ht="153" customHeight="1" x14ac:dyDescent="0.25">
      <c r="A10" s="42" t="s">
        <v>229</v>
      </c>
      <c r="B10" s="42" t="s">
        <v>341</v>
      </c>
      <c r="C10" s="42" t="s">
        <v>342</v>
      </c>
      <c r="D10" s="42" t="s">
        <v>351</v>
      </c>
      <c r="E10" s="42" t="s">
        <v>344</v>
      </c>
      <c r="F10" s="42" t="s">
        <v>352</v>
      </c>
      <c r="G10" s="42" t="s">
        <v>353</v>
      </c>
      <c r="H10" s="42" t="s">
        <v>354</v>
      </c>
      <c r="I10" s="42" t="s">
        <v>348</v>
      </c>
      <c r="J10" s="42" t="s">
        <v>349</v>
      </c>
      <c r="K10" s="59">
        <v>223</v>
      </c>
      <c r="L10" s="42" t="s">
        <v>89</v>
      </c>
      <c r="M10" s="42" t="s">
        <v>350</v>
      </c>
      <c r="N10" s="43" t="s">
        <v>355</v>
      </c>
      <c r="O10" s="43" t="s">
        <v>356</v>
      </c>
      <c r="R10" t="s">
        <v>88</v>
      </c>
    </row>
  </sheetData>
  <mergeCells count="9">
    <mergeCell ref="N6:O7"/>
    <mergeCell ref="A6:M7"/>
    <mergeCell ref="A5:B5"/>
    <mergeCell ref="A1:B4"/>
    <mergeCell ref="C1:N1"/>
    <mergeCell ref="C2:N2"/>
    <mergeCell ref="C3:N3"/>
    <mergeCell ref="C4:N4"/>
    <mergeCell ref="C5:O5"/>
  </mergeCells>
  <dataValidations count="1">
    <dataValidation type="list" allowBlank="1" showInputMessage="1" showErrorMessage="1" sqref="L9:L110" xr:uid="{6A1124D0-6E6E-4E2D-8E9C-CE3857C81170}">
      <formula1>$R$10:$R$10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AX54"/>
  <sheetViews>
    <sheetView tabSelected="1" topLeftCell="AJ50" zoomScale="80" zoomScaleNormal="80" workbookViewId="0">
      <selection activeCell="AI54" sqref="AI54:AJ54"/>
    </sheetView>
  </sheetViews>
  <sheetFormatPr baseColWidth="10" defaultRowHeight="15" x14ac:dyDescent="0.25"/>
  <cols>
    <col min="1" max="1" width="23.28515625" customWidth="1"/>
    <col min="2" max="3" width="23.140625" customWidth="1"/>
    <col min="4" max="4" width="27.140625" customWidth="1"/>
    <col min="5" max="5" width="29.7109375" customWidth="1"/>
    <col min="6" max="6" width="32.7109375" bestFit="1" customWidth="1"/>
    <col min="7" max="7" width="41.140625" bestFit="1" customWidth="1"/>
    <col min="8" max="8" width="47" bestFit="1" customWidth="1"/>
    <col min="9" max="9" width="31.85546875" bestFit="1" customWidth="1"/>
    <col min="10" max="10" width="25.42578125" customWidth="1"/>
    <col min="11" max="11" width="31.85546875" customWidth="1"/>
    <col min="12" max="13" width="45.140625" customWidth="1"/>
    <col min="14" max="14" width="19.28515625" customWidth="1"/>
    <col min="15" max="15" width="36.140625" customWidth="1"/>
    <col min="16" max="17" width="28" customWidth="1"/>
    <col min="18" max="18" width="21.140625" customWidth="1"/>
    <col min="19" max="19" width="21.7109375" customWidth="1"/>
    <col min="20" max="20" width="20.85546875" customWidth="1"/>
    <col min="21" max="21" width="28.7109375" customWidth="1"/>
    <col min="22" max="22" width="31.7109375" bestFit="1" customWidth="1"/>
    <col min="23" max="23" width="32.85546875" bestFit="1" customWidth="1"/>
    <col min="24" max="24" width="34" customWidth="1"/>
    <col min="25" max="25" width="61.85546875" customWidth="1"/>
    <col min="26" max="26" width="31.140625" customWidth="1"/>
    <col min="27" max="27" width="46.140625" bestFit="1" customWidth="1"/>
    <col min="28" max="28" width="46.140625" customWidth="1"/>
    <col min="29" max="29" width="29.28515625" bestFit="1" customWidth="1"/>
    <col min="30" max="30" width="27.140625" bestFit="1" customWidth="1"/>
    <col min="31" max="31" width="33.140625" bestFit="1" customWidth="1"/>
    <col min="32" max="32" width="33.140625" customWidth="1"/>
    <col min="33" max="33" width="27.140625" customWidth="1"/>
    <col min="34" max="34" width="22.7109375" customWidth="1"/>
    <col min="35" max="35" width="30.85546875" bestFit="1" customWidth="1"/>
    <col min="36" max="36" width="30.85546875" customWidth="1"/>
    <col min="37" max="37" width="32.7109375" customWidth="1"/>
    <col min="38" max="38" width="32.140625" customWidth="1"/>
    <col min="39" max="41" width="31.85546875" customWidth="1"/>
    <col min="42" max="42" width="36" customWidth="1"/>
    <col min="50" max="50" width="56.85546875" hidden="1" customWidth="1"/>
  </cols>
  <sheetData>
    <row r="1" spans="1:50" s="1" customFormat="1" ht="23.25" customHeight="1" thickBot="1" x14ac:dyDescent="0.3">
      <c r="A1" s="354" t="s">
        <v>0</v>
      </c>
      <c r="B1" s="354"/>
      <c r="C1" s="436" t="s">
        <v>1</v>
      </c>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8"/>
      <c r="AP1" s="52" t="s">
        <v>217</v>
      </c>
    </row>
    <row r="2" spans="1:50" s="1" customFormat="1" ht="23.25" customHeight="1" thickBot="1" x14ac:dyDescent="0.3">
      <c r="A2" s="354"/>
      <c r="B2" s="354"/>
      <c r="C2" s="436" t="s">
        <v>2</v>
      </c>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8"/>
      <c r="AP2" s="52" t="s">
        <v>3</v>
      </c>
    </row>
    <row r="3" spans="1:50" s="1" customFormat="1" ht="23.25" customHeight="1" thickBot="1" x14ac:dyDescent="0.3">
      <c r="A3" s="354"/>
      <c r="B3" s="354"/>
      <c r="C3" s="436" t="s">
        <v>4</v>
      </c>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8"/>
      <c r="AP3" s="52" t="s">
        <v>216</v>
      </c>
    </row>
    <row r="4" spans="1:50" s="1" customFormat="1" ht="23.25" customHeight="1" thickBot="1" x14ac:dyDescent="0.3">
      <c r="A4" s="354"/>
      <c r="B4" s="354"/>
      <c r="C4" s="436" t="s">
        <v>154</v>
      </c>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8"/>
      <c r="AP4" s="52" t="s">
        <v>220</v>
      </c>
    </row>
    <row r="5" spans="1:50" s="1" customFormat="1" ht="26.25" customHeight="1" thickBot="1" x14ac:dyDescent="0.3">
      <c r="A5" s="357" t="s">
        <v>5</v>
      </c>
      <c r="B5" s="357"/>
      <c r="C5" s="439" t="s">
        <v>260</v>
      </c>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1"/>
      <c r="AP5" s="47"/>
    </row>
    <row r="6" spans="1:50" ht="15" customHeight="1" thickBot="1" x14ac:dyDescent="0.3">
      <c r="A6" s="356" t="s">
        <v>164</v>
      </c>
      <c r="B6" s="356"/>
      <c r="C6" s="356"/>
      <c r="D6" s="356"/>
      <c r="E6" s="356"/>
      <c r="F6" s="356"/>
      <c r="G6" s="356"/>
      <c r="H6" s="356"/>
      <c r="I6" s="356"/>
      <c r="J6" s="356"/>
      <c r="K6" s="356"/>
      <c r="L6" s="356"/>
      <c r="M6" s="356"/>
      <c r="N6" s="356"/>
      <c r="O6" s="356"/>
      <c r="P6" s="356"/>
      <c r="Q6" s="356"/>
      <c r="R6" s="356"/>
      <c r="S6" s="356"/>
      <c r="T6" s="356"/>
      <c r="U6" s="356"/>
      <c r="V6" s="356"/>
      <c r="W6" s="356"/>
      <c r="X6" s="356"/>
      <c r="Y6" s="356"/>
      <c r="Z6" s="448" t="s">
        <v>91</v>
      </c>
      <c r="AA6" s="449"/>
      <c r="AB6" s="449"/>
      <c r="AC6" s="449"/>
      <c r="AD6" s="449"/>
      <c r="AE6" s="449"/>
      <c r="AF6" s="450"/>
      <c r="AG6" s="355" t="s">
        <v>6</v>
      </c>
      <c r="AH6" s="355"/>
      <c r="AI6" s="355"/>
      <c r="AJ6" s="355"/>
      <c r="AK6" s="355"/>
      <c r="AL6" s="355"/>
      <c r="AM6" s="355"/>
      <c r="AN6" s="355"/>
      <c r="AO6" s="355"/>
      <c r="AP6" s="355"/>
    </row>
    <row r="7" spans="1:50" ht="15" customHeight="1" thickBot="1" x14ac:dyDescent="0.3">
      <c r="A7" s="356"/>
      <c r="B7" s="356"/>
      <c r="C7" s="356"/>
      <c r="D7" s="356"/>
      <c r="E7" s="356"/>
      <c r="F7" s="356"/>
      <c r="G7" s="356"/>
      <c r="H7" s="356"/>
      <c r="I7" s="356"/>
      <c r="J7" s="356"/>
      <c r="K7" s="356"/>
      <c r="L7" s="356"/>
      <c r="M7" s="356"/>
      <c r="N7" s="356"/>
      <c r="O7" s="356"/>
      <c r="P7" s="356"/>
      <c r="Q7" s="356"/>
      <c r="R7" s="356"/>
      <c r="S7" s="356"/>
      <c r="T7" s="356"/>
      <c r="U7" s="356"/>
      <c r="V7" s="356"/>
      <c r="W7" s="356"/>
      <c r="X7" s="356"/>
      <c r="Y7" s="356"/>
      <c r="Z7" s="451"/>
      <c r="AA7" s="452"/>
      <c r="AB7" s="452"/>
      <c r="AC7" s="452"/>
      <c r="AD7" s="452"/>
      <c r="AE7" s="452"/>
      <c r="AF7" s="453"/>
      <c r="AG7" s="355"/>
      <c r="AH7" s="355"/>
      <c r="AI7" s="355"/>
      <c r="AJ7" s="355"/>
      <c r="AK7" s="355"/>
      <c r="AL7" s="355"/>
      <c r="AM7" s="355"/>
      <c r="AN7" s="355"/>
      <c r="AO7" s="355"/>
      <c r="AP7" s="355"/>
    </row>
    <row r="8" spans="1:50" s="28" customFormat="1" ht="77.099999999999994" customHeight="1" thickBot="1" x14ac:dyDescent="0.3">
      <c r="A8" s="46" t="s">
        <v>96</v>
      </c>
      <c r="B8" s="46" t="s">
        <v>7</v>
      </c>
      <c r="C8" s="46" t="s">
        <v>188</v>
      </c>
      <c r="D8" s="48" t="s">
        <v>439</v>
      </c>
      <c r="E8" s="48" t="s">
        <v>10</v>
      </c>
      <c r="F8" s="46" t="s">
        <v>11</v>
      </c>
      <c r="G8" s="48" t="s">
        <v>145</v>
      </c>
      <c r="H8" s="48" t="s">
        <v>192</v>
      </c>
      <c r="I8" s="48" t="s">
        <v>146</v>
      </c>
      <c r="J8" s="61" t="s">
        <v>438</v>
      </c>
      <c r="K8" s="48" t="s">
        <v>197</v>
      </c>
      <c r="L8" s="49" t="s">
        <v>186</v>
      </c>
      <c r="M8" s="49" t="s">
        <v>207</v>
      </c>
      <c r="N8" s="49" t="s">
        <v>12</v>
      </c>
      <c r="O8" s="46" t="s">
        <v>190</v>
      </c>
      <c r="P8" s="125" t="s">
        <v>443</v>
      </c>
      <c r="Q8" s="125" t="s">
        <v>444</v>
      </c>
      <c r="R8" s="49" t="s">
        <v>147</v>
      </c>
      <c r="S8" s="49" t="s">
        <v>148</v>
      </c>
      <c r="T8" s="46" t="s">
        <v>16</v>
      </c>
      <c r="U8" s="46" t="s">
        <v>17</v>
      </c>
      <c r="V8" s="46" t="s">
        <v>159</v>
      </c>
      <c r="W8" s="46" t="s">
        <v>35</v>
      </c>
      <c r="X8" s="46" t="s">
        <v>101</v>
      </c>
      <c r="Y8" s="46" t="s">
        <v>102</v>
      </c>
      <c r="Z8" s="50" t="s">
        <v>22</v>
      </c>
      <c r="AA8" s="50" t="s">
        <v>149</v>
      </c>
      <c r="AB8" s="50" t="s">
        <v>202</v>
      </c>
      <c r="AC8" s="50" t="s">
        <v>23</v>
      </c>
      <c r="AD8" s="50" t="s">
        <v>24</v>
      </c>
      <c r="AE8" s="50" t="s">
        <v>25</v>
      </c>
      <c r="AF8" s="135" t="s">
        <v>447</v>
      </c>
      <c r="AG8" s="45" t="s">
        <v>389</v>
      </c>
      <c r="AH8" s="45" t="s">
        <v>18</v>
      </c>
      <c r="AI8" s="45" t="s">
        <v>448</v>
      </c>
      <c r="AJ8" s="45" t="s">
        <v>18</v>
      </c>
      <c r="AK8" s="141" t="s">
        <v>449</v>
      </c>
      <c r="AL8" s="135" t="s">
        <v>450</v>
      </c>
      <c r="AM8" s="135" t="s">
        <v>451</v>
      </c>
      <c r="AN8" s="136" t="s">
        <v>472</v>
      </c>
      <c r="AO8" s="136" t="s">
        <v>452</v>
      </c>
      <c r="AP8" s="44" t="s">
        <v>20</v>
      </c>
    </row>
    <row r="9" spans="1:50" s="7" customFormat="1" ht="63" customHeight="1" x14ac:dyDescent="0.25">
      <c r="A9" s="280" t="s">
        <v>226</v>
      </c>
      <c r="B9" s="283" t="s">
        <v>227</v>
      </c>
      <c r="C9" s="336">
        <v>36893</v>
      </c>
      <c r="D9" s="289" t="s">
        <v>440</v>
      </c>
      <c r="E9" s="289" t="s">
        <v>261</v>
      </c>
      <c r="F9" s="339">
        <v>2024130010012</v>
      </c>
      <c r="G9" s="289" t="s">
        <v>265</v>
      </c>
      <c r="H9" s="289" t="s">
        <v>269</v>
      </c>
      <c r="I9" s="289" t="s">
        <v>270</v>
      </c>
      <c r="J9" s="289">
        <v>52</v>
      </c>
      <c r="K9" s="295">
        <v>1</v>
      </c>
      <c r="L9" s="289" t="s">
        <v>279</v>
      </c>
      <c r="M9" s="252" t="s">
        <v>208</v>
      </c>
      <c r="N9" s="289" t="s">
        <v>282</v>
      </c>
      <c r="O9" s="342">
        <v>12</v>
      </c>
      <c r="P9" s="348">
        <v>13</v>
      </c>
      <c r="Q9" s="349">
        <f>IFERROR(IF((P9/O9)&lt;=1,P9/O9,100%),"")</f>
        <v>1</v>
      </c>
      <c r="R9" s="344" t="s">
        <v>386</v>
      </c>
      <c r="S9" s="344" t="s">
        <v>387</v>
      </c>
      <c r="T9" s="252">
        <v>365</v>
      </c>
      <c r="U9" s="263">
        <f>3241*4.5</f>
        <v>14584.5</v>
      </c>
      <c r="V9" s="258" t="s">
        <v>283</v>
      </c>
      <c r="W9" s="252" t="s">
        <v>284</v>
      </c>
      <c r="X9" s="76" t="s">
        <v>285</v>
      </c>
      <c r="Y9" s="76" t="s">
        <v>290</v>
      </c>
      <c r="Z9" s="252" t="s">
        <v>295</v>
      </c>
      <c r="AA9" s="358" t="s">
        <v>445</v>
      </c>
      <c r="AB9" s="370">
        <v>543283414</v>
      </c>
      <c r="AC9" s="252" t="s">
        <v>76</v>
      </c>
      <c r="AD9" s="252" t="s">
        <v>53</v>
      </c>
      <c r="AE9" s="318" t="s">
        <v>388</v>
      </c>
      <c r="AF9" s="454" t="s">
        <v>468</v>
      </c>
      <c r="AG9" s="367">
        <v>5432834145</v>
      </c>
      <c r="AH9" s="258" t="s">
        <v>297</v>
      </c>
      <c r="AI9" s="455">
        <v>0</v>
      </c>
      <c r="AJ9" s="258" t="s">
        <v>453</v>
      </c>
      <c r="AK9" s="442">
        <f>+AG9</f>
        <v>5432834145</v>
      </c>
      <c r="AL9" s="445">
        <v>325500000</v>
      </c>
      <c r="AM9" s="433">
        <f>+AL9/AK9</f>
        <v>5.9913480020288748E-2</v>
      </c>
      <c r="AN9" s="428">
        <v>0</v>
      </c>
      <c r="AO9" s="433">
        <f>+AN9/AK9</f>
        <v>0</v>
      </c>
      <c r="AP9" s="364" t="s">
        <v>298</v>
      </c>
      <c r="AX9" s="7" t="s">
        <v>208</v>
      </c>
    </row>
    <row r="10" spans="1:50" s="7" customFormat="1" ht="41.1" customHeight="1" x14ac:dyDescent="0.25">
      <c r="A10" s="281"/>
      <c r="B10" s="284"/>
      <c r="C10" s="337"/>
      <c r="D10" s="290"/>
      <c r="E10" s="290"/>
      <c r="F10" s="340"/>
      <c r="G10" s="290"/>
      <c r="H10" s="290"/>
      <c r="I10" s="290"/>
      <c r="J10" s="290"/>
      <c r="K10" s="296"/>
      <c r="L10" s="305"/>
      <c r="M10" s="253"/>
      <c r="N10" s="290"/>
      <c r="O10" s="343"/>
      <c r="P10" s="343"/>
      <c r="Q10" s="350"/>
      <c r="R10" s="345"/>
      <c r="S10" s="345"/>
      <c r="T10" s="253"/>
      <c r="U10" s="264"/>
      <c r="V10" s="266"/>
      <c r="W10" s="253"/>
      <c r="X10" s="83" t="s">
        <v>286</v>
      </c>
      <c r="Y10" s="83" t="s">
        <v>291</v>
      </c>
      <c r="Z10" s="253"/>
      <c r="AA10" s="359"/>
      <c r="AB10" s="371"/>
      <c r="AC10" s="253"/>
      <c r="AD10" s="253"/>
      <c r="AE10" s="362"/>
      <c r="AF10" s="324"/>
      <c r="AG10" s="368"/>
      <c r="AH10" s="266"/>
      <c r="AI10" s="456"/>
      <c r="AJ10" s="266"/>
      <c r="AK10" s="443"/>
      <c r="AL10" s="446"/>
      <c r="AM10" s="434"/>
      <c r="AN10" s="429"/>
      <c r="AO10" s="434"/>
      <c r="AP10" s="365"/>
    </row>
    <row r="11" spans="1:50" s="7" customFormat="1" ht="54.95" customHeight="1" x14ac:dyDescent="0.25">
      <c r="A11" s="281"/>
      <c r="B11" s="284"/>
      <c r="C11" s="337"/>
      <c r="D11" s="290"/>
      <c r="E11" s="290"/>
      <c r="F11" s="340"/>
      <c r="G11" s="290"/>
      <c r="H11" s="290"/>
      <c r="I11" s="290"/>
      <c r="J11" s="290"/>
      <c r="K11" s="296"/>
      <c r="L11" s="310" t="s">
        <v>280</v>
      </c>
      <c r="M11" s="253"/>
      <c r="N11" s="290"/>
      <c r="O11" s="343">
        <v>1</v>
      </c>
      <c r="P11" s="343">
        <v>0</v>
      </c>
      <c r="Q11" s="351">
        <f>IFERROR(IF((P11/O11)&lt;=1,P11/O11,100%),"")</f>
        <v>0</v>
      </c>
      <c r="R11" s="345"/>
      <c r="S11" s="345"/>
      <c r="T11" s="253"/>
      <c r="U11" s="264"/>
      <c r="V11" s="266"/>
      <c r="W11" s="253"/>
      <c r="X11" s="187" t="s">
        <v>287</v>
      </c>
      <c r="Y11" s="324" t="s">
        <v>292</v>
      </c>
      <c r="Z11" s="260"/>
      <c r="AA11" s="360"/>
      <c r="AB11" s="372"/>
      <c r="AC11" s="260"/>
      <c r="AD11" s="260"/>
      <c r="AE11" s="363"/>
      <c r="AF11" s="324"/>
      <c r="AG11" s="368"/>
      <c r="AH11" s="266"/>
      <c r="AI11" s="456"/>
      <c r="AJ11" s="266"/>
      <c r="AK11" s="443"/>
      <c r="AL11" s="446"/>
      <c r="AM11" s="434"/>
      <c r="AN11" s="429"/>
      <c r="AO11" s="434"/>
      <c r="AP11" s="365"/>
    </row>
    <row r="12" spans="1:50" s="7" customFormat="1" ht="45" customHeight="1" x14ac:dyDescent="0.25">
      <c r="A12" s="281"/>
      <c r="B12" s="284"/>
      <c r="C12" s="337"/>
      <c r="D12" s="290"/>
      <c r="E12" s="290"/>
      <c r="F12" s="340"/>
      <c r="G12" s="290"/>
      <c r="H12" s="290"/>
      <c r="I12" s="290"/>
      <c r="J12" s="290"/>
      <c r="K12" s="296"/>
      <c r="L12" s="305"/>
      <c r="M12" s="253"/>
      <c r="N12" s="290"/>
      <c r="O12" s="343"/>
      <c r="P12" s="343"/>
      <c r="Q12" s="352"/>
      <c r="R12" s="345"/>
      <c r="S12" s="345"/>
      <c r="T12" s="253"/>
      <c r="U12" s="264"/>
      <c r="V12" s="266"/>
      <c r="W12" s="253"/>
      <c r="X12" s="187"/>
      <c r="Y12" s="324"/>
      <c r="Z12" s="261" t="s">
        <v>295</v>
      </c>
      <c r="AA12" s="361" t="s">
        <v>446</v>
      </c>
      <c r="AB12" s="373">
        <v>4835222389</v>
      </c>
      <c r="AC12" s="261" t="s">
        <v>54</v>
      </c>
      <c r="AD12" s="261" t="s">
        <v>53</v>
      </c>
      <c r="AE12" s="320" t="s">
        <v>390</v>
      </c>
      <c r="AF12" s="324" t="s">
        <v>454</v>
      </c>
      <c r="AG12" s="368"/>
      <c r="AH12" s="266"/>
      <c r="AI12" s="456"/>
      <c r="AJ12" s="266"/>
      <c r="AK12" s="443"/>
      <c r="AL12" s="446"/>
      <c r="AM12" s="434"/>
      <c r="AN12" s="429"/>
      <c r="AO12" s="434"/>
      <c r="AP12" s="365"/>
    </row>
    <row r="13" spans="1:50" s="7" customFormat="1" ht="78" customHeight="1" x14ac:dyDescent="0.25">
      <c r="A13" s="281"/>
      <c r="B13" s="284"/>
      <c r="C13" s="337"/>
      <c r="D13" s="290"/>
      <c r="E13" s="290"/>
      <c r="F13" s="340"/>
      <c r="G13" s="290"/>
      <c r="H13" s="290"/>
      <c r="I13" s="290"/>
      <c r="J13" s="290"/>
      <c r="K13" s="296"/>
      <c r="L13" s="310" t="s">
        <v>281</v>
      </c>
      <c r="M13" s="253"/>
      <c r="N13" s="290"/>
      <c r="O13" s="347">
        <v>3241</v>
      </c>
      <c r="P13" s="343">
        <v>45</v>
      </c>
      <c r="Q13" s="351">
        <f>IFERROR(IF((P13/O13)&lt;=1,P13/O13,100%),"")</f>
        <v>1.3884603517432891E-2</v>
      </c>
      <c r="R13" s="345"/>
      <c r="S13" s="345"/>
      <c r="T13" s="253"/>
      <c r="U13" s="264"/>
      <c r="V13" s="266"/>
      <c r="W13" s="253"/>
      <c r="X13" s="187" t="s">
        <v>288</v>
      </c>
      <c r="Y13" s="324" t="s">
        <v>293</v>
      </c>
      <c r="Z13" s="260"/>
      <c r="AA13" s="360"/>
      <c r="AB13" s="374"/>
      <c r="AC13" s="260"/>
      <c r="AD13" s="260"/>
      <c r="AE13" s="363"/>
      <c r="AF13" s="324"/>
      <c r="AG13" s="368"/>
      <c r="AH13" s="266"/>
      <c r="AI13" s="456"/>
      <c r="AJ13" s="266"/>
      <c r="AK13" s="443"/>
      <c r="AL13" s="446"/>
      <c r="AM13" s="434"/>
      <c r="AN13" s="429"/>
      <c r="AO13" s="434"/>
      <c r="AP13" s="365"/>
    </row>
    <row r="14" spans="1:50" s="7" customFormat="1" ht="131.1" customHeight="1" x14ac:dyDescent="0.25">
      <c r="A14" s="281"/>
      <c r="B14" s="284"/>
      <c r="C14" s="337"/>
      <c r="D14" s="290"/>
      <c r="E14" s="290"/>
      <c r="F14" s="340"/>
      <c r="G14" s="290"/>
      <c r="H14" s="290"/>
      <c r="I14" s="290"/>
      <c r="J14" s="290"/>
      <c r="K14" s="296"/>
      <c r="L14" s="305"/>
      <c r="M14" s="253"/>
      <c r="N14" s="290"/>
      <c r="O14" s="348"/>
      <c r="P14" s="343"/>
      <c r="Q14" s="352"/>
      <c r="R14" s="345"/>
      <c r="S14" s="345"/>
      <c r="T14" s="253"/>
      <c r="U14" s="264"/>
      <c r="V14" s="266"/>
      <c r="W14" s="253"/>
      <c r="X14" s="187"/>
      <c r="Y14" s="324"/>
      <c r="Z14" s="88" t="s">
        <v>295</v>
      </c>
      <c r="AA14" s="76" t="s">
        <v>391</v>
      </c>
      <c r="AB14" s="90">
        <v>54328342</v>
      </c>
      <c r="AC14" s="88" t="s">
        <v>54</v>
      </c>
      <c r="AD14" s="79" t="s">
        <v>53</v>
      </c>
      <c r="AE14" s="132" t="s">
        <v>392</v>
      </c>
      <c r="AF14" s="87" t="s">
        <v>454</v>
      </c>
      <c r="AG14" s="368"/>
      <c r="AH14" s="266"/>
      <c r="AI14" s="456"/>
      <c r="AJ14" s="266"/>
      <c r="AK14" s="443"/>
      <c r="AL14" s="446"/>
      <c r="AM14" s="434"/>
      <c r="AN14" s="429"/>
      <c r="AO14" s="434"/>
      <c r="AP14" s="365"/>
    </row>
    <row r="15" spans="1:50" s="7" customFormat="1" ht="114.95" customHeight="1" x14ac:dyDescent="0.25">
      <c r="A15" s="281"/>
      <c r="B15" s="284"/>
      <c r="C15" s="337"/>
      <c r="D15" s="290"/>
      <c r="E15" s="290"/>
      <c r="F15" s="340"/>
      <c r="G15" s="290"/>
      <c r="H15" s="290"/>
      <c r="I15" s="290"/>
      <c r="J15" s="290"/>
      <c r="K15" s="296"/>
      <c r="L15" s="310" t="s">
        <v>385</v>
      </c>
      <c r="M15" s="253"/>
      <c r="N15" s="290"/>
      <c r="O15" s="347">
        <v>2</v>
      </c>
      <c r="P15" s="343">
        <v>0</v>
      </c>
      <c r="Q15" s="351">
        <f>IFERROR(IF((P15/O15)&lt;=1,P15/O15,100%),"")</f>
        <v>0</v>
      </c>
      <c r="R15" s="345"/>
      <c r="S15" s="345"/>
      <c r="T15" s="253"/>
      <c r="U15" s="264"/>
      <c r="V15" s="266"/>
      <c r="W15" s="253"/>
      <c r="X15" s="187" t="s">
        <v>289</v>
      </c>
      <c r="Y15" s="324" t="s">
        <v>294</v>
      </c>
      <c r="Z15" s="88" t="s">
        <v>295</v>
      </c>
      <c r="AA15" s="83" t="s">
        <v>393</v>
      </c>
      <c r="AB15" s="92">
        <v>22000000</v>
      </c>
      <c r="AC15" s="93" t="s">
        <v>395</v>
      </c>
      <c r="AD15" s="94" t="s">
        <v>53</v>
      </c>
      <c r="AE15" s="133" t="s">
        <v>390</v>
      </c>
      <c r="AF15" s="87" t="s">
        <v>454</v>
      </c>
      <c r="AG15" s="368"/>
      <c r="AH15" s="266"/>
      <c r="AI15" s="456"/>
      <c r="AJ15" s="266"/>
      <c r="AK15" s="443"/>
      <c r="AL15" s="446"/>
      <c r="AM15" s="434"/>
      <c r="AN15" s="429"/>
      <c r="AO15" s="434"/>
      <c r="AP15" s="365"/>
    </row>
    <row r="16" spans="1:50" s="7" customFormat="1" ht="114.95" customHeight="1" thickBot="1" x14ac:dyDescent="0.3">
      <c r="A16" s="282"/>
      <c r="B16" s="285"/>
      <c r="C16" s="338"/>
      <c r="D16" s="291"/>
      <c r="E16" s="291"/>
      <c r="F16" s="341"/>
      <c r="G16" s="291"/>
      <c r="H16" s="291"/>
      <c r="I16" s="291"/>
      <c r="J16" s="291"/>
      <c r="K16" s="297"/>
      <c r="L16" s="291"/>
      <c r="M16" s="254"/>
      <c r="N16" s="291"/>
      <c r="O16" s="327"/>
      <c r="P16" s="431"/>
      <c r="Q16" s="353"/>
      <c r="R16" s="346"/>
      <c r="S16" s="346"/>
      <c r="T16" s="254"/>
      <c r="U16" s="265"/>
      <c r="V16" s="267"/>
      <c r="W16" s="254"/>
      <c r="X16" s="375"/>
      <c r="Y16" s="332"/>
      <c r="Z16" s="100" t="s">
        <v>295</v>
      </c>
      <c r="AA16" s="97" t="s">
        <v>394</v>
      </c>
      <c r="AB16" s="98">
        <v>6978000000</v>
      </c>
      <c r="AC16" s="100" t="s">
        <v>54</v>
      </c>
      <c r="AD16" s="100" t="s">
        <v>53</v>
      </c>
      <c r="AE16" s="134" t="s">
        <v>390</v>
      </c>
      <c r="AF16" s="96" t="s">
        <v>454</v>
      </c>
      <c r="AG16" s="369"/>
      <c r="AH16" s="267"/>
      <c r="AI16" s="457"/>
      <c r="AJ16" s="267"/>
      <c r="AK16" s="444"/>
      <c r="AL16" s="447"/>
      <c r="AM16" s="435"/>
      <c r="AN16" s="430"/>
      <c r="AO16" s="435"/>
      <c r="AP16" s="366"/>
    </row>
    <row r="17" spans="1:50" s="7" customFormat="1" ht="45" customHeight="1" thickBot="1" x14ac:dyDescent="0.3">
      <c r="A17" s="247" t="s">
        <v>455</v>
      </c>
      <c r="B17" s="248"/>
      <c r="C17" s="248"/>
      <c r="D17" s="248"/>
      <c r="E17" s="248"/>
      <c r="F17" s="248"/>
      <c r="G17" s="248"/>
      <c r="H17" s="248"/>
      <c r="I17" s="248"/>
      <c r="J17" s="248"/>
      <c r="K17" s="248"/>
      <c r="L17" s="248"/>
      <c r="M17" s="248"/>
      <c r="N17" s="432"/>
      <c r="O17" s="107"/>
      <c r="P17" s="107"/>
      <c r="Q17" s="139">
        <f>+AVERAGE(Q9:Q16)</f>
        <v>0.25347115087935823</v>
      </c>
      <c r="R17" s="80"/>
      <c r="S17" s="80"/>
      <c r="T17" s="79"/>
      <c r="U17" s="81"/>
      <c r="V17" s="82"/>
      <c r="W17" s="79"/>
      <c r="X17" s="137"/>
      <c r="Y17" s="138"/>
      <c r="Z17" s="79"/>
      <c r="AA17" s="84"/>
      <c r="AB17" s="156">
        <f>SUM(AB9:AB16)</f>
        <v>12432834145</v>
      </c>
      <c r="AC17" s="99"/>
      <c r="AD17" s="79"/>
      <c r="AE17" s="82"/>
      <c r="AF17" s="138"/>
      <c r="AG17" s="85"/>
      <c r="AH17" s="82"/>
      <c r="AI17" s="132"/>
      <c r="AJ17" s="132"/>
      <c r="AK17" s="157">
        <f>+AK9</f>
        <v>5432834145</v>
      </c>
      <c r="AL17" s="157">
        <f>+AL9</f>
        <v>325500000</v>
      </c>
      <c r="AM17" s="158">
        <f>+AM9</f>
        <v>5.9913480020288748E-2</v>
      </c>
      <c r="AN17" s="159">
        <f>+AN9</f>
        <v>0</v>
      </c>
      <c r="AO17" s="158">
        <f>+AO9</f>
        <v>0</v>
      </c>
      <c r="AP17" s="140"/>
    </row>
    <row r="18" spans="1:50" ht="62.1" customHeight="1" x14ac:dyDescent="0.25">
      <c r="A18" s="376" t="s">
        <v>229</v>
      </c>
      <c r="B18" s="380" t="s">
        <v>230</v>
      </c>
      <c r="C18" s="384">
        <v>37258</v>
      </c>
      <c r="D18" s="388" t="s">
        <v>441</v>
      </c>
      <c r="E18" s="388" t="s">
        <v>262</v>
      </c>
      <c r="F18" s="395">
        <v>2024130010013</v>
      </c>
      <c r="G18" s="388" t="s">
        <v>266</v>
      </c>
      <c r="H18" s="388" t="s">
        <v>272</v>
      </c>
      <c r="I18" s="388" t="s">
        <v>271</v>
      </c>
      <c r="J18" s="289">
        <v>223</v>
      </c>
      <c r="K18" s="391">
        <v>1</v>
      </c>
      <c r="L18" s="289" t="s">
        <v>299</v>
      </c>
      <c r="M18" s="333" t="s">
        <v>208</v>
      </c>
      <c r="N18" s="331" t="s">
        <v>300</v>
      </c>
      <c r="O18" s="394">
        <v>3500</v>
      </c>
      <c r="P18" s="394">
        <v>223</v>
      </c>
      <c r="Q18" s="416">
        <f>IFERROR(IF((P18/O18)&lt;=1,P18/O18,100%),"")</f>
        <v>6.3714285714285709E-2</v>
      </c>
      <c r="R18" s="331" t="s">
        <v>386</v>
      </c>
      <c r="S18" s="331" t="s">
        <v>387</v>
      </c>
      <c r="T18" s="333">
        <v>365</v>
      </c>
      <c r="U18" s="328">
        <f>3500*3.5</f>
        <v>12250</v>
      </c>
      <c r="V18" s="331" t="s">
        <v>301</v>
      </c>
      <c r="W18" s="333" t="s">
        <v>399</v>
      </c>
      <c r="X18" s="108" t="s">
        <v>302</v>
      </c>
      <c r="Y18" s="108" t="s">
        <v>307</v>
      </c>
      <c r="Z18" s="252" t="s">
        <v>295</v>
      </c>
      <c r="AA18" s="322" t="s">
        <v>456</v>
      </c>
      <c r="AB18" s="249">
        <v>788874832</v>
      </c>
      <c r="AC18" s="258" t="s">
        <v>56</v>
      </c>
      <c r="AD18" s="252" t="s">
        <v>53</v>
      </c>
      <c r="AE18" s="318" t="s">
        <v>392</v>
      </c>
      <c r="AF18" s="259" t="s">
        <v>454</v>
      </c>
      <c r="AG18" s="311">
        <v>7869848318</v>
      </c>
      <c r="AH18" s="258" t="s">
        <v>297</v>
      </c>
      <c r="AI18" s="414">
        <v>9140256833.5799999</v>
      </c>
      <c r="AJ18" s="258" t="s">
        <v>458</v>
      </c>
      <c r="AK18" s="414">
        <f>+AG18+AG23+AI18</f>
        <v>17029005151.58</v>
      </c>
      <c r="AL18" s="414">
        <v>1325000000</v>
      </c>
      <c r="AM18" s="416">
        <f>+AL18/AK18</f>
        <v>7.7808420879892842E-2</v>
      </c>
      <c r="AN18" s="418">
        <v>0</v>
      </c>
      <c r="AO18" s="416">
        <f>+AN18/AK18</f>
        <v>0</v>
      </c>
      <c r="AP18" s="255" t="s">
        <v>312</v>
      </c>
      <c r="AX18" t="s">
        <v>204</v>
      </c>
    </row>
    <row r="19" spans="1:50" ht="42" customHeight="1" thickBot="1" x14ac:dyDescent="0.3">
      <c r="A19" s="377"/>
      <c r="B19" s="381"/>
      <c r="C19" s="385"/>
      <c r="D19" s="389"/>
      <c r="E19" s="389"/>
      <c r="F19" s="396"/>
      <c r="G19" s="389"/>
      <c r="H19" s="389"/>
      <c r="I19" s="389"/>
      <c r="J19" s="290"/>
      <c r="K19" s="392"/>
      <c r="L19" s="305"/>
      <c r="M19" s="334"/>
      <c r="N19" s="324"/>
      <c r="O19" s="348"/>
      <c r="P19" s="348"/>
      <c r="Q19" s="352"/>
      <c r="R19" s="324"/>
      <c r="S19" s="324"/>
      <c r="T19" s="334"/>
      <c r="U19" s="329"/>
      <c r="V19" s="324"/>
      <c r="W19" s="334"/>
      <c r="X19" s="325" t="s">
        <v>303</v>
      </c>
      <c r="Y19" s="325" t="s">
        <v>308</v>
      </c>
      <c r="Z19" s="260"/>
      <c r="AA19" s="323"/>
      <c r="AB19" s="317"/>
      <c r="AC19" s="259"/>
      <c r="AD19" s="260"/>
      <c r="AE19" s="319"/>
      <c r="AF19" s="324"/>
      <c r="AG19" s="312"/>
      <c r="AH19" s="266"/>
      <c r="AI19" s="415"/>
      <c r="AJ19" s="266"/>
      <c r="AK19" s="415"/>
      <c r="AL19" s="415"/>
      <c r="AM19" s="417"/>
      <c r="AN19" s="419"/>
      <c r="AO19" s="417"/>
      <c r="AP19" s="256"/>
    </row>
    <row r="20" spans="1:50" ht="57.95" customHeight="1" x14ac:dyDescent="0.25">
      <c r="A20" s="377"/>
      <c r="B20" s="381"/>
      <c r="C20" s="385"/>
      <c r="D20" s="389"/>
      <c r="E20" s="389"/>
      <c r="F20" s="396"/>
      <c r="G20" s="389"/>
      <c r="H20" s="389"/>
      <c r="I20" s="389"/>
      <c r="J20" s="290"/>
      <c r="K20" s="392"/>
      <c r="L20" s="310" t="s">
        <v>396</v>
      </c>
      <c r="M20" s="334"/>
      <c r="N20" s="324"/>
      <c r="O20" s="343">
        <v>2</v>
      </c>
      <c r="P20" s="347">
        <v>1</v>
      </c>
      <c r="Q20" s="351">
        <f>IFERROR(IF((P20/O20)&lt;=1,P20/O20,100%),"")</f>
        <v>0.5</v>
      </c>
      <c r="R20" s="324"/>
      <c r="S20" s="324"/>
      <c r="T20" s="334"/>
      <c r="U20" s="329"/>
      <c r="V20" s="324"/>
      <c r="W20" s="334"/>
      <c r="X20" s="325"/>
      <c r="Y20" s="325"/>
      <c r="Z20" s="261" t="s">
        <v>295</v>
      </c>
      <c r="AA20" s="322" t="s">
        <v>400</v>
      </c>
      <c r="AB20" s="316">
        <v>1577749664</v>
      </c>
      <c r="AC20" s="262" t="s">
        <v>76</v>
      </c>
      <c r="AD20" s="261" t="s">
        <v>53</v>
      </c>
      <c r="AE20" s="320" t="s">
        <v>386</v>
      </c>
      <c r="AF20" s="465" t="s">
        <v>469</v>
      </c>
      <c r="AG20" s="312"/>
      <c r="AH20" s="266"/>
      <c r="AI20" s="415"/>
      <c r="AJ20" s="266"/>
      <c r="AK20" s="415"/>
      <c r="AL20" s="415"/>
      <c r="AM20" s="417"/>
      <c r="AN20" s="419"/>
      <c r="AO20" s="417"/>
      <c r="AP20" s="256"/>
    </row>
    <row r="21" spans="1:50" ht="84" customHeight="1" x14ac:dyDescent="0.25">
      <c r="A21" s="377"/>
      <c r="B21" s="381"/>
      <c r="C21" s="385"/>
      <c r="D21" s="389"/>
      <c r="E21" s="389"/>
      <c r="F21" s="396"/>
      <c r="G21" s="389"/>
      <c r="H21" s="389"/>
      <c r="I21" s="389"/>
      <c r="J21" s="290"/>
      <c r="K21" s="392"/>
      <c r="L21" s="305"/>
      <c r="M21" s="334"/>
      <c r="N21" s="324"/>
      <c r="O21" s="343"/>
      <c r="P21" s="348"/>
      <c r="Q21" s="352"/>
      <c r="R21" s="324"/>
      <c r="S21" s="324"/>
      <c r="T21" s="334"/>
      <c r="U21" s="329"/>
      <c r="V21" s="324"/>
      <c r="W21" s="334"/>
      <c r="X21" s="325" t="s">
        <v>304</v>
      </c>
      <c r="Y21" s="325" t="s">
        <v>309</v>
      </c>
      <c r="Z21" s="260"/>
      <c r="AA21" s="323"/>
      <c r="AB21" s="317"/>
      <c r="AC21" s="259"/>
      <c r="AD21" s="260"/>
      <c r="AE21" s="319"/>
      <c r="AF21" s="324"/>
      <c r="AG21" s="312"/>
      <c r="AH21" s="266"/>
      <c r="AI21" s="415"/>
      <c r="AJ21" s="266"/>
      <c r="AK21" s="415"/>
      <c r="AL21" s="415"/>
      <c r="AM21" s="417"/>
      <c r="AN21" s="419"/>
      <c r="AO21" s="417"/>
      <c r="AP21" s="256"/>
    </row>
    <row r="22" spans="1:50" ht="87.95" customHeight="1" x14ac:dyDescent="0.25">
      <c r="A22" s="377"/>
      <c r="B22" s="381"/>
      <c r="C22" s="385"/>
      <c r="D22" s="389"/>
      <c r="E22" s="389"/>
      <c r="F22" s="396"/>
      <c r="G22" s="389"/>
      <c r="H22" s="389"/>
      <c r="I22" s="389"/>
      <c r="J22" s="290"/>
      <c r="K22" s="392"/>
      <c r="L22" s="310" t="s">
        <v>397</v>
      </c>
      <c r="M22" s="334"/>
      <c r="N22" s="324"/>
      <c r="O22" s="347">
        <v>1</v>
      </c>
      <c r="P22" s="347">
        <v>0</v>
      </c>
      <c r="Q22" s="351">
        <f>IFERROR(IF((P22/O22)&lt;=1,P22/O22,100%),"")</f>
        <v>0</v>
      </c>
      <c r="R22" s="324"/>
      <c r="S22" s="324"/>
      <c r="T22" s="334"/>
      <c r="U22" s="329"/>
      <c r="V22" s="324"/>
      <c r="W22" s="334"/>
      <c r="X22" s="325"/>
      <c r="Y22" s="325"/>
      <c r="Z22" s="94" t="s">
        <v>295</v>
      </c>
      <c r="AA22" s="53" t="s">
        <v>401</v>
      </c>
      <c r="AB22" s="92">
        <v>4891023957.3149996</v>
      </c>
      <c r="AC22" s="87" t="s">
        <v>56</v>
      </c>
      <c r="AD22" s="94" t="s">
        <v>53</v>
      </c>
      <c r="AE22" s="133" t="s">
        <v>388</v>
      </c>
      <c r="AF22" s="87" t="s">
        <v>454</v>
      </c>
      <c r="AG22" s="313"/>
      <c r="AH22" s="259"/>
      <c r="AI22" s="415"/>
      <c r="AJ22" s="266"/>
      <c r="AK22" s="415"/>
      <c r="AL22" s="415"/>
      <c r="AM22" s="417"/>
      <c r="AN22" s="419"/>
      <c r="AO22" s="417"/>
      <c r="AP22" s="256"/>
    </row>
    <row r="23" spans="1:50" ht="111" customHeight="1" x14ac:dyDescent="0.25">
      <c r="A23" s="377"/>
      <c r="B23" s="381"/>
      <c r="C23" s="385"/>
      <c r="D23" s="389"/>
      <c r="E23" s="389"/>
      <c r="F23" s="396"/>
      <c r="G23" s="389"/>
      <c r="H23" s="389"/>
      <c r="I23" s="389"/>
      <c r="J23" s="290"/>
      <c r="K23" s="392"/>
      <c r="L23" s="305"/>
      <c r="M23" s="334"/>
      <c r="N23" s="324"/>
      <c r="O23" s="348"/>
      <c r="P23" s="348"/>
      <c r="Q23" s="352"/>
      <c r="R23" s="324"/>
      <c r="S23" s="324"/>
      <c r="T23" s="334"/>
      <c r="U23" s="329"/>
      <c r="V23" s="324"/>
      <c r="W23" s="334"/>
      <c r="X23" s="325" t="s">
        <v>305</v>
      </c>
      <c r="Y23" s="325" t="s">
        <v>310</v>
      </c>
      <c r="Z23" s="94" t="s">
        <v>295</v>
      </c>
      <c r="AA23" s="53" t="s">
        <v>402</v>
      </c>
      <c r="AB23" s="92">
        <v>473324899</v>
      </c>
      <c r="AC23" s="87" t="s">
        <v>54</v>
      </c>
      <c r="AD23" s="94" t="s">
        <v>53</v>
      </c>
      <c r="AE23" s="133" t="s">
        <v>386</v>
      </c>
      <c r="AF23" s="154" t="s">
        <v>467</v>
      </c>
      <c r="AG23" s="314">
        <v>18900000</v>
      </c>
      <c r="AH23" s="262" t="s">
        <v>403</v>
      </c>
      <c r="AI23" s="415"/>
      <c r="AJ23" s="266"/>
      <c r="AK23" s="415"/>
      <c r="AL23" s="415"/>
      <c r="AM23" s="417"/>
      <c r="AN23" s="419"/>
      <c r="AO23" s="417"/>
      <c r="AP23" s="256"/>
      <c r="AX23" t="s">
        <v>212</v>
      </c>
    </row>
    <row r="24" spans="1:50" ht="39.950000000000003" customHeight="1" x14ac:dyDescent="0.25">
      <c r="A24" s="377"/>
      <c r="B24" s="381"/>
      <c r="C24" s="385"/>
      <c r="D24" s="389"/>
      <c r="E24" s="389"/>
      <c r="F24" s="396"/>
      <c r="G24" s="389"/>
      <c r="H24" s="389"/>
      <c r="I24" s="389"/>
      <c r="J24" s="290"/>
      <c r="K24" s="392"/>
      <c r="L24" s="389" t="s">
        <v>398</v>
      </c>
      <c r="M24" s="334"/>
      <c r="N24" s="324"/>
      <c r="O24" s="326">
        <v>33</v>
      </c>
      <c r="P24" s="347">
        <v>37</v>
      </c>
      <c r="Q24" s="417">
        <f>IFERROR(IF((P24/O24)&lt;=1,P24/O24,100%),"")</f>
        <v>1</v>
      </c>
      <c r="R24" s="324"/>
      <c r="S24" s="324"/>
      <c r="T24" s="334"/>
      <c r="U24" s="329"/>
      <c r="V24" s="324"/>
      <c r="W24" s="334"/>
      <c r="X24" s="325"/>
      <c r="Y24" s="325"/>
      <c r="Z24" s="261" t="s">
        <v>295</v>
      </c>
      <c r="AA24" s="275" t="s">
        <v>391</v>
      </c>
      <c r="AB24" s="316">
        <v>157774966</v>
      </c>
      <c r="AC24" s="262" t="s">
        <v>54</v>
      </c>
      <c r="AD24" s="261" t="s">
        <v>53</v>
      </c>
      <c r="AE24" s="320" t="s">
        <v>392</v>
      </c>
      <c r="AF24" s="324" t="s">
        <v>454</v>
      </c>
      <c r="AG24" s="312"/>
      <c r="AH24" s="266"/>
      <c r="AI24" s="415"/>
      <c r="AJ24" s="266"/>
      <c r="AK24" s="415"/>
      <c r="AL24" s="415"/>
      <c r="AM24" s="417"/>
      <c r="AN24" s="419"/>
      <c r="AO24" s="417"/>
      <c r="AP24" s="256"/>
      <c r="AX24" t="s">
        <v>205</v>
      </c>
    </row>
    <row r="25" spans="1:50" ht="72.95" customHeight="1" thickBot="1" x14ac:dyDescent="0.3">
      <c r="A25" s="379"/>
      <c r="B25" s="383"/>
      <c r="C25" s="387"/>
      <c r="D25" s="390"/>
      <c r="E25" s="390"/>
      <c r="F25" s="397"/>
      <c r="G25" s="390"/>
      <c r="H25" s="390"/>
      <c r="I25" s="390"/>
      <c r="J25" s="291"/>
      <c r="K25" s="393"/>
      <c r="L25" s="390"/>
      <c r="M25" s="335"/>
      <c r="N25" s="332"/>
      <c r="O25" s="327"/>
      <c r="P25" s="327"/>
      <c r="Q25" s="353"/>
      <c r="R25" s="332"/>
      <c r="S25" s="332"/>
      <c r="T25" s="335"/>
      <c r="U25" s="330"/>
      <c r="V25" s="332"/>
      <c r="W25" s="335"/>
      <c r="X25" s="97" t="s">
        <v>306</v>
      </c>
      <c r="Y25" s="97" t="s">
        <v>311</v>
      </c>
      <c r="Z25" s="254"/>
      <c r="AA25" s="277"/>
      <c r="AB25" s="251"/>
      <c r="AC25" s="267"/>
      <c r="AD25" s="254"/>
      <c r="AE25" s="321"/>
      <c r="AF25" s="332"/>
      <c r="AG25" s="315"/>
      <c r="AH25" s="267"/>
      <c r="AI25" s="464"/>
      <c r="AJ25" s="267"/>
      <c r="AK25" s="464"/>
      <c r="AL25" s="464"/>
      <c r="AM25" s="353"/>
      <c r="AN25" s="458"/>
      <c r="AO25" s="353"/>
      <c r="AP25" s="257"/>
      <c r="AX25" t="s">
        <v>206</v>
      </c>
    </row>
    <row r="26" spans="1:50" ht="30.95" customHeight="1" thickBot="1" x14ac:dyDescent="0.3">
      <c r="A26" s="247" t="s">
        <v>457</v>
      </c>
      <c r="B26" s="248"/>
      <c r="C26" s="248"/>
      <c r="D26" s="248"/>
      <c r="E26" s="248"/>
      <c r="F26" s="248"/>
      <c r="G26" s="248"/>
      <c r="H26" s="248"/>
      <c r="I26" s="248"/>
      <c r="J26" s="248"/>
      <c r="K26" s="248"/>
      <c r="L26" s="248"/>
      <c r="M26" s="248"/>
      <c r="N26" s="432"/>
      <c r="O26" s="107"/>
      <c r="P26" s="107"/>
      <c r="Q26" s="139">
        <f>AVERAGE(Q18:Q25)</f>
        <v>0.3909285714285714</v>
      </c>
      <c r="R26" s="82"/>
      <c r="S26" s="82"/>
      <c r="T26" s="79"/>
      <c r="U26" s="81"/>
      <c r="V26" s="82"/>
      <c r="W26" s="79"/>
      <c r="X26" s="84"/>
      <c r="Y26" s="84"/>
      <c r="Z26" s="79"/>
      <c r="AA26" s="114"/>
      <c r="AB26" s="85"/>
      <c r="AC26" s="82"/>
      <c r="AD26" s="79"/>
      <c r="AE26" s="82"/>
      <c r="AF26" s="82"/>
      <c r="AG26" s="85"/>
      <c r="AH26" s="82"/>
      <c r="AI26" s="132"/>
      <c r="AJ26" s="132"/>
      <c r="AK26" s="157">
        <f>+AK18</f>
        <v>17029005151.58</v>
      </c>
      <c r="AL26" s="157">
        <f>+AL18</f>
        <v>1325000000</v>
      </c>
      <c r="AM26" s="158">
        <f>+AM18</f>
        <v>7.7808420879892842E-2</v>
      </c>
      <c r="AN26" s="159">
        <f>+AN18</f>
        <v>0</v>
      </c>
      <c r="AO26" s="158">
        <f>+AO18</f>
        <v>0</v>
      </c>
      <c r="AP26" s="86"/>
    </row>
    <row r="27" spans="1:50" ht="75" customHeight="1" x14ac:dyDescent="0.25">
      <c r="A27" s="376" t="s">
        <v>231</v>
      </c>
      <c r="B27" s="380" t="s">
        <v>232</v>
      </c>
      <c r="C27" s="384">
        <v>37623</v>
      </c>
      <c r="D27" s="388" t="s">
        <v>442</v>
      </c>
      <c r="E27" s="388" t="s">
        <v>263</v>
      </c>
      <c r="F27" s="395">
        <v>2024130010014</v>
      </c>
      <c r="G27" s="388" t="s">
        <v>267</v>
      </c>
      <c r="H27" s="388" t="s">
        <v>273</v>
      </c>
      <c r="I27" s="388" t="s">
        <v>274</v>
      </c>
      <c r="J27" s="289">
        <v>226</v>
      </c>
      <c r="K27" s="295">
        <v>1</v>
      </c>
      <c r="L27" s="102" t="s">
        <v>313</v>
      </c>
      <c r="M27" s="333" t="s">
        <v>208</v>
      </c>
      <c r="N27" s="333" t="s">
        <v>314</v>
      </c>
      <c r="O27" s="102">
        <v>3</v>
      </c>
      <c r="P27" s="102">
        <v>3</v>
      </c>
      <c r="Q27" s="128">
        <f>IFERROR(IF((P27/O27)&lt;=1,P27/O27,100%),"")</f>
        <v>1</v>
      </c>
      <c r="R27" s="331" t="s">
        <v>386</v>
      </c>
      <c r="S27" s="331" t="s">
        <v>387</v>
      </c>
      <c r="T27" s="333">
        <v>365</v>
      </c>
      <c r="U27" s="328">
        <f>1671*3</f>
        <v>5013</v>
      </c>
      <c r="V27" s="411" t="s">
        <v>315</v>
      </c>
      <c r="W27" s="333" t="s">
        <v>407</v>
      </c>
      <c r="X27" s="108" t="s">
        <v>302</v>
      </c>
      <c r="Y27" s="108" t="s">
        <v>290</v>
      </c>
      <c r="Z27" s="109" t="s">
        <v>295</v>
      </c>
      <c r="AA27" s="110" t="s">
        <v>408</v>
      </c>
      <c r="AB27" s="111">
        <v>1135680000</v>
      </c>
      <c r="AC27" s="104" t="s">
        <v>76</v>
      </c>
      <c r="AD27" s="103" t="s">
        <v>53</v>
      </c>
      <c r="AE27" s="104" t="s">
        <v>410</v>
      </c>
      <c r="AF27" s="104" t="s">
        <v>454</v>
      </c>
      <c r="AG27" s="408">
        <v>1456000000</v>
      </c>
      <c r="AH27" s="331" t="s">
        <v>296</v>
      </c>
      <c r="AI27" s="460">
        <v>0</v>
      </c>
      <c r="AJ27" s="463" t="s">
        <v>453</v>
      </c>
      <c r="AK27" s="414">
        <f>+AG27+AI27</f>
        <v>1456000000</v>
      </c>
      <c r="AL27" s="414">
        <v>43801537</v>
      </c>
      <c r="AM27" s="416">
        <f>+AL27/AK27</f>
        <v>3.0083473214285714E-2</v>
      </c>
      <c r="AN27" s="418">
        <v>0</v>
      </c>
      <c r="AO27" s="416">
        <f>+AN27/AK27</f>
        <v>0</v>
      </c>
      <c r="AP27" s="403" t="s">
        <v>322</v>
      </c>
      <c r="AX27" t="s">
        <v>209</v>
      </c>
    </row>
    <row r="28" spans="1:50" ht="77.099999999999994" customHeight="1" x14ac:dyDescent="0.25">
      <c r="A28" s="377"/>
      <c r="B28" s="381"/>
      <c r="C28" s="385"/>
      <c r="D28" s="389"/>
      <c r="E28" s="389"/>
      <c r="F28" s="396"/>
      <c r="G28" s="389"/>
      <c r="H28" s="389"/>
      <c r="I28" s="389"/>
      <c r="J28" s="290"/>
      <c r="K28" s="296"/>
      <c r="L28" s="310" t="s">
        <v>404</v>
      </c>
      <c r="M28" s="334"/>
      <c r="N28" s="334"/>
      <c r="O28" s="262">
        <v>2</v>
      </c>
      <c r="P28" s="262">
        <v>1</v>
      </c>
      <c r="Q28" s="399">
        <f>IFERROR(IF((P28/O28)&lt;=1,P28/O28,100%),"")</f>
        <v>0.5</v>
      </c>
      <c r="R28" s="334"/>
      <c r="S28" s="334"/>
      <c r="T28" s="334"/>
      <c r="U28" s="334"/>
      <c r="V28" s="412"/>
      <c r="W28" s="334"/>
      <c r="X28" s="83" t="s">
        <v>316</v>
      </c>
      <c r="Y28" s="83" t="s">
        <v>319</v>
      </c>
      <c r="Z28" s="112" t="s">
        <v>295</v>
      </c>
      <c r="AA28" s="113" t="s">
        <v>409</v>
      </c>
      <c r="AB28" s="92">
        <v>29120000</v>
      </c>
      <c r="AC28" s="106" t="s">
        <v>76</v>
      </c>
      <c r="AD28" s="94" t="s">
        <v>53</v>
      </c>
      <c r="AE28" s="106" t="s">
        <v>410</v>
      </c>
      <c r="AF28" s="106" t="s">
        <v>454</v>
      </c>
      <c r="AG28" s="409"/>
      <c r="AH28" s="334"/>
      <c r="AI28" s="461"/>
      <c r="AJ28" s="301"/>
      <c r="AK28" s="415"/>
      <c r="AL28" s="415"/>
      <c r="AM28" s="417"/>
      <c r="AN28" s="419"/>
      <c r="AO28" s="417"/>
      <c r="AP28" s="404"/>
      <c r="AX28" t="s">
        <v>210</v>
      </c>
    </row>
    <row r="29" spans="1:50" ht="84" customHeight="1" x14ac:dyDescent="0.25">
      <c r="A29" s="377"/>
      <c r="B29" s="381"/>
      <c r="C29" s="385"/>
      <c r="D29" s="389"/>
      <c r="E29" s="389"/>
      <c r="F29" s="396"/>
      <c r="G29" s="389"/>
      <c r="H29" s="389"/>
      <c r="I29" s="389"/>
      <c r="J29" s="290"/>
      <c r="K29" s="296"/>
      <c r="L29" s="305"/>
      <c r="M29" s="334"/>
      <c r="N29" s="334"/>
      <c r="O29" s="259"/>
      <c r="P29" s="259"/>
      <c r="Q29" s="400"/>
      <c r="R29" s="334"/>
      <c r="S29" s="334"/>
      <c r="T29" s="334"/>
      <c r="U29" s="334"/>
      <c r="V29" s="412"/>
      <c r="W29" s="334"/>
      <c r="X29" s="275" t="s">
        <v>317</v>
      </c>
      <c r="Y29" s="275" t="s">
        <v>320</v>
      </c>
      <c r="Z29" s="270" t="s">
        <v>295</v>
      </c>
      <c r="AA29" s="276" t="s">
        <v>402</v>
      </c>
      <c r="AB29" s="316">
        <v>43680000</v>
      </c>
      <c r="AC29" s="262" t="s">
        <v>54</v>
      </c>
      <c r="AD29" s="261" t="s">
        <v>53</v>
      </c>
      <c r="AE29" s="262" t="s">
        <v>410</v>
      </c>
      <c r="AF29" s="459" t="s">
        <v>467</v>
      </c>
      <c r="AG29" s="409"/>
      <c r="AH29" s="334"/>
      <c r="AI29" s="461"/>
      <c r="AJ29" s="301"/>
      <c r="AK29" s="415"/>
      <c r="AL29" s="415"/>
      <c r="AM29" s="417"/>
      <c r="AN29" s="419"/>
      <c r="AO29" s="417"/>
      <c r="AP29" s="404"/>
    </row>
    <row r="30" spans="1:50" ht="74.099999999999994" customHeight="1" x14ac:dyDescent="0.25">
      <c r="A30" s="378"/>
      <c r="B30" s="382"/>
      <c r="C30" s="386"/>
      <c r="D30" s="310"/>
      <c r="E30" s="310"/>
      <c r="F30" s="420"/>
      <c r="G30" s="310"/>
      <c r="H30" s="310"/>
      <c r="I30" s="310"/>
      <c r="J30" s="290"/>
      <c r="K30" s="296"/>
      <c r="L30" s="78" t="s">
        <v>405</v>
      </c>
      <c r="M30" s="261"/>
      <c r="N30" s="261"/>
      <c r="O30" s="91">
        <v>1</v>
      </c>
      <c r="P30" s="107">
        <v>0</v>
      </c>
      <c r="Q30" s="129">
        <v>0</v>
      </c>
      <c r="R30" s="261"/>
      <c r="S30" s="261"/>
      <c r="T30" s="261"/>
      <c r="U30" s="261"/>
      <c r="V30" s="270"/>
      <c r="W30" s="261"/>
      <c r="X30" s="274"/>
      <c r="Y30" s="274"/>
      <c r="Z30" s="269"/>
      <c r="AA30" s="274"/>
      <c r="AB30" s="317"/>
      <c r="AC30" s="259"/>
      <c r="AD30" s="260"/>
      <c r="AE30" s="259"/>
      <c r="AF30" s="259"/>
      <c r="AG30" s="316"/>
      <c r="AH30" s="261"/>
      <c r="AI30" s="461"/>
      <c r="AJ30" s="301"/>
      <c r="AK30" s="415"/>
      <c r="AL30" s="415"/>
      <c r="AM30" s="417"/>
      <c r="AN30" s="419"/>
      <c r="AO30" s="417"/>
      <c r="AP30" s="405"/>
    </row>
    <row r="31" spans="1:50" ht="120.75" thickBot="1" x14ac:dyDescent="0.3">
      <c r="A31" s="379"/>
      <c r="B31" s="383"/>
      <c r="C31" s="387"/>
      <c r="D31" s="390"/>
      <c r="E31" s="390"/>
      <c r="F31" s="397"/>
      <c r="G31" s="390"/>
      <c r="H31" s="390"/>
      <c r="I31" s="390"/>
      <c r="J31" s="291"/>
      <c r="K31" s="297"/>
      <c r="L31" s="115" t="s">
        <v>406</v>
      </c>
      <c r="M31" s="335"/>
      <c r="N31" s="335"/>
      <c r="O31" s="116">
        <v>30</v>
      </c>
      <c r="P31" s="116">
        <v>0</v>
      </c>
      <c r="Q31" s="152">
        <v>0</v>
      </c>
      <c r="R31" s="335"/>
      <c r="S31" s="335"/>
      <c r="T31" s="335"/>
      <c r="U31" s="335"/>
      <c r="V31" s="413"/>
      <c r="W31" s="335"/>
      <c r="X31" s="97" t="s">
        <v>318</v>
      </c>
      <c r="Y31" s="97" t="s">
        <v>321</v>
      </c>
      <c r="Z31" s="117" t="s">
        <v>295</v>
      </c>
      <c r="AA31" s="118" t="s">
        <v>391</v>
      </c>
      <c r="AB31" s="101">
        <v>218400000</v>
      </c>
      <c r="AC31" s="96" t="s">
        <v>54</v>
      </c>
      <c r="AD31" s="100" t="s">
        <v>53</v>
      </c>
      <c r="AE31" s="96" t="s">
        <v>410</v>
      </c>
      <c r="AF31" s="96" t="s">
        <v>454</v>
      </c>
      <c r="AG31" s="410"/>
      <c r="AH31" s="335"/>
      <c r="AI31" s="462"/>
      <c r="AJ31" s="302"/>
      <c r="AK31" s="464"/>
      <c r="AL31" s="464"/>
      <c r="AM31" s="353"/>
      <c r="AN31" s="458"/>
      <c r="AO31" s="353"/>
      <c r="AP31" s="406"/>
      <c r="AX31" t="s">
        <v>211</v>
      </c>
    </row>
    <row r="32" spans="1:50" ht="32.1" customHeight="1" thickBot="1" x14ac:dyDescent="0.3">
      <c r="A32" s="247" t="s">
        <v>459</v>
      </c>
      <c r="B32" s="248"/>
      <c r="C32" s="248"/>
      <c r="D32" s="248"/>
      <c r="E32" s="248"/>
      <c r="F32" s="248"/>
      <c r="G32" s="248"/>
      <c r="H32" s="248"/>
      <c r="I32" s="248"/>
      <c r="J32" s="248"/>
      <c r="K32" s="248"/>
      <c r="L32" s="248"/>
      <c r="M32" s="248"/>
      <c r="N32" s="432"/>
      <c r="O32" s="143"/>
      <c r="P32" s="143"/>
      <c r="Q32" s="139">
        <f>AVERAGE(Q27:Q31)</f>
        <v>0.375</v>
      </c>
      <c r="R32" s="79"/>
      <c r="S32" s="79"/>
      <c r="T32" s="79"/>
      <c r="U32" s="79"/>
      <c r="V32" s="123"/>
      <c r="W32" s="79"/>
      <c r="X32" s="84"/>
      <c r="Y32" s="84"/>
      <c r="Z32" s="123"/>
      <c r="AA32" s="130"/>
      <c r="AB32" s="151"/>
      <c r="AC32" s="82"/>
      <c r="AD32" s="79"/>
      <c r="AE32" s="82"/>
      <c r="AF32" s="138"/>
      <c r="AG32" s="85"/>
      <c r="AH32" s="79"/>
      <c r="AI32" s="142"/>
      <c r="AJ32" s="142"/>
      <c r="AK32" s="160">
        <f>+AK27</f>
        <v>1456000000</v>
      </c>
      <c r="AL32" s="160">
        <f>+AL27</f>
        <v>43801537</v>
      </c>
      <c r="AM32" s="161">
        <f>+AM27</f>
        <v>3.0083473214285714E-2</v>
      </c>
      <c r="AN32" s="162">
        <f>+AN27</f>
        <v>0</v>
      </c>
      <c r="AO32" s="161">
        <f>+AO27</f>
        <v>0</v>
      </c>
      <c r="AP32" s="86"/>
    </row>
    <row r="33" spans="1:42" ht="108" customHeight="1" x14ac:dyDescent="0.25">
      <c r="A33" s="376" t="s">
        <v>231</v>
      </c>
      <c r="B33" s="380" t="s">
        <v>233</v>
      </c>
      <c r="C33" s="336">
        <v>37988</v>
      </c>
      <c r="D33" s="289" t="s">
        <v>367</v>
      </c>
      <c r="E33" s="388" t="s">
        <v>264</v>
      </c>
      <c r="F33" s="395">
        <v>2024130010017</v>
      </c>
      <c r="G33" s="388" t="s">
        <v>268</v>
      </c>
      <c r="H33" s="289" t="s">
        <v>275</v>
      </c>
      <c r="I33" s="289" t="s">
        <v>277</v>
      </c>
      <c r="J33" s="289">
        <v>0</v>
      </c>
      <c r="K33" s="295">
        <v>0.5</v>
      </c>
      <c r="L33" s="102" t="s">
        <v>411</v>
      </c>
      <c r="M33" s="307"/>
      <c r="N33" s="258" t="s">
        <v>325</v>
      </c>
      <c r="O33" s="106">
        <v>1</v>
      </c>
      <c r="P33" s="82">
        <v>0</v>
      </c>
      <c r="Q33" s="126">
        <v>0</v>
      </c>
      <c r="R33" s="258" t="s">
        <v>386</v>
      </c>
      <c r="S33" s="258" t="s">
        <v>387</v>
      </c>
      <c r="T33" s="252">
        <v>365</v>
      </c>
      <c r="U33" s="263">
        <v>1059626</v>
      </c>
      <c r="V33" s="258" t="s">
        <v>326</v>
      </c>
      <c r="W33" s="333" t="s">
        <v>284</v>
      </c>
      <c r="X33" s="108" t="s">
        <v>328</v>
      </c>
      <c r="Y33" s="77" t="s">
        <v>334</v>
      </c>
      <c r="Z33" s="103" t="s">
        <v>295</v>
      </c>
      <c r="AA33" s="119" t="s">
        <v>414</v>
      </c>
      <c r="AB33" s="90">
        <v>321454545.50400001</v>
      </c>
      <c r="AC33" s="104" t="s">
        <v>64</v>
      </c>
      <c r="AD33" s="103" t="s">
        <v>53</v>
      </c>
      <c r="AE33" s="104" t="s">
        <v>388</v>
      </c>
      <c r="AF33" s="104" t="s">
        <v>454</v>
      </c>
      <c r="AG33" s="422">
        <v>1181818182</v>
      </c>
      <c r="AH33" s="331" t="s">
        <v>296</v>
      </c>
      <c r="AI33" s="418">
        <v>0</v>
      </c>
      <c r="AJ33" s="258" t="s">
        <v>453</v>
      </c>
      <c r="AK33" s="414">
        <f>+AI33+AG33</f>
        <v>1181818182</v>
      </c>
      <c r="AL33" s="414">
        <v>216400000</v>
      </c>
      <c r="AM33" s="416">
        <f>+AL33/AK33</f>
        <v>0.18310769227952189</v>
      </c>
      <c r="AN33" s="418">
        <v>0</v>
      </c>
      <c r="AO33" s="416">
        <f>+AN33/AK33</f>
        <v>0</v>
      </c>
      <c r="AP33" s="403" t="s">
        <v>340</v>
      </c>
    </row>
    <row r="34" spans="1:42" ht="126" customHeight="1" x14ac:dyDescent="0.25">
      <c r="A34" s="377"/>
      <c r="B34" s="381"/>
      <c r="C34" s="337"/>
      <c r="D34" s="290"/>
      <c r="E34" s="389"/>
      <c r="F34" s="396"/>
      <c r="G34" s="389"/>
      <c r="H34" s="290"/>
      <c r="I34" s="290"/>
      <c r="J34" s="290"/>
      <c r="K34" s="296"/>
      <c r="L34" s="310" t="s">
        <v>412</v>
      </c>
      <c r="M34" s="308"/>
      <c r="N34" s="266"/>
      <c r="O34" s="262">
        <v>2</v>
      </c>
      <c r="P34" s="324">
        <v>1</v>
      </c>
      <c r="Q34" s="399">
        <f>IFERROR(IF((P34/O34)&lt;=1,P34/O34,100%),"")</f>
        <v>0.5</v>
      </c>
      <c r="R34" s="266"/>
      <c r="S34" s="266"/>
      <c r="T34" s="253"/>
      <c r="U34" s="264"/>
      <c r="V34" s="266"/>
      <c r="W34" s="334"/>
      <c r="X34" s="275" t="s">
        <v>329</v>
      </c>
      <c r="Y34" s="275" t="s">
        <v>335</v>
      </c>
      <c r="Z34" s="94" t="s">
        <v>295</v>
      </c>
      <c r="AA34" s="53" t="s">
        <v>415</v>
      </c>
      <c r="AB34" s="92">
        <v>663000000.10000002</v>
      </c>
      <c r="AC34" s="94" t="s">
        <v>76</v>
      </c>
      <c r="AD34" s="94" t="s">
        <v>53</v>
      </c>
      <c r="AE34" s="87" t="s">
        <v>386</v>
      </c>
      <c r="AF34" s="155" t="s">
        <v>470</v>
      </c>
      <c r="AG34" s="423"/>
      <c r="AH34" s="324"/>
      <c r="AI34" s="419"/>
      <c r="AJ34" s="266"/>
      <c r="AK34" s="415"/>
      <c r="AL34" s="415"/>
      <c r="AM34" s="417"/>
      <c r="AN34" s="419"/>
      <c r="AO34" s="417"/>
      <c r="AP34" s="404"/>
    </row>
    <row r="35" spans="1:42" ht="156.94999999999999" customHeight="1" x14ac:dyDescent="0.25">
      <c r="A35" s="377"/>
      <c r="B35" s="381"/>
      <c r="C35" s="337"/>
      <c r="D35" s="290"/>
      <c r="E35" s="389"/>
      <c r="F35" s="396"/>
      <c r="G35" s="389"/>
      <c r="H35" s="290"/>
      <c r="I35" s="290"/>
      <c r="J35" s="290"/>
      <c r="K35" s="296"/>
      <c r="L35" s="305"/>
      <c r="M35" s="308"/>
      <c r="N35" s="266"/>
      <c r="O35" s="259"/>
      <c r="P35" s="324"/>
      <c r="Q35" s="400"/>
      <c r="R35" s="266"/>
      <c r="S35" s="266"/>
      <c r="T35" s="253"/>
      <c r="U35" s="264"/>
      <c r="V35" s="266"/>
      <c r="W35" s="334"/>
      <c r="X35" s="276"/>
      <c r="Y35" s="276"/>
      <c r="Z35" s="94" t="s">
        <v>295</v>
      </c>
      <c r="AA35" s="53" t="s">
        <v>402</v>
      </c>
      <c r="AB35" s="121">
        <v>10045454.539999999</v>
      </c>
      <c r="AC35" s="94" t="s">
        <v>54</v>
      </c>
      <c r="AD35" s="94" t="s">
        <v>53</v>
      </c>
      <c r="AE35" s="87" t="s">
        <v>410</v>
      </c>
      <c r="AF35" s="154" t="s">
        <v>467</v>
      </c>
      <c r="AG35" s="423"/>
      <c r="AH35" s="324"/>
      <c r="AI35" s="419"/>
      <c r="AJ35" s="266"/>
      <c r="AK35" s="415"/>
      <c r="AL35" s="415"/>
      <c r="AM35" s="417"/>
      <c r="AN35" s="419"/>
      <c r="AO35" s="417"/>
      <c r="AP35" s="404"/>
    </row>
    <row r="36" spans="1:42" ht="140.1" customHeight="1" x14ac:dyDescent="0.25">
      <c r="A36" s="377"/>
      <c r="B36" s="381"/>
      <c r="C36" s="402"/>
      <c r="D36" s="305"/>
      <c r="E36" s="389"/>
      <c r="F36" s="396"/>
      <c r="G36" s="389"/>
      <c r="H36" s="305"/>
      <c r="I36" s="305"/>
      <c r="J36" s="305"/>
      <c r="K36" s="306"/>
      <c r="L36" s="57" t="s">
        <v>413</v>
      </c>
      <c r="M36" s="309"/>
      <c r="N36" s="259"/>
      <c r="O36" s="87">
        <v>19</v>
      </c>
      <c r="P36" s="106">
        <v>6</v>
      </c>
      <c r="Q36" s="127">
        <f>IFERROR(IF((P36/O36)&lt;=1,P36/O36,100%),"")</f>
        <v>0.31578947368421051</v>
      </c>
      <c r="R36" s="259"/>
      <c r="S36" s="259"/>
      <c r="T36" s="260"/>
      <c r="U36" s="398"/>
      <c r="V36" s="259"/>
      <c r="W36" s="334"/>
      <c r="X36" s="274"/>
      <c r="Y36" s="274"/>
      <c r="Z36" s="94" t="s">
        <v>295</v>
      </c>
      <c r="AA36" s="53" t="s">
        <v>391</v>
      </c>
      <c r="AB36" s="120">
        <v>10045454.66</v>
      </c>
      <c r="AC36" s="94" t="s">
        <v>54</v>
      </c>
      <c r="AD36" s="94" t="s">
        <v>53</v>
      </c>
      <c r="AE36" s="87" t="s">
        <v>410</v>
      </c>
      <c r="AF36" s="106" t="s">
        <v>454</v>
      </c>
      <c r="AG36" s="423"/>
      <c r="AH36" s="324"/>
      <c r="AI36" s="419"/>
      <c r="AJ36" s="266"/>
      <c r="AK36" s="415"/>
      <c r="AL36" s="415"/>
      <c r="AM36" s="417"/>
      <c r="AN36" s="419"/>
      <c r="AO36" s="417"/>
      <c r="AP36" s="404"/>
    </row>
    <row r="37" spans="1:42" ht="150.94999999999999" customHeight="1" x14ac:dyDescent="0.25">
      <c r="A37" s="377"/>
      <c r="B37" s="381"/>
      <c r="C37" s="385">
        <v>37988</v>
      </c>
      <c r="D37" s="389" t="s">
        <v>254</v>
      </c>
      <c r="E37" s="389"/>
      <c r="F37" s="396"/>
      <c r="G37" s="389"/>
      <c r="H37" s="310" t="s">
        <v>276</v>
      </c>
      <c r="I37" s="389" t="s">
        <v>278</v>
      </c>
      <c r="J37" s="310">
        <v>0</v>
      </c>
      <c r="K37" s="392">
        <v>0.5</v>
      </c>
      <c r="L37" s="57" t="s">
        <v>323</v>
      </c>
      <c r="M37" s="425"/>
      <c r="N37" s="324" t="s">
        <v>327</v>
      </c>
      <c r="O37" s="87">
        <v>3</v>
      </c>
      <c r="P37" s="87">
        <v>2</v>
      </c>
      <c r="Q37" s="127">
        <f>IFERROR(IF((P37/O37)&lt;=1,P37/O37,100%),"")</f>
        <v>0.66666666666666663</v>
      </c>
      <c r="R37" s="324" t="s">
        <v>386</v>
      </c>
      <c r="S37" s="324" t="s">
        <v>387</v>
      </c>
      <c r="T37" s="334">
        <v>365</v>
      </c>
      <c r="U37" s="329">
        <v>1059626</v>
      </c>
      <c r="V37" s="324" t="s">
        <v>315</v>
      </c>
      <c r="W37" s="334"/>
      <c r="X37" s="83" t="s">
        <v>330</v>
      </c>
      <c r="Y37" s="89" t="s">
        <v>336</v>
      </c>
      <c r="Z37" s="94" t="s">
        <v>295</v>
      </c>
      <c r="AA37" s="53" t="s">
        <v>416</v>
      </c>
      <c r="AB37" s="92">
        <v>141818181.84</v>
      </c>
      <c r="AC37" s="94" t="s">
        <v>76</v>
      </c>
      <c r="AD37" s="94" t="s">
        <v>53</v>
      </c>
      <c r="AE37" s="87" t="s">
        <v>410</v>
      </c>
      <c r="AF37" s="154" t="s">
        <v>470</v>
      </c>
      <c r="AG37" s="423"/>
      <c r="AH37" s="324"/>
      <c r="AI37" s="419"/>
      <c r="AJ37" s="266"/>
      <c r="AK37" s="415"/>
      <c r="AL37" s="415"/>
      <c r="AM37" s="417"/>
      <c r="AN37" s="419"/>
      <c r="AO37" s="417"/>
      <c r="AP37" s="404"/>
    </row>
    <row r="38" spans="1:42" ht="60" customHeight="1" x14ac:dyDescent="0.25">
      <c r="A38" s="377"/>
      <c r="B38" s="381"/>
      <c r="C38" s="385"/>
      <c r="D38" s="389"/>
      <c r="E38" s="389"/>
      <c r="F38" s="396"/>
      <c r="G38" s="389"/>
      <c r="H38" s="290"/>
      <c r="I38" s="389"/>
      <c r="J38" s="290"/>
      <c r="K38" s="392"/>
      <c r="L38" s="389" t="s">
        <v>324</v>
      </c>
      <c r="M38" s="425"/>
      <c r="N38" s="324"/>
      <c r="O38" s="266">
        <v>1</v>
      </c>
      <c r="P38" s="262">
        <v>0</v>
      </c>
      <c r="Q38" s="401">
        <v>0</v>
      </c>
      <c r="R38" s="324"/>
      <c r="S38" s="324"/>
      <c r="T38" s="334"/>
      <c r="U38" s="329"/>
      <c r="V38" s="324"/>
      <c r="W38" s="334"/>
      <c r="X38" s="83" t="s">
        <v>331</v>
      </c>
      <c r="Y38" s="89" t="s">
        <v>337</v>
      </c>
      <c r="Z38" s="261" t="s">
        <v>295</v>
      </c>
      <c r="AA38" s="275" t="s">
        <v>417</v>
      </c>
      <c r="AB38" s="373">
        <v>35454545.299999997</v>
      </c>
      <c r="AC38" s="334" t="s">
        <v>67</v>
      </c>
      <c r="AD38" s="334" t="s">
        <v>53</v>
      </c>
      <c r="AE38" s="324" t="s">
        <v>388</v>
      </c>
      <c r="AF38" s="262" t="s">
        <v>454</v>
      </c>
      <c r="AG38" s="423"/>
      <c r="AH38" s="324"/>
      <c r="AI38" s="419"/>
      <c r="AJ38" s="266"/>
      <c r="AK38" s="415"/>
      <c r="AL38" s="415"/>
      <c r="AM38" s="417"/>
      <c r="AN38" s="419"/>
      <c r="AO38" s="417"/>
      <c r="AP38" s="404"/>
    </row>
    <row r="39" spans="1:42" ht="51.95" customHeight="1" x14ac:dyDescent="0.25">
      <c r="A39" s="377"/>
      <c r="B39" s="381"/>
      <c r="C39" s="385"/>
      <c r="D39" s="389"/>
      <c r="E39" s="389"/>
      <c r="F39" s="396"/>
      <c r="G39" s="389"/>
      <c r="H39" s="290"/>
      <c r="I39" s="389"/>
      <c r="J39" s="290"/>
      <c r="K39" s="392"/>
      <c r="L39" s="389"/>
      <c r="M39" s="425"/>
      <c r="N39" s="324"/>
      <c r="O39" s="266"/>
      <c r="P39" s="266"/>
      <c r="Q39" s="303"/>
      <c r="R39" s="324"/>
      <c r="S39" s="324"/>
      <c r="T39" s="334"/>
      <c r="U39" s="329"/>
      <c r="V39" s="324"/>
      <c r="W39" s="334"/>
      <c r="X39" s="83" t="s">
        <v>332</v>
      </c>
      <c r="Y39" s="89" t="s">
        <v>338</v>
      </c>
      <c r="Z39" s="253"/>
      <c r="AA39" s="276"/>
      <c r="AB39" s="407"/>
      <c r="AC39" s="334"/>
      <c r="AD39" s="334"/>
      <c r="AE39" s="334"/>
      <c r="AF39" s="266"/>
      <c r="AG39" s="423"/>
      <c r="AH39" s="324"/>
      <c r="AI39" s="419"/>
      <c r="AJ39" s="266"/>
      <c r="AK39" s="415"/>
      <c r="AL39" s="415"/>
      <c r="AM39" s="417"/>
      <c r="AN39" s="419"/>
      <c r="AO39" s="417"/>
      <c r="AP39" s="404"/>
    </row>
    <row r="40" spans="1:42" ht="30.75" thickBot="1" x14ac:dyDescent="0.3">
      <c r="A40" s="378"/>
      <c r="B40" s="382"/>
      <c r="C40" s="386"/>
      <c r="D40" s="310"/>
      <c r="E40" s="310"/>
      <c r="F40" s="420"/>
      <c r="G40" s="310"/>
      <c r="H40" s="290"/>
      <c r="I40" s="310"/>
      <c r="J40" s="290"/>
      <c r="K40" s="427"/>
      <c r="L40" s="310"/>
      <c r="M40" s="426"/>
      <c r="N40" s="262"/>
      <c r="O40" s="266"/>
      <c r="P40" s="266"/>
      <c r="Q40" s="303"/>
      <c r="R40" s="262"/>
      <c r="S40" s="262"/>
      <c r="T40" s="261"/>
      <c r="U40" s="424"/>
      <c r="V40" s="262"/>
      <c r="W40" s="261"/>
      <c r="X40" s="89" t="s">
        <v>333</v>
      </c>
      <c r="Y40" s="89" t="s">
        <v>339</v>
      </c>
      <c r="Z40" s="253"/>
      <c r="AA40" s="276"/>
      <c r="AB40" s="407"/>
      <c r="AC40" s="261"/>
      <c r="AD40" s="261"/>
      <c r="AE40" s="261"/>
      <c r="AF40" s="266"/>
      <c r="AG40" s="373"/>
      <c r="AH40" s="262"/>
      <c r="AI40" s="419"/>
      <c r="AJ40" s="266"/>
      <c r="AK40" s="415"/>
      <c r="AL40" s="415"/>
      <c r="AM40" s="417"/>
      <c r="AN40" s="419"/>
      <c r="AO40" s="417"/>
      <c r="AP40" s="405"/>
    </row>
    <row r="41" spans="1:42" ht="32.1" customHeight="1" thickBot="1" x14ac:dyDescent="0.3">
      <c r="A41" s="247" t="s">
        <v>460</v>
      </c>
      <c r="B41" s="248"/>
      <c r="C41" s="248"/>
      <c r="D41" s="248"/>
      <c r="E41" s="248"/>
      <c r="F41" s="248"/>
      <c r="G41" s="248"/>
      <c r="H41" s="248"/>
      <c r="I41" s="248"/>
      <c r="J41" s="248"/>
      <c r="K41" s="248"/>
      <c r="L41" s="248"/>
      <c r="M41" s="248"/>
      <c r="N41" s="421"/>
      <c r="O41" s="144"/>
      <c r="P41" s="138"/>
      <c r="Q41" s="153">
        <f>AVERAGE(Q33:Q40)</f>
        <v>0.29649122807017542</v>
      </c>
      <c r="R41" s="138"/>
      <c r="S41" s="138"/>
      <c r="T41" s="145"/>
      <c r="U41" s="146"/>
      <c r="V41" s="138"/>
      <c r="W41" s="145"/>
      <c r="X41" s="147"/>
      <c r="Y41" s="147"/>
      <c r="Z41" s="145"/>
      <c r="AA41" s="137"/>
      <c r="AB41" s="148"/>
      <c r="AC41" s="145"/>
      <c r="AD41" s="145"/>
      <c r="AE41" s="145"/>
      <c r="AF41" s="138"/>
      <c r="AG41" s="148"/>
      <c r="AH41" s="138"/>
      <c r="AI41" s="149"/>
      <c r="AJ41" s="138"/>
      <c r="AK41" s="163">
        <f>+AK33</f>
        <v>1181818182</v>
      </c>
      <c r="AL41" s="164">
        <f>+AL33</f>
        <v>216400000</v>
      </c>
      <c r="AM41" s="165">
        <f>+AM33</f>
        <v>0.18310769227952189</v>
      </c>
      <c r="AN41" s="166">
        <f>+AN33</f>
        <v>0</v>
      </c>
      <c r="AO41" s="165">
        <f>+AO33</f>
        <v>0</v>
      </c>
      <c r="AP41" s="150"/>
    </row>
    <row r="42" spans="1:42" ht="66" customHeight="1" x14ac:dyDescent="0.25">
      <c r="A42" s="280" t="s">
        <v>373</v>
      </c>
      <c r="B42" s="283" t="s">
        <v>369</v>
      </c>
      <c r="C42" s="286" t="s">
        <v>371</v>
      </c>
      <c r="D42" s="289" t="s">
        <v>378</v>
      </c>
      <c r="E42" s="258" t="s">
        <v>379</v>
      </c>
      <c r="F42" s="292">
        <v>202400000005196</v>
      </c>
      <c r="G42" s="258" t="s">
        <v>381</v>
      </c>
      <c r="H42" s="258" t="s">
        <v>384</v>
      </c>
      <c r="I42" s="258" t="s">
        <v>271</v>
      </c>
      <c r="J42" s="258">
        <v>0</v>
      </c>
      <c r="K42" s="295">
        <v>1</v>
      </c>
      <c r="L42" s="258" t="s">
        <v>418</v>
      </c>
      <c r="M42" s="298"/>
      <c r="N42" s="258" t="s">
        <v>300</v>
      </c>
      <c r="O42" s="266">
        <v>600</v>
      </c>
      <c r="P42" s="266">
        <v>0</v>
      </c>
      <c r="Q42" s="303">
        <v>0</v>
      </c>
      <c r="R42" s="266" t="s">
        <v>386</v>
      </c>
      <c r="S42" s="266" t="s">
        <v>387</v>
      </c>
      <c r="T42" s="253">
        <v>365</v>
      </c>
      <c r="U42" s="264">
        <f>600*4.5</f>
        <v>2700</v>
      </c>
      <c r="V42" s="301" t="s">
        <v>301</v>
      </c>
      <c r="W42" s="253" t="s">
        <v>399</v>
      </c>
      <c r="X42" s="131" t="s">
        <v>302</v>
      </c>
      <c r="Y42" s="105" t="s">
        <v>307</v>
      </c>
      <c r="Z42" s="271" t="s">
        <v>295</v>
      </c>
      <c r="AA42" s="273" t="s">
        <v>462</v>
      </c>
      <c r="AB42" s="279">
        <v>1113705403.2</v>
      </c>
      <c r="AC42" s="266" t="s">
        <v>56</v>
      </c>
      <c r="AD42" s="253" t="s">
        <v>53</v>
      </c>
      <c r="AE42" s="266" t="s">
        <v>390</v>
      </c>
      <c r="AF42" s="258" t="s">
        <v>454</v>
      </c>
      <c r="AG42" s="250">
        <v>1181090909</v>
      </c>
      <c r="AH42" s="253" t="s">
        <v>296</v>
      </c>
      <c r="AI42" s="428">
        <v>0</v>
      </c>
      <c r="AJ42" s="252" t="s">
        <v>453</v>
      </c>
      <c r="AK42" s="249">
        <f>+AI42+AG42</f>
        <v>1181090909</v>
      </c>
      <c r="AL42" s="428">
        <v>0</v>
      </c>
      <c r="AM42" s="433">
        <v>0</v>
      </c>
      <c r="AN42" s="428">
        <v>0</v>
      </c>
      <c r="AO42" s="433">
        <v>0</v>
      </c>
      <c r="AP42" s="256" t="s">
        <v>420</v>
      </c>
    </row>
    <row r="43" spans="1:42" ht="104.1" customHeight="1" x14ac:dyDescent="0.25">
      <c r="A43" s="281"/>
      <c r="B43" s="284"/>
      <c r="C43" s="287"/>
      <c r="D43" s="290"/>
      <c r="E43" s="266"/>
      <c r="F43" s="293"/>
      <c r="G43" s="266"/>
      <c r="H43" s="266"/>
      <c r="I43" s="266"/>
      <c r="J43" s="266"/>
      <c r="K43" s="296"/>
      <c r="L43" s="266"/>
      <c r="M43" s="299"/>
      <c r="N43" s="266"/>
      <c r="O43" s="266"/>
      <c r="P43" s="266"/>
      <c r="Q43" s="303"/>
      <c r="R43" s="266"/>
      <c r="S43" s="266"/>
      <c r="T43" s="253"/>
      <c r="U43" s="264"/>
      <c r="V43" s="301"/>
      <c r="W43" s="253"/>
      <c r="X43" s="113" t="s">
        <v>303</v>
      </c>
      <c r="Y43" s="53" t="s">
        <v>308</v>
      </c>
      <c r="Z43" s="269"/>
      <c r="AA43" s="274"/>
      <c r="AB43" s="260"/>
      <c r="AC43" s="259"/>
      <c r="AD43" s="260"/>
      <c r="AE43" s="260"/>
      <c r="AF43" s="259"/>
      <c r="AG43" s="250"/>
      <c r="AH43" s="253"/>
      <c r="AI43" s="429"/>
      <c r="AJ43" s="253"/>
      <c r="AK43" s="253"/>
      <c r="AL43" s="429"/>
      <c r="AM43" s="434"/>
      <c r="AN43" s="429"/>
      <c r="AO43" s="434"/>
      <c r="AP43" s="256"/>
    </row>
    <row r="44" spans="1:42" ht="60.95" customHeight="1" x14ac:dyDescent="0.25">
      <c r="A44" s="281"/>
      <c r="B44" s="284"/>
      <c r="C44" s="287"/>
      <c r="D44" s="290"/>
      <c r="E44" s="266"/>
      <c r="F44" s="293"/>
      <c r="G44" s="266"/>
      <c r="H44" s="266"/>
      <c r="I44" s="266"/>
      <c r="J44" s="266"/>
      <c r="K44" s="296"/>
      <c r="L44" s="266"/>
      <c r="M44" s="299"/>
      <c r="N44" s="266"/>
      <c r="O44" s="266"/>
      <c r="P44" s="266"/>
      <c r="Q44" s="303"/>
      <c r="R44" s="266"/>
      <c r="S44" s="266"/>
      <c r="T44" s="253"/>
      <c r="U44" s="264"/>
      <c r="V44" s="301"/>
      <c r="W44" s="253"/>
      <c r="X44" s="113" t="s">
        <v>304</v>
      </c>
      <c r="Y44" s="53" t="s">
        <v>309</v>
      </c>
      <c r="Z44" s="270" t="s">
        <v>295</v>
      </c>
      <c r="AA44" s="275" t="s">
        <v>463</v>
      </c>
      <c r="AB44" s="279">
        <v>67385505.799999997</v>
      </c>
      <c r="AC44" s="253" t="s">
        <v>60</v>
      </c>
      <c r="AD44" s="253" t="s">
        <v>53</v>
      </c>
      <c r="AE44" s="262" t="s">
        <v>390</v>
      </c>
      <c r="AF44" s="266" t="s">
        <v>454</v>
      </c>
      <c r="AG44" s="250"/>
      <c r="AH44" s="253"/>
      <c r="AI44" s="429"/>
      <c r="AJ44" s="253"/>
      <c r="AK44" s="253"/>
      <c r="AL44" s="429"/>
      <c r="AM44" s="434"/>
      <c r="AN44" s="429"/>
      <c r="AO44" s="434"/>
      <c r="AP44" s="256"/>
    </row>
    <row r="45" spans="1:42" ht="60.95" customHeight="1" x14ac:dyDescent="0.25">
      <c r="A45" s="281"/>
      <c r="B45" s="284"/>
      <c r="C45" s="287"/>
      <c r="D45" s="290"/>
      <c r="E45" s="266"/>
      <c r="F45" s="293"/>
      <c r="G45" s="266"/>
      <c r="H45" s="266"/>
      <c r="I45" s="266"/>
      <c r="J45" s="266"/>
      <c r="K45" s="296"/>
      <c r="L45" s="266"/>
      <c r="M45" s="299"/>
      <c r="N45" s="266"/>
      <c r="O45" s="266"/>
      <c r="P45" s="266"/>
      <c r="Q45" s="303"/>
      <c r="R45" s="266"/>
      <c r="S45" s="266"/>
      <c r="T45" s="253"/>
      <c r="U45" s="264"/>
      <c r="V45" s="301"/>
      <c r="W45" s="253"/>
      <c r="X45" s="113" t="s">
        <v>305</v>
      </c>
      <c r="Y45" s="53" t="s">
        <v>310</v>
      </c>
      <c r="Z45" s="271"/>
      <c r="AA45" s="276"/>
      <c r="AB45" s="253"/>
      <c r="AC45" s="253"/>
      <c r="AD45" s="253"/>
      <c r="AE45" s="253"/>
      <c r="AF45" s="266"/>
      <c r="AG45" s="250"/>
      <c r="AH45" s="253"/>
      <c r="AI45" s="429"/>
      <c r="AJ45" s="253"/>
      <c r="AK45" s="253"/>
      <c r="AL45" s="429"/>
      <c r="AM45" s="434"/>
      <c r="AN45" s="429"/>
      <c r="AO45" s="434"/>
      <c r="AP45" s="256"/>
    </row>
    <row r="46" spans="1:42" ht="60.95" customHeight="1" thickBot="1" x14ac:dyDescent="0.3">
      <c r="A46" s="282"/>
      <c r="B46" s="285"/>
      <c r="C46" s="288"/>
      <c r="D46" s="291"/>
      <c r="E46" s="267"/>
      <c r="F46" s="294"/>
      <c r="G46" s="267"/>
      <c r="H46" s="267"/>
      <c r="I46" s="267"/>
      <c r="J46" s="267"/>
      <c r="K46" s="297"/>
      <c r="L46" s="267"/>
      <c r="M46" s="300"/>
      <c r="N46" s="267"/>
      <c r="O46" s="267"/>
      <c r="P46" s="267"/>
      <c r="Q46" s="304"/>
      <c r="R46" s="267"/>
      <c r="S46" s="267"/>
      <c r="T46" s="254"/>
      <c r="U46" s="265"/>
      <c r="V46" s="302"/>
      <c r="W46" s="254"/>
      <c r="X46" s="124" t="s">
        <v>306</v>
      </c>
      <c r="Y46" s="95" t="s">
        <v>311</v>
      </c>
      <c r="Z46" s="272"/>
      <c r="AA46" s="277"/>
      <c r="AB46" s="254"/>
      <c r="AC46" s="254"/>
      <c r="AD46" s="254"/>
      <c r="AE46" s="254"/>
      <c r="AF46" s="267"/>
      <c r="AG46" s="251"/>
      <c r="AH46" s="254"/>
      <c r="AI46" s="430"/>
      <c r="AJ46" s="254"/>
      <c r="AK46" s="254"/>
      <c r="AL46" s="430"/>
      <c r="AM46" s="435"/>
      <c r="AN46" s="430"/>
      <c r="AO46" s="435"/>
      <c r="AP46" s="257"/>
    </row>
    <row r="47" spans="1:42" ht="33.950000000000003" customHeight="1" thickBot="1" x14ac:dyDescent="0.3">
      <c r="A47" s="247" t="s">
        <v>461</v>
      </c>
      <c r="B47" s="248"/>
      <c r="C47" s="248"/>
      <c r="D47" s="248"/>
      <c r="E47" s="248"/>
      <c r="F47" s="248"/>
      <c r="G47" s="248"/>
      <c r="H47" s="248"/>
      <c r="I47" s="248"/>
      <c r="J47" s="248"/>
      <c r="K47" s="248"/>
      <c r="L47" s="248"/>
      <c r="M47" s="248"/>
      <c r="N47" s="421"/>
      <c r="O47" s="82"/>
      <c r="P47" s="82"/>
      <c r="Q47" s="153">
        <f>+Q42</f>
        <v>0</v>
      </c>
      <c r="R47" s="82"/>
      <c r="S47" s="82"/>
      <c r="T47" s="79"/>
      <c r="U47" s="81"/>
      <c r="V47" s="122"/>
      <c r="W47" s="79"/>
      <c r="X47" s="130"/>
      <c r="Y47" s="114"/>
      <c r="Z47" s="123"/>
      <c r="AA47" s="114"/>
      <c r="AB47" s="79"/>
      <c r="AC47" s="79"/>
      <c r="AD47" s="79"/>
      <c r="AE47" s="79"/>
      <c r="AF47" s="79"/>
      <c r="AG47" s="85"/>
      <c r="AH47" s="79"/>
      <c r="AI47" s="99"/>
      <c r="AJ47" s="99"/>
      <c r="AK47" s="167">
        <f>+AK42</f>
        <v>1181090909</v>
      </c>
      <c r="AL47" s="162">
        <f>+AL42</f>
        <v>0</v>
      </c>
      <c r="AM47" s="161">
        <f>+AM42</f>
        <v>0</v>
      </c>
      <c r="AN47" s="162">
        <f>+AN42</f>
        <v>0</v>
      </c>
      <c r="AO47" s="161">
        <f>+AO42</f>
        <v>0</v>
      </c>
      <c r="AP47" s="86"/>
    </row>
    <row r="48" spans="1:42" ht="60.95" customHeight="1" x14ac:dyDescent="0.25">
      <c r="A48" s="280" t="s">
        <v>374</v>
      </c>
      <c r="B48" s="283" t="s">
        <v>370</v>
      </c>
      <c r="C48" s="286" t="s">
        <v>372</v>
      </c>
      <c r="D48" s="289" t="s">
        <v>377</v>
      </c>
      <c r="E48" s="258" t="s">
        <v>380</v>
      </c>
      <c r="F48" s="292">
        <v>202400000005332</v>
      </c>
      <c r="G48" s="258" t="s">
        <v>382</v>
      </c>
      <c r="H48" s="258" t="s">
        <v>383</v>
      </c>
      <c r="I48" s="258" t="s">
        <v>271</v>
      </c>
      <c r="J48" s="258">
        <v>0</v>
      </c>
      <c r="K48" s="295">
        <v>1</v>
      </c>
      <c r="L48" s="258" t="s">
        <v>418</v>
      </c>
      <c r="M48" s="298"/>
      <c r="N48" s="258" t="s">
        <v>300</v>
      </c>
      <c r="O48" s="258">
        <v>150</v>
      </c>
      <c r="P48" s="258">
        <v>0</v>
      </c>
      <c r="Q48" s="349">
        <v>0</v>
      </c>
      <c r="R48" s="258" t="s">
        <v>386</v>
      </c>
      <c r="S48" s="258" t="s">
        <v>387</v>
      </c>
      <c r="T48" s="252">
        <v>365</v>
      </c>
      <c r="U48" s="263">
        <f>150*4.5</f>
        <v>675</v>
      </c>
      <c r="V48" s="258" t="s">
        <v>419</v>
      </c>
      <c r="W48" s="252" t="s">
        <v>399</v>
      </c>
      <c r="X48" s="110" t="s">
        <v>302</v>
      </c>
      <c r="Y48" s="119" t="s">
        <v>307</v>
      </c>
      <c r="Z48" s="268" t="s">
        <v>295</v>
      </c>
      <c r="AA48" s="273" t="s">
        <v>464</v>
      </c>
      <c r="AB48" s="278">
        <v>1113705403.2</v>
      </c>
      <c r="AC48" s="258" t="s">
        <v>56</v>
      </c>
      <c r="AD48" s="252" t="s">
        <v>53</v>
      </c>
      <c r="AE48" s="258" t="s">
        <v>388</v>
      </c>
      <c r="AF48" s="258" t="s">
        <v>454</v>
      </c>
      <c r="AG48" s="249">
        <v>1181090909</v>
      </c>
      <c r="AH48" s="252" t="s">
        <v>296</v>
      </c>
      <c r="AI48" s="428">
        <v>0</v>
      </c>
      <c r="AJ48" s="252" t="s">
        <v>453</v>
      </c>
      <c r="AK48" s="249">
        <f>+AI48+AG48</f>
        <v>1181090909</v>
      </c>
      <c r="AL48" s="428">
        <v>0</v>
      </c>
      <c r="AM48" s="433">
        <f>+AL48/AK48</f>
        <v>0</v>
      </c>
      <c r="AN48" s="428">
        <v>0</v>
      </c>
      <c r="AO48" s="433">
        <v>0</v>
      </c>
      <c r="AP48" s="255" t="s">
        <v>421</v>
      </c>
    </row>
    <row r="49" spans="1:45" ht="78.95" customHeight="1" x14ac:dyDescent="0.25">
      <c r="A49" s="281"/>
      <c r="B49" s="284"/>
      <c r="C49" s="287"/>
      <c r="D49" s="290"/>
      <c r="E49" s="266"/>
      <c r="F49" s="293"/>
      <c r="G49" s="266"/>
      <c r="H49" s="266"/>
      <c r="I49" s="266"/>
      <c r="J49" s="266"/>
      <c r="K49" s="296"/>
      <c r="L49" s="266"/>
      <c r="M49" s="299"/>
      <c r="N49" s="266"/>
      <c r="O49" s="266"/>
      <c r="P49" s="266"/>
      <c r="Q49" s="303"/>
      <c r="R49" s="266"/>
      <c r="S49" s="266"/>
      <c r="T49" s="253"/>
      <c r="U49" s="264"/>
      <c r="V49" s="266"/>
      <c r="W49" s="253"/>
      <c r="X49" s="113" t="s">
        <v>303</v>
      </c>
      <c r="Y49" s="53" t="s">
        <v>308</v>
      </c>
      <c r="Z49" s="269"/>
      <c r="AA49" s="274"/>
      <c r="AB49" s="260"/>
      <c r="AC49" s="259"/>
      <c r="AD49" s="260"/>
      <c r="AE49" s="260"/>
      <c r="AF49" s="259"/>
      <c r="AG49" s="250"/>
      <c r="AH49" s="253"/>
      <c r="AI49" s="429"/>
      <c r="AJ49" s="253"/>
      <c r="AK49" s="253"/>
      <c r="AL49" s="429"/>
      <c r="AM49" s="434"/>
      <c r="AN49" s="429"/>
      <c r="AO49" s="434"/>
      <c r="AP49" s="256"/>
    </row>
    <row r="50" spans="1:45" ht="60.95" customHeight="1" x14ac:dyDescent="0.25">
      <c r="A50" s="281"/>
      <c r="B50" s="284"/>
      <c r="C50" s="287"/>
      <c r="D50" s="290"/>
      <c r="E50" s="266"/>
      <c r="F50" s="293"/>
      <c r="G50" s="266"/>
      <c r="H50" s="266"/>
      <c r="I50" s="266"/>
      <c r="J50" s="266"/>
      <c r="K50" s="296"/>
      <c r="L50" s="266"/>
      <c r="M50" s="299"/>
      <c r="N50" s="266"/>
      <c r="O50" s="266"/>
      <c r="P50" s="266"/>
      <c r="Q50" s="303"/>
      <c r="R50" s="266"/>
      <c r="S50" s="266"/>
      <c r="T50" s="253"/>
      <c r="U50" s="264"/>
      <c r="V50" s="266"/>
      <c r="W50" s="253"/>
      <c r="X50" s="113" t="s">
        <v>304</v>
      </c>
      <c r="Y50" s="53" t="s">
        <v>309</v>
      </c>
      <c r="Z50" s="270" t="s">
        <v>295</v>
      </c>
      <c r="AA50" s="275" t="s">
        <v>465</v>
      </c>
      <c r="AB50" s="279">
        <v>67385505.799999997</v>
      </c>
      <c r="AC50" s="253" t="s">
        <v>60</v>
      </c>
      <c r="AD50" s="261" t="s">
        <v>53</v>
      </c>
      <c r="AE50" s="262" t="s">
        <v>388</v>
      </c>
      <c r="AF50" s="266" t="s">
        <v>454</v>
      </c>
      <c r="AG50" s="250"/>
      <c r="AH50" s="253"/>
      <c r="AI50" s="429"/>
      <c r="AJ50" s="253"/>
      <c r="AK50" s="253"/>
      <c r="AL50" s="429"/>
      <c r="AM50" s="434"/>
      <c r="AN50" s="429"/>
      <c r="AO50" s="434"/>
      <c r="AP50" s="256"/>
    </row>
    <row r="51" spans="1:45" ht="60.95" customHeight="1" x14ac:dyDescent="0.25">
      <c r="A51" s="281"/>
      <c r="B51" s="284"/>
      <c r="C51" s="287"/>
      <c r="D51" s="290"/>
      <c r="E51" s="266"/>
      <c r="F51" s="293"/>
      <c r="G51" s="266"/>
      <c r="H51" s="266"/>
      <c r="I51" s="266"/>
      <c r="J51" s="266"/>
      <c r="K51" s="296"/>
      <c r="L51" s="266"/>
      <c r="M51" s="299"/>
      <c r="N51" s="266"/>
      <c r="O51" s="266"/>
      <c r="P51" s="266"/>
      <c r="Q51" s="303"/>
      <c r="R51" s="266"/>
      <c r="S51" s="266"/>
      <c r="T51" s="253"/>
      <c r="U51" s="264"/>
      <c r="V51" s="266"/>
      <c r="W51" s="253"/>
      <c r="X51" s="113" t="s">
        <v>305</v>
      </c>
      <c r="Y51" s="53" t="s">
        <v>310</v>
      </c>
      <c r="Z51" s="271"/>
      <c r="AA51" s="276"/>
      <c r="AB51" s="253"/>
      <c r="AC51" s="253"/>
      <c r="AD51" s="253"/>
      <c r="AE51" s="253"/>
      <c r="AF51" s="266"/>
      <c r="AG51" s="250"/>
      <c r="AH51" s="253"/>
      <c r="AI51" s="429"/>
      <c r="AJ51" s="253"/>
      <c r="AK51" s="253"/>
      <c r="AL51" s="429"/>
      <c r="AM51" s="434"/>
      <c r="AN51" s="429"/>
      <c r="AO51" s="434"/>
      <c r="AP51" s="256"/>
    </row>
    <row r="52" spans="1:45" ht="45.75" thickBot="1" x14ac:dyDescent="0.3">
      <c r="A52" s="282"/>
      <c r="B52" s="285"/>
      <c r="C52" s="288"/>
      <c r="D52" s="291"/>
      <c r="E52" s="267"/>
      <c r="F52" s="294"/>
      <c r="G52" s="267"/>
      <c r="H52" s="267"/>
      <c r="I52" s="267"/>
      <c r="J52" s="267"/>
      <c r="K52" s="297"/>
      <c r="L52" s="267"/>
      <c r="M52" s="300"/>
      <c r="N52" s="267"/>
      <c r="O52" s="267"/>
      <c r="P52" s="267"/>
      <c r="Q52" s="304"/>
      <c r="R52" s="267"/>
      <c r="S52" s="267"/>
      <c r="T52" s="254"/>
      <c r="U52" s="265"/>
      <c r="V52" s="267"/>
      <c r="W52" s="254"/>
      <c r="X52" s="124" t="s">
        <v>306</v>
      </c>
      <c r="Y52" s="95" t="s">
        <v>311</v>
      </c>
      <c r="Z52" s="272"/>
      <c r="AA52" s="277"/>
      <c r="AB52" s="254"/>
      <c r="AC52" s="254"/>
      <c r="AD52" s="254"/>
      <c r="AE52" s="254"/>
      <c r="AF52" s="267"/>
      <c r="AG52" s="251"/>
      <c r="AH52" s="254"/>
      <c r="AI52" s="430"/>
      <c r="AJ52" s="254"/>
      <c r="AK52" s="254"/>
      <c r="AL52" s="430"/>
      <c r="AM52" s="435"/>
      <c r="AN52" s="430"/>
      <c r="AO52" s="435"/>
      <c r="AP52" s="257"/>
    </row>
    <row r="53" spans="1:45" ht="32.1" customHeight="1" thickBot="1" x14ac:dyDescent="0.3">
      <c r="A53" s="247" t="s">
        <v>466</v>
      </c>
      <c r="B53" s="248"/>
      <c r="C53" s="248"/>
      <c r="D53" s="248"/>
      <c r="E53" s="248"/>
      <c r="F53" s="248"/>
      <c r="G53" s="248"/>
      <c r="H53" s="248"/>
      <c r="I53" s="248"/>
      <c r="J53" s="248"/>
      <c r="K53" s="248"/>
      <c r="L53" s="248"/>
      <c r="M53" s="248"/>
      <c r="N53" s="421"/>
      <c r="O53" s="168"/>
      <c r="P53" s="169"/>
      <c r="Q53" s="170">
        <f>+Q48</f>
        <v>0</v>
      </c>
      <c r="R53" s="169"/>
      <c r="S53" s="169"/>
      <c r="T53" s="169"/>
      <c r="U53" s="169"/>
      <c r="V53" s="169"/>
      <c r="W53" s="169"/>
      <c r="X53" s="169"/>
      <c r="Y53" s="169"/>
      <c r="Z53" s="169"/>
      <c r="AA53" s="169"/>
      <c r="AB53" s="169"/>
      <c r="AC53" s="169"/>
      <c r="AD53" s="169"/>
      <c r="AE53" s="169"/>
      <c r="AF53" s="169"/>
      <c r="AG53" s="169"/>
      <c r="AH53" s="169"/>
      <c r="AI53" s="169"/>
      <c r="AJ53" s="169"/>
      <c r="AK53" s="171">
        <f>+AK48</f>
        <v>1181090909</v>
      </c>
      <c r="AL53" s="172">
        <f>+AL48</f>
        <v>0</v>
      </c>
      <c r="AM53" s="173">
        <f>+AM48</f>
        <v>0</v>
      </c>
      <c r="AN53" s="172">
        <f>+AN48</f>
        <v>0</v>
      </c>
      <c r="AO53" s="173">
        <f>+AO48</f>
        <v>0</v>
      </c>
      <c r="AP53" s="174"/>
    </row>
    <row r="54" spans="1:45" ht="40.5" customHeight="1" thickBot="1" x14ac:dyDescent="0.3">
      <c r="A54" s="247" t="s">
        <v>473</v>
      </c>
      <c r="B54" s="248"/>
      <c r="C54" s="248"/>
      <c r="D54" s="248"/>
      <c r="E54" s="248"/>
      <c r="F54" s="248"/>
      <c r="G54" s="248"/>
      <c r="H54" s="248"/>
      <c r="I54" s="248"/>
      <c r="J54" s="248"/>
      <c r="K54" s="248"/>
      <c r="L54" s="248"/>
      <c r="M54" s="248"/>
      <c r="N54" s="248"/>
      <c r="O54" s="65"/>
      <c r="P54" s="65"/>
      <c r="Q54" s="476">
        <f>AVERAGE(Q17,Q26,Q32,Q41,Q47,Q53)</f>
        <v>0.21931515839635085</v>
      </c>
      <c r="R54" s="65"/>
      <c r="S54" s="65"/>
      <c r="T54" s="65"/>
      <c r="U54" s="65"/>
      <c r="V54" s="65"/>
      <c r="W54" s="65"/>
      <c r="X54" s="65"/>
      <c r="Y54" s="65"/>
      <c r="Z54" s="65"/>
      <c r="AA54" s="65"/>
      <c r="AB54" s="65"/>
      <c r="AC54" s="65"/>
      <c r="AD54" s="65"/>
      <c r="AE54" s="65"/>
      <c r="AF54" s="65"/>
      <c r="AG54" s="65"/>
      <c r="AH54" s="65"/>
      <c r="AI54" s="477" t="s">
        <v>474</v>
      </c>
      <c r="AJ54" s="478"/>
      <c r="AK54" s="175">
        <f>SUM(AK17,AK26,AK32,AK41,AK47,AK53)</f>
        <v>27461839296.580002</v>
      </c>
      <c r="AL54" s="175">
        <f>SUM(AL17,AL26,AL32,AL41,AL47,AL53)</f>
        <v>1910701537</v>
      </c>
      <c r="AM54" s="176">
        <f>+AL54/AK54</f>
        <v>6.9576604697339117E-2</v>
      </c>
      <c r="AN54" s="175">
        <f>SUM(AN17,AN26,AN32,AN41,AN47,AN53)</f>
        <v>0</v>
      </c>
      <c r="AO54" s="176">
        <f>SUM(AO17,AO26,AO32,AO41,AO47,AO53)</f>
        <v>0</v>
      </c>
      <c r="AP54" s="65"/>
      <c r="AQ54" s="65"/>
      <c r="AR54" s="65"/>
      <c r="AS54" s="65"/>
    </row>
  </sheetData>
  <mergeCells count="352">
    <mergeCell ref="AJ42:AJ46"/>
    <mergeCell ref="AK42:AK46"/>
    <mergeCell ref="AL42:AL46"/>
    <mergeCell ref="AM42:AM46"/>
    <mergeCell ref="AN42:AN46"/>
    <mergeCell ref="AO42:AO46"/>
    <mergeCell ref="AF48:AF49"/>
    <mergeCell ref="AF50:AF52"/>
    <mergeCell ref="AI48:AI52"/>
    <mergeCell ref="AJ48:AJ52"/>
    <mergeCell ref="AK48:AK52"/>
    <mergeCell ref="AL48:AL52"/>
    <mergeCell ref="AM48:AM52"/>
    <mergeCell ref="AN48:AN52"/>
    <mergeCell ref="AO48:AO52"/>
    <mergeCell ref="AP18:AP25"/>
    <mergeCell ref="AN18:AN25"/>
    <mergeCell ref="AO18:AO25"/>
    <mergeCell ref="A32:N32"/>
    <mergeCell ref="AF29:AF30"/>
    <mergeCell ref="AI27:AI31"/>
    <mergeCell ref="AJ27:AJ31"/>
    <mergeCell ref="AK27:AK31"/>
    <mergeCell ref="AL27:AL31"/>
    <mergeCell ref="AM27:AM31"/>
    <mergeCell ref="AN27:AN31"/>
    <mergeCell ref="AO27:AO31"/>
    <mergeCell ref="AI18:AI25"/>
    <mergeCell ref="AJ18:AJ25"/>
    <mergeCell ref="AK18:AK25"/>
    <mergeCell ref="AL18:AL25"/>
    <mergeCell ref="AM18:AM25"/>
    <mergeCell ref="AF20:AF21"/>
    <mergeCell ref="AF24:AF25"/>
    <mergeCell ref="L28:L29"/>
    <mergeCell ref="M27:M31"/>
    <mergeCell ref="N27:N31"/>
    <mergeCell ref="Q24:Q25"/>
    <mergeCell ref="C18:C25"/>
    <mergeCell ref="AN9:AN16"/>
    <mergeCell ref="AO9:AO16"/>
    <mergeCell ref="A17:N17"/>
    <mergeCell ref="C1:AO1"/>
    <mergeCell ref="C2:AO2"/>
    <mergeCell ref="C3:AO3"/>
    <mergeCell ref="C4:AO4"/>
    <mergeCell ref="C5:AO5"/>
    <mergeCell ref="AF18:AF19"/>
    <mergeCell ref="AJ9:AJ16"/>
    <mergeCell ref="AK9:AK16"/>
    <mergeCell ref="AL9:AL16"/>
    <mergeCell ref="AM9:AM16"/>
    <mergeCell ref="Z6:AF7"/>
    <mergeCell ref="AF9:AF11"/>
    <mergeCell ref="AF12:AF13"/>
    <mergeCell ref="AI9:AI16"/>
    <mergeCell ref="N18:N25"/>
    <mergeCell ref="R18:R25"/>
    <mergeCell ref="S18:S25"/>
    <mergeCell ref="T18:T25"/>
    <mergeCell ref="Q18:Q19"/>
    <mergeCell ref="Q20:Q21"/>
    <mergeCell ref="Q22:Q23"/>
    <mergeCell ref="AI33:AI40"/>
    <mergeCell ref="AF42:AF43"/>
    <mergeCell ref="AF44:AF46"/>
    <mergeCell ref="AI42:AI46"/>
    <mergeCell ref="J9:J16"/>
    <mergeCell ref="J18:J25"/>
    <mergeCell ref="J37:J40"/>
    <mergeCell ref="J42:J46"/>
    <mergeCell ref="J27:J31"/>
    <mergeCell ref="J33:J36"/>
    <mergeCell ref="P9:P10"/>
    <mergeCell ref="P11:P12"/>
    <mergeCell ref="P13:P14"/>
    <mergeCell ref="P15:P16"/>
    <mergeCell ref="P18:P19"/>
    <mergeCell ref="P20:P21"/>
    <mergeCell ref="P22:P23"/>
    <mergeCell ref="P24:P25"/>
    <mergeCell ref="P28:P29"/>
    <mergeCell ref="P34:P35"/>
    <mergeCell ref="P38:P40"/>
    <mergeCell ref="P42:P46"/>
    <mergeCell ref="A26:N26"/>
    <mergeCell ref="A41:N41"/>
    <mergeCell ref="A47:N47"/>
    <mergeCell ref="A33:A40"/>
    <mergeCell ref="C37:C40"/>
    <mergeCell ref="AG33:AG40"/>
    <mergeCell ref="AC38:AC40"/>
    <mergeCell ref="AD38:AD40"/>
    <mergeCell ref="AE38:AE40"/>
    <mergeCell ref="Z38:Z40"/>
    <mergeCell ref="B33:B40"/>
    <mergeCell ref="V37:V40"/>
    <mergeCell ref="U37:U40"/>
    <mergeCell ref="T37:T40"/>
    <mergeCell ref="S37:S40"/>
    <mergeCell ref="R37:R40"/>
    <mergeCell ref="M37:M40"/>
    <mergeCell ref="L38:L40"/>
    <mergeCell ref="K37:K40"/>
    <mergeCell ref="I37:I40"/>
    <mergeCell ref="H37:H40"/>
    <mergeCell ref="G33:G40"/>
    <mergeCell ref="F33:F40"/>
    <mergeCell ref="E33:E40"/>
    <mergeCell ref="D37:D40"/>
    <mergeCell ref="N37:N40"/>
    <mergeCell ref="C33:C36"/>
    <mergeCell ref="AP27:AP31"/>
    <mergeCell ref="W33:W40"/>
    <mergeCell ref="AA38:AA40"/>
    <mergeCell ref="AB38:AB40"/>
    <mergeCell ref="AG27:AG31"/>
    <mergeCell ref="AH27:AH31"/>
    <mergeCell ref="AP33:AP40"/>
    <mergeCell ref="T27:T31"/>
    <mergeCell ref="U27:U31"/>
    <mergeCell ref="V27:V31"/>
    <mergeCell ref="W27:W31"/>
    <mergeCell ref="AJ33:AJ40"/>
    <mergeCell ref="AK33:AK40"/>
    <mergeCell ref="AL33:AL40"/>
    <mergeCell ref="AM33:AM40"/>
    <mergeCell ref="AN33:AN40"/>
    <mergeCell ref="AO33:AO40"/>
    <mergeCell ref="F27:F31"/>
    <mergeCell ref="G27:G31"/>
    <mergeCell ref="H27:H31"/>
    <mergeCell ref="I27:I31"/>
    <mergeCell ref="K27:K31"/>
    <mergeCell ref="AH33:AH40"/>
    <mergeCell ref="T33:T36"/>
    <mergeCell ref="U33:U36"/>
    <mergeCell ref="V33:V36"/>
    <mergeCell ref="X34:X36"/>
    <mergeCell ref="Y34:Y36"/>
    <mergeCell ref="O38:O40"/>
    <mergeCell ref="Q28:Q29"/>
    <mergeCell ref="Q34:Q35"/>
    <mergeCell ref="Q38:Q40"/>
    <mergeCell ref="R27:R31"/>
    <mergeCell ref="S27:S31"/>
    <mergeCell ref="AF38:AF40"/>
    <mergeCell ref="A27:A31"/>
    <mergeCell ref="B27:B31"/>
    <mergeCell ref="C27:C31"/>
    <mergeCell ref="D27:D31"/>
    <mergeCell ref="E27:E31"/>
    <mergeCell ref="O28:O29"/>
    <mergeCell ref="A18:A25"/>
    <mergeCell ref="B18:B25"/>
    <mergeCell ref="G18:G25"/>
    <mergeCell ref="H18:H25"/>
    <mergeCell ref="I18:I25"/>
    <mergeCell ref="K18:K25"/>
    <mergeCell ref="L24:L25"/>
    <mergeCell ref="M18:M25"/>
    <mergeCell ref="L18:L19"/>
    <mergeCell ref="L20:L21"/>
    <mergeCell ref="L22:L23"/>
    <mergeCell ref="O18:O19"/>
    <mergeCell ref="O20:O21"/>
    <mergeCell ref="O22:O23"/>
    <mergeCell ref="D18:D25"/>
    <mergeCell ref="E18:E25"/>
    <mergeCell ref="F18:F25"/>
    <mergeCell ref="A1:B4"/>
    <mergeCell ref="AG6:AP7"/>
    <mergeCell ref="A6:Y7"/>
    <mergeCell ref="A5:B5"/>
    <mergeCell ref="L9:L10"/>
    <mergeCell ref="L11:L12"/>
    <mergeCell ref="Z9:Z11"/>
    <mergeCell ref="Z12:Z13"/>
    <mergeCell ref="AA9:AA11"/>
    <mergeCell ref="AA12:AA13"/>
    <mergeCell ref="AE9:AE11"/>
    <mergeCell ref="AE12:AE13"/>
    <mergeCell ref="AP9:AP16"/>
    <mergeCell ref="AC12:AC13"/>
    <mergeCell ref="AD9:AD11"/>
    <mergeCell ref="AD12:AD13"/>
    <mergeCell ref="AG9:AG16"/>
    <mergeCell ref="AH9:AH16"/>
    <mergeCell ref="AB9:AB11"/>
    <mergeCell ref="AB12:AB13"/>
    <mergeCell ref="AC9:AC11"/>
    <mergeCell ref="X15:X16"/>
    <mergeCell ref="Y15:Y16"/>
    <mergeCell ref="X13:X14"/>
    <mergeCell ref="Y13:Y14"/>
    <mergeCell ref="O9:O10"/>
    <mergeCell ref="O11:O12"/>
    <mergeCell ref="R9:R16"/>
    <mergeCell ref="S9:S16"/>
    <mergeCell ref="T9:T16"/>
    <mergeCell ref="U9:U16"/>
    <mergeCell ref="V9:V16"/>
    <mergeCell ref="W9:W16"/>
    <mergeCell ref="O15:O16"/>
    <mergeCell ref="O13:O14"/>
    <mergeCell ref="X11:X12"/>
    <mergeCell ref="Q9:Q10"/>
    <mergeCell ref="Q11:Q12"/>
    <mergeCell ref="Q13:Q14"/>
    <mergeCell ref="Q15:Q16"/>
    <mergeCell ref="A9:A16"/>
    <mergeCell ref="B9:B16"/>
    <mergeCell ref="C9:C16"/>
    <mergeCell ref="D9:D16"/>
    <mergeCell ref="E9:E16"/>
    <mergeCell ref="F9:F16"/>
    <mergeCell ref="G9:G16"/>
    <mergeCell ref="H9:H16"/>
    <mergeCell ref="I9:I16"/>
    <mergeCell ref="K9:K16"/>
    <mergeCell ref="M9:M16"/>
    <mergeCell ref="N9:N16"/>
    <mergeCell ref="AA20:AA21"/>
    <mergeCell ref="AA24:AA25"/>
    <mergeCell ref="Z18:Z19"/>
    <mergeCell ref="Z20:Z21"/>
    <mergeCell ref="Z24:Z25"/>
    <mergeCell ref="AB18:AB19"/>
    <mergeCell ref="AB20:AB21"/>
    <mergeCell ref="AB24:AB25"/>
    <mergeCell ref="Y11:Y12"/>
    <mergeCell ref="Y23:Y24"/>
    <mergeCell ref="L15:L16"/>
    <mergeCell ref="L13:L14"/>
    <mergeCell ref="X19:X20"/>
    <mergeCell ref="Y19:Y20"/>
    <mergeCell ref="X21:X22"/>
    <mergeCell ref="Y21:Y22"/>
    <mergeCell ref="X23:X24"/>
    <mergeCell ref="O24:O25"/>
    <mergeCell ref="U18:U25"/>
    <mergeCell ref="V18:V25"/>
    <mergeCell ref="W18:W25"/>
    <mergeCell ref="AG18:AG22"/>
    <mergeCell ref="AH18:AH22"/>
    <mergeCell ref="AG23:AG25"/>
    <mergeCell ref="AH23:AH25"/>
    <mergeCell ref="X29:X30"/>
    <mergeCell ref="Y29:Y30"/>
    <mergeCell ref="AA29:AA30"/>
    <mergeCell ref="Z29:Z30"/>
    <mergeCell ref="AB29:AB30"/>
    <mergeCell ref="AC29:AC30"/>
    <mergeCell ref="AD29:AD30"/>
    <mergeCell ref="AE29:AE30"/>
    <mergeCell ref="AC18:AC19"/>
    <mergeCell ref="AC20:AC21"/>
    <mergeCell ref="AC24:AC25"/>
    <mergeCell ref="AD18:AD19"/>
    <mergeCell ref="AD20:AD21"/>
    <mergeCell ref="AD24:AD25"/>
    <mergeCell ref="AE18:AE19"/>
    <mergeCell ref="AE20:AE21"/>
    <mergeCell ref="AE24:AE25"/>
    <mergeCell ref="AA18:AA19"/>
    <mergeCell ref="D33:D36"/>
    <mergeCell ref="H33:H36"/>
    <mergeCell ref="I33:I36"/>
    <mergeCell ref="K33:K36"/>
    <mergeCell ref="M33:M36"/>
    <mergeCell ref="N33:N36"/>
    <mergeCell ref="R33:R36"/>
    <mergeCell ref="S33:S36"/>
    <mergeCell ref="L34:L35"/>
    <mergeCell ref="O34:O35"/>
    <mergeCell ref="R42:R46"/>
    <mergeCell ref="S42:S46"/>
    <mergeCell ref="T42:T46"/>
    <mergeCell ref="U42:U46"/>
    <mergeCell ref="Q42:Q46"/>
    <mergeCell ref="A42:A46"/>
    <mergeCell ref="B42:B46"/>
    <mergeCell ref="C42:C46"/>
    <mergeCell ref="D42:D46"/>
    <mergeCell ref="E42:E46"/>
    <mergeCell ref="F42:F46"/>
    <mergeCell ref="G42:G46"/>
    <mergeCell ref="H42:H46"/>
    <mergeCell ref="I42:I46"/>
    <mergeCell ref="K42:K46"/>
    <mergeCell ref="L42:L46"/>
    <mergeCell ref="M42:M46"/>
    <mergeCell ref="N42:N46"/>
    <mergeCell ref="O42:O46"/>
    <mergeCell ref="V42:V46"/>
    <mergeCell ref="W42:W46"/>
    <mergeCell ref="AA42:AA43"/>
    <mergeCell ref="Z42:Z43"/>
    <mergeCell ref="Z44:Z46"/>
    <mergeCell ref="AA44:AA46"/>
    <mergeCell ref="AB42:AB43"/>
    <mergeCell ref="AB44:AB46"/>
    <mergeCell ref="AC42:AC43"/>
    <mergeCell ref="AC44:AC46"/>
    <mergeCell ref="AD42:AD43"/>
    <mergeCell ref="AD44:AD46"/>
    <mergeCell ref="AE42:AE43"/>
    <mergeCell ref="AE44:AE46"/>
    <mergeCell ref="AG42:AG46"/>
    <mergeCell ref="AH42:AH46"/>
    <mergeCell ref="AP42:AP46"/>
    <mergeCell ref="A48:A52"/>
    <mergeCell ref="B48:B52"/>
    <mergeCell ref="C48:C52"/>
    <mergeCell ref="D48:D52"/>
    <mergeCell ref="E48:E52"/>
    <mergeCell ref="F48:F52"/>
    <mergeCell ref="G48:G52"/>
    <mergeCell ref="H48:H52"/>
    <mergeCell ref="I48:I52"/>
    <mergeCell ref="K48:K52"/>
    <mergeCell ref="L48:L52"/>
    <mergeCell ref="M48:M52"/>
    <mergeCell ref="N48:N52"/>
    <mergeCell ref="O48:O52"/>
    <mergeCell ref="R48:R52"/>
    <mergeCell ref="S48:S52"/>
    <mergeCell ref="T48:T52"/>
    <mergeCell ref="A54:N54"/>
    <mergeCell ref="AG48:AG52"/>
    <mergeCell ref="AH48:AH52"/>
    <mergeCell ref="AP48:AP52"/>
    <mergeCell ref="AC48:AC49"/>
    <mergeCell ref="AC50:AC52"/>
    <mergeCell ref="AD48:AD49"/>
    <mergeCell ref="AD50:AD52"/>
    <mergeCell ref="AE48:AE49"/>
    <mergeCell ref="AE50:AE52"/>
    <mergeCell ref="U48:U52"/>
    <mergeCell ref="V48:V52"/>
    <mergeCell ref="W48:W52"/>
    <mergeCell ref="Z48:Z49"/>
    <mergeCell ref="Z50:Z52"/>
    <mergeCell ref="AA48:AA49"/>
    <mergeCell ref="AA50:AA52"/>
    <mergeCell ref="AB48:AB49"/>
    <mergeCell ref="AB50:AB52"/>
    <mergeCell ref="A53:N53"/>
    <mergeCell ref="Q48:Q52"/>
    <mergeCell ref="J48:J52"/>
    <mergeCell ref="P48:P52"/>
    <mergeCell ref="AI54:AJ54"/>
  </mergeCells>
  <dataValidations count="1">
    <dataValidation type="list" allowBlank="1" showInputMessage="1" showErrorMessage="1" sqref="M33 M18 M42 M27 M9 M55:M150" xr:uid="{53F5AFE7-0648-4BC3-B595-23D9432F3963}">
      <formula1>$AX$9:$AX$31</formula1>
    </dataValidation>
  </dataValidations>
  <hyperlinks>
    <hyperlink ref="AF23" r:id="rId1" xr:uid="{9890417A-E17B-CA44-9D45-1538E4E60FAA}"/>
    <hyperlink ref="AF29" r:id="rId2" xr:uid="{5AF09C68-A994-4C46-9A25-949C9364518A}"/>
    <hyperlink ref="AF35" r:id="rId3" xr:uid="{E0359CE7-9FFB-AE4F-AE28-7EA318D1E2A8}"/>
    <hyperlink ref="AF9" r:id="rId4" xr:uid="{88F1738B-5C0D-9245-80C3-F250BC642DFF}"/>
    <hyperlink ref="AF20" r:id="rId5" xr:uid="{53458B43-C124-F046-8960-94E388C7B471}"/>
    <hyperlink ref="AF34" r:id="rId6" xr:uid="{654910E7-2CE7-AD40-85C9-A664AB74B0F4}"/>
    <hyperlink ref="AF37" r:id="rId7" xr:uid="{46AF2ABF-43B0-0845-A1E0-D81FED8B05FF}"/>
  </hyperlinks>
  <pageMargins left="0.7" right="0.7" top="0.75" bottom="0.75" header="0.3" footer="0.3"/>
  <ignoredErrors>
    <ignoredError sqref="C48 C42" twoDigitTextYear="1"/>
  </ignoredErrors>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AC9 AC12 AC27:AC29 AC33:AC38 AC18 AC20 AC22:AC24 AC42 AC44 AC53:AC105 AC48 AC50</xm:sqref>
        </x14:dataValidation>
        <x14:dataValidation type="list" allowBlank="1" showInputMessage="1" showErrorMessage="1" xr:uid="{585F26FA-142C-4EF2-9E2D-B1B94565E479}">
          <x14:formula1>
            <xm:f>ANEXO1!$F$2:$F$7</xm:f>
          </x14:formula1>
          <xm:sqref>AD9 AD12 AD29 AD27 AD33:AD38 AD18 AD20 AD22:AD24 AD42 AD44 AD53:AD114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F15" sqref="F15"/>
    </sheetView>
  </sheetViews>
  <sheetFormatPr baseColWidth="10" defaultColWidth="10.85546875" defaultRowHeight="15" x14ac:dyDescent="0.25"/>
  <cols>
    <col min="1" max="1" width="20.7109375" customWidth="1"/>
    <col min="2" max="2" width="25" customWidth="1"/>
    <col min="3" max="3" width="19.7109375" customWidth="1"/>
    <col min="4" max="4" width="20.28515625" customWidth="1"/>
    <col min="5" max="6" width="22.85546875" customWidth="1"/>
    <col min="7" max="7" width="25.140625" customWidth="1"/>
  </cols>
  <sheetData>
    <row r="2" spans="1:7" x14ac:dyDescent="0.25">
      <c r="A2" s="467" t="s">
        <v>36</v>
      </c>
      <c r="B2" s="468"/>
      <c r="C2" s="468"/>
      <c r="D2" s="468"/>
      <c r="E2" s="468"/>
      <c r="F2" s="468"/>
      <c r="G2" s="469"/>
    </row>
    <row r="3" spans="1:7" s="7" customFormat="1" x14ac:dyDescent="0.25">
      <c r="A3" s="31" t="s">
        <v>37</v>
      </c>
      <c r="B3" s="470" t="s">
        <v>38</v>
      </c>
      <c r="C3" s="470"/>
      <c r="D3" s="470"/>
      <c r="E3" s="470"/>
      <c r="F3" s="470"/>
      <c r="G3" s="32" t="s">
        <v>39</v>
      </c>
    </row>
    <row r="4" spans="1:7" ht="12.75" customHeight="1" x14ac:dyDescent="0.25">
      <c r="A4" s="33">
        <v>45489</v>
      </c>
      <c r="B4" s="471" t="s">
        <v>221</v>
      </c>
      <c r="C4" s="471"/>
      <c r="D4" s="471"/>
      <c r="E4" s="471"/>
      <c r="F4" s="471"/>
      <c r="G4" s="34" t="s">
        <v>222</v>
      </c>
    </row>
    <row r="5" spans="1:7" ht="12.75" customHeight="1" x14ac:dyDescent="0.25">
      <c r="A5" s="35"/>
      <c r="B5" s="471"/>
      <c r="C5" s="471"/>
      <c r="D5" s="471"/>
      <c r="E5" s="471"/>
      <c r="F5" s="471"/>
      <c r="G5" s="34"/>
    </row>
    <row r="6" spans="1:7" x14ac:dyDescent="0.25">
      <c r="A6" s="35"/>
      <c r="B6" s="466"/>
      <c r="C6" s="466"/>
      <c r="D6" s="466"/>
      <c r="E6" s="466"/>
      <c r="F6" s="466"/>
      <c r="G6" s="36"/>
    </row>
    <row r="7" spans="1:7" x14ac:dyDescent="0.25">
      <c r="A7" s="35"/>
      <c r="B7" s="466"/>
      <c r="C7" s="466"/>
      <c r="D7" s="466"/>
      <c r="E7" s="466"/>
      <c r="F7" s="466"/>
      <c r="G7" s="36"/>
    </row>
    <row r="8" spans="1:7" x14ac:dyDescent="0.25">
      <c r="A8" s="35"/>
      <c r="B8" s="37"/>
      <c r="C8" s="37"/>
      <c r="D8" s="37"/>
      <c r="E8" s="37"/>
      <c r="F8" s="37"/>
      <c r="G8" s="36"/>
    </row>
    <row r="9" spans="1:7" x14ac:dyDescent="0.25">
      <c r="A9" s="472" t="s">
        <v>223</v>
      </c>
      <c r="B9" s="473"/>
      <c r="C9" s="473"/>
      <c r="D9" s="473"/>
      <c r="E9" s="473"/>
      <c r="F9" s="473"/>
      <c r="G9" s="474"/>
    </row>
    <row r="10" spans="1:7" s="7" customFormat="1" x14ac:dyDescent="0.25">
      <c r="A10" s="38"/>
      <c r="B10" s="470" t="s">
        <v>40</v>
      </c>
      <c r="C10" s="470"/>
      <c r="D10" s="470" t="s">
        <v>41</v>
      </c>
      <c r="E10" s="470"/>
      <c r="F10" s="38" t="s">
        <v>37</v>
      </c>
      <c r="G10" s="38" t="s">
        <v>42</v>
      </c>
    </row>
    <row r="11" spans="1:7" x14ac:dyDescent="0.25">
      <c r="A11" s="39" t="s">
        <v>43</v>
      </c>
      <c r="B11" s="471" t="s">
        <v>44</v>
      </c>
      <c r="C11" s="471"/>
      <c r="D11" s="475" t="s">
        <v>45</v>
      </c>
      <c r="E11" s="475"/>
      <c r="F11" s="35" t="s">
        <v>78</v>
      </c>
      <c r="G11" s="36"/>
    </row>
    <row r="12" spans="1:7" x14ac:dyDescent="0.25">
      <c r="A12" s="39" t="s">
        <v>46</v>
      </c>
      <c r="B12" s="475" t="s">
        <v>47</v>
      </c>
      <c r="C12" s="475"/>
      <c r="D12" s="475" t="s">
        <v>79</v>
      </c>
      <c r="E12" s="475"/>
      <c r="F12" s="35" t="s">
        <v>78</v>
      </c>
      <c r="G12" s="36"/>
    </row>
    <row r="13" spans="1:7" x14ac:dyDescent="0.25">
      <c r="A13" s="39" t="s">
        <v>48</v>
      </c>
      <c r="B13" s="475" t="s">
        <v>47</v>
      </c>
      <c r="C13" s="475"/>
      <c r="D13" s="475" t="s">
        <v>79</v>
      </c>
      <c r="E13" s="475"/>
      <c r="F13" s="35" t="s">
        <v>78</v>
      </c>
      <c r="G13" s="36"/>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E9" sqref="E9"/>
    </sheetView>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30" t="s">
        <v>49</v>
      </c>
      <c r="E1" s="8" t="s">
        <v>50</v>
      </c>
      <c r="F1" s="8" t="s">
        <v>51</v>
      </c>
    </row>
    <row r="2" spans="1:6" ht="25.5" customHeight="1" x14ac:dyDescent="0.25">
      <c r="A2" s="29" t="s">
        <v>52</v>
      </c>
      <c r="E2" s="9">
        <v>0</v>
      </c>
      <c r="F2" s="10" t="s">
        <v>53</v>
      </c>
    </row>
    <row r="3" spans="1:6" ht="45" customHeight="1" x14ac:dyDescent="0.25">
      <c r="A3" s="29" t="s">
        <v>54</v>
      </c>
      <c r="E3" s="9">
        <v>1</v>
      </c>
      <c r="F3" s="10" t="s">
        <v>55</v>
      </c>
    </row>
    <row r="4" spans="1:6" ht="45" customHeight="1" x14ac:dyDescent="0.25">
      <c r="A4" s="29" t="s">
        <v>56</v>
      </c>
      <c r="E4" s="9">
        <v>2</v>
      </c>
      <c r="F4" s="10" t="s">
        <v>57</v>
      </c>
    </row>
    <row r="5" spans="1:6" ht="45" customHeight="1" x14ac:dyDescent="0.25">
      <c r="A5" s="29" t="s">
        <v>58</v>
      </c>
      <c r="E5" s="9">
        <v>3</v>
      </c>
      <c r="F5" s="10" t="s">
        <v>59</v>
      </c>
    </row>
    <row r="6" spans="1:6" ht="45" customHeight="1" x14ac:dyDescent="0.25">
      <c r="A6" s="29" t="s">
        <v>60</v>
      </c>
      <c r="E6" s="9">
        <v>4</v>
      </c>
      <c r="F6" s="10" t="s">
        <v>61</v>
      </c>
    </row>
    <row r="7" spans="1:6" ht="45" customHeight="1" x14ac:dyDescent="0.25">
      <c r="A7" s="29" t="s">
        <v>62</v>
      </c>
      <c r="E7" s="9">
        <v>5</v>
      </c>
      <c r="F7" s="10" t="s">
        <v>63</v>
      </c>
    </row>
    <row r="8" spans="1:6" ht="45" customHeight="1" x14ac:dyDescent="0.25">
      <c r="A8" s="29" t="s">
        <v>64</v>
      </c>
    </row>
    <row r="9" spans="1:6" ht="45" customHeight="1" x14ac:dyDescent="0.25">
      <c r="A9" s="29" t="s">
        <v>65</v>
      </c>
    </row>
    <row r="10" spans="1:6" ht="45" customHeight="1" x14ac:dyDescent="0.25">
      <c r="A10" s="29" t="s">
        <v>66</v>
      </c>
    </row>
    <row r="11" spans="1:6" ht="45" customHeight="1" x14ac:dyDescent="0.25">
      <c r="A11" s="29" t="s">
        <v>67</v>
      </c>
    </row>
    <row r="12" spans="1:6" ht="45" customHeight="1" x14ac:dyDescent="0.25">
      <c r="A12" s="29" t="s">
        <v>68</v>
      </c>
    </row>
    <row r="13" spans="1:6" ht="45" customHeight="1" x14ac:dyDescent="0.25">
      <c r="A13" s="29" t="s">
        <v>69</v>
      </c>
    </row>
    <row r="14" spans="1:6" ht="45" customHeight="1" x14ac:dyDescent="0.25">
      <c r="A14" s="29" t="s">
        <v>70</v>
      </c>
    </row>
    <row r="15" spans="1:6" ht="45" customHeight="1" x14ac:dyDescent="0.25">
      <c r="A15" s="29" t="s">
        <v>71</v>
      </c>
    </row>
    <row r="16" spans="1:6" ht="45" customHeight="1" x14ac:dyDescent="0.25">
      <c r="A16" s="29" t="s">
        <v>72</v>
      </c>
    </row>
    <row r="17" spans="1:1" ht="45" customHeight="1" x14ac:dyDescent="0.25">
      <c r="A17" s="29" t="s">
        <v>73</v>
      </c>
    </row>
    <row r="18" spans="1:1" ht="45" customHeight="1" x14ac:dyDescent="0.25">
      <c r="A18" s="29" t="s">
        <v>74</v>
      </c>
    </row>
    <row r="19" spans="1:1" ht="45" customHeight="1" x14ac:dyDescent="0.25">
      <c r="A19" s="29" t="s">
        <v>75</v>
      </c>
    </row>
    <row r="20" spans="1:1" ht="45" customHeight="1" x14ac:dyDescent="0.25">
      <c r="A20" s="29" t="s">
        <v>76</v>
      </c>
    </row>
    <row r="21" spans="1:1" ht="45" customHeight="1" x14ac:dyDescent="0.25">
      <c r="A21" s="29" t="s">
        <v>77</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2025-05-09T17:12:49Z</dcterms:modified>
</cp:coreProperties>
</file>