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yorlinlans\Planeación\SEGUIMIENTO MARZO 30\Reporte\Transcaribe\"/>
    </mc:Choice>
  </mc:AlternateContent>
  <bookViews>
    <workbookView xWindow="0" yWindow="0" windowWidth="20490" windowHeight="7755"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6" l="1"/>
  <c r="P17" i="6"/>
  <c r="P18" i="6"/>
  <c r="P19" i="6"/>
  <c r="P20" i="6"/>
  <c r="P21" i="6"/>
  <c r="P22" i="6"/>
  <c r="P23" i="6"/>
  <c r="P24" i="6"/>
  <c r="P15" i="6"/>
  <c r="P12" i="6" l="1"/>
  <c r="AJ16" i="6" l="1"/>
  <c r="AJ17" i="6"/>
  <c r="AJ22" i="6"/>
  <c r="AJ24" i="6"/>
  <c r="AJ15" i="6"/>
  <c r="AL9" i="6"/>
  <c r="AJ9" i="6"/>
  <c r="AE14" i="6" l="1"/>
  <c r="Z8" i="1" l="1"/>
  <c r="Y8" i="1"/>
  <c r="X8" i="1"/>
  <c r="W8" i="1"/>
  <c r="AA9" i="1" l="1"/>
  <c r="AA12" i="1"/>
  <c r="AA14" i="1"/>
  <c r="AA15" i="1"/>
  <c r="AA16" i="1"/>
  <c r="AA17" i="1"/>
  <c r="AA8" i="1"/>
  <c r="Y9" i="1"/>
  <c r="Y12" i="1"/>
  <c r="Y14" i="1"/>
  <c r="Y15" i="1"/>
  <c r="Y16" i="1"/>
  <c r="Y17" i="1"/>
  <c r="W9" i="1"/>
  <c r="Z14" i="1"/>
  <c r="Z16" i="1"/>
  <c r="Z9" i="1" l="1"/>
  <c r="Z11" i="1"/>
  <c r="Z15" i="1"/>
  <c r="W11" i="1" l="1"/>
  <c r="W14" i="1"/>
  <c r="AA11" i="1" l="1"/>
  <c r="Y11" i="1"/>
  <c r="V8" i="1"/>
  <c r="V9" i="1"/>
  <c r="V10" i="1"/>
  <c r="Z10" i="1" s="1"/>
  <c r="V11" i="1"/>
  <c r="V12" i="1"/>
  <c r="Z12" i="1" s="1"/>
  <c r="V13" i="1"/>
  <c r="V14" i="1"/>
  <c r="V15" i="1"/>
  <c r="W15" i="1" s="1"/>
  <c r="V16" i="1"/>
  <c r="V17" i="1"/>
  <c r="Z17" i="1" l="1"/>
  <c r="W17" i="1"/>
  <c r="W13" i="1"/>
  <c r="Z13" i="1"/>
  <c r="W16" i="1"/>
  <c r="W12" i="1"/>
  <c r="W10" i="1"/>
  <c r="Z18" i="1"/>
  <c r="X15" i="1"/>
  <c r="X12" i="1"/>
  <c r="X16" i="1"/>
  <c r="X17" i="1"/>
  <c r="X14" i="1"/>
  <c r="X13" i="1"/>
  <c r="X11" i="1"/>
  <c r="X10" i="1"/>
  <c r="X9" i="1"/>
  <c r="P9" i="6"/>
  <c r="AA13" i="1" l="1"/>
  <c r="Y13" i="1"/>
  <c r="Y10" i="1"/>
  <c r="AA10" i="1"/>
  <c r="AL27" i="6"/>
  <c r="AJ27" i="6"/>
  <c r="AL17" i="6"/>
  <c r="AL15" i="6"/>
  <c r="AE26" i="6"/>
  <c r="AK31" i="6"/>
  <c r="AI31" i="6"/>
  <c r="AF31" i="6"/>
  <c r="AE31" i="6"/>
  <c r="AK14" i="6"/>
  <c r="AI14" i="6"/>
  <c r="AF14" i="6"/>
  <c r="AK26" i="6"/>
  <c r="AI26" i="6"/>
  <c r="AL14" i="6" l="1"/>
  <c r="AJ14" i="6"/>
  <c r="AI33" i="6"/>
  <c r="AE33" i="6"/>
  <c r="Y18" i="1"/>
  <c r="AL31" i="6"/>
  <c r="AK33" i="6"/>
  <c r="AJ31" i="6"/>
  <c r="AA18" i="1"/>
  <c r="X18" i="1" l="1"/>
  <c r="AF26" i="6"/>
  <c r="AF33" i="6" l="1"/>
  <c r="AJ33" i="6" s="1"/>
  <c r="AJ26" i="6"/>
  <c r="AL26" i="6"/>
  <c r="P10" i="6"/>
  <c r="P11" i="6"/>
  <c r="P13" i="6"/>
  <c r="P27" i="6"/>
  <c r="P31" i="6" s="1"/>
  <c r="P26" i="6" l="1"/>
  <c r="P14" i="6"/>
  <c r="AL33" i="6"/>
  <c r="S27" i="6"/>
  <c r="P33" i="6" l="1"/>
  <c r="S25" i="6"/>
  <c r="S24" i="6"/>
  <c r="S17" i="6"/>
  <c r="S16" i="6"/>
  <c r="S15" i="6"/>
  <c r="S10" i="6"/>
  <c r="S11" i="6"/>
  <c r="S12" i="6"/>
  <c r="S13" i="6"/>
  <c r="S9"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7"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B8" authorId="1" shapeId="0">
      <text>
        <r>
          <rPr>
            <sz val="9"/>
            <color indexed="81"/>
            <rFont val="Tahoma"/>
            <family val="2"/>
          </rPr>
          <t xml:space="preserve">VER ANEXO 1
</t>
        </r>
      </text>
    </comment>
    <comment ref="AC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<sst xmlns="http://schemas.openxmlformats.org/spreadsheetml/2006/main" count="813" uniqueCount="475">
  <si>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</si>
  <si>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</si>
  <si>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</si>
  <si>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</si>
  <si>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</si>
  <si>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</si>
  <si>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</si>
  <si>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</si>
  <si>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</si>
  <si>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</si>
  <si>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</si>
  <si>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</si>
  <si>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</si>
  <si>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</si>
  <si>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</si>
  <si>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</si>
  <si>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</si>
  <si>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</si>
  <si>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</si>
  <si>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</si>
  <si>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</si>
  <si>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</si>
  <si>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</si>
  <si>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</si>
  <si>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</si>
  <si>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</si>
  <si>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</si>
  <si>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</si>
  <si>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</si>
  <si>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</si>
  <si>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</si>
  <si>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</si>
  <si>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</si>
  <si>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</si>
  <si>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</si>
  <si>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</si>
  <si>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</si>
  <si>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</si>
  <si>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</si>
  <si>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</si>
  <si>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</si>
  <si>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</si>
  <si>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</si>
  <si>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</si>
  <si>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</si>
  <si>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</si>
  <si>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</si>
  <si>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</si>
  <si>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</si>
  <si>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</si>
  <si>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</si>
  <si>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</si>
  <si>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</si>
  <si>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</si>
  <si>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</si>
  <si>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</si>
  <si>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</si>
  <si>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</si>
  <si>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</si>
  <si>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</si>
  <si>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</si>
  <si>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</si>
  <si>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</si>
  <si>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</si>
  <si>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</si>
  <si>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</si>
  <si>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</si>
  <si>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</si>
  <si>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</si>
  <si>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</si>
  <si>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</si>
  <si>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</si>
  <si>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</si>
  <si>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</si>
  <si>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</si>
  <si>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</si>
  <si>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</si>
  <si>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</si>
  <si>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</si>
  <si>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</si>
  <si>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</si>
  <si>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</si>
  <si>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</si>
  <si>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</si>
  <si>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</si>
  <si>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</si>
  <si>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</si>
  <si>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</si>
  <si>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</si>
  <si>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</si>
  <si>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</si>
  <si>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</si>
  <si>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</si>
  <si>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</si>
  <si>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</si>
  <si>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</si>
  <si>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</si>
  <si>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</si>
  <si>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</si>
  <si>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</si>
  <si>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</si>
  <si>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</si>
  <si>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</si>
  <si>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</si>
  <si>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</si>
  <si>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</si>
  <si>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</si>
  <si>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</si>
  <si>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</si>
  <si>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</si>
  <si>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</si>
  <si>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</si>
  <si>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</si>
  <si>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</si>
  <si>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</si>
  <si>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</si>
  <si>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</si>
  <si>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</si>
  <si>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</si>
  <si>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</si>
  <si>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</si>
  <si>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</si>
  <si>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</si>
  <si>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</si>
  <si>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</si>
  <si>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</si>
  <si>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</si>
  <si>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</si>
  <si>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</si>
  <si>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</si>
  <si>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</si>
  <si>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</si>
  <si>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</si>
  <si>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</si>
  <si>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TRANSCARIBE S.A.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</si>
  <si>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</si>
  <si>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</si>
  <si>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</si>
  <si>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</si>
  <si>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</si>
  <si>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</si>
  <si>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</si>
  <si>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</si>
  <si>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</si>
  <si>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REPORTE META PRODUCTO DE  SEPTIEMBRE A DICIEMBRE 2024</t>
  </si>
  <si>
    <t>PROGRAMACIÓN META PRODUCTO 2025</t>
  </si>
  <si>
    <t>PROGRAMACIÓN META PRODUCTO 2026</t>
  </si>
  <si>
    <t>PROGRAMACIÓN META PRODUCTO 2027</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</si>
  <si>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</si>
  <si>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</si>
  <si>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</si>
  <si>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</si>
  <si>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</si>
  <si>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</si>
  <si>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</si>
  <si>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Número</t>
  </si>
  <si>
    <t>Renovar dieciocho (18) estaciones del sistema</t>
  </si>
  <si>
    <t xml:space="preserve">Bien </t>
  </si>
  <si>
    <t>2408041 – Estaciones mejoradas</t>
  </si>
  <si>
    <t>Patio Portal renovado</t>
  </si>
  <si>
    <t>Renovar un (1) Patio Portal</t>
  </si>
  <si>
    <t>2408040 – Portales mejorados</t>
  </si>
  <si>
    <t>N/A</t>
  </si>
  <si>
    <t>4.6.5</t>
  </si>
  <si>
    <t>Carril de solobus renovado</t>
  </si>
  <si>
    <t>Renovar un (1) carril de solobus</t>
  </si>
  <si>
    <t>2408006 - Vías urbanas mejoradas para la operación del servicio público de transporte organizado</t>
  </si>
  <si>
    <t>Servicio</t>
  </si>
  <si>
    <t>Servicio de seguridad ciudadana implementado en el SITM</t>
  </si>
  <si>
    <t>Implementar un (1) servicio de seguridad ciudadana en el Sistema Integrado de Transporte Masivo</t>
  </si>
  <si>
    <t>2408039 - Servicio de seguridad ciudadana en los sistemas de transporte público organizado</t>
  </si>
  <si>
    <t>Sistema de servicios conexos al sistema de recaudo, gestión de flota, información al usuario modernizado</t>
  </si>
  <si>
    <t>Porcentaje</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</si>
  <si>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</si>
  <si>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</si>
  <si>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</si>
  <si>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</si>
  <si>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</si>
  <si>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</si>
  <si>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</si>
  <si>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</si>
  <si>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</si>
  <si>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</si>
  <si>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Estudio para la implementación de la tarifa diferencial en el Sistema</t>
  </si>
  <si>
    <t>Elaborar estudio para la implementación de la tarifa diferencial en el Sistema</t>
  </si>
  <si>
    <t>2408017 – Documentos de lineamientos técnicos</t>
  </si>
  <si>
    <t>Pasajeros movilizados</t>
  </si>
  <si>
    <t>Movilizar ciento treinta y siete millones trescientos dos mil novecientos noventa y ocho (137.302.998) pasajeros en el cuatrienio</t>
  </si>
  <si>
    <t>2408001 - Servicio de transporte público organizado implementados (SITM. SITP. SETP, SITR)</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</si>
  <si>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</si>
  <si>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</si>
  <si>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</si>
  <si>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</si>
  <si>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</si>
  <si>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</si>
  <si>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</si>
  <si>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</si>
  <si>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</si>
  <si>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</si>
  <si>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</si>
  <si>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</si>
  <si>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</si>
  <si>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</si>
  <si>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</si>
  <si>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</si>
  <si>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</si>
  <si>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</si>
  <si>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</si>
  <si>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</si>
  <si>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</si>
  <si>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REPORTE EJECUTADO DE JUNIO 1 A NOVIEMBRE 15 DE 2024</t>
  </si>
  <si>
    <t>OBSERVACION O RELACIÓN DE EVIDENCIA</t>
  </si>
  <si>
    <t>Gestión con Valores para Resultado</t>
  </si>
  <si>
    <t>Política de Gobierno Digital
Política de Seguridad Digital</t>
  </si>
  <si>
    <t xml:space="preserve">Gestión en Tecnología </t>
  </si>
  <si>
    <t xml:space="preserve">Requerimiento Tecnológicos </t>
  </si>
  <si>
    <t>Medir el nivel cumplimiento de las soluciones resueltas de la mesa de servicio</t>
  </si>
  <si>
    <t>Trimestral</t>
  </si>
  <si>
    <t>Eficacia</t>
  </si>
  <si>
    <t>Plan estratégico de tecnologías de la información - PETI</t>
  </si>
  <si>
    <t>A NOVIEMBRE SE HA AVANZADO EN UN 67 % EN LAS ACTIVIDADES DEL PETI, DIVIDIDO ASÍ:
-RESUELTAS: 4
-AVANCEN SUPERIOR O IGUAL AL 50%  : 18
-AVANCE INFERIOR AL 50% : 2
-AVANCE 0% :  4</t>
  </si>
  <si>
    <t>https://transcaribe-my.sharepoint.com/:f:/g/personal/gmarriagatovar_transcaribe_gov_co/Eh5a_AMQKr9GmAWb8Vz8WT8BMaiaT5a2L9igCcCqfIJ4wg?e=aojCDj
El reporte de los indicadores de Gestión se realizarán a partir de la vigencia 2025</t>
  </si>
  <si>
    <t>Posibilidad de perdida reputacional por el levantamiento incorrecto de los activos de información de la entidad debido a omisión por parte del lider de los lineamientos establecidos para realizar este inventario.</t>
  </si>
  <si>
    <t>El lider del Proceso de Tecnologias establece el instrumento para elaborar el inventario de activos de información, de acuerdo con los criterios (confidencialidad, integridad y disponibilidad), para su posterior aplicación.</t>
  </si>
  <si>
    <t>Cumplimiento PETI</t>
  </si>
  <si>
    <t>Medir el nivel cumplimiento de las acciones desarrolladas del Plan Institucional de acuerdo con el decreto 612 de 2018</t>
  </si>
  <si>
    <t>Cumplimiento Tto de Riesgos</t>
  </si>
  <si>
    <t>Medir el nivel de riesgos tecnológicos materializados</t>
  </si>
  <si>
    <t>El lider del Proceso de Tecnologias de la información realiza una verificación  a la elaboración del inventario de activos de información, para comprobar si cumple con la lista de chequeo y lineamientos establecidos, para su posterior aplicación.</t>
  </si>
  <si>
    <t xml:space="preserve">Percepción de Funcionario o Contratistas </t>
  </si>
  <si>
    <t>Nivel de satisfacción de la percepción de los funcionarios y contratistas frente a los servicios tecnológicos</t>
  </si>
  <si>
    <t>Posibilidad de perdida reputacional por vulnerabilidad en el sistema que afecte la disponibilidad y confidencialidad de la información   debido a incumplimiento de los parametros establecidos en la Politica de seguridad de la información de la entidad.</t>
  </si>
  <si>
    <t>El lider del Proceso de Tecnologias de la información establece herramienta de monitoreo de seguridad como firewalls, programas antimalware, sistemas de doble autenticación, para detectar amenazas y poder reaccionar de forma inmediata ó reducir su impacto.</t>
  </si>
  <si>
    <t xml:space="preserve">Mantenimiento </t>
  </si>
  <si>
    <t xml:space="preserve">Medir el cumplimiento del programa de mantenimiento </t>
  </si>
  <si>
    <t>El lider del Proceso de Tecnologias de la información, realiza copias de respaldo de la información, del software e imágenes de los sistemas, y periodicamente de acuerdo con los lineamientos establecidos por la entidad</t>
  </si>
  <si>
    <t xml:space="preserve">Tiempo Promedio de respuesta </t>
  </si>
  <si>
    <t xml:space="preserve">Medir el tiempo de respuesta para las soluciones tecnológicos </t>
  </si>
  <si>
    <t>Plan Anual de Adquisiciones formulado y en ejecución</t>
  </si>
  <si>
    <t>400 adquisiciones
$19.373.660.535,00</t>
  </si>
  <si>
    <t>71,03%</t>
  </si>
  <si>
    <t xml:space="preserve">PARA EL GLOBAL DEL PERIODO COMPRENDIDO ENTRE 1 DE ENERO Y 15 DE NOVIEMBRE, LA EJECUCIÓN DEL PLAN ANUAL DE 329 ADQUISICIONES EN TÉRMINOS DE VALOR ($13.762.001.918,15), EQUIVALENTES A UN PORCENTAJE DE 71,04% FRENTE A LO PROYECTADO PARA LA VIGENCIA.
PARA MAYOR INFORMACIÓN SE COMPARTE LINK, DONDE ENCONTRARÁ TODA LA INFORMACIÓN CORRESPONDIENTE A LAS PUBLICACIONES Y MODIFICACIONES REALIZADAS AL PLAN ANUAL DE ADQUISICIONES DE LA VIGENCIA 2024:
https://community.secop.gov.co/Public/App/AnnualPurchasingPlanEditPublic/View?id=488424
</t>
  </si>
  <si>
    <t>ENTIDADES</t>
  </si>
  <si>
    <t>Plan Institucional de Archivo de la entidad PINAR formulado y en ejecución</t>
  </si>
  <si>
    <t xml:space="preserve">
"A NOVIEMBRE SE LLEVA EJECUTADO EL PINAR EN UN 74%. SE HAN EJECUTADO TOTALMENTE 3 ACTIVIDADES Y LAS OTRAS 6 SE ENCUENTRAN EN AVANCE PARCIAL. PARA UN TOTAL DE 9 ACTIVIDADES PROGRAMADAS"  https://transcaribe-my.sharepoint.com/:f:/g/personal/talentohumano_transcaribe_gov_co/EoINqYlOhsVBhumSsd7FSmwBW6finx2Uuz7wxSQASFjuig?e=u5tJT8</t>
  </si>
  <si>
    <t>SERVIDORES</t>
  </si>
  <si>
    <t>Plan Estratégico de Talento Humano formulado y en ejecución</t>
  </si>
  <si>
    <t>EN EL PERIODO ENERO A NOVIEMBRE DE 2024 SE EJECUTARON 102 ACTIVIDADES DE 205 PROGRAMADAS, LO QUE REPRESENTA UN AVANCE DEL 50%.https://transcaribe-my.sharepoint.com/:f:/g/personal/talentohumano_transcaribe_gov_co/EtVqwdcg8g5GkIIli3MlvfoByoZexMuKOGALWcL3aCg7Hg?e=39XAmK    https://transcaribe-my.sharepoint.com/:f:/g/personal/talentohumano_transcaribe_gov_co/Epwyq-EAu09LlHgBgqhLlWwB0yXw0VUgHlU4ZX-rII0pVA?e=9qenp5</t>
  </si>
  <si>
    <t>CIUDADANÍA</t>
  </si>
  <si>
    <t>Plan Institucional de Capacitación formulado y en ejecución</t>
  </si>
  <si>
    <t>EN EL PERIODO ENERO A  NOVIEMBRE DE 2024 SE EJECUTARON 6 ACTIVIDADES DE 26 PROGRAMADAS, LO QUE REPRESENTA UN AVANCE DEL 23%. https://transcaribe-my.sharepoint.com/:f:/g/personal/talentohumano_transcaribe_gov_co/Epwyq-EAu09LlHgBgqhLlWwB0yXw0VUgHlU4ZX-rII0pVA?e=lC1epa</t>
  </si>
  <si>
    <t>INTERNO</t>
  </si>
  <si>
    <t>Plan de Incentivos Institucionales formulado y en ejecución</t>
  </si>
  <si>
    <t>EN EL PERIODO ENERO A NOVIEMBRE DE 2024 SE EJECUTARON 29 ACTIVIDADES DE 48 PROGRAMADAS, LO QUE REPRESENTA UN AVANCE DEL 60%. https://transcaribe-my.sharepoint.com/:f:/g/personal/talentohumano_transcaribe_gov_co/EtVqwdcg8g5GkIIli3MlvfoByoZexMuKOGALWcL3aCg7Hg?e=t9j3qR</t>
  </si>
  <si>
    <t>Plan de Trabajo Anual en Seguridad y Salud en el Trabajo formulado y en ejecución</t>
  </si>
  <si>
    <t>PARA EL GLOBAL DEL PERIODO COMPRENDIDO ENTRE 1 DE ENERO Y 15 DE NOVIEMBRE, LA EJECUCIÓN DEL PLAN ANUAL DE 90 ACTIVIDADES, EQUIVALENTES A UN PORCENTAJE DE 69,00% FRENTE A LO PROYECTADO FRENTE A LA VIGENCIA 2024. https://transcaribe-my.sharepoint.com/:f:/g/personal/talentohumano_transcaribe_gov_co/EqMGq_FHm2JOpY_xjMIEx1MBXojYa0uwbGvByLuWMaWzLw?e=rTkNfY</t>
  </si>
  <si>
    <t>Plan Anual Anticorrupción formulado y en ejecución</t>
  </si>
  <si>
    <t>SE REALIZÓ EL PRIMER MONITOREO CON CORTE A 30 DE ABRIL Y A SU VEZ LA OFICINA DE CONTROL INTERNO REALIZÓ EL SEGUIMIENTO CORRESPONDIENTE Y PUBLICÓ EN LA PAGINA WEB DE LA ENTIDAD LA MATRIZ DEL PRIMER SEGUIMIENTO:
https://transcaribe.gov.co/index.php/reportes-de-control-interno/
SE ADJUNTA EL PRIMER SEGUIMIENTO A LA MATRIZ DE RIESGOS
https://transcaribe-my.sharepoint.com/:f:/g/personal/enlacemipg_transcaribe_gov_co/Eg5rUAQmIVNGrS09HmyeM24B5yy7msPLDQRTnZDDLLLcwg?e=xLLSPl
EL SEGUNDO MONITOREO Y SEGUIMIENTO CON CORTE A 31 DE AGOSTO SE ENCUENTRA EN RECOPILACIÓN CONFORME A LOS TIEMPOS ESTABLECIDOS EN LA GUIA DE ADMINISTRACIÓN DE RIESGOS DE FUNCIÓN PUBLICA VERSIÓN 6.</t>
  </si>
  <si>
    <t>Política de Servicio al Ciudadano</t>
  </si>
  <si>
    <t>Gestión de Relacionamiento con el Usuario</t>
  </si>
  <si>
    <t>PQRS  resueltas en los términos de ley</t>
  </si>
  <si>
    <t>Medir nivel de las PQRS  resueltas en los términos de ley</t>
  </si>
  <si>
    <t>El reporte de los indicadores de Gestión se realizarán a partir de la vigencia 2025</t>
  </si>
  <si>
    <t>Posibilidad de afectación reputacional por Información desactualizada o errada comunicada a la ciudadanía, sobre la oferta institucional.</t>
  </si>
  <si>
    <t>El lider del proceso de relacionamiento con el usuario, verifica que la oferta institucional se encuentre actualizada de acuerdo con las necesidades de los usuarios, mediante la percepción ciudadana para garantizar el adecuado funcionamiento del sistema integrado SITM.
El lider del proceso de relacionamiento con el usuario, establece articuladamente con el proceso de comunicaciones el desarrollo de campañas participativas e informativas sobre las acciones que desarrolla por transcaribe para mejorar la experiencia de los usuarios.</t>
  </si>
  <si>
    <t xml:space="preserve">% variación PQRS </t>
  </si>
  <si>
    <t>Medir la variación del nivel de PQRS recibidas</t>
  </si>
  <si>
    <t>Nivel de Satisfacción del Usuario</t>
  </si>
  <si>
    <t>Medir la percepción de la ciudadanía del servicio ofrecido</t>
  </si>
  <si>
    <t>Estrategias cultura implementada</t>
  </si>
  <si>
    <t>Medír la implementación de la Cultura TransCaribe</t>
  </si>
  <si>
    <t>Posibilidad de afectación económica,  por entregar respuesta a requerimeintos de los grupos de valor por fuera de los tiempos de ley.</t>
  </si>
  <si>
    <t>El lider del proceso de relacionamiento con el usuario, realiza el seguimiento periodico a los tiempos y calidad de las respuesta  de los requerimientos, a traves de los canales oficiales para asegurar el desarrollo adecuado del proceso.
El lider del proceso de relacionamiento con el usuario,  realiza mesa de trabajo periodicas con todos los procesos para  realizar un balance del estado de las PQRS, para posteriomente tomar acciones de mejora del proceso.</t>
  </si>
  <si>
    <t>Estrategia de Participación  del Usuario</t>
  </si>
  <si>
    <t xml:space="preserve">Medir la participación del usuarios </t>
  </si>
  <si>
    <t xml:space="preserve">Información y Comunicación </t>
  </si>
  <si>
    <t>Política de Gestión Documental
Política de Transparencia, Acceso a la información Pública y lucha contra la corrupción</t>
  </si>
  <si>
    <t>Gestión Comunicación y Prensa</t>
  </si>
  <si>
    <t>Comunicaciones institucionales</t>
  </si>
  <si>
    <t>Mejorar las comunicaciones internas entre las depdencias de la entidad</t>
  </si>
  <si>
    <t xml:space="preserve">Posibilidad de pérdida reputacional a causa de comunicaciones elaboradas sin tomar en cuenta las políticas y lineamientos institucionales de operación de la entidad.	</t>
  </si>
  <si>
    <t>El líder del proceso de comunicaciones y prensa, revisa que las comunicaciones internas y externas cumplan con las políticas de operación establecidas por la entidad, verifican con las áreas el contenido de los mensajes con el fin de contar con la aprobación antes de ser difundida.
El líder del proceso de comunicaciones y prensa, realiza monitoreo periodico al Plan Estratégico de Comunicaciones, para verificar el nivel de cumplimiento de las apuestas establecidas y tomar acciones .</t>
  </si>
  <si>
    <t>Imagen Corporativa</t>
  </si>
  <si>
    <t>Medir la mejora de  la imagen corporativa de la entidad</t>
  </si>
  <si>
    <t>Posibilidad de afectación reputacional, por desinformación a los usuarios del SITM Transcaribe y opinión pública, debido al uso e interpretación inadecuada de la información sobre la entidad</t>
  </si>
  <si>
    <t>El líder del proceso de comunicaciones y prensa,  realiza publicación oportuna y permanente de la información institucional con base en las solicitudes o necesidades identificadas por los demás procesos, la entidad y los grupos de valor.</t>
  </si>
  <si>
    <t>Reconocimiento de la Entidad</t>
  </si>
  <si>
    <t>Medir el reconocimiento institucional de la entidad</t>
  </si>
  <si>
    <t>El líder del proceso de comunicaciones y prensa, realiza campañas interna y externa sobre el uso adecuado de las comunicaciones y los canales oficiales de la entidad, para garantizar  la información veraz y oportuna.</t>
  </si>
  <si>
    <t>Control Disciplinario</t>
  </si>
  <si>
    <t xml:space="preserve">Actividades de prevención </t>
  </si>
  <si>
    <t xml:space="preserve">Medir el nivel de prevención  sobre las conductas disciplinarias </t>
  </si>
  <si>
    <t xml:space="preserve">Posibilidad de pérdida reputacional por inadecuada selección del personal para desarrollar las campañas de sensibilizaciones a los funcionarios y contratistas sobre cómo prevenir acciones disciplinarias en el desarrollo de su labor, debido al desconocimiento de la estrategia de prevención de la entidad lo que impactará directamente en la ejecución y en el cumplimiento de la programación. </t>
  </si>
  <si>
    <t>Lider del proceso de control disciplinario (Prevención) realizará la formación de todos los funcionarios y contratistas de la entidad sobre la estrategia de prevención de actuaciones disciplinarias. Para garantizar el buen desempeño de estos, con miras al cumplimiento de la función pública</t>
  </si>
  <si>
    <t>Decisiones Disciplinarias  archivadas</t>
  </si>
  <si>
    <t>Medir el nivel decisiones disiciplinarias archivadas</t>
  </si>
  <si>
    <t>Fallos de absolución</t>
  </si>
  <si>
    <t>Medir el nivel Fallos de absolución</t>
  </si>
  <si>
    <t xml:space="preserve">Posibilidad de pérdida reputacional por no realizar adecuadamente el seguimiento a las acciones establecidas en la estrategia de prevención, debido a desconocimiento de las acciones propuestas y la periodicidad definida lo que afectará directamente el desarrollo del componente de instrucción. </t>
  </si>
  <si>
    <t>Lider de control disciplinario (Instrucción) realiza el inventario de las acciones que se encuentren vigentes o abiertas y de acuerdo con el seguimiento periódico se identificará el nivel de cumplimiento, esto con el propósito de determinar la existencia o no de una falta disciplinaria</t>
  </si>
  <si>
    <t xml:space="preserve"> Fallos Sancionatorio</t>
  </si>
  <si>
    <t>Medir el nivel  Fallos Sancionatorio</t>
  </si>
  <si>
    <t>Desarrollo de Negocios Colaterales</t>
  </si>
  <si>
    <t>Cumplimiento estrategia</t>
  </si>
  <si>
    <t>Medir las estrategias de negocios colaterales implementadas</t>
  </si>
  <si>
    <t>Posibilidad de pérdida reputacional o económica debido a contratos ó aceptación de la oferta legalizados sin el lleno de requisitos formales sobre explotación colateral.</t>
  </si>
  <si>
    <t>El líder del proceso de Desarrollo de Negocios en articulación con el comité comercial define las reglas y condiciones para realizar el aprovechamiento económico  Sistema Integrado de Transporte Masivo - SITM, a traves de un acta donde se describen las apuestas que conforman la estrategia  comercial, para luego realizar la formalización mediante acto administrativo.
El líder del proceso de Gestión Jurídica verifica que la información suministrada por el privado ó público interesado, corresponda con las reglas y condiciones de la estrategia  de desarrollo de negocios implementada, mediante una lista de chequeo, si cumplen se procede a la contración ú aceptación de la  oferta.</t>
  </si>
  <si>
    <t>Ingresos Generados y Sostenibilidad</t>
  </si>
  <si>
    <t>Ingresos por cada negocio colateral</t>
  </si>
  <si>
    <t>Posibilidad de pérdida reputacional o económica debido a afectaciones ambientales o patrimoniales ocasionadas por la publicidad exterior.</t>
  </si>
  <si>
    <t>El líder del proceso de Desarrollo de Negocios, verifica en campo las afectaciones ocasionadas por la publicidad exterior de conformidad con la normatividad vigente,   para posteriormente tomar evidencias y realizar las mejoras correspondientes.
El líder del proceso de Desarrollo de Negocios, realiza trámite de respuesta ante las autoridades ambientales y patrimoniales del Distrito de Cartagena sobre las acciones o rutas de actuación para solucionar las afectaciones ocurridas.</t>
  </si>
  <si>
    <t>Tasa de Éxito</t>
  </si>
  <si>
    <t>Medir el total iniciativas Concretadas</t>
  </si>
  <si>
    <t>Posibilidad de pérdida reputacional o económica debido a instalación de publicidad interior o exterior que no cumple con los requisitos establecidos en el contrato.</t>
  </si>
  <si>
    <t>El líder del proceso de Desarrollo de Negocios, verifica periodicamente en campo que la publicidad exterior implementada cumpla con los requisitos del contrato, para posteriormente  tomar evidencias y realizar las mejoras correspondiente.</t>
  </si>
  <si>
    <t>Afectaciones</t>
  </si>
  <si>
    <t>Medir el número de incidencias o afectaciones de publicidad exterior comprobadas</t>
  </si>
  <si>
    <t xml:space="preserve">El líder del proceso de Desarrollo de Negocios, realiza periodicamente mesas de trabajo con el privado ó público interesado,  para implementar medidas preventivas sobre publicidad interior o exterior para cumplir con los requisitos del contrato. </t>
  </si>
  <si>
    <t xml:space="preserve">
</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</si>
  <si>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</si>
  <si>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</si>
  <si>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</si>
  <si>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</si>
  <si>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</si>
  <si>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</si>
  <si>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</si>
  <si>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</si>
  <si>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</si>
  <si>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</si>
  <si>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</si>
  <si>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</si>
  <si>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</si>
  <si>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</si>
  <si>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1. Mejorar y adecuar la infraestructura del SITM Transcaribe</t>
  </si>
  <si>
    <t>1.1.1. Obra civíl</t>
  </si>
  <si>
    <t>Estaciones con Mantenimiento de cubiertas y listón</t>
  </si>
  <si>
    <t>Todas</t>
  </si>
  <si>
    <t>Dirección de Planeación e Infraestructura - Transcaribe S.A.</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</si>
  <si>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</si>
  <si>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</si>
  <si>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Si</t>
  </si>
  <si>
    <t>REALIZAR LA GERENCIA INTEGRAL POR EL SISTEMA DE PRECIOS UNITARIOS FIJOS SIN FÓRMULA DE REAJUSTE PARA EL MEJORAMIENTO Y MANTENIMIENTO DE LAS ESTACIONES DE SERVICIO DE TRANSPORTE MASIVO.</t>
  </si>
  <si>
    <t>Contratación directa.</t>
  </si>
  <si>
    <t xml:space="preserve">Recursos propios </t>
  </si>
  <si>
    <t>1.3.3.1.00-95-001 RB ICLD</t>
  </si>
  <si>
    <t>EQUIDAD DE LA MUJER</t>
  </si>
  <si>
    <t>1.1.2. Infraestructura en obra blanca</t>
  </si>
  <si>
    <t>Estaciones con Impermeabilización cubiertas, pintura, carpintería madera y carpintería metálica, mantenimiento general puertas metalicas, cielo raso, aseo y retiro material sobrante fuera de obra</t>
  </si>
  <si>
    <t>1.1.3. Redes</t>
  </si>
  <si>
    <t>Estaciones con Mantenimiento, desmonte, suministro e instalación de luminaria LED</t>
  </si>
  <si>
    <t>1.1.4. Dotación</t>
  </si>
  <si>
    <t>Estaciones con Mantenimiento, suministro e instalación señalética y señalización horizontal de piso</t>
  </si>
  <si>
    <t>1.1.5. Seguimiento</t>
  </si>
  <si>
    <t>Informes Supervisión de los trabajos realizados</t>
  </si>
  <si>
    <t>Suspensión de las obras por retraso en los pagos</t>
  </si>
  <si>
    <t>Realizar gestiones frente al distrito de Cartagena para la consecución oportuna de recursos que contribuyan al mejoramiento de los servicios ofrecidos de forma que se preste un servicio de calidad que genere seguridad y confianza a los usuarios.</t>
  </si>
  <si>
    <t>No</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</si>
  <si>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</si>
  <si>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</si>
  <si>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</si>
  <si>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Diferencial tarifa técnica vs. tarifa usuario cubierto</t>
  </si>
  <si>
    <t>Dirección Administrativa y Financiera - Transcaribe S.A.</t>
  </si>
  <si>
    <t>Repercusiones legales por incumplimiento de compromisos contractuales</t>
  </si>
  <si>
    <t>Cumplimiento oportuno de las obligaciones para evitar atrasos en el desarrollo del proceso</t>
  </si>
  <si>
    <t>CAMBIO CLIMÁTICO</t>
  </si>
  <si>
    <t>1.1.2. Vehículos disponibles para operación</t>
  </si>
  <si>
    <t>100% de Vehiculos operantes</t>
  </si>
  <si>
    <t>Dirección de Operaciones - Transcaribe S.A.</t>
  </si>
  <si>
    <t>1.1.4. Movilización de pasajeros</t>
  </si>
  <si>
    <t>Mejoras operacionales, acuerdos conciliatorios resultando en cumplimiento de proyección pasajeros movilizados</t>
  </si>
  <si>
    <t>2.2.2. Implementar puestos de vigilancia</t>
  </si>
  <si>
    <t>Secretaría General - Trancaribe S.A.</t>
  </si>
  <si>
    <t>2.2.3. Divulgar piezas comunicativas</t>
  </si>
  <si>
    <t>Divulgación estrategias en redes y estaciones</t>
  </si>
  <si>
    <t>2.2.4. Realizar tomas y brigadas comunicativas</t>
  </si>
  <si>
    <t>Tomas en estaciones por estrategia</t>
  </si>
  <si>
    <t>2.2.5. Seguimiento y monitoreo</t>
  </si>
  <si>
    <t>Evaluación Impacto estrategias</t>
  </si>
  <si>
    <t>Prestación irregular del servicio</t>
  </si>
  <si>
    <t>Realizar comparaciones de lo programado vs. lo ejecutado de forma que se puedan establecer estrategias que garanticen que se ejecute efectivamente lo programado</t>
  </si>
  <si>
    <t>3.1.2. Adquisición de equipos y componentes tecnológicos</t>
  </si>
  <si>
    <t>Equipos y componentes técnológicos adquiridos y actualización sistemas tecnológicos</t>
  </si>
  <si>
    <t xml:space="preserve">Fortalecer operacionalmente el Sistema Integrado de Transporte Masivo de Cartagena de Indias mediante la adopción de estrategias conjuntas con el distrito de Cartagena </t>
  </si>
  <si>
    <t>Implementar las rutas de faltantes del sistema que garanticen la oferta de servicios con cobertura en el 100% de la ciudad y propicien el avance de las etapas faltantes en la implementación del sistema.</t>
  </si>
  <si>
    <t>240800100 - Pasajeros que se movilizan en medios de transporte sostenibles</t>
  </si>
  <si>
    <t>2.1.1. Disponibilidad de flota</t>
  </si>
  <si>
    <t>Mantenimiento Flota TC Operador</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</si>
  <si>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</si>
  <si>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</si>
  <si>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</si>
  <si>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</si>
  <si>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</si>
  <si>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</si>
  <si>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</si>
  <si>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</si>
  <si>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</si>
  <si>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</si>
  <si>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</si>
  <si>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</si>
  <si>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</si>
  <si>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</si>
  <si>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</si>
  <si>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</si>
  <si>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</si>
  <si>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</si>
  <si>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</si>
  <si>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</si>
  <si>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</si>
  <si>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</si>
  <si>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</si>
  <si>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</si>
  <si>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</si>
  <si>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</si>
  <si>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</si>
  <si>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</si>
  <si>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</si>
  <si>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</si>
  <si>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</si>
  <si>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</si>
  <si>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</si>
  <si>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</si>
  <si>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</si>
  <si>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</si>
  <si>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</si>
  <si>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</si>
  <si>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</si>
  <si>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</si>
  <si>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</si>
  <si>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</si>
  <si>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</si>
  <si>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</si>
  <si>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</si>
  <si>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TRANSPORTE MASIVO CONFIABLE, EFICIENTE Y SOSTENIBLE</t>
  </si>
  <si>
    <t>ACUMULADO CUATRIENIO</t>
  </si>
  <si>
    <t>AVANCE META PRODUCTO AL AÑO (PONDERADO)</t>
  </si>
  <si>
    <t>AVANCE META PRODUCTO AL CUATRIENIO (PONDERADO)</t>
  </si>
  <si>
    <t>AVANCE META PRODUCTO AL AÑO (SIMPLE)</t>
  </si>
  <si>
    <t>AVANCE META PRODUCTO AL CUATRIENIO (SIMPLE)</t>
  </si>
  <si>
    <t>AVANCE PROYECTO MEJORAMIENTO DE LA INFRAESTRUCTURA GENERAL DEL SISTEMA INTEGRADO DE TRANSPORTE MASIVO - TRANSCARIBE CARTAGENA DE INDIAS</t>
  </si>
  <si>
    <t>AVANCES ACTIVIDADES DE PROYECTO</t>
  </si>
  <si>
    <t>2024130010176 FORTALECIMIENTO DEL SERVICIO DEL SISTEMA INTEGRADO DE TRANSPORTE MASIVO - TRANSCARIBE S,A,  CARTAGENA DE INDIAS</t>
  </si>
  <si>
    <t>2024130010175 MEJORAMIENTO DE LA INFRAESTRUCTURA GENERAL DEL SISTEMA INTEGRADO DE TRANSPORTE MASIVO - TRANSCARIBE  CARTAGENA DE INDIAS</t>
  </si>
  <si>
    <t xml:space="preserve"> ICLD</t>
  </si>
  <si>
    <t>AVANCE PROYECTOFORTALECIMIENTO DEL SERVICIO DEL SISTEMA INTEGRADO DE TRANSPORTE MASIVO – TRANSCARIBE S.A. CARTAGENA DE INDIAS</t>
  </si>
  <si>
    <t>AVANCE PROYECTOFORTALECIMIENTO OPERACIONAL DEL SISTEMA INTEGRADO DE TRANSPORTE MASIVO DE CARTAGENA DE INDIAS – TRANSCARIBE S.A. –TG+</t>
  </si>
  <si>
    <t>EJE PRESUPUESTAL</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</si>
  <si>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</si>
  <si>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</si>
  <si>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240802400– Estudios de preinversión realizados</t>
  </si>
  <si>
    <t>REPORTE META PRODUCTO DE  MARZO 2025</t>
  </si>
  <si>
    <t>REPORTE META PRODUCTO DE  JUNIO 2025</t>
  </si>
  <si>
    <t>REPORTE META PRODUCTO DE  JUNIO 1 A DICIEMBRE 15 DE 2024</t>
  </si>
  <si>
    <t>ACUMULADO AÑO 2024</t>
  </si>
  <si>
    <t>ACUMULADO META PRODUCTO AL AÑO 2025</t>
  </si>
  <si>
    <t>REPORTE ACTIVIDADES PROYECTO DE  ENERO A MARZO 2025</t>
  </si>
  <si>
    <t>PRESUPUESTO EJECUTADO MARZO COMPROMISOS</t>
  </si>
  <si>
    <t>PORCENTAJE EJECUTADO MARZO SEGÚN COMPROMISOS</t>
  </si>
  <si>
    <t>PRESUPUESTO EJECUTADO MARZO GIROS</t>
  </si>
  <si>
    <t>PORCENTAJE EJECUTADO MARZO SEGÚN GIROS</t>
  </si>
  <si>
    <t>- ICDE-TRANSCARIBE 50% SOBRETASA GASOLINA</t>
  </si>
  <si>
    <t>65% PERMISO DE ACCESO A ZONA CON RESTRICCIÓN VEHICULAR DECRETO 0833</t>
  </si>
  <si>
    <t>Cobros por estacionamiento sobre las vías públicas</t>
  </si>
  <si>
    <t>Ingresos corrientes de Libre Destinación</t>
  </si>
  <si>
    <t>RB 65% PERMISO DE ACCESO A ZONA CON RESTRICCION VEHICULAR DECRETO 0833</t>
  </si>
  <si>
    <t>RB TRANSCARIBE 50% SOBRETASA GASOLINA</t>
  </si>
  <si>
    <t>FORTALECIMIENTO DEL SERVICIO DEL SISTEMA INTEGRADO DE TRANSPORTE MASIVO - TRANSCARIBE S.A.  CARTAGENA DE INDIAS</t>
  </si>
  <si>
    <t>DISEÑO Y CONSTRUCCION DE SISTEMAS DE TRANSPORTE ALTERNATIVOS EN  CARTAGENA DE INDIAS</t>
  </si>
  <si>
    <t>1.1.1. Sostenibilidad del SITM - Fondo de estabilización Tarifaria FET- Diferencial tarifa técnica vs. tarifa usuario cubierto</t>
  </si>
  <si>
    <t>1.1.3. Control operativo en vía</t>
  </si>
  <si>
    <t>1.2.1. Documento con la descripción de los procesos, métodos y herramientas</t>
  </si>
  <si>
    <t>1.2.2. Documento con los resultados de las validaciones</t>
  </si>
  <si>
    <t>Regularidad del servicio</t>
  </si>
  <si>
    <t>Documento previo</t>
  </si>
  <si>
    <t>Documento final validado</t>
  </si>
  <si>
    <t>Todas las estaciones de 24 horas los 7 días a la semana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</si>
</sst>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quot;$&quot;\ * #,##0.00_-;_-&quot;$&quot;\ * &quot;-&quot;??_-;_-@_-"/>
    <numFmt numFmtId="43" formatCode="_-* #,##0.00_-;\-* #,##0.00_-;_-* &quot;-&quot;??_-;_-@_-"/>
    <numFmt numFmtId="164" formatCode="_(* #,##0.00_);_(* \(#,##0.00\);_(* &quot;-&quot;??_);_(@_)"/>
    <numFmt numFmtId="165" formatCode="0.0%"/>
    <numFmt numFmtId="166" formatCode="_-[$$-240A]\ * #,##0.00_-;\-[$$-240A]\ * #,##0.00_-;_-[$$-240A]\ * &quot;-&quot;??_-;_-@_-"/>
    <numFmt numFmtId="167" formatCode="###,###,###,###,###.00"/>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u/>
      <sz val="11"/>
      <color theme="10"/>
      <name val="Aptos Narrow"/>
      <family val="2"/>
      <scheme val="minor"/>
    </font>
    <font>
      <b/>
      <sz val="10"/>
      <color rgb="FF000000"/>
      <name val="Calibri"/>
      <family val="2"/>
    </font>
    <font>
      <b/>
      <sz val="11"/>
      <color theme="1"/>
      <name val="Aptos Narrow"/>
      <scheme val="minor"/>
    </font>
    <font>
      <sz val="11"/>
      <color rgb="FF000000"/>
      <name val="Aptos Narrow"/>
    </font>
    <font>
      <sz val="11"/>
      <color rgb="FF242424"/>
      <name val="Aptos Narrow"/>
      <charset val="1"/>
    </font>
    <font>
      <sz val="11"/>
      <color rgb="FF000000"/>
      <name val="Aptos Narrow"/>
      <family val="2"/>
    </font>
    <font>
      <b/>
      <sz val="14"/>
      <color theme="1"/>
      <name val="Aptos Narrow"/>
      <scheme val="minor"/>
    </font>
    <font>
      <b/>
      <sz val="18"/>
      <color theme="1" tint="4.9989318521683403E-2"/>
      <name val="Aptos Narrow"/>
      <scheme val="minor"/>
    </font>
    <font>
      <b/>
      <sz val="11"/>
      <name val="Aptos"/>
      <family val="2"/>
    </font>
    <font>
      <b/>
      <sz val="20"/>
      <color theme="1" tint="4.9989318521683403E-2"/>
      <name val="Aptos Narrow"/>
      <scheme val="minor"/>
    </font>
    <font>
      <b/>
      <sz val="16"/>
      <color theme="1"/>
      <name val="Aptos Narrow"/>
      <scheme val="minor"/>
    </font>
    <font>
      <b/>
      <sz val="22"/>
      <color theme="1"/>
      <name val="Aptos Narrow"/>
      <scheme val="minor"/>
    </font>
    <font>
      <sz val="11"/>
      <color rgb="FFFF0000"/>
      <name val="Aptos Narrow"/>
      <family val="2"/>
      <scheme val="minor"/>
    </font>
    <font>
      <sz val="11"/>
      <name val="Aptos Narrow"/>
      <family val="2"/>
      <scheme val="minor"/>
    </font>
    <font>
      <b/>
      <sz val="11"/>
      <color rgb="FFFF0000"/>
      <name val="Aptos Narrow"/>
      <family val="2"/>
      <scheme val="minor"/>
    </font>
    <font>
      <u/>
      <sz val="11"/>
      <color rgb="FFFF0000"/>
      <name val="Aptos Narrow"/>
      <family val="2"/>
      <scheme val="minor"/>
    </font>
    <font>
      <b/>
      <sz val="14"/>
      <color theme="1"/>
      <name val="Aptos Narrow"/>
      <family val="2"/>
      <scheme val="minor"/>
    </font>
    <font>
      <sz val="12"/>
      <color rgb="FF000000"/>
      <name val="Arial"/>
      <family val="2"/>
    </font>
    <font>
      <b/>
      <sz val="12"/>
      <color theme="1"/>
      <name val="Aptos Narrow"/>
      <scheme val="minor"/>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3" tint="0.89999084444715716"/>
        <bgColor indexed="64"/>
      </patternFill>
    </fill>
    <fill>
      <patternFill patternType="solid">
        <fgColor theme="4" tint="0.39997558519241921"/>
        <bgColor indexed="64"/>
      </patternFill>
    </fill>
    <fill>
      <patternFill patternType="solid">
        <fgColor rgb="FF00B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cellStyleXfs>
  <cellXfs count="354">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0" fillId="2" borderId="0" xfId="0" applyFill="1" applyAlignment="1">
      <alignment wrapText="1"/>
    </xf>
    <xf numFmtId="0" fontId="0" fillId="2" borderId="0" xfId="0" applyFill="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wrapText="1"/>
    </xf>
    <xf numFmtId="0" fontId="0" fillId="2" borderId="0" xfId="0" applyFill="1" applyAlignment="1">
      <alignment vertical="center" wrapText="1"/>
    </xf>
    <xf numFmtId="0" fontId="9" fillId="2" borderId="0" xfId="0" applyFont="1" applyFill="1" applyAlignment="1">
      <alignment horizontal="center" vertical="center" wrapText="1"/>
    </xf>
    <xf numFmtId="0" fontId="0" fillId="2" borderId="0" xfId="0" applyFill="1" applyAlignment="1">
      <alignment horizont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0" fillId="0" borderId="1" xfId="0" applyNumberFormat="1" applyBorder="1" applyAlignment="1">
      <alignment horizontal="center" vertical="center"/>
    </xf>
    <xf numFmtId="0" fontId="22" fillId="2" borderId="1" xfId="1" applyFont="1" applyFill="1" applyBorder="1" applyAlignment="1">
      <alignment horizontal="center" vertical="center"/>
    </xf>
    <xf numFmtId="0" fontId="4" fillId="2" borderId="12"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5" fillId="7" borderId="1" xfId="0" applyFont="1" applyFill="1" applyBorder="1" applyAlignment="1">
      <alignment horizontal="center" vertical="center" wrapText="1"/>
    </xf>
    <xf numFmtId="14" fontId="0" fillId="0" borderId="1" xfId="0" applyNumberFormat="1" applyBorder="1" applyAlignment="1">
      <alignment horizontal="center" vertical="center"/>
    </xf>
    <xf numFmtId="1" fontId="0" fillId="0" borderId="1" xfId="0" applyNumberFormat="1" applyBorder="1" applyAlignment="1">
      <alignment horizontal="center" vertical="center"/>
    </xf>
    <xf numFmtId="44" fontId="6" fillId="2" borderId="1" xfId="7" applyFont="1" applyFill="1" applyBorder="1" applyAlignment="1">
      <alignment horizontal="center" vertical="center" wrapText="1"/>
    </xf>
    <xf numFmtId="44" fontId="0" fillId="0" borderId="0" xfId="7" applyFont="1" applyAlignment="1">
      <alignment horizontal="center" vertical="center"/>
    </xf>
    <xf numFmtId="9" fontId="0" fillId="9"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0" fillId="9" borderId="1" xfId="0" applyFill="1" applyBorder="1" applyAlignment="1">
      <alignment horizontal="left" vertical="center" wrapText="1"/>
    </xf>
    <xf numFmtId="164" fontId="0" fillId="0" borderId="0" xfId="0" applyNumberFormat="1"/>
    <xf numFmtId="0" fontId="7"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0" borderId="21" xfId="0" applyFont="1" applyBorder="1" applyAlignment="1">
      <alignment horizontal="center" vertical="center" wrapText="1"/>
    </xf>
    <xf numFmtId="0" fontId="27"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0" fillId="0" borderId="21" xfId="0" applyBorder="1"/>
    <xf numFmtId="0" fontId="0" fillId="0" borderId="21" xfId="0" applyBorder="1" applyAlignment="1">
      <alignment vertical="center" wrapText="1"/>
    </xf>
    <xf numFmtId="0" fontId="0" fillId="0" borderId="25" xfId="0" applyBorder="1" applyAlignment="1">
      <alignment horizontal="center" vertical="center" wrapText="1"/>
    </xf>
    <xf numFmtId="0" fontId="0" fillId="0" borderId="21" xfId="0" applyBorder="1" applyAlignment="1">
      <alignment vertical="center"/>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25" xfId="0" applyBorder="1" applyAlignment="1">
      <alignment vertical="center" wrapText="1"/>
    </xf>
    <xf numFmtId="0" fontId="7" fillId="0" borderId="26" xfId="0" applyFont="1" applyBorder="1" applyAlignment="1">
      <alignment horizontal="center" vertical="center"/>
    </xf>
    <xf numFmtId="0" fontId="0" fillId="0" borderId="25" xfId="0" applyBorder="1"/>
    <xf numFmtId="0" fontId="0" fillId="0" borderId="27" xfId="0" applyBorder="1" applyAlignment="1">
      <alignment horizontal="center" vertical="center"/>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23" xfId="0" applyBorder="1" applyAlignment="1">
      <alignment horizontal="center" vertical="center"/>
    </xf>
    <xf numFmtId="0" fontId="0" fillId="0" borderId="27" xfId="0" applyBorder="1" applyAlignment="1">
      <alignment vertical="center" wrapText="1"/>
    </xf>
    <xf numFmtId="0" fontId="0" fillId="0" borderId="23" xfId="0" applyBorder="1" applyAlignment="1">
      <alignment vertical="center" wrapText="1"/>
    </xf>
    <xf numFmtId="0" fontId="29" fillId="9" borderId="1" xfId="0" applyFont="1" applyFill="1" applyBorder="1" applyAlignment="1">
      <alignment wrapText="1"/>
    </xf>
    <xf numFmtId="0" fontId="30" fillId="9" borderId="0" xfId="0" applyFont="1" applyFill="1" applyAlignment="1">
      <alignment horizontal="left" vertical="top" wrapText="1"/>
    </xf>
    <xf numFmtId="9" fontId="31" fillId="9" borderId="18" xfId="0" applyNumberFormat="1" applyFont="1" applyFill="1" applyBorder="1" applyAlignment="1">
      <alignment horizontal="center" vertical="center"/>
    </xf>
    <xf numFmtId="0" fontId="31" fillId="9" borderId="12" xfId="0" applyFont="1" applyFill="1" applyBorder="1" applyAlignment="1">
      <alignment wrapText="1"/>
    </xf>
    <xf numFmtId="0" fontId="0" fillId="0" borderId="1" xfId="0" applyBorder="1" applyAlignment="1">
      <alignment horizontal="center" vertical="center"/>
    </xf>
    <xf numFmtId="9" fontId="9" fillId="2" borderId="1" xfId="8" applyFont="1" applyFill="1" applyBorder="1" applyAlignment="1">
      <alignment horizontal="center" vertical="center" wrapText="1"/>
    </xf>
    <xf numFmtId="9" fontId="0" fillId="0" borderId="1" xfId="8" applyFont="1" applyBorder="1"/>
    <xf numFmtId="9" fontId="33" fillId="2" borderId="0" xfId="8" applyFont="1" applyFill="1" applyAlignment="1">
      <alignment horizontal="center" vertical="center" wrapText="1"/>
    </xf>
    <xf numFmtId="9" fontId="33" fillId="2" borderId="0" xfId="0" applyNumberFormat="1" applyFont="1" applyFill="1" applyAlignment="1">
      <alignment horizontal="center" vertical="center" wrapText="1"/>
    </xf>
    <xf numFmtId="0" fontId="34" fillId="10" borderId="1" xfId="0" applyFont="1" applyFill="1" applyBorder="1" applyAlignment="1">
      <alignment horizontal="center" vertical="center" wrapText="1"/>
    </xf>
    <xf numFmtId="9" fontId="0" fillId="2" borderId="1" xfId="8" applyFont="1" applyFill="1" applyBorder="1" applyAlignment="1">
      <alignment horizontal="center" vertical="center" wrapText="1"/>
    </xf>
    <xf numFmtId="2" fontId="9" fillId="2" borderId="1" xfId="8" applyNumberFormat="1" applyFont="1" applyFill="1" applyBorder="1" applyAlignment="1">
      <alignment horizontal="center" vertical="center" wrapText="1"/>
    </xf>
    <xf numFmtId="2" fontId="9" fillId="0" borderId="1" xfId="0" applyNumberFormat="1" applyFont="1" applyBorder="1" applyAlignment="1">
      <alignment horizontal="center" vertical="center" wrapText="1"/>
    </xf>
    <xf numFmtId="9" fontId="35" fillId="2" borderId="0" xfId="0" applyNumberFormat="1" applyFont="1" applyFill="1" applyAlignment="1">
      <alignment horizontal="center" vertical="center" wrapText="1"/>
    </xf>
    <xf numFmtId="0" fontId="5" fillId="12" borderId="32"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44" fontId="32" fillId="0" borderId="20" xfId="7" applyFont="1" applyBorder="1" applyAlignment="1">
      <alignment vertical="center"/>
    </xf>
    <xf numFmtId="44" fontId="32" fillId="0" borderId="15" xfId="7" applyFont="1" applyBorder="1" applyAlignment="1">
      <alignment vertical="center"/>
    </xf>
    <xf numFmtId="0" fontId="0" fillId="13" borderId="1" xfId="0" applyFill="1" applyBorder="1" applyAlignment="1">
      <alignment horizontal="center" vertical="center"/>
    </xf>
    <xf numFmtId="3" fontId="0" fillId="13" borderId="1" xfId="0" applyNumberFormat="1" applyFill="1" applyBorder="1" applyAlignment="1">
      <alignment horizontal="center" vertical="center"/>
    </xf>
    <xf numFmtId="0" fontId="0" fillId="13" borderId="1" xfId="0" applyFill="1" applyBorder="1" applyAlignment="1">
      <alignment horizontal="center" vertical="center" wrapText="1"/>
    </xf>
    <xf numFmtId="0" fontId="0" fillId="13" borderId="1" xfId="0" applyFill="1" applyBorder="1" applyAlignment="1">
      <alignment vertical="center" wrapText="1"/>
    </xf>
    <xf numFmtId="0" fontId="0" fillId="13" borderId="19" xfId="0" applyFill="1" applyBorder="1" applyAlignment="1">
      <alignment vertical="center" wrapText="1"/>
    </xf>
    <xf numFmtId="9" fontId="32" fillId="0" borderId="20" xfId="8" applyFont="1" applyBorder="1" applyAlignment="1">
      <alignment vertical="center"/>
    </xf>
    <xf numFmtId="0" fontId="0" fillId="2" borderId="20" xfId="0" applyFill="1" applyBorder="1" applyAlignment="1">
      <alignment vertical="center" wrapText="1"/>
    </xf>
    <xf numFmtId="44" fontId="32" fillId="0" borderId="1" xfId="7" applyFont="1" applyBorder="1" applyAlignment="1">
      <alignment vertical="center"/>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8"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9" fontId="0" fillId="0" borderId="1" xfId="8" applyFont="1" applyFill="1" applyBorder="1"/>
    <xf numFmtId="14" fontId="0" fillId="0" borderId="1" xfId="0" applyNumberFormat="1" applyFill="1" applyBorder="1" applyAlignment="1">
      <alignment horizontal="center" vertical="center"/>
    </xf>
    <xf numFmtId="1" fontId="0" fillId="0"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xf numFmtId="0" fontId="0" fillId="0" borderId="18" xfId="0" applyFill="1" applyBorder="1" applyAlignment="1">
      <alignment vertical="center" wrapText="1"/>
    </xf>
    <xf numFmtId="0" fontId="0" fillId="0" borderId="19" xfId="0" applyFill="1" applyBorder="1" applyAlignment="1">
      <alignment horizontal="center"/>
    </xf>
    <xf numFmtId="9" fontId="0" fillId="0" borderId="1" xfId="8" applyFont="1" applyFill="1" applyBorder="1" applyAlignment="1">
      <alignment vertical="center" wrapText="1"/>
    </xf>
    <xf numFmtId="9" fontId="36" fillId="0" borderId="2" xfId="8" applyFont="1" applyBorder="1" applyAlignment="1"/>
    <xf numFmtId="9" fontId="32" fillId="0" borderId="1" xfId="8" applyFont="1" applyBorder="1" applyAlignment="1">
      <alignment vertical="center"/>
    </xf>
    <xf numFmtId="9" fontId="36" fillId="0" borderId="20" xfId="8" applyFont="1" applyBorder="1" applyAlignment="1">
      <alignment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9"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0" fillId="0"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39" fillId="14" borderId="1" xfId="0" applyFont="1" applyFill="1" applyBorder="1" applyAlignment="1">
      <alignment horizontal="center" vertical="center" wrapText="1"/>
    </xf>
    <xf numFmtId="0" fontId="0" fillId="14" borderId="1" xfId="0" applyFill="1" applyBorder="1" applyAlignment="1">
      <alignment horizontal="center" vertical="center"/>
    </xf>
    <xf numFmtId="0" fontId="0" fillId="14" borderId="1" xfId="0" applyFill="1" applyBorder="1" applyAlignment="1">
      <alignment horizontal="center" vertical="center" wrapText="1"/>
    </xf>
    <xf numFmtId="3" fontId="0" fillId="14" borderId="1" xfId="0" applyNumberFormat="1" applyFill="1" applyBorder="1" applyAlignment="1">
      <alignment horizontal="center" vertical="center"/>
    </xf>
    <xf numFmtId="0" fontId="0" fillId="14" borderId="0" xfId="0" applyFill="1"/>
    <xf numFmtId="0" fontId="3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 xfId="0" applyBorder="1" applyAlignment="1">
      <alignment horizontal="center" vertical="center"/>
    </xf>
    <xf numFmtId="0" fontId="0" fillId="0" borderId="19" xfId="0" applyFill="1" applyBorder="1" applyAlignment="1">
      <alignment horizontal="center"/>
    </xf>
    <xf numFmtId="0" fontId="6" fillId="0" borderId="18"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0" borderId="0" xfId="0" applyFont="1" applyAlignment="1">
      <alignment horizontal="center" vertical="center" wrapText="1"/>
    </xf>
    <xf numFmtId="0" fontId="4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Fill="1" applyBorder="1" applyAlignment="1">
      <alignment vertical="center" wrapText="1"/>
    </xf>
    <xf numFmtId="0" fontId="41" fillId="0" borderId="1" xfId="9" applyFont="1" applyFill="1" applyBorder="1" applyAlignment="1">
      <alignment vertical="center" wrapText="1"/>
    </xf>
    <xf numFmtId="1" fontId="0" fillId="0" borderId="1" xfId="0" applyNumberFormat="1" applyBorder="1" applyAlignment="1">
      <alignment horizontal="left" wrapText="1"/>
    </xf>
    <xf numFmtId="44" fontId="0" fillId="0" borderId="1" xfId="7" applyFont="1" applyBorder="1" applyAlignment="1">
      <alignment horizontal="left" wrapText="1"/>
    </xf>
    <xf numFmtId="166" fontId="0" fillId="0" borderId="1" xfId="0" applyNumberFormat="1" applyBorder="1" applyAlignment="1">
      <alignment horizontal="left" wrapText="1"/>
    </xf>
    <xf numFmtId="9" fontId="0" fillId="0" borderId="1" xfId="8" applyFont="1" applyFill="1" applyBorder="1" applyAlignment="1">
      <alignment vertical="center"/>
    </xf>
    <xf numFmtId="44" fontId="42" fillId="11" borderId="1" xfId="7" applyFont="1" applyFill="1" applyBorder="1" applyAlignment="1">
      <alignment vertical="center"/>
    </xf>
    <xf numFmtId="0" fontId="1" fillId="11" borderId="3" xfId="0" applyFont="1" applyFill="1" applyBorder="1" applyAlignment="1">
      <alignment vertical="center"/>
    </xf>
    <xf numFmtId="0" fontId="1" fillId="11" borderId="4" xfId="0" applyFont="1" applyFill="1" applyBorder="1" applyAlignment="1">
      <alignment vertical="center"/>
    </xf>
    <xf numFmtId="44" fontId="42" fillId="11" borderId="20" xfId="7" applyFont="1" applyFill="1" applyBorder="1" applyAlignment="1">
      <alignment vertical="center"/>
    </xf>
    <xf numFmtId="9" fontId="42" fillId="11" borderId="20" xfId="8" applyFont="1" applyFill="1" applyBorder="1" applyAlignment="1">
      <alignment vertical="center"/>
    </xf>
    <xf numFmtId="0" fontId="0" fillId="11" borderId="1" xfId="0" applyFill="1" applyBorder="1" applyAlignment="1">
      <alignment horizontal="center" vertical="center"/>
    </xf>
    <xf numFmtId="44" fontId="32" fillId="11" borderId="1" xfId="7" applyFont="1" applyFill="1" applyBorder="1" applyAlignment="1">
      <alignment vertical="center"/>
    </xf>
    <xf numFmtId="0" fontId="0" fillId="11" borderId="20" xfId="0" applyFill="1" applyBorder="1" applyAlignment="1">
      <alignment horizontal="center" vertical="center"/>
    </xf>
    <xf numFmtId="44" fontId="32" fillId="11" borderId="20" xfId="7" applyFont="1" applyFill="1" applyBorder="1" applyAlignment="1">
      <alignment vertical="center"/>
    </xf>
    <xf numFmtId="9" fontId="32" fillId="11" borderId="20" xfId="8" applyFont="1" applyFill="1" applyBorder="1" applyAlignment="1">
      <alignment vertical="center"/>
    </xf>
    <xf numFmtId="167" fontId="43" fillId="0" borderId="1" xfId="0" applyNumberFormat="1" applyFont="1" applyFill="1" applyBorder="1" applyAlignment="1">
      <alignment horizontal="center" vertical="center"/>
    </xf>
    <xf numFmtId="44" fontId="0" fillId="0" borderId="1" xfId="7" applyFont="1" applyFill="1" applyBorder="1" applyAlignment="1">
      <alignment horizontal="left" wrapText="1"/>
    </xf>
    <xf numFmtId="166" fontId="0" fillId="0" borderId="1" xfId="0" applyNumberFormat="1" applyFill="1" applyBorder="1" applyAlignment="1">
      <alignment horizontal="left" wrapText="1"/>
    </xf>
    <xf numFmtId="1" fontId="0" fillId="0" borderId="1" xfId="0" applyNumberFormat="1" applyFill="1" applyBorder="1" applyAlignment="1">
      <alignment horizontal="left" wrapText="1"/>
    </xf>
    <xf numFmtId="44" fontId="0" fillId="0" borderId="19" xfId="7" applyFont="1" applyFill="1" applyBorder="1" applyAlignment="1">
      <alignment vertical="center"/>
    </xf>
    <xf numFmtId="0" fontId="0" fillId="0" borderId="19" xfId="0" applyFill="1" applyBorder="1" applyAlignment="1">
      <alignment vertical="center"/>
    </xf>
    <xf numFmtId="0" fontId="0" fillId="0" borderId="1" xfId="0" applyFill="1" applyBorder="1"/>
    <xf numFmtId="0" fontId="44" fillId="11" borderId="1" xfId="0" applyFont="1" applyFill="1" applyBorder="1" applyAlignment="1">
      <alignment horizontal="center" vertical="center"/>
    </xf>
    <xf numFmtId="44" fontId="44" fillId="11" borderId="1" xfId="7" applyFont="1" applyFill="1" applyBorder="1" applyAlignment="1">
      <alignment vertical="center"/>
    </xf>
    <xf numFmtId="44" fontId="44" fillId="11" borderId="1" xfId="7" applyFont="1" applyFill="1" applyBorder="1" applyAlignment="1">
      <alignment horizontal="center" vertical="center"/>
    </xf>
    <xf numFmtId="165" fontId="44" fillId="11" borderId="1" xfId="8" applyNumberFormat="1" applyFont="1" applyFill="1" applyBorder="1" applyAlignment="1">
      <alignment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32" fillId="11" borderId="5"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wrapText="1"/>
    </xf>
    <xf numFmtId="0" fontId="0" fillId="0" borderId="24" xfId="0"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9" borderId="18"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26" fillId="9" borderId="11" xfId="9" applyFill="1" applyBorder="1" applyAlignment="1">
      <alignment horizontal="center" vertical="center" wrapText="1"/>
    </xf>
    <xf numFmtId="0" fontId="26" fillId="9" borderId="16" xfId="9" applyFill="1" applyBorder="1" applyAlignment="1">
      <alignment horizontal="center" vertical="center" wrapText="1"/>
    </xf>
    <xf numFmtId="44" fontId="0" fillId="0" borderId="18" xfId="0" applyNumberFormat="1" applyBorder="1" applyAlignment="1">
      <alignment horizontal="center" vertical="center" wrapText="1"/>
    </xf>
    <xf numFmtId="44" fontId="0" fillId="0" borderId="19" xfId="0" applyNumberFormat="1" applyBorder="1" applyAlignment="1">
      <alignment horizontal="center" vertical="center" wrapText="1"/>
    </xf>
    <xf numFmtId="44" fontId="0" fillId="0" borderId="20" xfId="0" applyNumberFormat="1" applyBorder="1" applyAlignment="1">
      <alignment horizontal="center" vertical="center" wrapText="1"/>
    </xf>
    <xf numFmtId="44" fontId="0" fillId="0" borderId="18" xfId="7" applyFont="1" applyBorder="1" applyAlignment="1">
      <alignment horizontal="center" vertical="center" wrapText="1"/>
    </xf>
    <xf numFmtId="44" fontId="0" fillId="0" borderId="19" xfId="7" applyFont="1" applyBorder="1" applyAlignment="1">
      <alignment horizontal="center" vertical="center" wrapText="1"/>
    </xf>
    <xf numFmtId="44" fontId="0" fillId="0" borderId="20" xfId="7" applyFont="1" applyBorder="1" applyAlignment="1">
      <alignment horizontal="center" vertical="center" wrapText="1"/>
    </xf>
    <xf numFmtId="0" fontId="0" fillId="0" borderId="20" xfId="0" applyBorder="1" applyAlignment="1">
      <alignment horizontal="center" vertical="center" wrapText="1"/>
    </xf>
    <xf numFmtId="9" fontId="0" fillId="0" borderId="18" xfId="8" applyFont="1" applyBorder="1" applyAlignment="1">
      <alignment horizontal="center" vertical="center"/>
    </xf>
    <xf numFmtId="9" fontId="0" fillId="0" borderId="19" xfId="8" applyFont="1" applyBorder="1" applyAlignment="1">
      <alignment horizontal="center" vertical="center"/>
    </xf>
    <xf numFmtId="9" fontId="0" fillId="0" borderId="20" xfId="8" applyFont="1" applyBorder="1" applyAlignment="1">
      <alignment horizontal="center" vertical="center"/>
    </xf>
    <xf numFmtId="0" fontId="38" fillId="0" borderId="1"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4" fontId="0" fillId="0" borderId="18" xfId="7" applyFont="1" applyBorder="1" applyAlignment="1">
      <alignment horizontal="center" vertical="center"/>
    </xf>
    <xf numFmtId="44" fontId="0" fillId="0" borderId="19" xfId="7" applyFont="1" applyBorder="1" applyAlignment="1">
      <alignment horizontal="center" vertical="center"/>
    </xf>
    <xf numFmtId="9" fontId="1" fillId="11" borderId="3" xfId="8" applyFont="1" applyFill="1" applyBorder="1" applyAlignment="1">
      <alignment horizont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41" fillId="0" borderId="1" xfId="10" applyFont="1" applyFill="1" applyBorder="1" applyAlignment="1">
      <alignment horizontal="left" vertical="center" wrapText="1"/>
    </xf>
    <xf numFmtId="0" fontId="38" fillId="0" borderId="1" xfId="0" applyFont="1" applyFill="1" applyBorder="1" applyAlignment="1">
      <alignment horizontal="left" vertical="center" wrapText="1"/>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44" fontId="0" fillId="0" borderId="1" xfId="7" applyFont="1" applyBorder="1" applyAlignment="1">
      <alignment horizontal="center" vertical="center"/>
    </xf>
    <xf numFmtId="9" fontId="0" fillId="0" borderId="1" xfId="8"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0" xfId="0" applyFill="1" applyBorder="1" applyAlignment="1">
      <alignment horizontal="center" vertical="center" wrapText="1"/>
    </xf>
    <xf numFmtId="9" fontId="0" fillId="0" borderId="1" xfId="8" applyFont="1" applyBorder="1" applyAlignment="1">
      <alignment horizontal="center" vertical="center"/>
    </xf>
    <xf numFmtId="14" fontId="0" fillId="0" borderId="1" xfId="0" applyNumberFormat="1" applyBorder="1" applyAlignment="1">
      <alignment horizontal="center" vertical="center" wrapText="1"/>
    </xf>
    <xf numFmtId="14" fontId="0" fillId="0" borderId="18" xfId="0" applyNumberFormat="1" applyBorder="1" applyAlignment="1">
      <alignment horizontal="center" vertical="center" wrapText="1"/>
    </xf>
    <xf numFmtId="14" fontId="0" fillId="0" borderId="19" xfId="0" applyNumberFormat="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36" fillId="11" borderId="4" xfId="0" applyFont="1" applyFill="1" applyBorder="1" applyAlignment="1">
      <alignment horizontal="center" vertical="center" wrapText="1"/>
    </xf>
    <xf numFmtId="0" fontId="0" fillId="0" borderId="1" xfId="0" applyFill="1" applyBorder="1" applyAlignment="1">
      <alignment horizontal="center" vertical="center" wrapText="1"/>
    </xf>
    <xf numFmtId="1" fontId="0" fillId="0" borderId="18" xfId="0" applyNumberFormat="1" applyFill="1" applyBorder="1" applyAlignment="1">
      <alignment horizontal="center" vertical="center" wrapText="1"/>
    </xf>
    <xf numFmtId="1" fontId="0" fillId="0" borderId="19" xfId="0" applyNumberFormat="1" applyFill="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165" fontId="37" fillId="11" borderId="0" xfId="8" applyNumberFormat="1" applyFont="1" applyFill="1"/>
  </cellXfs>
  <cellStyles count="11">
    <cellStyle name="BodyStyle" xfId="5"/>
    <cellStyle name="HeaderStyle" xfId="4"/>
    <cellStyle name="Hipervínculo" xfId="10" builtinId="8"/>
    <cellStyle name="Hyperlink" xfId="9"/>
    <cellStyle name="Millares 2" xfId="3"/>
    <cellStyle name="Moneda" xfId="7" builtinId="4"/>
    <cellStyle name="Moneda 2" xfId="2"/>
    <cellStyle name="Normal" xfId="0" builtinId="0"/>
    <cellStyle name="Normal 2" xfId="1"/>
    <cellStyle name="Numeric" xfId="6"/>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228600</xdr:colOff>
      <xdr:row>0</xdr:row>
      <xdr:rowOff>47625</xdr:rowOff>
    </xdr:from>
    <xdr:ext cx="1371600" cy="12668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47625"/>
          <a:ext cx="1371600" cy="12668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transcaribe-my.sharepoint.com/:f:/g/personal/gmarriagatovar_transcaribe_gov_co/Eh5a_AMQKr9GmAWb8Vz8WT8BMaiaT5a2L9igCcCqfIJ4wg?e=aojCD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96" zoomScale="80" zoomScaleNormal="80" workbookViewId="0">
      <selection activeCell="B23" sqref="B23:H23"/>
    </sheetView>
  </sheetViews>
  <sheetFormatPr baseColWidth="10" defaultColWidth="10.875" defaultRowHeight="15"/>
  <cols>
    <col min="1" max="1" width="34.125" style="19" customWidth="1"/>
    <col min="2" max="2" width="10.875" style="11"/>
    <col min="3" max="3" width="28.25" style="11" customWidth="1"/>
    <col min="4" max="4" width="21.25" style="11" customWidth="1"/>
    <col min="5" max="5" width="19.25" style="11" customWidth="1"/>
    <col min="6" max="6" width="27.25" style="11" customWidth="1"/>
    <col min="7" max="7" width="17.25" style="11" customWidth="1"/>
    <col min="8" max="8" width="27.25" style="11" customWidth="1"/>
    <col min="9" max="9" width="15.25" style="11" customWidth="1"/>
    <col min="10" max="10" width="17.875" style="11" customWidth="1"/>
    <col min="11" max="11" width="19.25" style="11" customWidth="1"/>
    <col min="12" max="12" width="25.25" style="11" customWidth="1"/>
    <col min="13" max="13" width="20.75" style="11" customWidth="1"/>
    <col min="14" max="15" width="10.875" style="11"/>
    <col min="16" max="16" width="16.75" style="11" customWidth="1"/>
    <col min="17" max="17" width="20.25" style="11" customWidth="1"/>
    <col min="18" max="18" width="18.75" style="11" customWidth="1"/>
    <col min="19" max="19" width="22.875" style="11" customWidth="1"/>
    <col min="20" max="20" width="22.125" style="11" customWidth="1"/>
    <col min="21" max="21" width="25.25" style="11" customWidth="1"/>
    <col min="22" max="22" width="21.125" style="11" customWidth="1"/>
    <col min="23" max="23" width="19.125" style="11" customWidth="1"/>
    <col min="24" max="24" width="17.25" style="11" customWidth="1"/>
    <col min="25" max="26" width="16.25" style="11" customWidth="1"/>
    <col min="27" max="27" width="28.75" style="11" customWidth="1"/>
    <col min="28" max="28" width="19.25" style="11" customWidth="1"/>
    <col min="29" max="29" width="21.125" style="11" customWidth="1"/>
    <col min="30" max="30" width="21.875" style="11" customWidth="1"/>
    <col min="31" max="31" width="25.25" style="11" customWidth="1"/>
    <col min="32" max="32" width="22.25" style="11" customWidth="1"/>
    <col min="33" max="33" width="29.75" style="11" customWidth="1"/>
    <col min="34" max="34" width="18.75" style="11" customWidth="1"/>
    <col min="35" max="35" width="18.25" style="11" customWidth="1"/>
    <col min="36" max="36" width="22.25" style="11" customWidth="1"/>
    <col min="37" max="16384" width="10.875" style="11"/>
  </cols>
  <sheetData>
    <row r="1" spans="1:50" ht="54.75" customHeight="1">
      <c r="A1" s="208" t="s">
        <v>0</v>
      </c>
      <c r="B1" s="208"/>
      <c r="C1" s="208"/>
      <c r="D1" s="208"/>
      <c r="E1" s="208"/>
      <c r="F1" s="208"/>
      <c r="G1" s="208"/>
      <c r="H1" s="208"/>
    </row>
    <row r="2" spans="1:50" ht="33" customHeight="1">
      <c r="A2" s="212" t="s">
        <v>1</v>
      </c>
      <c r="B2" s="212"/>
      <c r="C2" s="212"/>
      <c r="D2" s="212"/>
      <c r="E2" s="212"/>
      <c r="F2" s="212"/>
      <c r="G2" s="212"/>
      <c r="H2" s="212"/>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2</v>
      </c>
      <c r="B3" s="207" t="s">
        <v>3</v>
      </c>
      <c r="C3" s="207"/>
      <c r="D3" s="207"/>
      <c r="E3" s="207"/>
      <c r="F3" s="207"/>
      <c r="G3" s="207"/>
      <c r="H3" s="207"/>
    </row>
    <row r="4" spans="1:50" ht="48" customHeight="1">
      <c r="A4" s="15" t="s">
        <v>4</v>
      </c>
      <c r="B4" s="209" t="s">
        <v>5</v>
      </c>
      <c r="C4" s="210"/>
      <c r="D4" s="210"/>
      <c r="E4" s="210"/>
      <c r="F4" s="210"/>
      <c r="G4" s="210"/>
      <c r="H4" s="211"/>
    </row>
    <row r="5" spans="1:50" ht="31.5" customHeight="1">
      <c r="A5" s="15" t="s">
        <v>6</v>
      </c>
      <c r="B5" s="207" t="s">
        <v>7</v>
      </c>
      <c r="C5" s="207"/>
      <c r="D5" s="207"/>
      <c r="E5" s="207"/>
      <c r="F5" s="207"/>
      <c r="G5" s="207"/>
      <c r="H5" s="207"/>
    </row>
    <row r="6" spans="1:50" ht="40.5" customHeight="1">
      <c r="A6" s="15" t="s">
        <v>8</v>
      </c>
      <c r="B6" s="209" t="s">
        <v>9</v>
      </c>
      <c r="C6" s="210"/>
      <c r="D6" s="210"/>
      <c r="E6" s="210"/>
      <c r="F6" s="210"/>
      <c r="G6" s="210"/>
      <c r="H6" s="211"/>
    </row>
    <row r="7" spans="1:50" ht="41.1" customHeight="1">
      <c r="A7" s="15" t="s">
        <v>10</v>
      </c>
      <c r="B7" s="207" t="s">
        <v>11</v>
      </c>
      <c r="C7" s="207"/>
      <c r="D7" s="207"/>
      <c r="E7" s="207"/>
      <c r="F7" s="207"/>
      <c r="G7" s="207"/>
      <c r="H7" s="207"/>
    </row>
    <row r="8" spans="1:50" ht="48.95" customHeight="1">
      <c r="A8" s="15" t="s">
        <v>12</v>
      </c>
      <c r="B8" s="207" t="s">
        <v>13</v>
      </c>
      <c r="C8" s="207"/>
      <c r="D8" s="207"/>
      <c r="E8" s="207"/>
      <c r="F8" s="207"/>
      <c r="G8" s="207"/>
      <c r="H8" s="207"/>
    </row>
    <row r="9" spans="1:50" ht="48.95" customHeight="1">
      <c r="A9" s="15" t="s">
        <v>14</v>
      </c>
      <c r="B9" s="209" t="s">
        <v>15</v>
      </c>
      <c r="C9" s="210"/>
      <c r="D9" s="210"/>
      <c r="E9" s="210"/>
      <c r="F9" s="210"/>
      <c r="G9" s="210"/>
      <c r="H9" s="211"/>
    </row>
    <row r="10" spans="1:50" ht="30">
      <c r="A10" s="15" t="s">
        <v>16</v>
      </c>
      <c r="B10" s="207" t="s">
        <v>17</v>
      </c>
      <c r="C10" s="207"/>
      <c r="D10" s="207"/>
      <c r="E10" s="207"/>
      <c r="F10" s="207"/>
      <c r="G10" s="207"/>
      <c r="H10" s="207"/>
    </row>
    <row r="11" spans="1:50" ht="30">
      <c r="A11" s="15" t="s">
        <v>18</v>
      </c>
      <c r="B11" s="207" t="s">
        <v>19</v>
      </c>
      <c r="C11" s="207"/>
      <c r="D11" s="207"/>
      <c r="E11" s="207"/>
      <c r="F11" s="207"/>
      <c r="G11" s="207"/>
      <c r="H11" s="207"/>
    </row>
    <row r="12" spans="1:50" ht="33.950000000000003" customHeight="1">
      <c r="A12" s="15" t="s">
        <v>20</v>
      </c>
      <c r="B12" s="207" t="s">
        <v>21</v>
      </c>
      <c r="C12" s="207"/>
      <c r="D12" s="207"/>
      <c r="E12" s="207"/>
      <c r="F12" s="207"/>
      <c r="G12" s="207"/>
      <c r="H12" s="207"/>
    </row>
    <row r="13" spans="1:50" ht="30">
      <c r="A13" s="15" t="s">
        <v>22</v>
      </c>
      <c r="B13" s="207" t="s">
        <v>23</v>
      </c>
      <c r="C13" s="207"/>
      <c r="D13" s="207"/>
      <c r="E13" s="207"/>
      <c r="F13" s="207"/>
      <c r="G13" s="207"/>
      <c r="H13" s="207"/>
    </row>
    <row r="14" spans="1:50" ht="30">
      <c r="A14" s="15" t="s">
        <v>24</v>
      </c>
      <c r="B14" s="207" t="s">
        <v>25</v>
      </c>
      <c r="C14" s="207"/>
      <c r="D14" s="207"/>
      <c r="E14" s="207"/>
      <c r="F14" s="207"/>
      <c r="G14" s="207"/>
      <c r="H14" s="207"/>
    </row>
    <row r="15" spans="1:50" ht="44.1" customHeight="1">
      <c r="A15" s="15" t="s">
        <v>26</v>
      </c>
      <c r="B15" s="207" t="s">
        <v>27</v>
      </c>
      <c r="C15" s="207"/>
      <c r="D15" s="207"/>
      <c r="E15" s="207"/>
      <c r="F15" s="207"/>
      <c r="G15" s="207"/>
      <c r="H15" s="207"/>
    </row>
    <row r="16" spans="1:50" ht="60">
      <c r="A16" s="15" t="s">
        <v>28</v>
      </c>
      <c r="B16" s="207" t="s">
        <v>29</v>
      </c>
      <c r="C16" s="207"/>
      <c r="D16" s="207"/>
      <c r="E16" s="207"/>
      <c r="F16" s="207"/>
      <c r="G16" s="207"/>
      <c r="H16" s="207"/>
    </row>
    <row r="17" spans="1:8" ht="58.5" customHeight="1">
      <c r="A17" s="15" t="s">
        <v>30</v>
      </c>
      <c r="B17" s="207" t="s">
        <v>31</v>
      </c>
      <c r="C17" s="207"/>
      <c r="D17" s="207"/>
      <c r="E17" s="207"/>
      <c r="F17" s="207"/>
      <c r="G17" s="207"/>
      <c r="H17" s="207"/>
    </row>
    <row r="18" spans="1:8" ht="30">
      <c r="A18" s="15" t="s">
        <v>32</v>
      </c>
      <c r="B18" s="207" t="s">
        <v>33</v>
      </c>
      <c r="C18" s="207"/>
      <c r="D18" s="207"/>
      <c r="E18" s="207"/>
      <c r="F18" s="207"/>
      <c r="G18" s="207"/>
      <c r="H18" s="207"/>
    </row>
    <row r="19" spans="1:8" ht="30" customHeight="1">
      <c r="A19" s="214"/>
      <c r="B19" s="215"/>
      <c r="C19" s="215"/>
      <c r="D19" s="215"/>
      <c r="E19" s="215"/>
      <c r="F19" s="215"/>
      <c r="G19" s="215"/>
      <c r="H19" s="216"/>
    </row>
    <row r="20" spans="1:8" ht="37.5" customHeight="1">
      <c r="A20" s="212" t="s">
        <v>34</v>
      </c>
      <c r="B20" s="212"/>
      <c r="C20" s="212"/>
      <c r="D20" s="212"/>
      <c r="E20" s="212"/>
      <c r="F20" s="212"/>
      <c r="G20" s="212"/>
      <c r="H20" s="212"/>
    </row>
    <row r="21" spans="1:8" ht="117" customHeight="1">
      <c r="A21" s="217" t="s">
        <v>35</v>
      </c>
      <c r="B21" s="217"/>
      <c r="C21" s="217"/>
      <c r="D21" s="217"/>
      <c r="E21" s="217"/>
      <c r="F21" s="217"/>
      <c r="G21" s="217"/>
      <c r="H21" s="217"/>
    </row>
    <row r="22" spans="1:8" ht="117" customHeight="1">
      <c r="A22" s="15" t="s">
        <v>10</v>
      </c>
      <c r="B22" s="207" t="s">
        <v>11</v>
      </c>
      <c r="C22" s="207"/>
      <c r="D22" s="207"/>
      <c r="E22" s="207"/>
      <c r="F22" s="207"/>
      <c r="G22" s="207"/>
      <c r="H22" s="207"/>
    </row>
    <row r="23" spans="1:8" ht="167.1" customHeight="1">
      <c r="A23" s="15" t="s">
        <v>36</v>
      </c>
      <c r="B23" s="217" t="s">
        <v>37</v>
      </c>
      <c r="C23" s="217"/>
      <c r="D23" s="217"/>
      <c r="E23" s="217"/>
      <c r="F23" s="217"/>
      <c r="G23" s="217"/>
      <c r="H23" s="217"/>
    </row>
    <row r="24" spans="1:8" ht="69.75" customHeight="1">
      <c r="A24" s="15" t="s">
        <v>38</v>
      </c>
      <c r="B24" s="217" t="s">
        <v>39</v>
      </c>
      <c r="C24" s="217"/>
      <c r="D24" s="217"/>
      <c r="E24" s="217"/>
      <c r="F24" s="217"/>
      <c r="G24" s="217"/>
      <c r="H24" s="217"/>
    </row>
    <row r="25" spans="1:8" ht="60" customHeight="1">
      <c r="A25" s="15" t="s">
        <v>40</v>
      </c>
      <c r="B25" s="217" t="s">
        <v>41</v>
      </c>
      <c r="C25" s="217"/>
      <c r="D25" s="217"/>
      <c r="E25" s="217"/>
      <c r="F25" s="217"/>
      <c r="G25" s="217"/>
      <c r="H25" s="217"/>
    </row>
    <row r="26" spans="1:8" ht="24.75" customHeight="1">
      <c r="A26" s="16" t="s">
        <v>42</v>
      </c>
      <c r="B26" s="213" t="s">
        <v>43</v>
      </c>
      <c r="C26" s="213"/>
      <c r="D26" s="213"/>
      <c r="E26" s="213"/>
      <c r="F26" s="213"/>
      <c r="G26" s="213"/>
      <c r="H26" s="213"/>
    </row>
    <row r="27" spans="1:8" ht="26.25" customHeight="1">
      <c r="A27" s="16" t="s">
        <v>44</v>
      </c>
      <c r="B27" s="213" t="s">
        <v>45</v>
      </c>
      <c r="C27" s="213"/>
      <c r="D27" s="213"/>
      <c r="E27" s="213"/>
      <c r="F27" s="213"/>
      <c r="G27" s="213"/>
      <c r="H27" s="213"/>
    </row>
    <row r="28" spans="1:8" ht="53.25" customHeight="1">
      <c r="A28" s="15" t="s">
        <v>46</v>
      </c>
      <c r="B28" s="217" t="s">
        <v>47</v>
      </c>
      <c r="C28" s="217"/>
      <c r="D28" s="217"/>
      <c r="E28" s="217"/>
      <c r="F28" s="217"/>
      <c r="G28" s="217"/>
      <c r="H28" s="217"/>
    </row>
    <row r="29" spans="1:8" ht="45" customHeight="1">
      <c r="A29" s="15" t="s">
        <v>48</v>
      </c>
      <c r="B29" s="233" t="s">
        <v>49</v>
      </c>
      <c r="C29" s="234"/>
      <c r="D29" s="234"/>
      <c r="E29" s="234"/>
      <c r="F29" s="234"/>
      <c r="G29" s="234"/>
      <c r="H29" s="235"/>
    </row>
    <row r="30" spans="1:8" ht="45" customHeight="1">
      <c r="A30" s="15" t="s">
        <v>50</v>
      </c>
      <c r="B30" s="233" t="s">
        <v>51</v>
      </c>
      <c r="C30" s="234"/>
      <c r="D30" s="234"/>
      <c r="E30" s="234"/>
      <c r="F30" s="234"/>
      <c r="G30" s="234"/>
      <c r="H30" s="235"/>
    </row>
    <row r="31" spans="1:8" ht="45" customHeight="1">
      <c r="A31" s="15" t="s">
        <v>52</v>
      </c>
      <c r="B31" s="233" t="s">
        <v>53</v>
      </c>
      <c r="C31" s="234"/>
      <c r="D31" s="234"/>
      <c r="E31" s="234"/>
      <c r="F31" s="234"/>
      <c r="G31" s="234"/>
      <c r="H31" s="235"/>
    </row>
    <row r="32" spans="1:8" ht="33" customHeight="1">
      <c r="A32" s="16" t="s">
        <v>54</v>
      </c>
      <c r="B32" s="217" t="s">
        <v>55</v>
      </c>
      <c r="C32" s="217"/>
      <c r="D32" s="217"/>
      <c r="E32" s="217"/>
      <c r="F32" s="217"/>
      <c r="G32" s="217"/>
      <c r="H32" s="217"/>
    </row>
    <row r="33" spans="1:8" ht="39" customHeight="1">
      <c r="A33" s="15" t="s">
        <v>56</v>
      </c>
      <c r="B33" s="213" t="s">
        <v>57</v>
      </c>
      <c r="C33" s="213"/>
      <c r="D33" s="213"/>
      <c r="E33" s="213"/>
      <c r="F33" s="213"/>
      <c r="G33" s="213"/>
      <c r="H33" s="213"/>
    </row>
    <row r="34" spans="1:8" ht="39" customHeight="1">
      <c r="A34" s="212" t="s">
        <v>58</v>
      </c>
      <c r="B34" s="212"/>
      <c r="C34" s="212"/>
      <c r="D34" s="212"/>
      <c r="E34" s="212"/>
      <c r="F34" s="212"/>
      <c r="G34" s="212"/>
      <c r="H34" s="212"/>
    </row>
    <row r="35" spans="1:8" ht="79.5" customHeight="1">
      <c r="A35" s="209" t="s">
        <v>59</v>
      </c>
      <c r="B35" s="210"/>
      <c r="C35" s="210"/>
      <c r="D35" s="210"/>
      <c r="E35" s="210"/>
      <c r="F35" s="210"/>
      <c r="G35" s="210"/>
      <c r="H35" s="211"/>
    </row>
    <row r="36" spans="1:8" ht="33" customHeight="1">
      <c r="A36" s="15" t="s">
        <v>60</v>
      </c>
      <c r="B36" s="217" t="s">
        <v>61</v>
      </c>
      <c r="C36" s="217"/>
      <c r="D36" s="217"/>
      <c r="E36" s="217"/>
      <c r="F36" s="217"/>
      <c r="G36" s="217"/>
      <c r="H36" s="217"/>
    </row>
    <row r="37" spans="1:8" ht="33" customHeight="1">
      <c r="A37" s="15" t="s">
        <v>62</v>
      </c>
      <c r="B37" s="217" t="s">
        <v>63</v>
      </c>
      <c r="C37" s="217"/>
      <c r="D37" s="217"/>
      <c r="E37" s="217"/>
      <c r="F37" s="217"/>
      <c r="G37" s="217"/>
      <c r="H37" s="217"/>
    </row>
    <row r="38" spans="1:8" ht="33" customHeight="1">
      <c r="A38" s="24"/>
      <c r="B38" s="25"/>
      <c r="C38" s="25"/>
      <c r="D38" s="25"/>
      <c r="E38" s="25"/>
      <c r="F38" s="25"/>
      <c r="G38" s="25"/>
      <c r="H38" s="26"/>
    </row>
    <row r="39" spans="1:8" ht="34.5" customHeight="1">
      <c r="A39" s="212" t="s">
        <v>64</v>
      </c>
      <c r="B39" s="212"/>
      <c r="C39" s="212"/>
      <c r="D39" s="212"/>
      <c r="E39" s="212"/>
      <c r="F39" s="212"/>
      <c r="G39" s="212"/>
      <c r="H39" s="212"/>
    </row>
    <row r="40" spans="1:8" ht="34.5" customHeight="1">
      <c r="A40" s="15" t="s">
        <v>65</v>
      </c>
      <c r="B40" s="217" t="s">
        <v>66</v>
      </c>
      <c r="C40" s="217"/>
      <c r="D40" s="217"/>
      <c r="E40" s="217"/>
      <c r="F40" s="217"/>
      <c r="G40" s="217"/>
      <c r="H40" s="217"/>
    </row>
    <row r="41" spans="1:8" ht="29.25" customHeight="1">
      <c r="A41" s="15" t="s">
        <v>67</v>
      </c>
      <c r="B41" s="217" t="s">
        <v>68</v>
      </c>
      <c r="C41" s="217"/>
      <c r="D41" s="217"/>
      <c r="E41" s="217"/>
      <c r="F41" s="217"/>
      <c r="G41" s="217"/>
      <c r="H41" s="217"/>
    </row>
    <row r="42" spans="1:8" ht="42" customHeight="1">
      <c r="A42" s="15" t="s">
        <v>69</v>
      </c>
      <c r="B42" s="217" t="s">
        <v>70</v>
      </c>
      <c r="C42" s="217"/>
      <c r="D42" s="217"/>
      <c r="E42" s="217"/>
      <c r="F42" s="217"/>
      <c r="G42" s="217"/>
      <c r="H42" s="217"/>
    </row>
    <row r="43" spans="1:8" ht="42" customHeight="1">
      <c r="A43" s="15" t="s">
        <v>71</v>
      </c>
      <c r="B43" s="233" t="s">
        <v>72</v>
      </c>
      <c r="C43" s="234"/>
      <c r="D43" s="234"/>
      <c r="E43" s="234"/>
      <c r="F43" s="234"/>
      <c r="G43" s="234"/>
      <c r="H43" s="235"/>
    </row>
    <row r="44" spans="1:8" ht="42" customHeight="1">
      <c r="A44" s="15" t="s">
        <v>73</v>
      </c>
      <c r="B44" s="233" t="s">
        <v>74</v>
      </c>
      <c r="C44" s="234"/>
      <c r="D44" s="234"/>
      <c r="E44" s="234"/>
      <c r="F44" s="234"/>
      <c r="G44" s="234"/>
      <c r="H44" s="235"/>
    </row>
    <row r="45" spans="1:8" ht="42" customHeight="1">
      <c r="A45" s="15" t="s">
        <v>75</v>
      </c>
      <c r="B45" s="233" t="s">
        <v>76</v>
      </c>
      <c r="C45" s="234"/>
      <c r="D45" s="234"/>
      <c r="E45" s="234"/>
      <c r="F45" s="234"/>
      <c r="G45" s="234"/>
      <c r="H45" s="235"/>
    </row>
    <row r="46" spans="1:8" ht="86.1" customHeight="1">
      <c r="A46" s="17" t="s">
        <v>77</v>
      </c>
      <c r="B46" s="218" t="s">
        <v>78</v>
      </c>
      <c r="C46" s="218"/>
      <c r="D46" s="218"/>
      <c r="E46" s="218"/>
      <c r="F46" s="218"/>
      <c r="G46" s="218"/>
      <c r="H46" s="218"/>
    </row>
    <row r="47" spans="1:8" ht="39.75" customHeight="1">
      <c r="A47" s="17" t="s">
        <v>79</v>
      </c>
      <c r="B47" s="220" t="s">
        <v>80</v>
      </c>
      <c r="C47" s="221"/>
      <c r="D47" s="221"/>
      <c r="E47" s="221"/>
      <c r="F47" s="221"/>
      <c r="G47" s="221"/>
      <c r="H47" s="222"/>
    </row>
    <row r="48" spans="1:8" ht="31.5" customHeight="1">
      <c r="A48" s="17" t="s">
        <v>81</v>
      </c>
      <c r="B48" s="218" t="s">
        <v>82</v>
      </c>
      <c r="C48" s="218"/>
      <c r="D48" s="218"/>
      <c r="E48" s="218"/>
      <c r="F48" s="218"/>
      <c r="G48" s="218"/>
      <c r="H48" s="218"/>
    </row>
    <row r="49" spans="1:8" ht="30">
      <c r="A49" s="17" t="s">
        <v>83</v>
      </c>
      <c r="B49" s="218" t="s">
        <v>84</v>
      </c>
      <c r="C49" s="218"/>
      <c r="D49" s="218"/>
      <c r="E49" s="218"/>
      <c r="F49" s="218"/>
      <c r="G49" s="218"/>
      <c r="H49" s="218"/>
    </row>
    <row r="50" spans="1:8" ht="43.5" customHeight="1">
      <c r="A50" s="17" t="s">
        <v>85</v>
      </c>
      <c r="B50" s="218" t="s">
        <v>86</v>
      </c>
      <c r="C50" s="218"/>
      <c r="D50" s="218"/>
      <c r="E50" s="218"/>
      <c r="F50" s="218"/>
      <c r="G50" s="218"/>
      <c r="H50" s="218"/>
    </row>
    <row r="51" spans="1:8" ht="40.5" customHeight="1">
      <c r="A51" s="17" t="s">
        <v>87</v>
      </c>
      <c r="B51" s="218" t="s">
        <v>88</v>
      </c>
      <c r="C51" s="218"/>
      <c r="D51" s="218"/>
      <c r="E51" s="218"/>
      <c r="F51" s="218"/>
      <c r="G51" s="218"/>
      <c r="H51" s="218"/>
    </row>
    <row r="52" spans="1:8" ht="75.75" customHeight="1">
      <c r="A52" s="18" t="s">
        <v>89</v>
      </c>
      <c r="B52" s="219" t="s">
        <v>90</v>
      </c>
      <c r="C52" s="219"/>
      <c r="D52" s="219"/>
      <c r="E52" s="219"/>
      <c r="F52" s="219"/>
      <c r="G52" s="219"/>
      <c r="H52" s="219"/>
    </row>
    <row r="53" spans="1:8" ht="41.25" customHeight="1">
      <c r="A53" s="18" t="s">
        <v>91</v>
      </c>
      <c r="B53" s="219" t="s">
        <v>92</v>
      </c>
      <c r="C53" s="219"/>
      <c r="D53" s="219"/>
      <c r="E53" s="219"/>
      <c r="F53" s="219"/>
      <c r="G53" s="219"/>
      <c r="H53" s="219"/>
    </row>
    <row r="54" spans="1:8" ht="47.45" customHeight="1">
      <c r="A54" s="18" t="s">
        <v>93</v>
      </c>
      <c r="B54" s="219" t="s">
        <v>94</v>
      </c>
      <c r="C54" s="219"/>
      <c r="D54" s="219"/>
      <c r="E54" s="219"/>
      <c r="F54" s="219"/>
      <c r="G54" s="219"/>
      <c r="H54" s="219"/>
    </row>
    <row r="55" spans="1:8" ht="57.6" customHeight="1">
      <c r="A55" s="18" t="s">
        <v>95</v>
      </c>
      <c r="B55" s="219" t="s">
        <v>96</v>
      </c>
      <c r="C55" s="219"/>
      <c r="D55" s="219"/>
      <c r="E55" s="219"/>
      <c r="F55" s="219"/>
      <c r="G55" s="219"/>
      <c r="H55" s="219"/>
    </row>
    <row r="56" spans="1:8" ht="31.5" customHeight="1">
      <c r="A56" s="18" t="s">
        <v>97</v>
      </c>
      <c r="B56" s="219" t="s">
        <v>98</v>
      </c>
      <c r="C56" s="219"/>
      <c r="D56" s="219"/>
      <c r="E56" s="219"/>
      <c r="F56" s="219"/>
      <c r="G56" s="219"/>
      <c r="H56" s="219"/>
    </row>
    <row r="57" spans="1:8" ht="70.5" customHeight="1">
      <c r="A57" s="18" t="s">
        <v>99</v>
      </c>
      <c r="B57" s="219" t="s">
        <v>100</v>
      </c>
      <c r="C57" s="219"/>
      <c r="D57" s="219"/>
      <c r="E57" s="219"/>
      <c r="F57" s="219"/>
      <c r="G57" s="219"/>
      <c r="H57" s="219"/>
    </row>
    <row r="58" spans="1:8" ht="33.75" customHeight="1">
      <c r="A58" s="225"/>
      <c r="B58" s="225"/>
      <c r="C58" s="225"/>
      <c r="D58" s="225"/>
      <c r="E58" s="225"/>
      <c r="F58" s="225"/>
      <c r="G58" s="225"/>
      <c r="H58" s="226"/>
    </row>
    <row r="59" spans="1:8" ht="32.25" customHeight="1">
      <c r="A59" s="228" t="s">
        <v>101</v>
      </c>
      <c r="B59" s="228"/>
      <c r="C59" s="228"/>
      <c r="D59" s="228"/>
      <c r="E59" s="228"/>
      <c r="F59" s="228"/>
      <c r="G59" s="228"/>
      <c r="H59" s="228"/>
    </row>
    <row r="60" spans="1:8" ht="34.5" customHeight="1">
      <c r="A60" s="15" t="s">
        <v>102</v>
      </c>
      <c r="B60" s="223" t="s">
        <v>103</v>
      </c>
      <c r="C60" s="223"/>
      <c r="D60" s="223"/>
      <c r="E60" s="223"/>
      <c r="F60" s="223"/>
      <c r="G60" s="223"/>
      <c r="H60" s="223"/>
    </row>
    <row r="61" spans="1:8" ht="60" customHeight="1">
      <c r="A61" s="15" t="s">
        <v>104</v>
      </c>
      <c r="B61" s="232" t="s">
        <v>105</v>
      </c>
      <c r="C61" s="232"/>
      <c r="D61" s="232"/>
      <c r="E61" s="232"/>
      <c r="F61" s="232"/>
      <c r="G61" s="232"/>
      <c r="H61" s="232"/>
    </row>
    <row r="62" spans="1:8" ht="41.25" customHeight="1">
      <c r="A62" s="15" t="s">
        <v>106</v>
      </c>
      <c r="B62" s="229" t="s">
        <v>107</v>
      </c>
      <c r="C62" s="230"/>
      <c r="D62" s="230"/>
      <c r="E62" s="230"/>
      <c r="F62" s="230"/>
      <c r="G62" s="230"/>
      <c r="H62" s="231"/>
    </row>
    <row r="63" spans="1:8" ht="42" customHeight="1">
      <c r="A63" s="15" t="s">
        <v>108</v>
      </c>
      <c r="B63" s="217" t="s">
        <v>109</v>
      </c>
      <c r="C63" s="217"/>
      <c r="D63" s="217"/>
      <c r="E63" s="217"/>
      <c r="F63" s="217"/>
      <c r="G63" s="217"/>
      <c r="H63" s="217"/>
    </row>
    <row r="64" spans="1:8" ht="31.5" customHeight="1">
      <c r="A64" s="15" t="s">
        <v>110</v>
      </c>
      <c r="B64" s="223" t="s">
        <v>111</v>
      </c>
      <c r="C64" s="223"/>
      <c r="D64" s="223"/>
      <c r="E64" s="223"/>
      <c r="F64" s="223"/>
      <c r="G64" s="223"/>
      <c r="H64" s="223"/>
    </row>
    <row r="65" spans="1:8" ht="45.75" customHeight="1">
      <c r="A65" s="15" t="s">
        <v>112</v>
      </c>
      <c r="B65" s="223" t="s">
        <v>113</v>
      </c>
      <c r="C65" s="223"/>
      <c r="D65" s="223"/>
      <c r="E65" s="223"/>
      <c r="F65" s="223"/>
      <c r="G65" s="223"/>
      <c r="H65" s="223"/>
    </row>
    <row r="66" spans="1:8" ht="30.75" customHeight="1">
      <c r="A66" s="227"/>
      <c r="B66" s="227"/>
      <c r="C66" s="227"/>
      <c r="D66" s="227"/>
      <c r="E66" s="227"/>
      <c r="F66" s="227"/>
      <c r="G66" s="227"/>
      <c r="H66" s="227"/>
    </row>
    <row r="67" spans="1:8" ht="34.5" customHeight="1">
      <c r="A67" s="228" t="s">
        <v>114</v>
      </c>
      <c r="B67" s="228"/>
      <c r="C67" s="228"/>
      <c r="D67" s="228"/>
      <c r="E67" s="228"/>
      <c r="F67" s="228"/>
      <c r="G67" s="228"/>
      <c r="H67" s="228"/>
    </row>
    <row r="68" spans="1:8" ht="39.75" customHeight="1">
      <c r="A68" s="18" t="s">
        <v>115</v>
      </c>
      <c r="B68" s="223" t="s">
        <v>116</v>
      </c>
      <c r="C68" s="223"/>
      <c r="D68" s="223"/>
      <c r="E68" s="223"/>
      <c r="F68" s="223"/>
      <c r="G68" s="223"/>
      <c r="H68" s="223"/>
    </row>
    <row r="69" spans="1:8" ht="39.75" customHeight="1">
      <c r="A69" s="18" t="s">
        <v>117</v>
      </c>
      <c r="B69" s="223" t="s">
        <v>118</v>
      </c>
      <c r="C69" s="223"/>
      <c r="D69" s="223"/>
      <c r="E69" s="223"/>
      <c r="F69" s="223"/>
      <c r="G69" s="223"/>
      <c r="H69" s="223"/>
    </row>
    <row r="70" spans="1:8" ht="42" customHeight="1">
      <c r="A70" s="18" t="s">
        <v>119</v>
      </c>
      <c r="B70" s="219" t="s">
        <v>120</v>
      </c>
      <c r="C70" s="219"/>
      <c r="D70" s="219"/>
      <c r="E70" s="219"/>
      <c r="F70" s="219"/>
      <c r="G70" s="219"/>
      <c r="H70" s="219"/>
    </row>
    <row r="71" spans="1:8" ht="33.75" customHeight="1">
      <c r="A71" s="18" t="s">
        <v>121</v>
      </c>
      <c r="B71" s="223" t="s">
        <v>122</v>
      </c>
      <c r="C71" s="223"/>
      <c r="D71" s="223"/>
      <c r="E71" s="223"/>
      <c r="F71" s="223"/>
      <c r="G71" s="223"/>
      <c r="H71" s="223"/>
    </row>
    <row r="72" spans="1:8" ht="33" customHeight="1">
      <c r="A72" s="18" t="s">
        <v>123</v>
      </c>
      <c r="B72" s="223" t="s">
        <v>124</v>
      </c>
      <c r="C72" s="223"/>
      <c r="D72" s="223"/>
      <c r="E72" s="223"/>
      <c r="F72" s="223"/>
      <c r="G72" s="223"/>
      <c r="H72" s="223"/>
    </row>
    <row r="73" spans="1:8" ht="33.75" customHeight="1">
      <c r="A73" s="224"/>
      <c r="B73" s="224"/>
      <c r="C73" s="224"/>
      <c r="D73" s="224"/>
      <c r="E73" s="224"/>
      <c r="F73" s="224"/>
      <c r="G73" s="224"/>
      <c r="H73" s="22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25"/>
  <sheetViews>
    <sheetView topLeftCell="T7" zoomScale="70" zoomScaleNormal="70" workbookViewId="0">
      <selection activeCell="Z18" sqref="Z18"/>
    </sheetView>
  </sheetViews>
  <sheetFormatPr baseColWidth="10" defaultColWidth="11.25" defaultRowHeight="18"/>
  <cols>
    <col min="1" max="1" width="34.625" style="1" bestFit="1" customWidth="1"/>
    <col min="2" max="2" width="37.25" style="1" bestFit="1" customWidth="1"/>
    <col min="3" max="3" width="24" style="1" bestFit="1" customWidth="1"/>
    <col min="4" max="4" width="27.5" style="1" bestFit="1" customWidth="1"/>
    <col min="5" max="6" width="32.5" style="1" bestFit="1" customWidth="1"/>
    <col min="7" max="7" width="25.625" style="23" bestFit="1" customWidth="1"/>
    <col min="8" max="8" width="38.75" style="23" bestFit="1" customWidth="1"/>
    <col min="9" max="9" width="38.125" style="23" bestFit="1" customWidth="1"/>
    <col min="10" max="10" width="14" style="23" bestFit="1" customWidth="1"/>
    <col min="11" max="11" width="50" style="4" bestFit="1" customWidth="1"/>
    <col min="12" max="12" width="21.875" style="4" customWidth="1"/>
    <col min="13" max="13" width="24" style="4" customWidth="1"/>
    <col min="14" max="14" width="38.25" style="4" customWidth="1"/>
    <col min="15" max="15" width="24.25" style="5" customWidth="1"/>
    <col min="16" max="18" width="20.75" style="6" customWidth="1"/>
    <col min="19" max="19" width="24" style="6" customWidth="1"/>
    <col min="20" max="20" width="27.625" style="6" customWidth="1"/>
    <col min="21" max="21" width="25.5" style="6" customWidth="1"/>
    <col min="22" max="22" width="23" style="6" customWidth="1"/>
    <col min="23" max="23" width="19" style="6" customWidth="1"/>
    <col min="24" max="24" width="27" style="6" customWidth="1"/>
    <col min="25" max="25" width="23" style="6" customWidth="1"/>
    <col min="26" max="26" width="22.75" style="6" customWidth="1"/>
    <col min="27" max="27" width="25.625" style="6" customWidth="1"/>
    <col min="28" max="28" width="22.125" style="23" customWidth="1"/>
    <col min="29" max="29" width="19.25" style="23" customWidth="1"/>
    <col min="30" max="30" width="27.25" style="1" customWidth="1"/>
    <col min="31" max="31" width="7.75" style="1" bestFit="1" customWidth="1"/>
    <col min="32" max="16384" width="11.25" style="1"/>
  </cols>
  <sheetData>
    <row r="1" spans="1:31" ht="14.25">
      <c r="A1" s="241"/>
      <c r="B1" s="241"/>
      <c r="C1" s="242" t="s">
        <v>125</v>
      </c>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55" t="s">
        <v>126</v>
      </c>
    </row>
    <row r="2" spans="1:31" ht="14.25">
      <c r="A2" s="241"/>
      <c r="B2" s="241"/>
      <c r="C2" s="242" t="s">
        <v>127</v>
      </c>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55" t="s">
        <v>128</v>
      </c>
    </row>
    <row r="3" spans="1:31" ht="14.25">
      <c r="A3" s="241"/>
      <c r="B3" s="241"/>
      <c r="C3" s="242" t="s">
        <v>129</v>
      </c>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55" t="s">
        <v>130</v>
      </c>
    </row>
    <row r="4" spans="1:31" ht="14.25">
      <c r="A4" s="241"/>
      <c r="B4" s="241"/>
      <c r="C4" s="242" t="s">
        <v>131</v>
      </c>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55" t="s">
        <v>132</v>
      </c>
    </row>
    <row r="5" spans="1:31" ht="26.25">
      <c r="A5" s="240" t="s">
        <v>133</v>
      </c>
      <c r="B5" s="240"/>
      <c r="C5" s="243" t="s">
        <v>134</v>
      </c>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56"/>
    </row>
    <row r="6" spans="1:31" ht="15">
      <c r="A6" s="237" t="s">
        <v>135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9"/>
    </row>
    <row r="7" spans="1:31" s="3" customFormat="1" ht="60">
      <c r="A7" s="2" t="s">
        <v>2</v>
      </c>
      <c r="B7" s="2" t="s">
        <v>4</v>
      </c>
      <c r="C7" s="2" t="s">
        <v>136</v>
      </c>
      <c r="D7" s="2" t="s">
        <v>137</v>
      </c>
      <c r="E7" s="2" t="s">
        <v>138</v>
      </c>
      <c r="F7" s="2" t="s">
        <v>139</v>
      </c>
      <c r="G7" s="2" t="s">
        <v>14</v>
      </c>
      <c r="H7" s="2" t="s">
        <v>16</v>
      </c>
      <c r="I7" s="2" t="s">
        <v>18</v>
      </c>
      <c r="J7" s="21" t="s">
        <v>140</v>
      </c>
      <c r="K7" s="2" t="s">
        <v>141</v>
      </c>
      <c r="L7" s="2" t="s">
        <v>142</v>
      </c>
      <c r="M7" s="2" t="s">
        <v>143</v>
      </c>
      <c r="N7" s="2" t="s">
        <v>28</v>
      </c>
      <c r="O7" s="2" t="s">
        <v>30</v>
      </c>
      <c r="P7" s="2" t="s">
        <v>145</v>
      </c>
      <c r="Q7" s="2" t="s">
        <v>452</v>
      </c>
      <c r="R7" s="63" t="s">
        <v>449</v>
      </c>
      <c r="S7" s="63" t="s">
        <v>450</v>
      </c>
      <c r="T7" s="63" t="s">
        <v>144</v>
      </c>
      <c r="U7" s="63" t="s">
        <v>451</v>
      </c>
      <c r="V7" s="119" t="s">
        <v>453</v>
      </c>
      <c r="W7" s="119" t="s">
        <v>433</v>
      </c>
      <c r="X7" s="119" t="s">
        <v>434</v>
      </c>
      <c r="Y7" s="119" t="s">
        <v>435</v>
      </c>
      <c r="Z7" s="119" t="s">
        <v>436</v>
      </c>
      <c r="AA7" s="119" t="s">
        <v>437</v>
      </c>
      <c r="AB7" s="2" t="s">
        <v>146</v>
      </c>
      <c r="AC7" s="2" t="s">
        <v>147</v>
      </c>
      <c r="AD7" s="20"/>
    </row>
    <row r="8" spans="1:31" s="46" customFormat="1" ht="24.95" customHeight="1">
      <c r="A8" s="49" t="s">
        <v>148</v>
      </c>
      <c r="B8" s="49" t="s">
        <v>149</v>
      </c>
      <c r="C8" s="49" t="s">
        <v>150</v>
      </c>
      <c r="D8" s="49" t="s">
        <v>151</v>
      </c>
      <c r="E8" s="156" t="s">
        <v>152</v>
      </c>
      <c r="F8" s="49" t="s">
        <v>153</v>
      </c>
      <c r="G8" s="50" t="s">
        <v>154</v>
      </c>
      <c r="H8" s="155" t="s">
        <v>159</v>
      </c>
      <c r="I8" s="50" t="s">
        <v>155</v>
      </c>
      <c r="J8" s="157">
        <v>0</v>
      </c>
      <c r="K8" s="155" t="s">
        <v>160</v>
      </c>
      <c r="L8" s="120">
        <v>9.0800000000000006E-2</v>
      </c>
      <c r="M8" s="157" t="s">
        <v>157</v>
      </c>
      <c r="N8" s="157" t="s">
        <v>161</v>
      </c>
      <c r="O8" s="51">
        <v>1</v>
      </c>
      <c r="P8" s="155">
        <v>1</v>
      </c>
      <c r="Q8" s="161">
        <v>0</v>
      </c>
      <c r="R8" s="163">
        <v>0.8</v>
      </c>
      <c r="S8" s="159"/>
      <c r="U8" s="121"/>
      <c r="V8" s="158">
        <f>+R8+S8+T8+U8</f>
        <v>0.8</v>
      </c>
      <c r="W8" s="158">
        <f>+V8+Q8</f>
        <v>0.8</v>
      </c>
      <c r="X8" s="120">
        <f>+IF((V8/P8)&gt;100%,100%,(V8/P8))*L8</f>
        <v>7.264000000000001E-2</v>
      </c>
      <c r="Y8" s="120">
        <f>+IF(((W8)/O8)&gt;100%,100%,((W8)/O8))*L8</f>
        <v>7.264000000000001E-2</v>
      </c>
      <c r="Z8" s="120">
        <f>+IF(((V8)/P8)&gt;100%,100%,((V8)/P8))</f>
        <v>0.8</v>
      </c>
      <c r="AA8" s="120">
        <f>+IF(((W8)/O8)&gt;100%,100%,((W8))/O8)</f>
        <v>0.8</v>
      </c>
      <c r="AB8" s="50">
        <v>0</v>
      </c>
      <c r="AC8" s="50">
        <v>0</v>
      </c>
    </row>
    <row r="9" spans="1:31" s="46" customFormat="1" ht="54.75" customHeight="1">
      <c r="A9" s="49" t="s">
        <v>148</v>
      </c>
      <c r="B9" s="49" t="s">
        <v>149</v>
      </c>
      <c r="C9" s="49" t="s">
        <v>150</v>
      </c>
      <c r="D9" s="49" t="s">
        <v>151</v>
      </c>
      <c r="E9" s="156" t="s">
        <v>152</v>
      </c>
      <c r="F9" s="49" t="s">
        <v>153</v>
      </c>
      <c r="G9" s="50" t="s">
        <v>154</v>
      </c>
      <c r="H9" s="155" t="s">
        <v>164</v>
      </c>
      <c r="I9" s="50" t="s">
        <v>155</v>
      </c>
      <c r="J9" s="157">
        <v>0</v>
      </c>
      <c r="K9" s="155" t="s">
        <v>165</v>
      </c>
      <c r="L9" s="120">
        <v>9.0800000000000006E-2</v>
      </c>
      <c r="M9" s="157" t="s">
        <v>157</v>
      </c>
      <c r="N9" s="157" t="s">
        <v>166</v>
      </c>
      <c r="O9" s="51">
        <v>1</v>
      </c>
      <c r="P9" s="160">
        <v>1</v>
      </c>
      <c r="Q9" s="160">
        <v>0</v>
      </c>
      <c r="R9" s="164">
        <v>0</v>
      </c>
      <c r="S9" s="159"/>
      <c r="T9" s="159"/>
      <c r="U9" s="122"/>
      <c r="V9" s="158">
        <f t="shared" ref="V9:V17" si="0">+R9+S9+T9+U9</f>
        <v>0</v>
      </c>
      <c r="W9" s="162">
        <f>+V9+Q9</f>
        <v>0</v>
      </c>
      <c r="X9" s="120">
        <f t="shared" ref="X9:X17" si="1">+IF((V9/P9)&gt;100%,100%,(V9/P9))*L9</f>
        <v>0</v>
      </c>
      <c r="Y9" s="120">
        <f t="shared" ref="Y9:Y17" si="2">+IF(((W9)/O9)&gt;100%,100%,((W9)/O9))*L9</f>
        <v>0</v>
      </c>
      <c r="Z9" s="120">
        <f t="shared" ref="Z9:Z17" si="3">+IF(((V9)/P9)&gt;100%,100%,((V9)/P9))</f>
        <v>0</v>
      </c>
      <c r="AA9" s="120">
        <f t="shared" ref="AA9:AA17" si="4">+IF(((W9)/O9)&gt;100%,100%,((W9))/O9)</f>
        <v>0</v>
      </c>
      <c r="AB9" s="50">
        <v>0</v>
      </c>
      <c r="AC9" s="50">
        <v>0</v>
      </c>
      <c r="AE9" s="46" t="s">
        <v>157</v>
      </c>
    </row>
    <row r="10" spans="1:31" s="46" customFormat="1" ht="36.75" customHeight="1">
      <c r="A10" s="49" t="s">
        <v>148</v>
      </c>
      <c r="B10" s="49" t="s">
        <v>149</v>
      </c>
      <c r="C10" s="49" t="s">
        <v>150</v>
      </c>
      <c r="D10" s="49" t="s">
        <v>151</v>
      </c>
      <c r="E10" s="156" t="s">
        <v>152</v>
      </c>
      <c r="F10" s="49" t="s">
        <v>153</v>
      </c>
      <c r="G10" s="50" t="s">
        <v>163</v>
      </c>
      <c r="H10" s="155" t="s">
        <v>168</v>
      </c>
      <c r="I10" s="50" t="s">
        <v>155</v>
      </c>
      <c r="J10" s="157">
        <v>0</v>
      </c>
      <c r="K10" s="155" t="s">
        <v>169</v>
      </c>
      <c r="L10" s="120">
        <v>9.0800000000000006E-2</v>
      </c>
      <c r="M10" s="157" t="s">
        <v>167</v>
      </c>
      <c r="N10" s="157" t="s">
        <v>170</v>
      </c>
      <c r="O10" s="51">
        <v>1</v>
      </c>
      <c r="P10" s="168">
        <v>1</v>
      </c>
      <c r="Q10" s="161">
        <v>0.25</v>
      </c>
      <c r="R10" s="165">
        <v>0.08</v>
      </c>
      <c r="S10" s="159"/>
      <c r="T10" s="159"/>
      <c r="U10" s="122"/>
      <c r="V10" s="158">
        <f t="shared" si="0"/>
        <v>0.08</v>
      </c>
      <c r="W10" s="162">
        <f t="shared" ref="W10:W17" si="5">+V10+Q10</f>
        <v>0.33</v>
      </c>
      <c r="X10" s="120">
        <f t="shared" si="1"/>
        <v>7.2640000000000005E-3</v>
      </c>
      <c r="Y10" s="120">
        <f t="shared" si="2"/>
        <v>2.9964000000000005E-2</v>
      </c>
      <c r="Z10" s="120">
        <f t="shared" si="3"/>
        <v>0.08</v>
      </c>
      <c r="AA10" s="120">
        <f t="shared" si="4"/>
        <v>0.33</v>
      </c>
      <c r="AB10" s="50">
        <v>0</v>
      </c>
      <c r="AC10" s="50">
        <v>0</v>
      </c>
      <c r="AE10" s="46" t="s">
        <v>167</v>
      </c>
    </row>
    <row r="11" spans="1:31" s="46" customFormat="1" ht="37.5" customHeight="1">
      <c r="A11" s="49" t="s">
        <v>148</v>
      </c>
      <c r="B11" s="49" t="s">
        <v>149</v>
      </c>
      <c r="C11" s="49" t="s">
        <v>150</v>
      </c>
      <c r="D11" s="49" t="s">
        <v>151</v>
      </c>
      <c r="E11" s="156" t="s">
        <v>152</v>
      </c>
      <c r="F11" s="49" t="s">
        <v>153</v>
      </c>
      <c r="G11" s="50" t="s">
        <v>163</v>
      </c>
      <c r="H11" s="155" t="s">
        <v>446</v>
      </c>
      <c r="I11" s="50" t="s">
        <v>155</v>
      </c>
      <c r="J11" s="157">
        <v>0</v>
      </c>
      <c r="K11" s="155" t="s">
        <v>447</v>
      </c>
      <c r="L11" s="120">
        <v>9.0800000000000006E-2</v>
      </c>
      <c r="M11" s="157" t="s">
        <v>167</v>
      </c>
      <c r="N11" s="157" t="s">
        <v>448</v>
      </c>
      <c r="O11" s="51">
        <v>1</v>
      </c>
      <c r="P11" s="155">
        <v>1</v>
      </c>
      <c r="Q11" s="161">
        <v>0</v>
      </c>
      <c r="R11" s="165">
        <v>0</v>
      </c>
      <c r="S11" s="159"/>
      <c r="T11" s="159"/>
      <c r="U11" s="121"/>
      <c r="V11" s="158">
        <f t="shared" si="0"/>
        <v>0</v>
      </c>
      <c r="W11" s="162">
        <f t="shared" si="5"/>
        <v>0</v>
      </c>
      <c r="X11" s="120">
        <f t="shared" si="1"/>
        <v>0</v>
      </c>
      <c r="Y11" s="120">
        <f t="shared" si="2"/>
        <v>0</v>
      </c>
      <c r="Z11" s="120">
        <f t="shared" si="3"/>
        <v>0</v>
      </c>
      <c r="AA11" s="120">
        <f t="shared" si="4"/>
        <v>0</v>
      </c>
      <c r="AB11" s="50">
        <v>1</v>
      </c>
      <c r="AC11" s="50">
        <v>1</v>
      </c>
    </row>
    <row r="12" spans="1:31" s="46" customFormat="1" ht="45" customHeight="1">
      <c r="A12" s="49" t="s">
        <v>148</v>
      </c>
      <c r="B12" s="49" t="s">
        <v>149</v>
      </c>
      <c r="C12" s="49" t="s">
        <v>150</v>
      </c>
      <c r="D12" s="49" t="s">
        <v>151</v>
      </c>
      <c r="E12" s="156" t="s">
        <v>152</v>
      </c>
      <c r="F12" s="49" t="s">
        <v>153</v>
      </c>
      <c r="G12" s="50" t="s">
        <v>163</v>
      </c>
      <c r="H12" s="155" t="s">
        <v>171</v>
      </c>
      <c r="I12" s="50" t="s">
        <v>155</v>
      </c>
      <c r="J12" s="157">
        <v>0</v>
      </c>
      <c r="K12" s="155" t="s">
        <v>173</v>
      </c>
      <c r="L12" s="120">
        <v>9.0800000000000006E-2</v>
      </c>
      <c r="M12" s="157" t="s">
        <v>157</v>
      </c>
      <c r="N12" s="157" t="s">
        <v>174</v>
      </c>
      <c r="O12" s="51">
        <v>1</v>
      </c>
      <c r="P12" s="139">
        <v>0.2</v>
      </c>
      <c r="Q12" s="139">
        <v>0.3</v>
      </c>
      <c r="R12" s="164">
        <v>0.2</v>
      </c>
      <c r="S12" s="159"/>
      <c r="T12" s="159"/>
      <c r="U12" s="122"/>
      <c r="V12" s="158">
        <f t="shared" si="0"/>
        <v>0.2</v>
      </c>
      <c r="W12" s="162">
        <f t="shared" si="5"/>
        <v>0.5</v>
      </c>
      <c r="X12" s="120">
        <f t="shared" si="1"/>
        <v>9.0800000000000006E-2</v>
      </c>
      <c r="Y12" s="120">
        <f t="shared" si="2"/>
        <v>4.5400000000000003E-2</v>
      </c>
      <c r="Z12" s="120">
        <f t="shared" si="3"/>
        <v>1</v>
      </c>
      <c r="AA12" s="120">
        <f t="shared" si="4"/>
        <v>0.5</v>
      </c>
      <c r="AB12" s="57">
        <v>300</v>
      </c>
      <c r="AC12" s="57">
        <v>182</v>
      </c>
    </row>
    <row r="13" spans="1:31" s="46" customFormat="1" ht="49.5" customHeight="1">
      <c r="A13" s="49" t="s">
        <v>148</v>
      </c>
      <c r="B13" s="49" t="s">
        <v>149</v>
      </c>
      <c r="C13" s="49" t="s">
        <v>150</v>
      </c>
      <c r="D13" s="49" t="s">
        <v>151</v>
      </c>
      <c r="E13" s="156" t="s">
        <v>152</v>
      </c>
      <c r="F13" s="49" t="s">
        <v>153</v>
      </c>
      <c r="G13" s="50" t="s">
        <v>163</v>
      </c>
      <c r="H13" s="155" t="s">
        <v>175</v>
      </c>
      <c r="I13" s="50" t="s">
        <v>172</v>
      </c>
      <c r="J13" s="157">
        <v>20</v>
      </c>
      <c r="K13" s="155" t="s">
        <v>176</v>
      </c>
      <c r="L13" s="120">
        <v>9.0800000000000006E-2</v>
      </c>
      <c r="M13" s="157" t="s">
        <v>167</v>
      </c>
      <c r="N13" s="157" t="s">
        <v>177</v>
      </c>
      <c r="O13" s="51">
        <v>25</v>
      </c>
      <c r="P13" s="155">
        <v>6</v>
      </c>
      <c r="Q13" s="161">
        <v>6</v>
      </c>
      <c r="R13" s="165">
        <v>3</v>
      </c>
      <c r="S13" s="159"/>
      <c r="T13" s="159"/>
      <c r="U13" s="121"/>
      <c r="V13" s="158">
        <f t="shared" si="0"/>
        <v>3</v>
      </c>
      <c r="W13" s="162">
        <f t="shared" si="5"/>
        <v>9</v>
      </c>
      <c r="X13" s="120">
        <f t="shared" si="1"/>
        <v>4.5400000000000003E-2</v>
      </c>
      <c r="Y13" s="120">
        <f t="shared" si="2"/>
        <v>3.2688000000000002E-2</v>
      </c>
      <c r="Z13" s="120">
        <f t="shared" si="3"/>
        <v>0.5</v>
      </c>
      <c r="AA13" s="120">
        <f t="shared" si="4"/>
        <v>0.36</v>
      </c>
      <c r="AB13" s="57">
        <v>0.3</v>
      </c>
      <c r="AC13" s="57">
        <v>0.35</v>
      </c>
    </row>
    <row r="14" spans="1:31" s="46" customFormat="1" ht="24.95" customHeight="1">
      <c r="A14" s="49" t="s">
        <v>148</v>
      </c>
      <c r="B14" s="49" t="s">
        <v>149</v>
      </c>
      <c r="C14" s="49" t="s">
        <v>150</v>
      </c>
      <c r="D14" s="49" t="s">
        <v>151</v>
      </c>
      <c r="E14" s="156" t="s">
        <v>152</v>
      </c>
      <c r="F14" s="49" t="s">
        <v>153</v>
      </c>
      <c r="G14" s="50" t="s">
        <v>163</v>
      </c>
      <c r="H14" s="155" t="s">
        <v>178</v>
      </c>
      <c r="I14" s="50" t="s">
        <v>155</v>
      </c>
      <c r="J14" s="157">
        <v>0</v>
      </c>
      <c r="K14" s="155" t="s">
        <v>179</v>
      </c>
      <c r="L14" s="120">
        <v>9.0800000000000006E-2</v>
      </c>
      <c r="M14" s="157" t="s">
        <v>167</v>
      </c>
      <c r="N14" s="157" t="s">
        <v>177</v>
      </c>
      <c r="O14" s="51">
        <v>1</v>
      </c>
      <c r="P14" s="168">
        <v>1</v>
      </c>
      <c r="Q14" s="168">
        <v>2</v>
      </c>
      <c r="R14" s="165">
        <v>1</v>
      </c>
      <c r="S14" s="159"/>
      <c r="T14" s="159"/>
      <c r="U14" s="115"/>
      <c r="V14" s="158">
        <f t="shared" si="0"/>
        <v>1</v>
      </c>
      <c r="W14" s="162">
        <f t="shared" si="5"/>
        <v>3</v>
      </c>
      <c r="X14" s="120">
        <f t="shared" si="1"/>
        <v>9.0800000000000006E-2</v>
      </c>
      <c r="Y14" s="120">
        <f t="shared" si="2"/>
        <v>9.0800000000000006E-2</v>
      </c>
      <c r="Z14" s="120">
        <f>+IF(((V14)/P14)&gt;100%,100%,((V14)/P14))</f>
        <v>1</v>
      </c>
      <c r="AA14" s="120">
        <f t="shared" si="4"/>
        <v>1</v>
      </c>
      <c r="AB14" s="50">
        <v>6</v>
      </c>
      <c r="AC14" s="50">
        <v>7</v>
      </c>
    </row>
    <row r="15" spans="1:31" s="46" customFormat="1" ht="24.95" customHeight="1">
      <c r="A15" s="49" t="s">
        <v>148</v>
      </c>
      <c r="B15" s="49" t="s">
        <v>149</v>
      </c>
      <c r="C15" s="49" t="s">
        <v>150</v>
      </c>
      <c r="D15" s="49" t="s">
        <v>151</v>
      </c>
      <c r="E15" s="156" t="s">
        <v>152</v>
      </c>
      <c r="F15" s="49" t="s">
        <v>153</v>
      </c>
      <c r="G15" s="50" t="s">
        <v>163</v>
      </c>
      <c r="H15" s="155" t="s">
        <v>180</v>
      </c>
      <c r="I15" s="50" t="s">
        <v>155</v>
      </c>
      <c r="J15" s="157">
        <v>0</v>
      </c>
      <c r="K15" s="155" t="s">
        <v>181</v>
      </c>
      <c r="L15" s="120">
        <v>9.0800000000000006E-2</v>
      </c>
      <c r="M15" s="157" t="s">
        <v>167</v>
      </c>
      <c r="N15" s="157" t="s">
        <v>182</v>
      </c>
      <c r="O15" s="51">
        <v>3</v>
      </c>
      <c r="P15" s="155">
        <v>1</v>
      </c>
      <c r="Q15" s="161">
        <v>0</v>
      </c>
      <c r="R15" s="165">
        <v>0.3</v>
      </c>
      <c r="S15" s="159"/>
      <c r="T15" s="159"/>
      <c r="U15" s="115"/>
      <c r="V15" s="158">
        <f t="shared" si="0"/>
        <v>0.3</v>
      </c>
      <c r="W15" s="162">
        <f t="shared" si="5"/>
        <v>0.3</v>
      </c>
      <c r="X15" s="120">
        <f t="shared" si="1"/>
        <v>2.724E-2</v>
      </c>
      <c r="Y15" s="120">
        <f t="shared" si="2"/>
        <v>9.0799999999999995E-3</v>
      </c>
      <c r="Z15" s="120">
        <f t="shared" si="3"/>
        <v>0.3</v>
      </c>
      <c r="AA15" s="120">
        <f t="shared" si="4"/>
        <v>9.9999999999999992E-2</v>
      </c>
      <c r="AB15" s="50">
        <v>1</v>
      </c>
      <c r="AC15" s="50">
        <v>1</v>
      </c>
    </row>
    <row r="16" spans="1:31" s="46" customFormat="1" ht="24.95" customHeight="1">
      <c r="A16" s="49" t="s">
        <v>148</v>
      </c>
      <c r="B16" s="49" t="s">
        <v>149</v>
      </c>
      <c r="C16" s="49" t="s">
        <v>150</v>
      </c>
      <c r="D16" s="49" t="s">
        <v>151</v>
      </c>
      <c r="E16" s="156" t="s">
        <v>152</v>
      </c>
      <c r="F16" s="49" t="s">
        <v>153</v>
      </c>
      <c r="G16" s="50" t="s">
        <v>163</v>
      </c>
      <c r="H16" s="155" t="s">
        <v>183</v>
      </c>
      <c r="I16" s="50" t="s">
        <v>155</v>
      </c>
      <c r="J16" s="157">
        <v>0</v>
      </c>
      <c r="K16" s="155" t="s">
        <v>184</v>
      </c>
      <c r="L16" s="120">
        <v>9.0800000000000006E-2</v>
      </c>
      <c r="M16" s="157" t="s">
        <v>167</v>
      </c>
      <c r="N16" s="157" t="s">
        <v>185</v>
      </c>
      <c r="O16" s="51">
        <v>1</v>
      </c>
      <c r="P16" s="155">
        <v>1</v>
      </c>
      <c r="Q16" s="161">
        <v>0</v>
      </c>
      <c r="R16" s="165">
        <v>0.8</v>
      </c>
      <c r="S16" s="159"/>
      <c r="T16" s="159"/>
      <c r="U16" s="71"/>
      <c r="V16" s="158">
        <f t="shared" si="0"/>
        <v>0.8</v>
      </c>
      <c r="W16" s="162">
        <f t="shared" si="5"/>
        <v>0.8</v>
      </c>
      <c r="X16" s="120">
        <f t="shared" si="1"/>
        <v>7.264000000000001E-2</v>
      </c>
      <c r="Y16" s="120">
        <f t="shared" si="2"/>
        <v>7.264000000000001E-2</v>
      </c>
      <c r="Z16" s="120">
        <f>+IF(((V16)/P16)&gt;100%,100%,((V16)/P16))</f>
        <v>0.8</v>
      </c>
      <c r="AA16" s="120">
        <f t="shared" si="4"/>
        <v>0.8</v>
      </c>
      <c r="AB16" s="50">
        <v>1</v>
      </c>
      <c r="AC16" s="50">
        <v>1</v>
      </c>
    </row>
    <row r="17" spans="1:29" s="46" customFormat="1" ht="24.95" customHeight="1">
      <c r="A17" s="49" t="s">
        <v>148</v>
      </c>
      <c r="B17" s="49" t="s">
        <v>149</v>
      </c>
      <c r="C17" s="49" t="s">
        <v>150</v>
      </c>
      <c r="D17" s="49" t="s">
        <v>151</v>
      </c>
      <c r="E17" s="156" t="s">
        <v>152</v>
      </c>
      <c r="F17" s="49" t="s">
        <v>153</v>
      </c>
      <c r="G17" s="50" t="s">
        <v>163</v>
      </c>
      <c r="H17" s="155" t="s">
        <v>186</v>
      </c>
      <c r="I17" s="50" t="s">
        <v>155</v>
      </c>
      <c r="J17" s="52">
        <v>94441122</v>
      </c>
      <c r="K17" s="155" t="s">
        <v>187</v>
      </c>
      <c r="L17" s="120">
        <v>9.0800000000000006E-2</v>
      </c>
      <c r="M17" s="157" t="s">
        <v>167</v>
      </c>
      <c r="N17" s="157" t="s">
        <v>188</v>
      </c>
      <c r="O17" s="53">
        <v>137302998</v>
      </c>
      <c r="P17" s="146">
        <v>33803704</v>
      </c>
      <c r="Q17" s="146">
        <v>83658054</v>
      </c>
      <c r="R17" s="166">
        <v>7665351</v>
      </c>
      <c r="S17" s="71"/>
      <c r="T17" s="71"/>
      <c r="U17" s="71"/>
      <c r="V17" s="52">
        <f t="shared" si="0"/>
        <v>7665351</v>
      </c>
      <c r="W17" s="52">
        <f t="shared" si="5"/>
        <v>91323405</v>
      </c>
      <c r="X17" s="120">
        <f t="shared" si="1"/>
        <v>2.0589869997678364E-2</v>
      </c>
      <c r="Y17" s="120">
        <f t="shared" si="2"/>
        <v>6.039318365065853E-2</v>
      </c>
      <c r="Z17" s="120">
        <f t="shared" si="3"/>
        <v>0.22676068279381456</v>
      </c>
      <c r="AA17" s="120">
        <f t="shared" si="4"/>
        <v>0.66512316795879434</v>
      </c>
      <c r="AB17" s="50">
        <v>0</v>
      </c>
      <c r="AC17" s="50">
        <v>0</v>
      </c>
    </row>
    <row r="18" spans="1:29" s="46" customFormat="1" ht="26.25" customHeight="1">
      <c r="F18" s="236" t="s">
        <v>432</v>
      </c>
      <c r="G18" s="236"/>
      <c r="H18" s="236"/>
      <c r="I18" s="236"/>
      <c r="J18" s="236"/>
      <c r="K18" s="236"/>
      <c r="L18" s="236"/>
      <c r="M18" s="236"/>
      <c r="N18" s="236"/>
      <c r="O18" s="236"/>
      <c r="P18" s="236"/>
      <c r="Q18" s="236"/>
      <c r="R18" s="236"/>
      <c r="S18" s="236"/>
      <c r="T18" s="236"/>
      <c r="U18" s="236"/>
      <c r="V18" s="236"/>
      <c r="W18" s="236"/>
      <c r="X18" s="123">
        <f>SUM(X8:X17)</f>
        <v>0.4273738699976784</v>
      </c>
      <c r="Y18" s="123">
        <f>SUM(Y8:Y17)</f>
        <v>0.41360518365065851</v>
      </c>
      <c r="Z18" s="123">
        <f>AVERAGE(Z8:Z17)</f>
        <v>0.47067606827938147</v>
      </c>
      <c r="AA18" s="123">
        <f>+AVERAGE(AA8:AA17)</f>
        <v>0.45551231679587956</v>
      </c>
      <c r="AB18" s="43"/>
      <c r="AC18" s="43"/>
    </row>
    <row r="19" spans="1:29" s="46" customFormat="1" ht="18" customHeight="1">
      <c r="T19" s="117"/>
      <c r="U19" s="118"/>
      <c r="V19" s="118"/>
      <c r="W19" s="118"/>
      <c r="X19" s="118"/>
      <c r="Y19" s="118"/>
      <c r="Z19" s="118"/>
      <c r="AA19" s="118"/>
      <c r="AB19" s="43"/>
      <c r="AC19" s="43"/>
    </row>
    <row r="20" spans="1:29" s="46" customFormat="1">
      <c r="G20" s="43"/>
      <c r="H20" s="43"/>
      <c r="I20" s="43"/>
      <c r="J20" s="43"/>
      <c r="K20" s="43"/>
      <c r="L20" s="43"/>
      <c r="M20" s="43"/>
      <c r="N20" s="43"/>
      <c r="O20" s="44"/>
      <c r="P20" s="47"/>
      <c r="Q20" s="47"/>
      <c r="R20" s="47"/>
      <c r="S20" s="47"/>
      <c r="T20" s="47"/>
      <c r="U20" s="47"/>
      <c r="V20" s="47"/>
      <c r="W20" s="47"/>
      <c r="X20" s="47"/>
      <c r="Y20" s="47"/>
      <c r="Z20" s="47"/>
      <c r="AA20" s="47"/>
      <c r="AB20" s="43"/>
      <c r="AC20" s="43"/>
    </row>
    <row r="21" spans="1:29" s="46" customFormat="1">
      <c r="G21" s="43"/>
      <c r="H21" s="43"/>
      <c r="I21" s="43"/>
      <c r="J21" s="43"/>
      <c r="K21" s="43"/>
      <c r="L21" s="43"/>
      <c r="M21" s="43"/>
      <c r="N21" s="43"/>
      <c r="O21" s="44"/>
      <c r="P21" s="47"/>
      <c r="Q21" s="47"/>
      <c r="R21" s="47"/>
      <c r="S21" s="47"/>
      <c r="T21" s="47"/>
      <c r="U21" s="47"/>
      <c r="V21" s="47"/>
      <c r="W21" s="47"/>
      <c r="X21" s="47"/>
      <c r="Y21" s="47"/>
      <c r="Z21" s="47"/>
      <c r="AA21" s="47"/>
      <c r="AB21" s="43"/>
      <c r="AC21" s="43"/>
    </row>
    <row r="22" spans="1:29" s="46" customFormat="1">
      <c r="G22" s="43"/>
      <c r="H22" s="43"/>
      <c r="I22" s="43"/>
      <c r="J22" s="43"/>
      <c r="K22" s="43"/>
      <c r="L22" s="43"/>
      <c r="M22" s="43"/>
      <c r="N22" s="43"/>
      <c r="O22" s="44"/>
      <c r="P22" s="47"/>
      <c r="Q22" s="47"/>
      <c r="R22" s="47"/>
      <c r="S22" s="47"/>
      <c r="T22" s="47"/>
      <c r="U22" s="47"/>
      <c r="V22" s="47"/>
      <c r="W22" s="47"/>
      <c r="X22" s="47"/>
      <c r="Y22" s="47"/>
      <c r="Z22" s="47"/>
      <c r="AA22" s="47"/>
      <c r="AB22" s="43"/>
      <c r="AC22" s="43"/>
    </row>
    <row r="23" spans="1:29" s="46" customFormat="1">
      <c r="G23" s="43"/>
      <c r="H23" s="43"/>
      <c r="I23" s="43"/>
      <c r="J23" s="43"/>
      <c r="K23" s="43"/>
      <c r="L23" s="43"/>
      <c r="M23" s="43"/>
      <c r="N23" s="43"/>
      <c r="O23" s="44"/>
      <c r="P23" s="47"/>
      <c r="Q23" s="47"/>
      <c r="R23" s="47"/>
      <c r="S23" s="47"/>
      <c r="T23" s="47"/>
      <c r="U23" s="47"/>
      <c r="V23" s="47"/>
      <c r="W23" s="47"/>
      <c r="X23" s="47"/>
      <c r="Y23" s="47"/>
      <c r="Z23" s="47"/>
      <c r="AA23" s="47"/>
      <c r="AB23" s="43"/>
      <c r="AC23" s="43"/>
    </row>
    <row r="24" spans="1:29" s="46" customFormat="1">
      <c r="G24" s="43"/>
      <c r="H24" s="43"/>
      <c r="I24" s="43"/>
      <c r="J24" s="43"/>
      <c r="K24" s="43"/>
      <c r="L24" s="43"/>
      <c r="M24" s="43"/>
      <c r="N24" s="43"/>
      <c r="O24" s="44"/>
      <c r="P24" s="47"/>
      <c r="Q24" s="47"/>
      <c r="R24" s="47"/>
      <c r="S24" s="47"/>
      <c r="T24" s="47"/>
      <c r="U24" s="47"/>
      <c r="V24" s="47"/>
      <c r="W24" s="47"/>
      <c r="X24" s="47"/>
      <c r="Y24" s="47"/>
      <c r="Z24" s="47"/>
      <c r="AA24" s="47"/>
      <c r="AB24" s="43"/>
      <c r="AC24" s="43"/>
    </row>
    <row r="25" spans="1:29" s="46" customFormat="1">
      <c r="G25" s="43"/>
      <c r="H25" s="43"/>
      <c r="I25" s="43"/>
      <c r="J25" s="43"/>
      <c r="K25" s="43"/>
      <c r="L25" s="43"/>
      <c r="M25" s="43"/>
      <c r="N25" s="43"/>
      <c r="O25" s="44"/>
      <c r="P25" s="47"/>
      <c r="Q25" s="47"/>
      <c r="R25" s="47"/>
      <c r="S25" s="47"/>
      <c r="T25" s="47"/>
      <c r="U25" s="47"/>
      <c r="V25" s="47"/>
      <c r="W25" s="47"/>
      <c r="X25" s="47"/>
      <c r="Y25" s="47"/>
      <c r="Z25" s="47"/>
      <c r="AA25" s="47"/>
      <c r="AB25" s="43"/>
      <c r="AC25" s="43"/>
    </row>
    <row r="26" spans="1:29" s="46" customFormat="1">
      <c r="G26" s="43"/>
      <c r="H26" s="43"/>
      <c r="I26" s="43"/>
      <c r="J26" s="43"/>
      <c r="K26" s="43"/>
      <c r="L26" s="43"/>
      <c r="M26" s="43"/>
      <c r="N26" s="43"/>
      <c r="O26" s="44"/>
      <c r="P26" s="47"/>
      <c r="Q26" s="47"/>
      <c r="R26" s="47"/>
      <c r="S26" s="47"/>
      <c r="T26" s="47"/>
      <c r="U26" s="47"/>
      <c r="V26" s="47"/>
      <c r="W26" s="47"/>
      <c r="X26" s="47"/>
      <c r="Y26" s="47"/>
      <c r="Z26" s="47"/>
      <c r="AA26" s="47"/>
      <c r="AB26" s="43"/>
      <c r="AC26" s="43"/>
    </row>
    <row r="27" spans="1:29" s="46" customFormat="1">
      <c r="G27" s="43"/>
      <c r="H27" s="43"/>
      <c r="I27" s="43"/>
      <c r="J27" s="43"/>
      <c r="K27" s="43"/>
      <c r="L27" s="43"/>
      <c r="M27" s="43"/>
      <c r="N27" s="43"/>
      <c r="O27" s="44"/>
      <c r="P27" s="47"/>
      <c r="Q27" s="47"/>
      <c r="R27" s="47"/>
      <c r="S27" s="47"/>
      <c r="T27" s="47"/>
      <c r="U27" s="47"/>
      <c r="V27" s="47"/>
      <c r="W27" s="47"/>
      <c r="X27" s="47"/>
      <c r="Y27" s="47"/>
      <c r="Z27" s="47"/>
      <c r="AA27" s="47"/>
      <c r="AB27" s="43"/>
      <c r="AC27" s="43"/>
    </row>
    <row r="28" spans="1:29" s="46" customFormat="1">
      <c r="G28" s="43"/>
      <c r="H28" s="43"/>
      <c r="I28" s="43"/>
      <c r="J28" s="43"/>
      <c r="K28" s="43"/>
      <c r="L28" s="43"/>
      <c r="M28" s="43"/>
      <c r="N28" s="43"/>
      <c r="O28" s="44"/>
      <c r="P28" s="47"/>
      <c r="Q28" s="47"/>
      <c r="R28" s="47"/>
      <c r="S28" s="47"/>
      <c r="T28" s="47"/>
      <c r="U28" s="47"/>
      <c r="V28" s="47"/>
      <c r="W28" s="47"/>
      <c r="X28" s="47"/>
      <c r="Y28" s="47"/>
      <c r="Z28" s="47"/>
      <c r="AA28" s="47"/>
      <c r="AB28" s="43"/>
      <c r="AC28" s="43"/>
    </row>
    <row r="29" spans="1:29" s="46" customFormat="1">
      <c r="G29" s="43"/>
      <c r="H29" s="43"/>
      <c r="I29" s="43"/>
      <c r="J29" s="43"/>
      <c r="K29" s="43"/>
      <c r="L29" s="43"/>
      <c r="M29" s="43"/>
      <c r="N29" s="43"/>
      <c r="O29" s="44"/>
      <c r="P29" s="47"/>
      <c r="Q29" s="47"/>
      <c r="R29" s="47"/>
      <c r="S29" s="47"/>
      <c r="T29" s="47"/>
      <c r="U29" s="47"/>
      <c r="V29" s="47"/>
      <c r="W29" s="47"/>
      <c r="X29" s="47"/>
      <c r="Y29" s="47"/>
      <c r="Z29" s="47"/>
      <c r="AA29" s="47"/>
      <c r="AB29" s="43"/>
      <c r="AC29" s="43"/>
    </row>
    <row r="30" spans="1:29" s="46" customFormat="1">
      <c r="G30" s="43"/>
      <c r="H30" s="43"/>
      <c r="I30" s="43"/>
      <c r="J30" s="43"/>
      <c r="K30" s="43"/>
      <c r="L30" s="43"/>
      <c r="M30" s="43"/>
      <c r="N30" s="43"/>
      <c r="O30" s="44"/>
      <c r="P30" s="47"/>
      <c r="Q30" s="47"/>
      <c r="R30" s="47"/>
      <c r="S30" s="47"/>
      <c r="T30" s="47"/>
      <c r="U30" s="47"/>
      <c r="V30" s="47"/>
      <c r="W30" s="47"/>
      <c r="X30" s="47"/>
      <c r="Y30" s="47"/>
      <c r="Z30" s="47"/>
      <c r="AA30" s="47"/>
      <c r="AB30" s="43"/>
      <c r="AC30" s="43"/>
    </row>
    <row r="31" spans="1:29" s="46" customFormat="1">
      <c r="G31" s="43"/>
      <c r="H31" s="43"/>
      <c r="I31" s="43"/>
      <c r="J31" s="43"/>
      <c r="K31" s="43"/>
      <c r="L31" s="43"/>
      <c r="M31" s="43"/>
      <c r="N31" s="43"/>
      <c r="O31" s="44"/>
      <c r="P31" s="47"/>
      <c r="Q31" s="47"/>
      <c r="R31" s="47"/>
      <c r="S31" s="47"/>
      <c r="T31" s="47"/>
      <c r="U31" s="47"/>
      <c r="V31" s="47"/>
      <c r="W31" s="47"/>
      <c r="X31" s="47"/>
      <c r="Y31" s="47"/>
      <c r="Z31" s="47"/>
      <c r="AA31" s="47"/>
      <c r="AB31" s="43"/>
      <c r="AC31" s="43"/>
    </row>
    <row r="32" spans="1:29" s="46" customFormat="1">
      <c r="G32" s="43"/>
      <c r="H32" s="43"/>
      <c r="I32" s="43"/>
      <c r="J32" s="43"/>
      <c r="K32" s="43"/>
      <c r="L32" s="43"/>
      <c r="M32" s="43"/>
      <c r="N32" s="43"/>
      <c r="O32" s="44"/>
      <c r="P32" s="47"/>
      <c r="Q32" s="47"/>
      <c r="R32" s="47"/>
      <c r="S32" s="47"/>
      <c r="T32" s="47"/>
      <c r="U32" s="47"/>
      <c r="V32" s="47"/>
      <c r="W32" s="47"/>
      <c r="X32" s="47"/>
      <c r="Y32" s="47"/>
      <c r="Z32" s="47"/>
      <c r="AA32" s="47"/>
      <c r="AB32" s="43"/>
      <c r="AC32" s="43"/>
    </row>
    <row r="33" spans="7:29" s="46" customFormat="1">
      <c r="G33" s="43"/>
      <c r="H33" s="43"/>
      <c r="I33" s="43"/>
      <c r="J33" s="43"/>
      <c r="K33" s="43"/>
      <c r="L33" s="43"/>
      <c r="M33" s="43"/>
      <c r="N33" s="43"/>
      <c r="O33" s="44"/>
      <c r="P33" s="47"/>
      <c r="Q33" s="47"/>
      <c r="R33" s="47"/>
      <c r="S33" s="47"/>
      <c r="T33" s="47"/>
      <c r="U33" s="47"/>
      <c r="V33" s="47"/>
      <c r="W33" s="47"/>
      <c r="X33" s="47"/>
      <c r="Y33" s="47"/>
      <c r="Z33" s="47"/>
      <c r="AA33" s="47"/>
      <c r="AB33" s="43"/>
      <c r="AC33" s="43"/>
    </row>
    <row r="34" spans="7:29" s="46" customFormat="1">
      <c r="G34" s="43"/>
      <c r="H34" s="43"/>
      <c r="I34" s="43"/>
      <c r="J34" s="43"/>
      <c r="K34" s="43"/>
      <c r="L34" s="43"/>
      <c r="M34" s="43"/>
      <c r="N34" s="43"/>
      <c r="O34" s="44"/>
      <c r="P34" s="47"/>
      <c r="Q34" s="47"/>
      <c r="R34" s="47"/>
      <c r="S34" s="47"/>
      <c r="T34" s="47"/>
      <c r="U34" s="47"/>
      <c r="V34" s="47"/>
      <c r="W34" s="47"/>
      <c r="X34" s="47"/>
      <c r="Y34" s="47"/>
      <c r="Z34" s="47"/>
      <c r="AA34" s="47"/>
      <c r="AB34" s="43"/>
      <c r="AC34" s="43"/>
    </row>
    <row r="35" spans="7:29" s="46" customFormat="1">
      <c r="G35" s="43"/>
      <c r="H35" s="43"/>
      <c r="I35" s="43"/>
      <c r="J35" s="43"/>
      <c r="K35" s="43"/>
      <c r="L35" s="43"/>
      <c r="M35" s="43"/>
      <c r="N35" s="43"/>
      <c r="O35" s="44"/>
      <c r="P35" s="47"/>
      <c r="Q35" s="47"/>
      <c r="R35" s="47"/>
      <c r="S35" s="47"/>
      <c r="T35" s="47"/>
      <c r="U35" s="47"/>
      <c r="V35" s="47"/>
      <c r="W35" s="47"/>
      <c r="X35" s="47"/>
      <c r="Y35" s="47"/>
      <c r="Z35" s="47"/>
      <c r="AA35" s="47"/>
      <c r="AB35" s="43"/>
      <c r="AC35" s="43"/>
    </row>
    <row r="36" spans="7:29" s="46" customFormat="1">
      <c r="G36" s="43"/>
      <c r="H36" s="43"/>
      <c r="I36" s="43"/>
      <c r="J36" s="43"/>
      <c r="K36" s="43"/>
      <c r="L36" s="43"/>
      <c r="M36" s="43"/>
      <c r="N36" s="43"/>
      <c r="O36" s="44"/>
      <c r="P36" s="47"/>
      <c r="Q36" s="47"/>
      <c r="R36" s="47"/>
      <c r="S36" s="47"/>
      <c r="T36" s="47"/>
      <c r="U36" s="47"/>
      <c r="V36" s="47"/>
      <c r="W36" s="47"/>
      <c r="X36" s="47"/>
      <c r="Y36" s="47"/>
      <c r="Z36" s="47"/>
      <c r="AA36" s="47"/>
      <c r="AB36" s="43"/>
      <c r="AC36" s="43"/>
    </row>
    <row r="37" spans="7:29" s="46" customFormat="1">
      <c r="G37" s="43"/>
      <c r="H37" s="43"/>
      <c r="I37" s="43"/>
      <c r="J37" s="43"/>
      <c r="K37" s="43"/>
      <c r="L37" s="43"/>
      <c r="M37" s="43"/>
      <c r="N37" s="43"/>
      <c r="O37" s="44"/>
      <c r="P37" s="47"/>
      <c r="Q37" s="47"/>
      <c r="R37" s="47"/>
      <c r="S37" s="47"/>
      <c r="T37" s="47"/>
      <c r="U37" s="47"/>
      <c r="V37" s="47"/>
      <c r="W37" s="47"/>
      <c r="X37" s="47"/>
      <c r="Y37" s="47"/>
      <c r="Z37" s="47"/>
      <c r="AA37" s="47"/>
      <c r="AB37" s="43"/>
      <c r="AC37" s="43"/>
    </row>
    <row r="38" spans="7:29" s="46" customFormat="1">
      <c r="G38" s="43"/>
      <c r="H38" s="43"/>
      <c r="I38" s="43"/>
      <c r="J38" s="43"/>
      <c r="K38" s="43"/>
      <c r="L38" s="43"/>
      <c r="M38" s="43"/>
      <c r="N38" s="43"/>
      <c r="O38" s="44"/>
      <c r="P38" s="47"/>
      <c r="Q38" s="47"/>
      <c r="R38" s="47"/>
      <c r="S38" s="47"/>
      <c r="T38" s="47"/>
      <c r="U38" s="47"/>
      <c r="V38" s="47"/>
      <c r="W38" s="47"/>
      <c r="X38" s="47"/>
      <c r="Y38" s="47"/>
      <c r="Z38" s="47"/>
      <c r="AA38" s="47"/>
      <c r="AB38" s="43"/>
      <c r="AC38" s="43"/>
    </row>
    <row r="39" spans="7:29" s="46" customFormat="1">
      <c r="G39" s="43"/>
      <c r="H39" s="43"/>
      <c r="I39" s="43"/>
      <c r="J39" s="43"/>
      <c r="K39" s="43"/>
      <c r="L39" s="43"/>
      <c r="M39" s="43"/>
      <c r="N39" s="43"/>
      <c r="O39" s="44"/>
      <c r="P39" s="47"/>
      <c r="Q39" s="47"/>
      <c r="R39" s="47"/>
      <c r="S39" s="47"/>
      <c r="T39" s="47"/>
      <c r="U39" s="47"/>
      <c r="V39" s="47"/>
      <c r="W39" s="47"/>
      <c r="X39" s="47"/>
      <c r="Y39" s="47"/>
      <c r="Z39" s="47"/>
      <c r="AA39" s="47"/>
      <c r="AB39" s="43"/>
      <c r="AC39" s="43"/>
    </row>
    <row r="40" spans="7:29" s="46" customFormat="1">
      <c r="G40" s="43"/>
      <c r="H40" s="43"/>
      <c r="I40" s="43"/>
      <c r="J40" s="43"/>
      <c r="K40" s="43"/>
      <c r="L40" s="43"/>
      <c r="M40" s="43"/>
      <c r="N40" s="43"/>
      <c r="O40" s="44"/>
      <c r="P40" s="47"/>
      <c r="Q40" s="47"/>
      <c r="R40" s="47"/>
      <c r="S40" s="47"/>
      <c r="T40" s="47"/>
      <c r="U40" s="47"/>
      <c r="V40" s="47"/>
      <c r="W40" s="47"/>
      <c r="X40" s="47"/>
      <c r="Y40" s="47"/>
      <c r="Z40" s="47"/>
      <c r="AA40" s="47"/>
      <c r="AB40" s="43"/>
      <c r="AC40" s="43"/>
    </row>
    <row r="41" spans="7:29" s="46" customFormat="1">
      <c r="G41" s="43"/>
      <c r="H41" s="43"/>
      <c r="I41" s="43"/>
      <c r="J41" s="43"/>
      <c r="K41" s="43"/>
      <c r="L41" s="43"/>
      <c r="M41" s="43"/>
      <c r="N41" s="43"/>
      <c r="O41" s="44"/>
      <c r="P41" s="47"/>
      <c r="Q41" s="47"/>
      <c r="R41" s="47"/>
      <c r="S41" s="47"/>
      <c r="T41" s="47"/>
      <c r="U41" s="47"/>
      <c r="V41" s="47"/>
      <c r="W41" s="47"/>
      <c r="X41" s="47"/>
      <c r="Y41" s="47"/>
      <c r="Z41" s="47"/>
      <c r="AA41" s="47"/>
      <c r="AB41" s="43"/>
      <c r="AC41" s="43"/>
    </row>
    <row r="42" spans="7:29" s="46" customFormat="1">
      <c r="G42" s="43"/>
      <c r="H42" s="43"/>
      <c r="I42" s="43"/>
      <c r="J42" s="43"/>
      <c r="K42" s="43"/>
      <c r="L42" s="43"/>
      <c r="M42" s="43"/>
      <c r="N42" s="43"/>
      <c r="O42" s="44"/>
      <c r="P42" s="47"/>
      <c r="Q42" s="47"/>
      <c r="R42" s="47"/>
      <c r="S42" s="47"/>
      <c r="T42" s="47"/>
      <c r="U42" s="47"/>
      <c r="V42" s="47"/>
      <c r="W42" s="47"/>
      <c r="X42" s="47"/>
      <c r="Y42" s="47"/>
      <c r="Z42" s="47"/>
      <c r="AA42" s="47"/>
      <c r="AB42" s="43"/>
      <c r="AC42" s="43"/>
    </row>
    <row r="43" spans="7:29" s="46" customFormat="1">
      <c r="G43" s="43"/>
      <c r="H43" s="43"/>
      <c r="I43" s="43"/>
      <c r="J43" s="43"/>
      <c r="K43" s="43"/>
      <c r="L43" s="43"/>
      <c r="M43" s="43"/>
      <c r="N43" s="43"/>
      <c r="O43" s="44"/>
      <c r="P43" s="47"/>
      <c r="Q43" s="47"/>
      <c r="R43" s="47"/>
      <c r="S43" s="47"/>
      <c r="T43" s="47"/>
      <c r="U43" s="47"/>
      <c r="V43" s="47"/>
      <c r="W43" s="47"/>
      <c r="X43" s="47"/>
      <c r="Y43" s="47"/>
      <c r="Z43" s="47"/>
      <c r="AA43" s="47"/>
      <c r="AB43" s="43"/>
      <c r="AC43" s="43"/>
    </row>
    <row r="44" spans="7:29" s="46" customFormat="1">
      <c r="G44" s="43"/>
      <c r="H44" s="43"/>
      <c r="I44" s="43"/>
      <c r="J44" s="43"/>
      <c r="K44" s="43"/>
      <c r="L44" s="43"/>
      <c r="M44" s="43"/>
      <c r="N44" s="43"/>
      <c r="O44" s="44"/>
      <c r="P44" s="47"/>
      <c r="Q44" s="47"/>
      <c r="R44" s="47"/>
      <c r="S44" s="47"/>
      <c r="T44" s="47"/>
      <c r="U44" s="47"/>
      <c r="V44" s="47"/>
      <c r="W44" s="47"/>
      <c r="X44" s="47"/>
      <c r="Y44" s="47"/>
      <c r="Z44" s="47"/>
      <c r="AA44" s="47"/>
      <c r="AB44" s="43"/>
      <c r="AC44" s="43"/>
    </row>
    <row r="45" spans="7:29" s="46" customFormat="1">
      <c r="G45" s="43"/>
      <c r="H45" s="43"/>
      <c r="I45" s="43"/>
      <c r="J45" s="43"/>
      <c r="K45" s="43"/>
      <c r="L45" s="43"/>
      <c r="M45" s="43"/>
      <c r="N45" s="43"/>
      <c r="O45" s="44"/>
      <c r="P45" s="47"/>
      <c r="Q45" s="47"/>
      <c r="R45" s="47"/>
      <c r="S45" s="47"/>
      <c r="T45" s="47"/>
      <c r="U45" s="47"/>
      <c r="V45" s="47"/>
      <c r="W45" s="47"/>
      <c r="X45" s="47"/>
      <c r="Y45" s="47"/>
      <c r="Z45" s="47"/>
      <c r="AA45" s="47"/>
      <c r="AB45" s="43"/>
      <c r="AC45" s="43"/>
    </row>
    <row r="46" spans="7:29" s="46" customFormat="1">
      <c r="G46" s="43"/>
      <c r="H46" s="43"/>
      <c r="I46" s="43"/>
      <c r="J46" s="43"/>
      <c r="K46" s="43"/>
      <c r="L46" s="43"/>
      <c r="M46" s="43"/>
      <c r="N46" s="43"/>
      <c r="O46" s="44"/>
      <c r="P46" s="47"/>
      <c r="Q46" s="47"/>
      <c r="R46" s="47"/>
      <c r="S46" s="47"/>
      <c r="T46" s="47"/>
      <c r="U46" s="47"/>
      <c r="V46" s="47"/>
      <c r="W46" s="47"/>
      <c r="X46" s="47"/>
      <c r="Y46" s="47"/>
      <c r="Z46" s="47"/>
      <c r="AA46" s="47"/>
      <c r="AB46" s="43"/>
      <c r="AC46" s="43"/>
    </row>
    <row r="47" spans="7:29" s="46" customFormat="1">
      <c r="G47" s="43"/>
      <c r="H47" s="43"/>
      <c r="I47" s="43"/>
      <c r="J47" s="43"/>
      <c r="K47" s="43"/>
      <c r="L47" s="43"/>
      <c r="M47" s="43"/>
      <c r="N47" s="43"/>
      <c r="O47" s="44"/>
      <c r="P47" s="47"/>
      <c r="Q47" s="47"/>
      <c r="R47" s="47"/>
      <c r="S47" s="47"/>
      <c r="T47" s="47"/>
      <c r="U47" s="47"/>
      <c r="V47" s="47"/>
      <c r="W47" s="47"/>
      <c r="X47" s="47"/>
      <c r="Y47" s="47"/>
      <c r="Z47" s="47"/>
      <c r="AA47" s="47"/>
      <c r="AB47" s="43"/>
      <c r="AC47" s="43"/>
    </row>
    <row r="48" spans="7:29" s="46" customFormat="1">
      <c r="G48" s="43"/>
      <c r="H48" s="43"/>
      <c r="I48" s="43"/>
      <c r="J48" s="43"/>
      <c r="K48" s="43"/>
      <c r="L48" s="43"/>
      <c r="M48" s="43"/>
      <c r="N48" s="43"/>
      <c r="O48" s="44"/>
      <c r="P48" s="47"/>
      <c r="Q48" s="47"/>
      <c r="R48" s="47"/>
      <c r="S48" s="47"/>
      <c r="T48" s="47"/>
      <c r="U48" s="47"/>
      <c r="V48" s="47"/>
      <c r="W48" s="47"/>
      <c r="X48" s="47"/>
      <c r="Y48" s="47"/>
      <c r="Z48" s="47"/>
      <c r="AA48" s="47"/>
      <c r="AB48" s="43"/>
      <c r="AC48" s="43"/>
    </row>
    <row r="49" spans="7:29" s="46" customFormat="1">
      <c r="G49" s="43"/>
      <c r="H49" s="43"/>
      <c r="I49" s="43"/>
      <c r="J49" s="43"/>
      <c r="K49" s="43"/>
      <c r="L49" s="43"/>
      <c r="M49" s="43"/>
      <c r="N49" s="43"/>
      <c r="O49" s="44"/>
      <c r="P49" s="47"/>
      <c r="Q49" s="47"/>
      <c r="R49" s="47"/>
      <c r="S49" s="47"/>
      <c r="T49" s="47"/>
      <c r="U49" s="47"/>
      <c r="V49" s="47"/>
      <c r="W49" s="47"/>
      <c r="X49" s="47"/>
      <c r="Y49" s="47"/>
      <c r="Z49" s="47"/>
      <c r="AA49" s="47"/>
      <c r="AB49" s="43"/>
      <c r="AC49" s="43"/>
    </row>
    <row r="50" spans="7:29" s="46" customFormat="1">
      <c r="G50" s="43"/>
      <c r="H50" s="43"/>
      <c r="I50" s="43"/>
      <c r="J50" s="43"/>
      <c r="K50" s="43"/>
      <c r="L50" s="43"/>
      <c r="M50" s="43"/>
      <c r="N50" s="43"/>
      <c r="O50" s="44"/>
      <c r="P50" s="47"/>
      <c r="Q50" s="47"/>
      <c r="R50" s="47"/>
      <c r="S50" s="47"/>
      <c r="T50" s="47"/>
      <c r="U50" s="47"/>
      <c r="V50" s="47"/>
      <c r="W50" s="47"/>
      <c r="X50" s="47"/>
      <c r="Y50" s="47"/>
      <c r="Z50" s="47"/>
      <c r="AA50" s="47"/>
      <c r="AB50" s="43"/>
      <c r="AC50" s="43"/>
    </row>
    <row r="51" spans="7:29" s="46" customFormat="1">
      <c r="G51" s="43"/>
      <c r="H51" s="43"/>
      <c r="I51" s="43"/>
      <c r="J51" s="43"/>
      <c r="K51" s="43"/>
      <c r="L51" s="43"/>
      <c r="M51" s="43"/>
      <c r="N51" s="43"/>
      <c r="O51" s="44"/>
      <c r="P51" s="47"/>
      <c r="Q51" s="47"/>
      <c r="R51" s="47"/>
      <c r="S51" s="47"/>
      <c r="T51" s="47"/>
      <c r="U51" s="47"/>
      <c r="V51" s="47"/>
      <c r="W51" s="47"/>
      <c r="X51" s="47"/>
      <c r="Y51" s="47"/>
      <c r="Z51" s="47"/>
      <c r="AA51" s="47"/>
      <c r="AB51" s="43"/>
      <c r="AC51" s="43"/>
    </row>
    <row r="52" spans="7:29" s="46" customFormat="1">
      <c r="G52" s="43"/>
      <c r="H52" s="43"/>
      <c r="I52" s="43"/>
      <c r="J52" s="43"/>
      <c r="K52" s="43"/>
      <c r="L52" s="43"/>
      <c r="M52" s="43"/>
      <c r="N52" s="43"/>
      <c r="O52" s="44"/>
      <c r="P52" s="47"/>
      <c r="Q52" s="47"/>
      <c r="R52" s="47"/>
      <c r="S52" s="47"/>
      <c r="T52" s="47"/>
      <c r="U52" s="47"/>
      <c r="V52" s="47"/>
      <c r="W52" s="47"/>
      <c r="X52" s="47"/>
      <c r="Y52" s="47"/>
      <c r="Z52" s="47"/>
      <c r="AA52" s="47"/>
      <c r="AB52" s="43"/>
      <c r="AC52" s="43"/>
    </row>
    <row r="53" spans="7:29" s="46" customFormat="1">
      <c r="G53" s="43"/>
      <c r="H53" s="43"/>
      <c r="I53" s="43"/>
      <c r="J53" s="43"/>
      <c r="K53" s="43"/>
      <c r="L53" s="43"/>
      <c r="M53" s="43"/>
      <c r="N53" s="43"/>
      <c r="O53" s="44"/>
      <c r="P53" s="47"/>
      <c r="Q53" s="47"/>
      <c r="R53" s="47"/>
      <c r="S53" s="47"/>
      <c r="T53" s="47"/>
      <c r="U53" s="47"/>
      <c r="V53" s="47"/>
      <c r="W53" s="47"/>
      <c r="X53" s="47"/>
      <c r="Y53" s="47"/>
      <c r="Z53" s="47"/>
      <c r="AA53" s="47"/>
      <c r="AB53" s="43"/>
      <c r="AC53" s="43"/>
    </row>
    <row r="54" spans="7:29" s="46" customFormat="1">
      <c r="G54" s="43"/>
      <c r="H54" s="43"/>
      <c r="I54" s="43"/>
      <c r="J54" s="43"/>
      <c r="K54" s="43"/>
      <c r="L54" s="43"/>
      <c r="M54" s="43"/>
      <c r="N54" s="43"/>
      <c r="O54" s="44"/>
      <c r="P54" s="47"/>
      <c r="Q54" s="47"/>
      <c r="R54" s="47"/>
      <c r="S54" s="47"/>
      <c r="T54" s="47"/>
      <c r="U54" s="47"/>
      <c r="V54" s="47"/>
      <c r="W54" s="47"/>
      <c r="X54" s="47"/>
      <c r="Y54" s="47"/>
      <c r="Z54" s="47"/>
      <c r="AA54" s="47"/>
      <c r="AB54" s="43"/>
      <c r="AC54" s="43"/>
    </row>
    <row r="55" spans="7:29" s="46" customFormat="1">
      <c r="G55" s="43"/>
      <c r="H55" s="43"/>
      <c r="I55" s="43"/>
      <c r="J55" s="43"/>
      <c r="K55" s="43"/>
      <c r="L55" s="43"/>
      <c r="M55" s="43"/>
      <c r="N55" s="43"/>
      <c r="O55" s="44"/>
      <c r="P55" s="47"/>
      <c r="Q55" s="47"/>
      <c r="R55" s="47"/>
      <c r="S55" s="47"/>
      <c r="T55" s="47"/>
      <c r="U55" s="47"/>
      <c r="V55" s="47"/>
      <c r="W55" s="47"/>
      <c r="X55" s="47"/>
      <c r="Y55" s="47"/>
      <c r="Z55" s="47"/>
      <c r="AA55" s="47"/>
      <c r="AB55" s="43"/>
      <c r="AC55" s="43"/>
    </row>
    <row r="56" spans="7:29" s="46" customFormat="1">
      <c r="G56" s="43"/>
      <c r="H56" s="43"/>
      <c r="I56" s="43"/>
      <c r="J56" s="43"/>
      <c r="K56" s="43"/>
      <c r="L56" s="43"/>
      <c r="M56" s="43"/>
      <c r="N56" s="43"/>
      <c r="O56" s="44"/>
      <c r="P56" s="47"/>
      <c r="Q56" s="47"/>
      <c r="R56" s="47"/>
      <c r="S56" s="47"/>
      <c r="T56" s="47"/>
      <c r="U56" s="47"/>
      <c r="V56" s="47"/>
      <c r="W56" s="47"/>
      <c r="X56" s="47"/>
      <c r="Y56" s="47"/>
      <c r="Z56" s="47"/>
      <c r="AA56" s="47"/>
      <c r="AB56" s="43"/>
      <c r="AC56" s="43"/>
    </row>
    <row r="57" spans="7:29" s="46" customFormat="1">
      <c r="G57" s="43"/>
      <c r="H57" s="43"/>
      <c r="I57" s="43"/>
      <c r="J57" s="43"/>
      <c r="K57" s="43"/>
      <c r="L57" s="43"/>
      <c r="M57" s="43"/>
      <c r="N57" s="43"/>
      <c r="O57" s="44"/>
      <c r="P57" s="47"/>
      <c r="Q57" s="47"/>
      <c r="R57" s="47"/>
      <c r="S57" s="47"/>
      <c r="T57" s="47"/>
      <c r="U57" s="47"/>
      <c r="V57" s="47"/>
      <c r="W57" s="47"/>
      <c r="X57" s="47"/>
      <c r="Y57" s="47"/>
      <c r="Z57" s="47"/>
      <c r="AA57" s="47"/>
      <c r="AB57" s="43"/>
      <c r="AC57" s="43"/>
    </row>
    <row r="58" spans="7:29" s="46" customFormat="1">
      <c r="G58" s="43"/>
      <c r="H58" s="43"/>
      <c r="I58" s="43"/>
      <c r="J58" s="43"/>
      <c r="K58" s="43"/>
      <c r="L58" s="43"/>
      <c r="M58" s="43"/>
      <c r="N58" s="43"/>
      <c r="O58" s="44"/>
      <c r="P58" s="47"/>
      <c r="Q58" s="47"/>
      <c r="R58" s="47"/>
      <c r="S58" s="47"/>
      <c r="T58" s="47"/>
      <c r="U58" s="47"/>
      <c r="V58" s="47"/>
      <c r="W58" s="47"/>
      <c r="X58" s="47"/>
      <c r="Y58" s="47"/>
      <c r="Z58" s="47"/>
      <c r="AA58" s="47"/>
      <c r="AB58" s="43"/>
      <c r="AC58" s="43"/>
    </row>
    <row r="59" spans="7:29" s="46" customFormat="1">
      <c r="G59" s="43"/>
      <c r="H59" s="43"/>
      <c r="I59" s="43"/>
      <c r="J59" s="43"/>
      <c r="K59" s="43"/>
      <c r="L59" s="43"/>
      <c r="M59" s="43"/>
      <c r="N59" s="43"/>
      <c r="O59" s="44"/>
      <c r="P59" s="47"/>
      <c r="Q59" s="47"/>
      <c r="R59" s="47"/>
      <c r="S59" s="47"/>
      <c r="T59" s="47"/>
      <c r="U59" s="47"/>
      <c r="V59" s="47"/>
      <c r="W59" s="47"/>
      <c r="X59" s="47"/>
      <c r="Y59" s="47"/>
      <c r="Z59" s="47"/>
      <c r="AA59" s="47"/>
      <c r="AB59" s="43"/>
      <c r="AC59" s="43"/>
    </row>
    <row r="60" spans="7:29" s="46" customFormat="1">
      <c r="G60" s="43"/>
      <c r="H60" s="43"/>
      <c r="I60" s="43"/>
      <c r="J60" s="43"/>
      <c r="K60" s="43"/>
      <c r="L60" s="43"/>
      <c r="M60" s="43"/>
      <c r="N60" s="43"/>
      <c r="O60" s="44"/>
      <c r="P60" s="47"/>
      <c r="Q60" s="47"/>
      <c r="R60" s="47"/>
      <c r="S60" s="47"/>
      <c r="T60" s="47"/>
      <c r="U60" s="47"/>
      <c r="V60" s="47"/>
      <c r="W60" s="47"/>
      <c r="X60" s="47"/>
      <c r="Y60" s="47"/>
      <c r="Z60" s="47"/>
      <c r="AA60" s="47"/>
      <c r="AB60" s="43"/>
      <c r="AC60" s="43"/>
    </row>
    <row r="61" spans="7:29" s="46" customFormat="1">
      <c r="G61" s="43"/>
      <c r="H61" s="43"/>
      <c r="I61" s="43"/>
      <c r="J61" s="43"/>
      <c r="K61" s="43"/>
      <c r="L61" s="43"/>
      <c r="M61" s="43"/>
      <c r="N61" s="43"/>
      <c r="O61" s="44"/>
      <c r="P61" s="47"/>
      <c r="Q61" s="47"/>
      <c r="R61" s="47"/>
      <c r="S61" s="47"/>
      <c r="T61" s="47"/>
      <c r="U61" s="47"/>
      <c r="V61" s="47"/>
      <c r="W61" s="47"/>
      <c r="X61" s="47"/>
      <c r="Y61" s="47"/>
      <c r="Z61" s="47"/>
      <c r="AA61" s="47"/>
      <c r="AB61" s="43"/>
      <c r="AC61" s="43"/>
    </row>
    <row r="62" spans="7:29" s="46" customFormat="1">
      <c r="G62" s="43"/>
      <c r="H62" s="43"/>
      <c r="I62" s="43"/>
      <c r="J62" s="43"/>
      <c r="K62" s="43"/>
      <c r="L62" s="43"/>
      <c r="M62" s="43"/>
      <c r="N62" s="43"/>
      <c r="O62" s="44"/>
      <c r="P62" s="47"/>
      <c r="Q62" s="47"/>
      <c r="R62" s="47"/>
      <c r="S62" s="47"/>
      <c r="T62" s="47"/>
      <c r="U62" s="47"/>
      <c r="V62" s="47"/>
      <c r="W62" s="47"/>
      <c r="X62" s="47"/>
      <c r="Y62" s="47"/>
      <c r="Z62" s="47"/>
      <c r="AA62" s="47"/>
      <c r="AB62" s="43"/>
      <c r="AC62" s="43"/>
    </row>
    <row r="63" spans="7:29" s="46" customFormat="1">
      <c r="G63" s="43"/>
      <c r="H63" s="43"/>
      <c r="I63" s="43"/>
      <c r="J63" s="43"/>
      <c r="K63" s="43"/>
      <c r="L63" s="43"/>
      <c r="M63" s="43"/>
      <c r="N63" s="43"/>
      <c r="O63" s="44"/>
      <c r="P63" s="47"/>
      <c r="Q63" s="47"/>
      <c r="R63" s="47"/>
      <c r="S63" s="47"/>
      <c r="T63" s="47"/>
      <c r="U63" s="47"/>
      <c r="V63" s="47"/>
      <c r="W63" s="47"/>
      <c r="X63" s="47"/>
      <c r="Y63" s="47"/>
      <c r="Z63" s="47"/>
      <c r="AA63" s="47"/>
      <c r="AB63" s="43"/>
      <c r="AC63" s="43"/>
    </row>
    <row r="64" spans="7:29" s="46" customFormat="1">
      <c r="G64" s="43"/>
      <c r="H64" s="43"/>
      <c r="I64" s="43"/>
      <c r="J64" s="43"/>
      <c r="K64" s="43"/>
      <c r="L64" s="43"/>
      <c r="M64" s="43"/>
      <c r="N64" s="43"/>
      <c r="O64" s="44"/>
      <c r="P64" s="47"/>
      <c r="Q64" s="47"/>
      <c r="R64" s="47"/>
      <c r="S64" s="47"/>
      <c r="T64" s="47"/>
      <c r="U64" s="47"/>
      <c r="V64" s="47"/>
      <c r="W64" s="47"/>
      <c r="X64" s="47"/>
      <c r="Y64" s="47"/>
      <c r="Z64" s="47"/>
      <c r="AA64" s="47"/>
      <c r="AB64" s="43"/>
      <c r="AC64" s="43"/>
    </row>
    <row r="65" spans="7:29" s="46" customFormat="1">
      <c r="G65" s="43"/>
      <c r="H65" s="43"/>
      <c r="I65" s="43"/>
      <c r="J65" s="43"/>
      <c r="K65" s="43"/>
      <c r="L65" s="43"/>
      <c r="M65" s="43"/>
      <c r="N65" s="43"/>
      <c r="O65" s="44"/>
      <c r="P65" s="47"/>
      <c r="Q65" s="47"/>
      <c r="R65" s="47"/>
      <c r="S65" s="47"/>
      <c r="T65" s="47"/>
      <c r="U65" s="47"/>
      <c r="V65" s="47"/>
      <c r="W65" s="47"/>
      <c r="X65" s="47"/>
      <c r="Y65" s="47"/>
      <c r="Z65" s="47"/>
      <c r="AA65" s="47"/>
      <c r="AB65" s="43"/>
      <c r="AC65" s="43"/>
    </row>
    <row r="66" spans="7:29" s="46" customFormat="1">
      <c r="G66" s="43"/>
      <c r="H66" s="43"/>
      <c r="I66" s="43"/>
      <c r="J66" s="43"/>
      <c r="K66" s="43"/>
      <c r="L66" s="43"/>
      <c r="M66" s="43"/>
      <c r="N66" s="43"/>
      <c r="O66" s="44"/>
      <c r="P66" s="47"/>
      <c r="Q66" s="47"/>
      <c r="R66" s="47"/>
      <c r="S66" s="47"/>
      <c r="T66" s="47"/>
      <c r="U66" s="47"/>
      <c r="V66" s="47"/>
      <c r="W66" s="47"/>
      <c r="X66" s="47"/>
      <c r="Y66" s="47"/>
      <c r="Z66" s="47"/>
      <c r="AA66" s="47"/>
      <c r="AB66" s="43"/>
      <c r="AC66" s="43"/>
    </row>
    <row r="67" spans="7:29" s="46" customFormat="1">
      <c r="G67" s="43"/>
      <c r="H67" s="43"/>
      <c r="I67" s="43"/>
      <c r="J67" s="43"/>
      <c r="K67" s="43"/>
      <c r="L67" s="43"/>
      <c r="M67" s="43"/>
      <c r="N67" s="43"/>
      <c r="O67" s="44"/>
      <c r="P67" s="47"/>
      <c r="Q67" s="47"/>
      <c r="R67" s="47"/>
      <c r="S67" s="47"/>
      <c r="T67" s="47"/>
      <c r="U67" s="47"/>
      <c r="V67" s="47"/>
      <c r="W67" s="47"/>
      <c r="X67" s="47"/>
      <c r="Y67" s="47"/>
      <c r="Z67" s="47"/>
      <c r="AA67" s="47"/>
      <c r="AB67" s="43"/>
      <c r="AC67" s="43"/>
    </row>
    <row r="68" spans="7:29" s="46" customFormat="1">
      <c r="G68" s="43"/>
      <c r="H68" s="43"/>
      <c r="I68" s="43"/>
      <c r="J68" s="43"/>
      <c r="K68" s="43"/>
      <c r="L68" s="43"/>
      <c r="M68" s="43"/>
      <c r="N68" s="43"/>
      <c r="O68" s="44"/>
      <c r="P68" s="47"/>
      <c r="Q68" s="47"/>
      <c r="R68" s="47"/>
      <c r="S68" s="47"/>
      <c r="T68" s="47"/>
      <c r="U68" s="47"/>
      <c r="V68" s="47"/>
      <c r="W68" s="47"/>
      <c r="X68" s="47"/>
      <c r="Y68" s="47"/>
      <c r="Z68" s="47"/>
      <c r="AA68" s="47"/>
      <c r="AB68" s="43"/>
      <c r="AC68" s="43"/>
    </row>
    <row r="69" spans="7:29" s="46" customFormat="1">
      <c r="G69" s="43"/>
      <c r="H69" s="43"/>
      <c r="I69" s="43"/>
      <c r="J69" s="43"/>
      <c r="K69" s="43"/>
      <c r="L69" s="43"/>
      <c r="M69" s="43"/>
      <c r="N69" s="43"/>
      <c r="O69" s="44"/>
      <c r="P69" s="47"/>
      <c r="Q69" s="47"/>
      <c r="R69" s="47"/>
      <c r="S69" s="47"/>
      <c r="T69" s="47"/>
      <c r="U69" s="47"/>
      <c r="V69" s="47"/>
      <c r="W69" s="47"/>
      <c r="X69" s="47"/>
      <c r="Y69" s="47"/>
      <c r="Z69" s="47"/>
      <c r="AA69" s="47"/>
      <c r="AB69" s="43"/>
      <c r="AC69" s="43"/>
    </row>
    <row r="70" spans="7:29" s="46" customFormat="1">
      <c r="G70" s="43"/>
      <c r="H70" s="43"/>
      <c r="I70" s="43"/>
      <c r="J70" s="43"/>
      <c r="K70" s="43"/>
      <c r="L70" s="43"/>
      <c r="M70" s="43"/>
      <c r="N70" s="43"/>
      <c r="O70" s="44"/>
      <c r="P70" s="47"/>
      <c r="Q70" s="47"/>
      <c r="R70" s="47"/>
      <c r="S70" s="47"/>
      <c r="T70" s="47"/>
      <c r="U70" s="47"/>
      <c r="V70" s="47"/>
      <c r="W70" s="47"/>
      <c r="X70" s="47"/>
      <c r="Y70" s="47"/>
      <c r="Z70" s="47"/>
      <c r="AA70" s="47"/>
      <c r="AB70" s="43"/>
      <c r="AC70" s="43"/>
    </row>
    <row r="71" spans="7:29" s="46" customFormat="1">
      <c r="G71" s="43"/>
      <c r="H71" s="43"/>
      <c r="I71" s="43"/>
      <c r="J71" s="43"/>
      <c r="K71" s="43"/>
      <c r="L71" s="43"/>
      <c r="M71" s="43"/>
      <c r="N71" s="43"/>
      <c r="O71" s="44"/>
      <c r="P71" s="47"/>
      <c r="Q71" s="47"/>
      <c r="R71" s="47"/>
      <c r="S71" s="47"/>
      <c r="T71" s="47"/>
      <c r="U71" s="47"/>
      <c r="V71" s="47"/>
      <c r="W71" s="47"/>
      <c r="X71" s="47"/>
      <c r="Y71" s="47"/>
      <c r="Z71" s="47"/>
      <c r="AA71" s="47"/>
      <c r="AB71" s="43"/>
      <c r="AC71" s="43"/>
    </row>
    <row r="72" spans="7:29" s="46" customFormat="1">
      <c r="G72" s="43"/>
      <c r="H72" s="43"/>
      <c r="I72" s="43"/>
      <c r="J72" s="43"/>
      <c r="K72" s="43"/>
      <c r="L72" s="43"/>
      <c r="M72" s="43"/>
      <c r="N72" s="43"/>
      <c r="O72" s="44"/>
      <c r="P72" s="47"/>
      <c r="Q72" s="47"/>
      <c r="R72" s="47"/>
      <c r="S72" s="47"/>
      <c r="T72" s="47"/>
      <c r="U72" s="47"/>
      <c r="V72" s="47"/>
      <c r="W72" s="47"/>
      <c r="X72" s="47"/>
      <c r="Y72" s="47"/>
      <c r="Z72" s="47"/>
      <c r="AA72" s="47"/>
      <c r="AB72" s="43"/>
      <c r="AC72" s="43"/>
    </row>
    <row r="73" spans="7:29" s="46" customFormat="1">
      <c r="G73" s="43"/>
      <c r="H73" s="43"/>
      <c r="I73" s="43"/>
      <c r="J73" s="43"/>
      <c r="K73" s="43"/>
      <c r="L73" s="43"/>
      <c r="M73" s="43"/>
      <c r="N73" s="43"/>
      <c r="O73" s="44"/>
      <c r="P73" s="47"/>
      <c r="Q73" s="47"/>
      <c r="R73" s="47"/>
      <c r="S73" s="47"/>
      <c r="T73" s="47"/>
      <c r="U73" s="47"/>
      <c r="V73" s="47"/>
      <c r="W73" s="47"/>
      <c r="X73" s="47"/>
      <c r="Y73" s="47"/>
      <c r="Z73" s="47"/>
      <c r="AA73" s="47"/>
      <c r="AB73" s="43"/>
      <c r="AC73" s="43"/>
    </row>
    <row r="74" spans="7:29" s="46" customFormat="1">
      <c r="G74" s="43"/>
      <c r="H74" s="43"/>
      <c r="I74" s="43"/>
      <c r="J74" s="43"/>
      <c r="K74" s="43"/>
      <c r="L74" s="43"/>
      <c r="M74" s="43"/>
      <c r="N74" s="43"/>
      <c r="O74" s="44"/>
      <c r="P74" s="47"/>
      <c r="Q74" s="47"/>
      <c r="R74" s="47"/>
      <c r="S74" s="47"/>
      <c r="T74" s="47"/>
      <c r="U74" s="47"/>
      <c r="V74" s="47"/>
      <c r="W74" s="47"/>
      <c r="X74" s="47"/>
      <c r="Y74" s="47"/>
      <c r="Z74" s="47"/>
      <c r="AA74" s="47"/>
      <c r="AB74" s="43"/>
      <c r="AC74" s="43"/>
    </row>
    <row r="75" spans="7:29" s="46" customFormat="1">
      <c r="G75" s="43"/>
      <c r="H75" s="43"/>
      <c r="I75" s="43"/>
      <c r="J75" s="43"/>
      <c r="K75" s="43"/>
      <c r="L75" s="43"/>
      <c r="M75" s="43"/>
      <c r="N75" s="43"/>
      <c r="O75" s="44"/>
      <c r="P75" s="47"/>
      <c r="Q75" s="47"/>
      <c r="R75" s="47"/>
      <c r="S75" s="47"/>
      <c r="T75" s="47"/>
      <c r="U75" s="47"/>
      <c r="V75" s="47"/>
      <c r="W75" s="47"/>
      <c r="X75" s="47"/>
      <c r="Y75" s="47"/>
      <c r="Z75" s="47"/>
      <c r="AA75" s="47"/>
      <c r="AB75" s="43"/>
      <c r="AC75" s="43"/>
    </row>
    <row r="76" spans="7:29" s="46" customFormat="1">
      <c r="G76" s="43"/>
      <c r="H76" s="43"/>
      <c r="I76" s="43"/>
      <c r="J76" s="43"/>
      <c r="K76" s="43"/>
      <c r="L76" s="43"/>
      <c r="M76" s="43"/>
      <c r="N76" s="43"/>
      <c r="O76" s="44"/>
      <c r="P76" s="47"/>
      <c r="Q76" s="47"/>
      <c r="R76" s="47"/>
      <c r="S76" s="47"/>
      <c r="T76" s="47"/>
      <c r="U76" s="47"/>
      <c r="V76" s="47"/>
      <c r="W76" s="47"/>
      <c r="X76" s="47"/>
      <c r="Y76" s="47"/>
      <c r="Z76" s="47"/>
      <c r="AA76" s="47"/>
      <c r="AB76" s="43"/>
      <c r="AC76" s="43"/>
    </row>
    <row r="77" spans="7:29" s="46" customFormat="1">
      <c r="G77" s="43"/>
      <c r="H77" s="43"/>
      <c r="I77" s="43"/>
      <c r="J77" s="43"/>
      <c r="K77" s="43"/>
      <c r="L77" s="43"/>
      <c r="M77" s="43"/>
      <c r="N77" s="43"/>
      <c r="O77" s="44"/>
      <c r="P77" s="47"/>
      <c r="Q77" s="47"/>
      <c r="R77" s="47"/>
      <c r="S77" s="47"/>
      <c r="T77" s="47"/>
      <c r="U77" s="47"/>
      <c r="V77" s="47"/>
      <c r="W77" s="47"/>
      <c r="X77" s="47"/>
      <c r="Y77" s="47"/>
      <c r="Z77" s="47"/>
      <c r="AA77" s="47"/>
      <c r="AB77" s="43"/>
      <c r="AC77" s="43"/>
    </row>
    <row r="78" spans="7:29" s="46" customFormat="1">
      <c r="G78" s="43"/>
      <c r="H78" s="43"/>
      <c r="I78" s="43"/>
      <c r="J78" s="43"/>
      <c r="K78" s="43"/>
      <c r="L78" s="43"/>
      <c r="M78" s="43"/>
      <c r="N78" s="43"/>
      <c r="O78" s="44"/>
      <c r="P78" s="47"/>
      <c r="Q78" s="47"/>
      <c r="R78" s="47"/>
      <c r="S78" s="47"/>
      <c r="T78" s="47"/>
      <c r="U78" s="47"/>
      <c r="V78" s="47"/>
      <c r="W78" s="47"/>
      <c r="X78" s="47"/>
      <c r="Y78" s="47"/>
      <c r="Z78" s="47"/>
      <c r="AA78" s="47"/>
      <c r="AB78" s="43"/>
      <c r="AC78" s="43"/>
    </row>
    <row r="79" spans="7:29" s="46" customFormat="1">
      <c r="G79" s="43"/>
      <c r="H79" s="43"/>
      <c r="I79" s="43"/>
      <c r="J79" s="43"/>
      <c r="K79" s="43"/>
      <c r="L79" s="43"/>
      <c r="M79" s="43"/>
      <c r="N79" s="43"/>
      <c r="O79" s="44"/>
      <c r="P79" s="47"/>
      <c r="Q79" s="47"/>
      <c r="R79" s="47"/>
      <c r="S79" s="47"/>
      <c r="T79" s="47"/>
      <c r="U79" s="47"/>
      <c r="V79" s="47"/>
      <c r="W79" s="47"/>
      <c r="X79" s="47"/>
      <c r="Y79" s="47"/>
      <c r="Z79" s="47"/>
      <c r="AA79" s="47"/>
      <c r="AB79" s="43"/>
      <c r="AC79" s="43"/>
    </row>
    <row r="80" spans="7:29" s="46" customFormat="1">
      <c r="G80" s="43"/>
      <c r="H80" s="43"/>
      <c r="I80" s="43"/>
      <c r="J80" s="43"/>
      <c r="K80" s="43"/>
      <c r="L80" s="43"/>
      <c r="M80" s="43"/>
      <c r="N80" s="43"/>
      <c r="O80" s="44"/>
      <c r="P80" s="47"/>
      <c r="Q80" s="47"/>
      <c r="R80" s="47"/>
      <c r="S80" s="47"/>
      <c r="T80" s="47"/>
      <c r="U80" s="47"/>
      <c r="V80" s="47"/>
      <c r="W80" s="47"/>
      <c r="X80" s="47"/>
      <c r="Y80" s="47"/>
      <c r="Z80" s="47"/>
      <c r="AA80" s="47"/>
      <c r="AB80" s="43"/>
      <c r="AC80" s="43"/>
    </row>
    <row r="81" spans="7:29" s="46" customFormat="1">
      <c r="G81" s="43"/>
      <c r="H81" s="43"/>
      <c r="I81" s="43"/>
      <c r="J81" s="43"/>
      <c r="K81" s="43"/>
      <c r="L81" s="43"/>
      <c r="M81" s="43"/>
      <c r="N81" s="43"/>
      <c r="O81" s="44"/>
      <c r="P81" s="47"/>
      <c r="Q81" s="47"/>
      <c r="R81" s="47"/>
      <c r="S81" s="47"/>
      <c r="T81" s="47"/>
      <c r="U81" s="47"/>
      <c r="V81" s="47"/>
      <c r="W81" s="47"/>
      <c r="X81" s="47"/>
      <c r="Y81" s="47"/>
      <c r="Z81" s="47"/>
      <c r="AA81" s="47"/>
      <c r="AB81" s="43"/>
      <c r="AC81" s="43"/>
    </row>
    <row r="82" spans="7:29" s="46" customFormat="1">
      <c r="G82" s="43"/>
      <c r="H82" s="43"/>
      <c r="I82" s="43"/>
      <c r="J82" s="43"/>
      <c r="K82" s="43"/>
      <c r="L82" s="43"/>
      <c r="M82" s="43"/>
      <c r="N82" s="43"/>
      <c r="O82" s="44"/>
      <c r="P82" s="47"/>
      <c r="Q82" s="47"/>
      <c r="R82" s="47"/>
      <c r="S82" s="47"/>
      <c r="T82" s="47"/>
      <c r="U82" s="47"/>
      <c r="V82" s="47"/>
      <c r="W82" s="47"/>
      <c r="X82" s="47"/>
      <c r="Y82" s="47"/>
      <c r="Z82" s="47"/>
      <c r="AA82" s="47"/>
      <c r="AB82" s="43"/>
      <c r="AC82" s="43"/>
    </row>
    <row r="83" spans="7:29" s="46" customFormat="1">
      <c r="G83" s="43"/>
      <c r="H83" s="43"/>
      <c r="I83" s="43"/>
      <c r="J83" s="43"/>
      <c r="K83" s="43"/>
      <c r="L83" s="43"/>
      <c r="M83" s="43"/>
      <c r="N83" s="43"/>
      <c r="O83" s="44"/>
      <c r="P83" s="47"/>
      <c r="Q83" s="47"/>
      <c r="R83" s="47"/>
      <c r="S83" s="47"/>
      <c r="T83" s="47"/>
      <c r="U83" s="47"/>
      <c r="V83" s="47"/>
      <c r="W83" s="47"/>
      <c r="X83" s="47"/>
      <c r="Y83" s="47"/>
      <c r="Z83" s="47"/>
      <c r="AA83" s="47"/>
      <c r="AB83" s="43"/>
      <c r="AC83" s="43"/>
    </row>
    <row r="84" spans="7:29" s="46" customFormat="1">
      <c r="G84" s="43"/>
      <c r="H84" s="43"/>
      <c r="I84" s="43"/>
      <c r="J84" s="43"/>
      <c r="K84" s="43"/>
      <c r="L84" s="43"/>
      <c r="M84" s="43"/>
      <c r="N84" s="43"/>
      <c r="O84" s="44"/>
      <c r="P84" s="47"/>
      <c r="Q84" s="47"/>
      <c r="R84" s="47"/>
      <c r="S84" s="47"/>
      <c r="T84" s="47"/>
      <c r="U84" s="47"/>
      <c r="V84" s="47"/>
      <c r="W84" s="47"/>
      <c r="X84" s="47"/>
      <c r="Y84" s="47"/>
      <c r="Z84" s="47"/>
      <c r="AA84" s="47"/>
      <c r="AB84" s="43"/>
      <c r="AC84" s="43"/>
    </row>
    <row r="85" spans="7:29" s="46" customFormat="1">
      <c r="G85" s="43"/>
      <c r="H85" s="43"/>
      <c r="I85" s="43"/>
      <c r="J85" s="43"/>
      <c r="K85" s="43"/>
      <c r="L85" s="43"/>
      <c r="M85" s="43"/>
      <c r="N85" s="43"/>
      <c r="O85" s="44"/>
      <c r="P85" s="47"/>
      <c r="Q85" s="47"/>
      <c r="R85" s="47"/>
      <c r="S85" s="47"/>
      <c r="T85" s="47"/>
      <c r="U85" s="47"/>
      <c r="V85" s="47"/>
      <c r="W85" s="47"/>
      <c r="X85" s="47"/>
      <c r="Y85" s="47"/>
      <c r="Z85" s="47"/>
      <c r="AA85" s="47"/>
      <c r="AB85" s="43"/>
      <c r="AC85" s="43"/>
    </row>
    <row r="86" spans="7:29" s="46" customFormat="1">
      <c r="G86" s="43"/>
      <c r="H86" s="43"/>
      <c r="I86" s="43"/>
      <c r="J86" s="43"/>
      <c r="K86" s="43"/>
      <c r="L86" s="43"/>
      <c r="M86" s="43"/>
      <c r="N86" s="43"/>
      <c r="O86" s="44"/>
      <c r="P86" s="47"/>
      <c r="Q86" s="47"/>
      <c r="R86" s="47"/>
      <c r="S86" s="47"/>
      <c r="T86" s="47"/>
      <c r="U86" s="47"/>
      <c r="V86" s="47"/>
      <c r="W86" s="47"/>
      <c r="X86" s="47"/>
      <c r="Y86" s="47"/>
      <c r="Z86" s="47"/>
      <c r="AA86" s="47"/>
      <c r="AB86" s="43"/>
      <c r="AC86" s="43"/>
    </row>
    <row r="87" spans="7:29" s="46" customFormat="1">
      <c r="G87" s="43"/>
      <c r="H87" s="43"/>
      <c r="I87" s="43"/>
      <c r="J87" s="43"/>
      <c r="K87" s="43"/>
      <c r="L87" s="43"/>
      <c r="M87" s="43"/>
      <c r="N87" s="43"/>
      <c r="O87" s="44"/>
      <c r="P87" s="47"/>
      <c r="Q87" s="47"/>
      <c r="R87" s="47"/>
      <c r="S87" s="47"/>
      <c r="T87" s="47"/>
      <c r="U87" s="47"/>
      <c r="V87" s="47"/>
      <c r="W87" s="47"/>
      <c r="X87" s="47"/>
      <c r="Y87" s="47"/>
      <c r="Z87" s="47"/>
      <c r="AA87" s="47"/>
      <c r="AB87" s="43"/>
      <c r="AC87" s="43"/>
    </row>
    <row r="88" spans="7:29" s="46" customFormat="1">
      <c r="G88" s="43"/>
      <c r="H88" s="43"/>
      <c r="I88" s="43"/>
      <c r="J88" s="43"/>
      <c r="K88" s="43"/>
      <c r="L88" s="43"/>
      <c r="M88" s="43"/>
      <c r="N88" s="43"/>
      <c r="O88" s="44"/>
      <c r="P88" s="47"/>
      <c r="Q88" s="47"/>
      <c r="R88" s="47"/>
      <c r="S88" s="47"/>
      <c r="T88" s="47"/>
      <c r="U88" s="47"/>
      <c r="V88" s="47"/>
      <c r="W88" s="47"/>
      <c r="X88" s="47"/>
      <c r="Y88" s="47"/>
      <c r="Z88" s="47"/>
      <c r="AA88" s="47"/>
      <c r="AB88" s="43"/>
      <c r="AC88" s="43"/>
    </row>
    <row r="89" spans="7:29" s="46" customFormat="1">
      <c r="G89" s="43"/>
      <c r="H89" s="43"/>
      <c r="I89" s="43"/>
      <c r="J89" s="43"/>
      <c r="K89" s="43"/>
      <c r="L89" s="43"/>
      <c r="M89" s="43"/>
      <c r="N89" s="43"/>
      <c r="O89" s="44"/>
      <c r="P89" s="47"/>
      <c r="Q89" s="47"/>
      <c r="R89" s="47"/>
      <c r="S89" s="47"/>
      <c r="T89" s="47"/>
      <c r="U89" s="47"/>
      <c r="V89" s="47"/>
      <c r="W89" s="47"/>
      <c r="X89" s="47"/>
      <c r="Y89" s="47"/>
      <c r="Z89" s="47"/>
      <c r="AA89" s="47"/>
      <c r="AB89" s="43"/>
      <c r="AC89" s="43"/>
    </row>
    <row r="90" spans="7:29" s="46" customFormat="1">
      <c r="G90" s="43"/>
      <c r="H90" s="43"/>
      <c r="I90" s="43"/>
      <c r="J90" s="43"/>
      <c r="K90" s="43"/>
      <c r="L90" s="43"/>
      <c r="M90" s="43"/>
      <c r="N90" s="43"/>
      <c r="O90" s="44"/>
      <c r="P90" s="47"/>
      <c r="Q90" s="47"/>
      <c r="R90" s="47"/>
      <c r="S90" s="47"/>
      <c r="T90" s="47"/>
      <c r="U90" s="47"/>
      <c r="V90" s="47"/>
      <c r="W90" s="47"/>
      <c r="X90" s="47"/>
      <c r="Y90" s="47"/>
      <c r="Z90" s="47"/>
      <c r="AA90" s="47"/>
      <c r="AB90" s="43"/>
      <c r="AC90" s="43"/>
    </row>
    <row r="91" spans="7:29" s="46" customFormat="1">
      <c r="G91" s="43"/>
      <c r="H91" s="43"/>
      <c r="I91" s="43"/>
      <c r="J91" s="43"/>
      <c r="K91" s="43"/>
      <c r="L91" s="43"/>
      <c r="M91" s="43"/>
      <c r="N91" s="43"/>
      <c r="O91" s="44"/>
      <c r="P91" s="47"/>
      <c r="Q91" s="47"/>
      <c r="R91" s="47"/>
      <c r="S91" s="47"/>
      <c r="T91" s="47"/>
      <c r="U91" s="47"/>
      <c r="V91" s="47"/>
      <c r="W91" s="47"/>
      <c r="X91" s="47"/>
      <c r="Y91" s="47"/>
      <c r="Z91" s="47"/>
      <c r="AA91" s="47"/>
      <c r="AB91" s="43"/>
      <c r="AC91" s="43"/>
    </row>
    <row r="92" spans="7:29" s="46" customFormat="1">
      <c r="G92" s="43"/>
      <c r="H92" s="43"/>
      <c r="I92" s="43"/>
      <c r="J92" s="43"/>
      <c r="K92" s="43"/>
      <c r="L92" s="43"/>
      <c r="M92" s="43"/>
      <c r="N92" s="43"/>
      <c r="O92" s="44"/>
      <c r="P92" s="47"/>
      <c r="Q92" s="47"/>
      <c r="R92" s="47"/>
      <c r="S92" s="47"/>
      <c r="T92" s="47"/>
      <c r="U92" s="47"/>
      <c r="V92" s="47"/>
      <c r="W92" s="47"/>
      <c r="X92" s="47"/>
      <c r="Y92" s="47"/>
      <c r="Z92" s="47"/>
      <c r="AA92" s="47"/>
      <c r="AB92" s="43"/>
      <c r="AC92" s="43"/>
    </row>
    <row r="93" spans="7:29" s="46" customFormat="1">
      <c r="G93" s="43"/>
      <c r="H93" s="43"/>
      <c r="I93" s="43"/>
      <c r="J93" s="43"/>
      <c r="K93" s="43"/>
      <c r="L93" s="43"/>
      <c r="M93" s="43"/>
      <c r="N93" s="43"/>
      <c r="O93" s="44"/>
      <c r="P93" s="47"/>
      <c r="Q93" s="47"/>
      <c r="R93" s="47"/>
      <c r="S93" s="47"/>
      <c r="T93" s="47"/>
      <c r="U93" s="47"/>
      <c r="V93" s="47"/>
      <c r="W93" s="47"/>
      <c r="X93" s="47"/>
      <c r="Y93" s="47"/>
      <c r="Z93" s="47"/>
      <c r="AA93" s="47"/>
      <c r="AB93" s="43"/>
      <c r="AC93" s="43"/>
    </row>
    <row r="94" spans="7:29" s="46" customFormat="1">
      <c r="G94" s="43"/>
      <c r="H94" s="43"/>
      <c r="I94" s="43"/>
      <c r="J94" s="43"/>
      <c r="K94" s="43"/>
      <c r="L94" s="43"/>
      <c r="M94" s="43"/>
      <c r="N94" s="43"/>
      <c r="O94" s="44"/>
      <c r="P94" s="47"/>
      <c r="Q94" s="47"/>
      <c r="R94" s="47"/>
      <c r="S94" s="47"/>
      <c r="T94" s="47"/>
      <c r="U94" s="47"/>
      <c r="V94" s="47"/>
      <c r="W94" s="47"/>
      <c r="X94" s="47"/>
      <c r="Y94" s="47"/>
      <c r="Z94" s="47"/>
      <c r="AA94" s="47"/>
      <c r="AB94" s="43"/>
      <c r="AC94" s="43"/>
    </row>
    <row r="95" spans="7:29" s="46" customFormat="1">
      <c r="G95" s="43"/>
      <c r="H95" s="43"/>
      <c r="I95" s="43"/>
      <c r="J95" s="43"/>
      <c r="K95" s="43"/>
      <c r="L95" s="43"/>
      <c r="M95" s="43"/>
      <c r="N95" s="43"/>
      <c r="O95" s="44"/>
      <c r="P95" s="47"/>
      <c r="Q95" s="47"/>
      <c r="R95" s="47"/>
      <c r="S95" s="47"/>
      <c r="T95" s="47"/>
      <c r="U95" s="47"/>
      <c r="V95" s="47"/>
      <c r="W95" s="47"/>
      <c r="X95" s="47"/>
      <c r="Y95" s="47"/>
      <c r="Z95" s="47"/>
      <c r="AA95" s="47"/>
      <c r="AB95" s="43"/>
      <c r="AC95" s="43"/>
    </row>
    <row r="96" spans="7:29" s="46" customFormat="1">
      <c r="G96" s="43"/>
      <c r="H96" s="43"/>
      <c r="I96" s="43"/>
      <c r="J96" s="43"/>
      <c r="K96" s="43"/>
      <c r="L96" s="43"/>
      <c r="M96" s="43"/>
      <c r="N96" s="43"/>
      <c r="O96" s="44"/>
      <c r="P96" s="47"/>
      <c r="Q96" s="47"/>
      <c r="R96" s="47"/>
      <c r="S96" s="47"/>
      <c r="T96" s="47"/>
      <c r="U96" s="47"/>
      <c r="V96" s="47"/>
      <c r="W96" s="47"/>
      <c r="X96" s="47"/>
      <c r="Y96" s="47"/>
      <c r="Z96" s="47"/>
      <c r="AA96" s="47"/>
      <c r="AB96" s="43"/>
      <c r="AC96" s="43"/>
    </row>
    <row r="97" spans="7:29" s="46" customFormat="1">
      <c r="G97" s="43"/>
      <c r="H97" s="43"/>
      <c r="I97" s="43"/>
      <c r="J97" s="43"/>
      <c r="K97" s="43"/>
      <c r="L97" s="43"/>
      <c r="M97" s="43"/>
      <c r="N97" s="43"/>
      <c r="O97" s="44"/>
      <c r="P97" s="47"/>
      <c r="Q97" s="47"/>
      <c r="R97" s="47"/>
      <c r="S97" s="47"/>
      <c r="T97" s="47"/>
      <c r="U97" s="47"/>
      <c r="V97" s="47"/>
      <c r="W97" s="47"/>
      <c r="X97" s="47"/>
      <c r="Y97" s="47"/>
      <c r="Z97" s="47"/>
      <c r="AA97" s="47"/>
      <c r="AB97" s="43"/>
      <c r="AC97" s="43"/>
    </row>
    <row r="98" spans="7:29" s="46" customFormat="1">
      <c r="G98" s="43"/>
      <c r="H98" s="43"/>
      <c r="I98" s="43"/>
      <c r="J98" s="43"/>
      <c r="K98" s="43"/>
      <c r="L98" s="43"/>
      <c r="M98" s="43"/>
      <c r="N98" s="43"/>
      <c r="O98" s="44"/>
      <c r="P98" s="47"/>
      <c r="Q98" s="47"/>
      <c r="R98" s="47"/>
      <c r="S98" s="47"/>
      <c r="T98" s="47"/>
      <c r="U98" s="47"/>
      <c r="V98" s="47"/>
      <c r="W98" s="47"/>
      <c r="X98" s="47"/>
      <c r="Y98" s="47"/>
      <c r="Z98" s="47"/>
      <c r="AA98" s="47"/>
      <c r="AB98" s="43"/>
      <c r="AC98" s="43"/>
    </row>
    <row r="99" spans="7:29" s="46" customFormat="1">
      <c r="G99" s="43"/>
      <c r="H99" s="43"/>
      <c r="I99" s="43"/>
      <c r="J99" s="43"/>
      <c r="K99" s="43"/>
      <c r="L99" s="43"/>
      <c r="M99" s="43"/>
      <c r="N99" s="43"/>
      <c r="O99" s="44"/>
      <c r="P99" s="47"/>
      <c r="Q99" s="47"/>
      <c r="R99" s="47"/>
      <c r="S99" s="47"/>
      <c r="T99" s="47"/>
      <c r="U99" s="47"/>
      <c r="V99" s="47"/>
      <c r="W99" s="47"/>
      <c r="X99" s="47"/>
      <c r="Y99" s="47"/>
      <c r="Z99" s="47"/>
      <c r="AA99" s="47"/>
      <c r="AB99" s="43"/>
      <c r="AC99" s="43"/>
    </row>
    <row r="100" spans="7:29" s="46" customFormat="1">
      <c r="G100" s="43"/>
      <c r="H100" s="43"/>
      <c r="I100" s="43"/>
      <c r="J100" s="43"/>
      <c r="K100" s="43"/>
      <c r="L100" s="43"/>
      <c r="M100" s="43"/>
      <c r="N100" s="43"/>
      <c r="O100" s="44"/>
      <c r="P100" s="47"/>
      <c r="Q100" s="47"/>
      <c r="R100" s="47"/>
      <c r="S100" s="47"/>
      <c r="T100" s="47"/>
      <c r="U100" s="47"/>
      <c r="V100" s="47"/>
      <c r="W100" s="47"/>
      <c r="X100" s="47"/>
      <c r="Y100" s="47"/>
      <c r="Z100" s="47"/>
      <c r="AA100" s="47"/>
      <c r="AB100" s="43"/>
      <c r="AC100" s="43"/>
    </row>
    <row r="101" spans="7:29" s="46" customFormat="1">
      <c r="G101" s="43"/>
      <c r="H101" s="43"/>
      <c r="I101" s="43"/>
      <c r="J101" s="43"/>
      <c r="K101" s="43"/>
      <c r="L101" s="43"/>
      <c r="M101" s="43"/>
      <c r="N101" s="43"/>
      <c r="O101" s="44"/>
      <c r="P101" s="47"/>
      <c r="Q101" s="47"/>
      <c r="R101" s="47"/>
      <c r="S101" s="47"/>
      <c r="T101" s="47"/>
      <c r="U101" s="47"/>
      <c r="V101" s="47"/>
      <c r="W101" s="47"/>
      <c r="X101" s="47"/>
      <c r="Y101" s="47"/>
      <c r="Z101" s="47"/>
      <c r="AA101" s="47"/>
      <c r="AB101" s="43"/>
      <c r="AC101" s="43"/>
    </row>
    <row r="102" spans="7:29" s="46" customFormat="1">
      <c r="G102" s="43"/>
      <c r="H102" s="43"/>
      <c r="I102" s="43"/>
      <c r="J102" s="43"/>
      <c r="K102" s="43"/>
      <c r="L102" s="43"/>
      <c r="M102" s="43"/>
      <c r="N102" s="43"/>
      <c r="O102" s="44"/>
      <c r="P102" s="47"/>
      <c r="Q102" s="47"/>
      <c r="R102" s="47"/>
      <c r="S102" s="47"/>
      <c r="T102" s="47"/>
      <c r="U102" s="47"/>
      <c r="V102" s="47"/>
      <c r="W102" s="47"/>
      <c r="X102" s="47"/>
      <c r="Y102" s="47"/>
      <c r="Z102" s="47"/>
      <c r="AA102" s="47"/>
      <c r="AB102" s="43"/>
      <c r="AC102" s="43"/>
    </row>
    <row r="103" spans="7:29" s="46" customFormat="1">
      <c r="G103" s="43"/>
      <c r="H103" s="43"/>
      <c r="I103" s="43"/>
      <c r="J103" s="43"/>
      <c r="K103" s="43"/>
      <c r="L103" s="43"/>
      <c r="M103" s="43"/>
      <c r="N103" s="43"/>
      <c r="O103" s="44"/>
      <c r="P103" s="47"/>
      <c r="Q103" s="47"/>
      <c r="R103" s="47"/>
      <c r="S103" s="47"/>
      <c r="T103" s="47"/>
      <c r="U103" s="47"/>
      <c r="V103" s="47"/>
      <c r="W103" s="47"/>
      <c r="X103" s="47"/>
      <c r="Y103" s="47"/>
      <c r="Z103" s="47"/>
      <c r="AA103" s="47"/>
      <c r="AB103" s="43"/>
      <c r="AC103" s="43"/>
    </row>
    <row r="104" spans="7:29" s="46" customFormat="1">
      <c r="G104" s="43"/>
      <c r="H104" s="43"/>
      <c r="I104" s="43"/>
      <c r="J104" s="43"/>
      <c r="K104" s="43"/>
      <c r="L104" s="43"/>
      <c r="M104" s="43"/>
      <c r="N104" s="43"/>
      <c r="O104" s="44"/>
      <c r="P104" s="47"/>
      <c r="Q104" s="47"/>
      <c r="R104" s="47"/>
      <c r="S104" s="47"/>
      <c r="T104" s="47"/>
      <c r="U104" s="47"/>
      <c r="V104" s="47"/>
      <c r="W104" s="47"/>
      <c r="X104" s="47"/>
      <c r="Y104" s="47"/>
      <c r="Z104" s="47"/>
      <c r="AA104" s="47"/>
      <c r="AB104" s="43"/>
      <c r="AC104" s="43"/>
    </row>
    <row r="105" spans="7:29" s="46" customFormat="1">
      <c r="G105" s="43"/>
      <c r="H105" s="43"/>
      <c r="I105" s="43"/>
      <c r="J105" s="43"/>
      <c r="K105" s="43"/>
      <c r="L105" s="43"/>
      <c r="M105" s="43"/>
      <c r="N105" s="43"/>
      <c r="O105" s="44"/>
      <c r="P105" s="47"/>
      <c r="Q105" s="47"/>
      <c r="R105" s="47"/>
      <c r="S105" s="47"/>
      <c r="T105" s="47"/>
      <c r="U105" s="47"/>
      <c r="V105" s="47"/>
      <c r="W105" s="47"/>
      <c r="X105" s="47"/>
      <c r="Y105" s="47"/>
      <c r="Z105" s="47"/>
      <c r="AA105" s="47"/>
      <c r="AB105" s="43"/>
      <c r="AC105" s="43"/>
    </row>
    <row r="106" spans="7:29" s="46" customFormat="1">
      <c r="G106" s="43"/>
      <c r="H106" s="43"/>
      <c r="I106" s="43"/>
      <c r="J106" s="43"/>
      <c r="K106" s="43"/>
      <c r="L106" s="43"/>
      <c r="M106" s="43"/>
      <c r="N106" s="43"/>
      <c r="O106" s="44"/>
      <c r="P106" s="47"/>
      <c r="Q106" s="47"/>
      <c r="R106" s="47"/>
      <c r="S106" s="47"/>
      <c r="T106" s="47"/>
      <c r="U106" s="47"/>
      <c r="V106" s="47"/>
      <c r="W106" s="47"/>
      <c r="X106" s="47"/>
      <c r="Y106" s="47"/>
      <c r="Z106" s="47"/>
      <c r="AA106" s="47"/>
      <c r="AB106" s="43"/>
      <c r="AC106" s="43"/>
    </row>
    <row r="107" spans="7:29" s="46" customFormat="1">
      <c r="G107" s="43"/>
      <c r="H107" s="43"/>
      <c r="I107" s="43"/>
      <c r="J107" s="43"/>
      <c r="K107" s="43"/>
      <c r="L107" s="43"/>
      <c r="M107" s="43"/>
      <c r="N107" s="43"/>
      <c r="O107" s="44"/>
      <c r="P107" s="47"/>
      <c r="Q107" s="47"/>
      <c r="R107" s="47"/>
      <c r="S107" s="47"/>
      <c r="T107" s="47"/>
      <c r="U107" s="47"/>
      <c r="V107" s="47"/>
      <c r="W107" s="47"/>
      <c r="X107" s="47"/>
      <c r="Y107" s="47"/>
      <c r="Z107" s="47"/>
      <c r="AA107" s="47"/>
      <c r="AB107" s="43"/>
      <c r="AC107" s="43"/>
    </row>
    <row r="108" spans="7:29" s="46" customFormat="1">
      <c r="G108" s="43"/>
      <c r="H108" s="43"/>
      <c r="I108" s="43"/>
      <c r="J108" s="43"/>
      <c r="K108" s="43"/>
      <c r="L108" s="43"/>
      <c r="M108" s="43"/>
      <c r="N108" s="43"/>
      <c r="O108" s="44"/>
      <c r="P108" s="47"/>
      <c r="Q108" s="47"/>
      <c r="R108" s="47"/>
      <c r="S108" s="47"/>
      <c r="T108" s="47"/>
      <c r="U108" s="47"/>
      <c r="V108" s="47"/>
      <c r="W108" s="47"/>
      <c r="X108" s="47"/>
      <c r="Y108" s="47"/>
      <c r="Z108" s="47"/>
      <c r="AA108" s="47"/>
      <c r="AB108" s="43"/>
      <c r="AC108" s="43"/>
    </row>
    <row r="109" spans="7:29" s="46" customFormat="1">
      <c r="G109" s="43"/>
      <c r="H109" s="43"/>
      <c r="I109" s="43"/>
      <c r="J109" s="43"/>
      <c r="K109" s="43"/>
      <c r="L109" s="43"/>
      <c r="M109" s="43"/>
      <c r="N109" s="43"/>
      <c r="O109" s="44"/>
      <c r="P109" s="47"/>
      <c r="Q109" s="47"/>
      <c r="R109" s="47"/>
      <c r="S109" s="47"/>
      <c r="T109" s="47"/>
      <c r="U109" s="47"/>
      <c r="V109" s="47"/>
      <c r="W109" s="47"/>
      <c r="X109" s="47"/>
      <c r="Y109" s="47"/>
      <c r="Z109" s="47"/>
      <c r="AA109" s="47"/>
      <c r="AB109" s="43"/>
      <c r="AC109" s="43"/>
    </row>
    <row r="110" spans="7:29" s="46" customFormat="1">
      <c r="G110" s="43"/>
      <c r="H110" s="43"/>
      <c r="I110" s="43"/>
      <c r="J110" s="43"/>
      <c r="K110" s="43"/>
      <c r="L110" s="43"/>
      <c r="M110" s="43"/>
      <c r="N110" s="43"/>
      <c r="O110" s="44"/>
      <c r="P110" s="47"/>
      <c r="Q110" s="47"/>
      <c r="R110" s="47"/>
      <c r="S110" s="47"/>
      <c r="T110" s="47"/>
      <c r="U110" s="47"/>
      <c r="V110" s="47"/>
      <c r="W110" s="47"/>
      <c r="X110" s="47"/>
      <c r="Y110" s="47"/>
      <c r="Z110" s="47"/>
      <c r="AA110" s="47"/>
      <c r="AB110" s="43"/>
      <c r="AC110" s="43"/>
    </row>
    <row r="111" spans="7:29" s="46" customFormat="1">
      <c r="G111" s="43"/>
      <c r="H111" s="43"/>
      <c r="I111" s="43"/>
      <c r="J111" s="43"/>
      <c r="K111" s="43"/>
      <c r="L111" s="43"/>
      <c r="M111" s="43"/>
      <c r="N111" s="43"/>
      <c r="O111" s="44"/>
      <c r="P111" s="47"/>
      <c r="Q111" s="47"/>
      <c r="R111" s="47"/>
      <c r="S111" s="47"/>
      <c r="T111" s="47"/>
      <c r="U111" s="47"/>
      <c r="V111" s="47"/>
      <c r="W111" s="47"/>
      <c r="X111" s="47"/>
      <c r="Y111" s="47"/>
      <c r="Z111" s="47"/>
      <c r="AA111" s="47"/>
      <c r="AB111" s="43"/>
      <c r="AC111" s="43"/>
    </row>
    <row r="112" spans="7:29" s="46" customFormat="1">
      <c r="G112" s="43"/>
      <c r="H112" s="43"/>
      <c r="I112" s="43"/>
      <c r="J112" s="43"/>
      <c r="K112" s="43"/>
      <c r="L112" s="43"/>
      <c r="M112" s="43"/>
      <c r="N112" s="43"/>
      <c r="O112" s="44"/>
      <c r="P112" s="47"/>
      <c r="Q112" s="47"/>
      <c r="R112" s="47"/>
      <c r="S112" s="47"/>
      <c r="T112" s="47"/>
      <c r="U112" s="47"/>
      <c r="V112" s="47"/>
      <c r="W112" s="47"/>
      <c r="X112" s="47"/>
      <c r="Y112" s="47"/>
      <c r="Z112" s="47"/>
      <c r="AA112" s="47"/>
      <c r="AB112" s="43"/>
      <c r="AC112" s="43"/>
    </row>
    <row r="113" spans="7:29" s="46" customFormat="1">
      <c r="G113" s="43"/>
      <c r="H113" s="43"/>
      <c r="I113" s="43"/>
      <c r="J113" s="43"/>
      <c r="K113" s="43"/>
      <c r="L113" s="43"/>
      <c r="M113" s="43"/>
      <c r="N113" s="43"/>
      <c r="O113" s="44"/>
      <c r="P113" s="47"/>
      <c r="Q113" s="47"/>
      <c r="R113" s="47"/>
      <c r="S113" s="47"/>
      <c r="T113" s="47"/>
      <c r="U113" s="47"/>
      <c r="V113" s="47"/>
      <c r="W113" s="47"/>
      <c r="X113" s="47"/>
      <c r="Y113" s="47"/>
      <c r="Z113" s="47"/>
      <c r="AA113" s="47"/>
      <c r="AB113" s="43"/>
      <c r="AC113" s="43"/>
    </row>
    <row r="114" spans="7:29" s="46" customFormat="1">
      <c r="G114" s="43"/>
      <c r="H114" s="43"/>
      <c r="I114" s="43"/>
      <c r="J114" s="43"/>
      <c r="K114" s="43"/>
      <c r="L114" s="43"/>
      <c r="M114" s="43"/>
      <c r="N114" s="43"/>
      <c r="O114" s="44"/>
      <c r="P114" s="47"/>
      <c r="Q114" s="47"/>
      <c r="R114" s="47"/>
      <c r="S114" s="47"/>
      <c r="T114" s="47"/>
      <c r="U114" s="47"/>
      <c r="V114" s="47"/>
      <c r="W114" s="47"/>
      <c r="X114" s="47"/>
      <c r="Y114" s="47"/>
      <c r="Z114" s="47"/>
      <c r="AA114" s="47"/>
      <c r="AB114" s="43"/>
      <c r="AC114" s="43"/>
    </row>
    <row r="115" spans="7:29" s="46" customFormat="1">
      <c r="G115" s="43"/>
      <c r="H115" s="43"/>
      <c r="I115" s="43"/>
      <c r="J115" s="43"/>
      <c r="K115" s="43"/>
      <c r="L115" s="43"/>
      <c r="M115" s="43"/>
      <c r="N115" s="43"/>
      <c r="O115" s="44"/>
      <c r="P115" s="47"/>
      <c r="Q115" s="47"/>
      <c r="R115" s="47"/>
      <c r="S115" s="47"/>
      <c r="T115" s="47"/>
      <c r="U115" s="47"/>
      <c r="V115" s="47"/>
      <c r="W115" s="47"/>
      <c r="X115" s="47"/>
      <c r="Y115" s="47"/>
      <c r="Z115" s="47"/>
      <c r="AA115" s="47"/>
      <c r="AB115" s="43"/>
      <c r="AC115" s="43"/>
    </row>
    <row r="116" spans="7:29" s="42" customFormat="1">
      <c r="G116" s="48"/>
      <c r="H116" s="48"/>
      <c r="I116" s="48"/>
      <c r="J116" s="48"/>
      <c r="K116" s="43"/>
      <c r="L116" s="43"/>
      <c r="M116" s="43"/>
      <c r="N116" s="43"/>
      <c r="O116" s="44"/>
      <c r="P116" s="45"/>
      <c r="Q116" s="45"/>
      <c r="R116" s="45"/>
      <c r="S116" s="45"/>
      <c r="T116" s="45"/>
      <c r="U116" s="45"/>
      <c r="V116" s="45"/>
      <c r="W116" s="45"/>
      <c r="X116" s="45"/>
      <c r="Y116" s="45"/>
      <c r="Z116" s="45"/>
      <c r="AA116" s="45"/>
      <c r="AB116" s="48"/>
      <c r="AC116" s="48"/>
    </row>
    <row r="117" spans="7:29" s="42" customFormat="1">
      <c r="G117" s="48"/>
      <c r="H117" s="48"/>
      <c r="I117" s="48"/>
      <c r="J117" s="48"/>
      <c r="K117" s="43"/>
      <c r="L117" s="43"/>
      <c r="M117" s="43"/>
      <c r="N117" s="43"/>
      <c r="O117" s="44"/>
      <c r="P117" s="45"/>
      <c r="Q117" s="45"/>
      <c r="R117" s="45"/>
      <c r="S117" s="45"/>
      <c r="T117" s="45"/>
      <c r="U117" s="45"/>
      <c r="V117" s="45"/>
      <c r="W117" s="45"/>
      <c r="X117" s="45"/>
      <c r="Y117" s="45"/>
      <c r="Z117" s="45"/>
      <c r="AA117" s="45"/>
      <c r="AB117" s="48"/>
      <c r="AC117" s="48"/>
    </row>
    <row r="118" spans="7:29" s="42" customFormat="1">
      <c r="G118" s="48"/>
      <c r="H118" s="48"/>
      <c r="I118" s="48"/>
      <c r="J118" s="48"/>
      <c r="K118" s="43"/>
      <c r="L118" s="43"/>
      <c r="M118" s="43"/>
      <c r="N118" s="43"/>
      <c r="O118" s="44"/>
      <c r="P118" s="45"/>
      <c r="Q118" s="45"/>
      <c r="R118" s="45"/>
      <c r="S118" s="45"/>
      <c r="T118" s="45"/>
      <c r="U118" s="45"/>
      <c r="V118" s="45"/>
      <c r="W118" s="45"/>
      <c r="X118" s="45"/>
      <c r="Y118" s="45"/>
      <c r="Z118" s="45"/>
      <c r="AA118" s="45"/>
      <c r="AB118" s="48"/>
      <c r="AC118" s="48"/>
    </row>
    <row r="119" spans="7:29" s="42" customFormat="1">
      <c r="G119" s="48"/>
      <c r="H119" s="48"/>
      <c r="I119" s="48"/>
      <c r="J119" s="48"/>
      <c r="K119" s="43"/>
      <c r="L119" s="43"/>
      <c r="M119" s="43"/>
      <c r="N119" s="43"/>
      <c r="O119" s="44"/>
      <c r="P119" s="45"/>
      <c r="Q119" s="45"/>
      <c r="R119" s="45"/>
      <c r="S119" s="45"/>
      <c r="T119" s="45"/>
      <c r="U119" s="45"/>
      <c r="V119" s="45"/>
      <c r="W119" s="45"/>
      <c r="X119" s="45"/>
      <c r="Y119" s="45"/>
      <c r="Z119" s="45"/>
      <c r="AA119" s="45"/>
      <c r="AB119" s="48"/>
      <c r="AC119" s="48"/>
    </row>
    <row r="120" spans="7:29" s="42" customFormat="1">
      <c r="G120" s="48"/>
      <c r="H120" s="48"/>
      <c r="I120" s="48"/>
      <c r="J120" s="48"/>
      <c r="K120" s="43"/>
      <c r="L120" s="43"/>
      <c r="M120" s="43"/>
      <c r="N120" s="43"/>
      <c r="O120" s="44"/>
      <c r="P120" s="45"/>
      <c r="Q120" s="45"/>
      <c r="R120" s="45"/>
      <c r="S120" s="45"/>
      <c r="T120" s="45"/>
      <c r="U120" s="45"/>
      <c r="V120" s="45"/>
      <c r="W120" s="45"/>
      <c r="X120" s="45"/>
      <c r="Y120" s="45"/>
      <c r="Z120" s="45"/>
      <c r="AA120" s="45"/>
      <c r="AB120" s="48"/>
      <c r="AC120" s="48"/>
    </row>
    <row r="121" spans="7:29" s="42" customFormat="1">
      <c r="G121" s="48"/>
      <c r="H121" s="48"/>
      <c r="I121" s="48"/>
      <c r="J121" s="48"/>
      <c r="K121" s="43"/>
      <c r="L121" s="43"/>
      <c r="M121" s="43"/>
      <c r="N121" s="43"/>
      <c r="O121" s="44"/>
      <c r="P121" s="45"/>
      <c r="Q121" s="45"/>
      <c r="R121" s="45"/>
      <c r="S121" s="45"/>
      <c r="T121" s="45"/>
      <c r="U121" s="45"/>
      <c r="V121" s="45"/>
      <c r="W121" s="45"/>
      <c r="X121" s="45"/>
      <c r="Y121" s="45"/>
      <c r="Z121" s="45"/>
      <c r="AA121" s="45"/>
      <c r="AB121" s="48"/>
      <c r="AC121" s="48"/>
    </row>
    <row r="122" spans="7:29" s="42" customFormat="1">
      <c r="G122" s="48"/>
      <c r="H122" s="48"/>
      <c r="I122" s="48"/>
      <c r="J122" s="48"/>
      <c r="K122" s="43"/>
      <c r="L122" s="43"/>
      <c r="M122" s="43"/>
      <c r="N122" s="43"/>
      <c r="O122" s="44"/>
      <c r="P122" s="45"/>
      <c r="Q122" s="45"/>
      <c r="R122" s="45"/>
      <c r="S122" s="45"/>
      <c r="T122" s="45"/>
      <c r="U122" s="45"/>
      <c r="V122" s="45"/>
      <c r="W122" s="45"/>
      <c r="X122" s="45"/>
      <c r="Y122" s="45"/>
      <c r="Z122" s="45"/>
      <c r="AA122" s="45"/>
      <c r="AB122" s="48"/>
      <c r="AC122" s="48"/>
    </row>
    <row r="123" spans="7:29" s="42" customFormat="1">
      <c r="G123" s="48"/>
      <c r="H123" s="48"/>
      <c r="I123" s="48"/>
      <c r="J123" s="48"/>
      <c r="K123" s="43"/>
      <c r="L123" s="43"/>
      <c r="M123" s="43"/>
      <c r="N123" s="43"/>
      <c r="O123" s="44"/>
      <c r="P123" s="45"/>
      <c r="Q123" s="45"/>
      <c r="R123" s="45"/>
      <c r="S123" s="45"/>
      <c r="T123" s="45"/>
      <c r="U123" s="45"/>
      <c r="V123" s="45"/>
      <c r="W123" s="45"/>
      <c r="X123" s="45"/>
      <c r="Y123" s="45"/>
      <c r="Z123" s="45"/>
      <c r="AA123" s="45"/>
      <c r="AB123" s="48"/>
      <c r="AC123" s="48"/>
    </row>
    <row r="124" spans="7:29" s="42" customFormat="1">
      <c r="G124" s="48"/>
      <c r="H124" s="48"/>
      <c r="I124" s="48"/>
      <c r="J124" s="48"/>
      <c r="K124" s="43"/>
      <c r="L124" s="43"/>
      <c r="M124" s="43"/>
      <c r="N124" s="43"/>
      <c r="O124" s="44"/>
      <c r="P124" s="45"/>
      <c r="Q124" s="45"/>
      <c r="R124" s="45"/>
      <c r="S124" s="45"/>
      <c r="T124" s="45"/>
      <c r="U124" s="45"/>
      <c r="V124" s="45"/>
      <c r="W124" s="45"/>
      <c r="X124" s="45"/>
      <c r="Y124" s="45"/>
      <c r="Z124" s="45"/>
      <c r="AA124" s="45"/>
      <c r="AB124" s="48"/>
      <c r="AC124" s="48"/>
    </row>
    <row r="125" spans="7:29" s="42" customFormat="1">
      <c r="G125" s="48"/>
      <c r="H125" s="48"/>
      <c r="I125" s="48"/>
      <c r="J125" s="48"/>
      <c r="K125" s="43"/>
      <c r="L125" s="43"/>
      <c r="M125" s="43"/>
      <c r="N125" s="43"/>
      <c r="O125" s="44"/>
      <c r="P125" s="45"/>
      <c r="Q125" s="45"/>
      <c r="R125" s="45"/>
      <c r="S125" s="45"/>
      <c r="T125" s="45"/>
      <c r="U125" s="45"/>
      <c r="V125" s="45"/>
      <c r="W125" s="45"/>
      <c r="X125" s="45"/>
      <c r="Y125" s="45"/>
      <c r="Z125" s="45"/>
      <c r="AA125" s="45"/>
      <c r="AB125" s="48"/>
      <c r="AC125" s="48"/>
    </row>
  </sheetData>
  <mergeCells count="9">
    <mergeCell ref="F18:W18"/>
    <mergeCell ref="A6:AC6"/>
    <mergeCell ref="A5:B5"/>
    <mergeCell ref="A1:B4"/>
    <mergeCell ref="C1:AB1"/>
    <mergeCell ref="C2:AB2"/>
    <mergeCell ref="C3:AB3"/>
    <mergeCell ref="C4:AB4"/>
    <mergeCell ref="C5:AB5"/>
  </mergeCells>
  <dataValidations count="2">
    <dataValidation type="list" allowBlank="1" showInputMessage="1" showErrorMessage="1" sqref="M20:M287">
      <formula1>$AE$9:$AE$10</formula1>
    </dataValidation>
    <dataValidation type="list" allowBlank="1" showInputMessage="1" showErrorMessage="1" sqref="M8:M17">
      <formula1>$W$8:$W$9</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opLeftCell="J16" zoomScale="70" zoomScaleNormal="70" workbookViewId="0">
      <selection activeCell="AA17" sqref="AA17"/>
    </sheetView>
  </sheetViews>
  <sheetFormatPr baseColWidth="10" defaultColWidth="9.125" defaultRowHeight="14.25"/>
  <cols>
    <col min="1" max="1" width="20.875" customWidth="1"/>
    <col min="2" max="2" width="30.75" customWidth="1"/>
    <col min="3" max="3" width="33.75" customWidth="1"/>
    <col min="4" max="4" width="32" customWidth="1"/>
    <col min="5" max="6" width="28.625" customWidth="1"/>
    <col min="7" max="8" width="33.25" customWidth="1"/>
    <col min="9" max="9" width="34" customWidth="1"/>
    <col min="10" max="10" width="30.25" customWidth="1"/>
    <col min="11" max="11" width="13.625" hidden="1" customWidth="1"/>
    <col min="12" max="12" width="14.25" hidden="1" customWidth="1"/>
    <col min="13" max="13" width="13.25" hidden="1" customWidth="1"/>
    <col min="14" max="14" width="12.75" hidden="1" customWidth="1"/>
    <col min="15" max="16" width="12.25" hidden="1" customWidth="1"/>
    <col min="17" max="17" width="12.875" hidden="1" customWidth="1"/>
    <col min="18" max="18" width="13.75" hidden="1" customWidth="1"/>
    <col min="19" max="19" width="13.125" hidden="1" customWidth="1"/>
    <col min="20" max="20" width="12.25" hidden="1" customWidth="1"/>
    <col min="21" max="21" width="11.625" hidden="1" customWidth="1"/>
    <col min="22" max="22" width="10.25" hidden="1" customWidth="1"/>
    <col min="23" max="23" width="11.25" hidden="1" customWidth="1"/>
    <col min="24" max="25" width="27.125" customWidth="1"/>
    <col min="26" max="26" width="27.125" style="59" customWidth="1"/>
    <col min="27" max="27" width="45.25" style="60" bestFit="1" customWidth="1"/>
    <col min="28" max="28" width="45.375" customWidth="1"/>
    <col min="29" max="29" width="78" customWidth="1"/>
    <col min="30" max="30" width="52.875" customWidth="1"/>
    <col min="31" max="31" width="11.375"/>
    <col min="32" max="32" width="9.125" customWidth="1"/>
  </cols>
  <sheetData>
    <row r="1" spans="1:32" s="1" customFormat="1" ht="22.5" customHeight="1">
      <c r="A1" s="266"/>
      <c r="B1" s="267"/>
      <c r="C1" s="272" t="s">
        <v>125</v>
      </c>
      <c r="D1" s="273"/>
      <c r="E1" s="273"/>
      <c r="F1" s="273"/>
      <c r="G1" s="273"/>
      <c r="H1" s="273"/>
      <c r="I1" s="273"/>
      <c r="J1" s="273"/>
      <c r="K1" s="273"/>
      <c r="L1" s="273"/>
      <c r="M1" s="273"/>
      <c r="N1" s="273"/>
      <c r="O1" s="273"/>
      <c r="P1" s="273"/>
      <c r="Q1" s="273"/>
      <c r="R1" s="273"/>
      <c r="S1" s="273"/>
      <c r="T1" s="273"/>
      <c r="U1" s="273"/>
      <c r="V1" s="273"/>
      <c r="W1" s="273"/>
      <c r="X1" s="273"/>
      <c r="Y1" s="273"/>
      <c r="Z1" s="273"/>
      <c r="AA1" s="273"/>
      <c r="AB1" s="274"/>
      <c r="AC1" s="32" t="s">
        <v>126</v>
      </c>
    </row>
    <row r="2" spans="1:32" s="1" customFormat="1" ht="22.5" customHeight="1">
      <c r="A2" s="268"/>
      <c r="B2" s="269"/>
      <c r="C2" s="272" t="s">
        <v>127</v>
      </c>
      <c r="D2" s="273"/>
      <c r="E2" s="273"/>
      <c r="F2" s="273"/>
      <c r="G2" s="273"/>
      <c r="H2" s="273"/>
      <c r="I2" s="273"/>
      <c r="J2" s="273"/>
      <c r="K2" s="273"/>
      <c r="L2" s="273"/>
      <c r="M2" s="273"/>
      <c r="N2" s="273"/>
      <c r="O2" s="273"/>
      <c r="P2" s="273"/>
      <c r="Q2" s="273"/>
      <c r="R2" s="273"/>
      <c r="S2" s="273"/>
      <c r="T2" s="273"/>
      <c r="U2" s="273"/>
      <c r="V2" s="273"/>
      <c r="W2" s="273"/>
      <c r="X2" s="273"/>
      <c r="Y2" s="273"/>
      <c r="Z2" s="273"/>
      <c r="AA2" s="273"/>
      <c r="AB2" s="274"/>
      <c r="AC2" s="32" t="s">
        <v>128</v>
      </c>
    </row>
    <row r="3" spans="1:32" s="1" customFormat="1" ht="22.5" customHeight="1">
      <c r="A3" s="268"/>
      <c r="B3" s="269"/>
      <c r="C3" s="272" t="s">
        <v>129</v>
      </c>
      <c r="D3" s="273"/>
      <c r="E3" s="273"/>
      <c r="F3" s="273"/>
      <c r="G3" s="273"/>
      <c r="H3" s="273"/>
      <c r="I3" s="273"/>
      <c r="J3" s="273"/>
      <c r="K3" s="273"/>
      <c r="L3" s="273"/>
      <c r="M3" s="273"/>
      <c r="N3" s="273"/>
      <c r="O3" s="273"/>
      <c r="P3" s="273"/>
      <c r="Q3" s="273"/>
      <c r="R3" s="273"/>
      <c r="S3" s="273"/>
      <c r="T3" s="273"/>
      <c r="U3" s="273"/>
      <c r="V3" s="273"/>
      <c r="W3" s="273"/>
      <c r="X3" s="273"/>
      <c r="Y3" s="273"/>
      <c r="Z3" s="273"/>
      <c r="AA3" s="273"/>
      <c r="AB3" s="274"/>
      <c r="AC3" s="32" t="s">
        <v>130</v>
      </c>
    </row>
    <row r="4" spans="1:32" s="1" customFormat="1" ht="22.5" customHeight="1">
      <c r="A4" s="270"/>
      <c r="B4" s="271"/>
      <c r="C4" s="272" t="s">
        <v>131</v>
      </c>
      <c r="D4" s="273"/>
      <c r="E4" s="273"/>
      <c r="F4" s="273"/>
      <c r="G4" s="273"/>
      <c r="H4" s="273"/>
      <c r="I4" s="273"/>
      <c r="J4" s="273"/>
      <c r="K4" s="273"/>
      <c r="L4" s="273"/>
      <c r="M4" s="273"/>
      <c r="N4" s="273"/>
      <c r="O4" s="273"/>
      <c r="P4" s="273"/>
      <c r="Q4" s="273"/>
      <c r="R4" s="273"/>
      <c r="S4" s="273"/>
      <c r="T4" s="273"/>
      <c r="U4" s="273"/>
      <c r="V4" s="273"/>
      <c r="W4" s="273"/>
      <c r="X4" s="273"/>
      <c r="Y4" s="273"/>
      <c r="Z4" s="273"/>
      <c r="AA4" s="273"/>
      <c r="AB4" s="274"/>
      <c r="AC4" s="32" t="s">
        <v>189</v>
      </c>
    </row>
    <row r="5" spans="1:32" s="1" customFormat="1" ht="26.25" customHeight="1">
      <c r="A5" s="264" t="s">
        <v>190</v>
      </c>
      <c r="B5" s="265"/>
      <c r="C5" s="264" t="s">
        <v>134</v>
      </c>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row>
    <row r="6" spans="1:32" s="1" customFormat="1" ht="15" customHeight="1">
      <c r="A6" s="260" t="s">
        <v>191</v>
      </c>
      <c r="B6" s="260"/>
      <c r="C6" s="260"/>
      <c r="D6" s="260"/>
      <c r="E6" s="260"/>
      <c r="F6" s="260"/>
      <c r="G6" s="260"/>
      <c r="H6" s="260"/>
      <c r="I6" s="260"/>
      <c r="J6" s="260"/>
      <c r="K6" s="260"/>
      <c r="L6" s="260"/>
      <c r="M6" s="260"/>
      <c r="N6" s="260"/>
      <c r="O6" s="260"/>
      <c r="P6" s="260"/>
      <c r="Q6" s="260"/>
      <c r="R6" s="260"/>
      <c r="S6" s="260"/>
      <c r="T6" s="260"/>
      <c r="U6" s="260"/>
      <c r="V6" s="260"/>
      <c r="W6" s="260"/>
      <c r="X6" s="261"/>
      <c r="Y6" s="30"/>
      <c r="Z6" s="30"/>
      <c r="AA6" s="30"/>
      <c r="AB6" s="256" t="s">
        <v>192</v>
      </c>
      <c r="AC6" s="257"/>
    </row>
    <row r="7" spans="1:32" s="1" customFormat="1" ht="15">
      <c r="A7" s="262"/>
      <c r="B7" s="262"/>
      <c r="C7" s="262"/>
      <c r="D7" s="262"/>
      <c r="E7" s="262"/>
      <c r="F7" s="262"/>
      <c r="G7" s="262"/>
      <c r="H7" s="262"/>
      <c r="I7" s="262"/>
      <c r="J7" s="262"/>
      <c r="K7" s="262"/>
      <c r="L7" s="262"/>
      <c r="M7" s="262"/>
      <c r="N7" s="262"/>
      <c r="O7" s="262"/>
      <c r="P7" s="262"/>
      <c r="Q7" s="262"/>
      <c r="R7" s="262"/>
      <c r="S7" s="262"/>
      <c r="T7" s="262"/>
      <c r="U7" s="262"/>
      <c r="V7" s="262"/>
      <c r="W7" s="262"/>
      <c r="X7" s="263"/>
      <c r="Y7" s="31"/>
      <c r="Z7" s="31"/>
      <c r="AA7" s="31"/>
      <c r="AB7" s="258"/>
      <c r="AC7" s="259"/>
    </row>
    <row r="8" spans="1:32" s="23" customFormat="1" ht="66.75" customHeight="1">
      <c r="A8" s="77" t="s">
        <v>10</v>
      </c>
      <c r="B8" s="77" t="s">
        <v>193</v>
      </c>
      <c r="C8" s="77" t="s">
        <v>194</v>
      </c>
      <c r="D8" s="77" t="s">
        <v>195</v>
      </c>
      <c r="E8" s="77" t="s">
        <v>42</v>
      </c>
      <c r="F8" s="77" t="s">
        <v>44</v>
      </c>
      <c r="G8" s="77" t="s">
        <v>46</v>
      </c>
      <c r="H8" s="77" t="s">
        <v>48</v>
      </c>
      <c r="I8" s="77" t="s">
        <v>50</v>
      </c>
      <c r="J8" s="77" t="s">
        <v>52</v>
      </c>
      <c r="K8" s="86" t="s">
        <v>196</v>
      </c>
      <c r="L8" s="86" t="s">
        <v>197</v>
      </c>
      <c r="M8" s="86" t="s">
        <v>198</v>
      </c>
      <c r="N8" s="86" t="s">
        <v>199</v>
      </c>
      <c r="O8" s="86" t="s">
        <v>200</v>
      </c>
      <c r="P8" s="86" t="s">
        <v>201</v>
      </c>
      <c r="Q8" s="86" t="s">
        <v>202</v>
      </c>
      <c r="R8" s="86" t="s">
        <v>203</v>
      </c>
      <c r="S8" s="86" t="s">
        <v>204</v>
      </c>
      <c r="T8" s="86" t="s">
        <v>205</v>
      </c>
      <c r="U8" s="86" t="s">
        <v>206</v>
      </c>
      <c r="V8" s="86" t="s">
        <v>207</v>
      </c>
      <c r="W8" s="86" t="s">
        <v>208</v>
      </c>
      <c r="X8" s="2" t="s">
        <v>56</v>
      </c>
      <c r="Y8" s="21" t="s">
        <v>209</v>
      </c>
      <c r="Z8" s="72" t="s">
        <v>210</v>
      </c>
      <c r="AA8" s="73" t="s">
        <v>211</v>
      </c>
      <c r="AB8" s="77" t="s">
        <v>60</v>
      </c>
      <c r="AC8" s="77" t="s">
        <v>62</v>
      </c>
    </row>
    <row r="9" spans="1:32" s="23" customFormat="1" ht="82.5" customHeight="1">
      <c r="A9" s="245" t="s">
        <v>152</v>
      </c>
      <c r="B9" s="253" t="s">
        <v>212</v>
      </c>
      <c r="C9" s="245" t="s">
        <v>213</v>
      </c>
      <c r="D9" s="253" t="s">
        <v>214</v>
      </c>
      <c r="E9" s="253" t="s">
        <v>162</v>
      </c>
      <c r="F9" s="253" t="s">
        <v>162</v>
      </c>
      <c r="G9" s="79" t="s">
        <v>215</v>
      </c>
      <c r="H9" s="78" t="s">
        <v>216</v>
      </c>
      <c r="I9" s="76" t="s">
        <v>217</v>
      </c>
      <c r="J9" s="85" t="s">
        <v>218</v>
      </c>
      <c r="K9" s="87"/>
      <c r="L9" s="87"/>
      <c r="M9" s="87"/>
      <c r="N9" s="87"/>
      <c r="O9" s="87"/>
      <c r="P9" s="87"/>
      <c r="Q9" s="87"/>
      <c r="R9" s="87"/>
      <c r="S9" s="87"/>
      <c r="T9" s="87"/>
      <c r="U9" s="87"/>
      <c r="V9" s="87"/>
      <c r="W9" s="87"/>
      <c r="X9" s="278" t="s">
        <v>219</v>
      </c>
      <c r="Y9" s="280">
        <v>28</v>
      </c>
      <c r="Z9" s="282" t="s">
        <v>220</v>
      </c>
      <c r="AA9" s="284" t="s">
        <v>221</v>
      </c>
      <c r="AB9" s="277" t="s">
        <v>222</v>
      </c>
      <c r="AC9" s="277" t="s">
        <v>223</v>
      </c>
    </row>
    <row r="10" spans="1:32" s="23" customFormat="1" ht="89.25" customHeight="1">
      <c r="A10" s="245"/>
      <c r="B10" s="253"/>
      <c r="C10" s="245"/>
      <c r="D10" s="253"/>
      <c r="E10" s="253"/>
      <c r="F10" s="253"/>
      <c r="G10" s="83" t="s">
        <v>224</v>
      </c>
      <c r="H10" s="81" t="s">
        <v>225</v>
      </c>
      <c r="I10" s="80" t="s">
        <v>217</v>
      </c>
      <c r="J10" s="78" t="s">
        <v>218</v>
      </c>
      <c r="K10" s="87"/>
      <c r="L10" s="87"/>
      <c r="M10" s="87"/>
      <c r="N10" s="87"/>
      <c r="O10" s="87"/>
      <c r="P10" s="87"/>
      <c r="Q10" s="87"/>
      <c r="R10" s="87"/>
      <c r="S10" s="87"/>
      <c r="T10" s="87"/>
      <c r="U10" s="87"/>
      <c r="V10" s="87"/>
      <c r="W10" s="87"/>
      <c r="X10" s="279"/>
      <c r="Y10" s="281"/>
      <c r="Z10" s="283"/>
      <c r="AA10" s="285"/>
      <c r="AB10" s="277"/>
      <c r="AC10" s="277"/>
    </row>
    <row r="11" spans="1:32" s="23" customFormat="1" ht="89.25" customHeight="1">
      <c r="A11" s="245"/>
      <c r="B11" s="253"/>
      <c r="C11" s="245"/>
      <c r="D11" s="253"/>
      <c r="E11" s="253"/>
      <c r="F11" s="253"/>
      <c r="G11" s="83" t="s">
        <v>226</v>
      </c>
      <c r="H11" s="81" t="s">
        <v>227</v>
      </c>
      <c r="I11" s="84" t="s">
        <v>217</v>
      </c>
      <c r="J11" s="82" t="s">
        <v>218</v>
      </c>
      <c r="K11" s="87"/>
      <c r="L11" s="87"/>
      <c r="M11" s="87"/>
      <c r="N11" s="87"/>
      <c r="O11" s="87"/>
      <c r="P11" s="87"/>
      <c r="Q11" s="87"/>
      <c r="R11" s="87"/>
      <c r="S11" s="87"/>
      <c r="T11" s="87"/>
      <c r="U11" s="87"/>
      <c r="V11" s="87"/>
      <c r="W11" s="87"/>
      <c r="X11" s="279"/>
      <c r="Y11" s="281"/>
      <c r="Z11" s="283"/>
      <c r="AA11" s="285"/>
      <c r="AB11" s="277"/>
      <c r="AC11" s="76" t="s">
        <v>228</v>
      </c>
    </row>
    <row r="12" spans="1:32" s="23" customFormat="1" ht="93.75" customHeight="1">
      <c r="A12" s="245"/>
      <c r="B12" s="253"/>
      <c r="C12" s="245"/>
      <c r="D12" s="253"/>
      <c r="E12" s="253"/>
      <c r="F12" s="253"/>
      <c r="G12" s="83" t="s">
        <v>229</v>
      </c>
      <c r="H12" s="82" t="s">
        <v>230</v>
      </c>
      <c r="I12" s="76" t="s">
        <v>217</v>
      </c>
      <c r="J12" s="76" t="s">
        <v>218</v>
      </c>
      <c r="K12" s="88"/>
      <c r="L12" s="87"/>
      <c r="M12" s="87"/>
      <c r="N12" s="87"/>
      <c r="O12" s="87"/>
      <c r="P12" s="87"/>
      <c r="Q12" s="87"/>
      <c r="R12" s="87"/>
      <c r="S12" s="87"/>
      <c r="T12" s="87"/>
      <c r="U12" s="87"/>
      <c r="V12" s="87"/>
      <c r="W12" s="87"/>
      <c r="X12" s="279"/>
      <c r="Y12" s="281"/>
      <c r="Z12" s="283"/>
      <c r="AA12" s="285"/>
      <c r="AB12" s="276" t="s">
        <v>231</v>
      </c>
      <c r="AC12" s="80" t="s">
        <v>232</v>
      </c>
    </row>
    <row r="13" spans="1:32" s="23" customFormat="1" ht="66.75" customHeight="1">
      <c r="A13" s="245"/>
      <c r="B13" s="253"/>
      <c r="C13" s="245"/>
      <c r="D13" s="253"/>
      <c r="E13" s="253"/>
      <c r="F13" s="254"/>
      <c r="G13" s="76" t="s">
        <v>233</v>
      </c>
      <c r="H13" s="78" t="s">
        <v>234</v>
      </c>
      <c r="I13" s="76" t="s">
        <v>217</v>
      </c>
      <c r="J13" s="76" t="s">
        <v>218</v>
      </c>
      <c r="K13" s="88"/>
      <c r="L13" s="87"/>
      <c r="M13" s="87"/>
      <c r="N13" s="87"/>
      <c r="O13" s="87"/>
      <c r="P13" s="87"/>
      <c r="Q13" s="87"/>
      <c r="R13" s="87"/>
      <c r="S13" s="87"/>
      <c r="T13" s="87"/>
      <c r="U13" s="87"/>
      <c r="V13" s="87"/>
      <c r="W13" s="87"/>
      <c r="X13" s="279"/>
      <c r="Y13" s="281"/>
      <c r="Z13" s="283"/>
      <c r="AA13" s="285"/>
      <c r="AB13" s="277"/>
      <c r="AC13" s="277" t="s">
        <v>235</v>
      </c>
    </row>
    <row r="14" spans="1:32" s="23" customFormat="1" ht="66.75" customHeight="1">
      <c r="A14" s="245"/>
      <c r="B14" s="253"/>
      <c r="C14" s="245"/>
      <c r="D14" s="253"/>
      <c r="E14" s="253"/>
      <c r="F14" s="254"/>
      <c r="G14" s="76" t="s">
        <v>236</v>
      </c>
      <c r="H14" s="78" t="s">
        <v>237</v>
      </c>
      <c r="I14" s="76" t="s">
        <v>217</v>
      </c>
      <c r="J14" s="76" t="s">
        <v>218</v>
      </c>
      <c r="K14" s="88"/>
      <c r="L14" s="87"/>
      <c r="M14" s="87"/>
      <c r="N14" s="87"/>
      <c r="O14" s="87"/>
      <c r="P14" s="87"/>
      <c r="Q14" s="87"/>
      <c r="R14" s="87"/>
      <c r="S14" s="87"/>
      <c r="T14" s="87"/>
      <c r="U14" s="87"/>
      <c r="V14" s="87"/>
      <c r="W14" s="87"/>
      <c r="X14" s="279"/>
      <c r="Y14" s="281"/>
      <c r="Z14" s="283"/>
      <c r="AA14" s="285"/>
      <c r="AB14" s="277"/>
      <c r="AC14" s="277"/>
    </row>
    <row r="15" spans="1:32" ht="239.25" customHeight="1">
      <c r="X15" s="58" t="s">
        <v>238</v>
      </c>
      <c r="Y15" s="58" t="s">
        <v>239</v>
      </c>
      <c r="Z15" s="68" t="s">
        <v>240</v>
      </c>
      <c r="AA15" s="110" t="s">
        <v>241</v>
      </c>
      <c r="AF15" t="s">
        <v>242</v>
      </c>
    </row>
    <row r="16" spans="1:32" ht="128.25">
      <c r="X16" s="58" t="s">
        <v>243</v>
      </c>
      <c r="Y16" s="58">
        <v>9</v>
      </c>
      <c r="Z16" s="68">
        <v>0.74</v>
      </c>
      <c r="AA16" s="74" t="s">
        <v>244</v>
      </c>
      <c r="AF16" t="s">
        <v>245</v>
      </c>
    </row>
    <row r="17" spans="1:32" ht="171">
      <c r="X17" s="58" t="s">
        <v>246</v>
      </c>
      <c r="Y17" s="58">
        <v>205</v>
      </c>
      <c r="Z17" s="68">
        <v>0.5</v>
      </c>
      <c r="AA17" s="74" t="s">
        <v>247</v>
      </c>
      <c r="AF17" t="s">
        <v>248</v>
      </c>
    </row>
    <row r="18" spans="1:32" ht="114">
      <c r="X18" s="58" t="s">
        <v>249</v>
      </c>
      <c r="Y18" s="58">
        <v>26</v>
      </c>
      <c r="Z18" s="68">
        <v>0.23</v>
      </c>
      <c r="AA18" s="74" t="s">
        <v>250</v>
      </c>
      <c r="AF18" t="s">
        <v>251</v>
      </c>
    </row>
    <row r="19" spans="1:32" ht="99.75">
      <c r="X19" s="58" t="s">
        <v>252</v>
      </c>
      <c r="Y19" s="58">
        <v>48</v>
      </c>
      <c r="Z19" s="68">
        <v>0.6</v>
      </c>
      <c r="AA19" s="74" t="s">
        <v>253</v>
      </c>
    </row>
    <row r="20" spans="1:32" ht="104.25" customHeight="1">
      <c r="X20" s="58" t="s">
        <v>254</v>
      </c>
      <c r="Y20" s="58">
        <v>131</v>
      </c>
      <c r="Z20" s="68">
        <v>0.69</v>
      </c>
      <c r="AA20" s="111" t="s">
        <v>255</v>
      </c>
    </row>
    <row r="21" spans="1:32" ht="313.5">
      <c r="X21" s="89" t="s">
        <v>256</v>
      </c>
      <c r="Y21" s="89">
        <v>1</v>
      </c>
      <c r="Z21" s="112">
        <v>0.6</v>
      </c>
      <c r="AA21" s="113" t="s">
        <v>257</v>
      </c>
    </row>
    <row r="22" spans="1:32" ht="114" customHeight="1">
      <c r="A22" s="245" t="s">
        <v>152</v>
      </c>
      <c r="B22" s="253" t="s">
        <v>212</v>
      </c>
      <c r="C22" s="245" t="s">
        <v>258</v>
      </c>
      <c r="D22" s="245" t="s">
        <v>259</v>
      </c>
      <c r="E22" s="253" t="s">
        <v>162</v>
      </c>
      <c r="F22" s="253" t="s">
        <v>162</v>
      </c>
      <c r="G22" s="104" t="s">
        <v>260</v>
      </c>
      <c r="H22" s="101" t="s">
        <v>261</v>
      </c>
      <c r="I22" s="100" t="s">
        <v>217</v>
      </c>
      <c r="J22" s="105" t="s">
        <v>218</v>
      </c>
      <c r="K22" s="94"/>
      <c r="L22" s="94"/>
      <c r="M22" s="94"/>
      <c r="N22" s="94"/>
      <c r="O22" s="94"/>
      <c r="P22" s="94"/>
      <c r="Q22" s="94"/>
      <c r="R22" s="94"/>
      <c r="S22" s="94"/>
      <c r="T22" s="94"/>
      <c r="U22" s="94"/>
      <c r="V22" s="94"/>
      <c r="W22" s="94"/>
      <c r="X22" s="90" t="s">
        <v>162</v>
      </c>
      <c r="Y22" s="90" t="s">
        <v>162</v>
      </c>
      <c r="Z22" s="90" t="s">
        <v>162</v>
      </c>
      <c r="AA22" s="91" t="s">
        <v>262</v>
      </c>
      <c r="AB22" s="246" t="s">
        <v>263</v>
      </c>
      <c r="AC22" s="246" t="s">
        <v>264</v>
      </c>
    </row>
    <row r="23" spans="1:32" ht="63" customHeight="1">
      <c r="A23" s="245"/>
      <c r="B23" s="253"/>
      <c r="C23" s="245"/>
      <c r="D23" s="245"/>
      <c r="E23" s="253"/>
      <c r="F23" s="253"/>
      <c r="G23" s="98" t="s">
        <v>265</v>
      </c>
      <c r="H23" s="96" t="s">
        <v>266</v>
      </c>
      <c r="I23" s="99" t="s">
        <v>217</v>
      </c>
      <c r="J23" s="106" t="s">
        <v>218</v>
      </c>
      <c r="K23" s="94"/>
      <c r="L23" s="94"/>
      <c r="M23" s="94"/>
      <c r="N23" s="94"/>
      <c r="O23" s="94"/>
      <c r="P23" s="94"/>
      <c r="Q23" s="94"/>
      <c r="R23" s="94"/>
      <c r="S23" s="94"/>
      <c r="T23" s="94"/>
      <c r="U23" s="94"/>
      <c r="V23" s="94"/>
      <c r="W23" s="94"/>
      <c r="X23" s="90" t="s">
        <v>162</v>
      </c>
      <c r="Y23" s="90" t="s">
        <v>162</v>
      </c>
      <c r="Z23" s="90" t="s">
        <v>162</v>
      </c>
      <c r="AA23" s="91" t="s">
        <v>262</v>
      </c>
      <c r="AB23" s="247"/>
      <c r="AC23" s="249"/>
    </row>
    <row r="24" spans="1:32" ht="63" customHeight="1">
      <c r="A24" s="245"/>
      <c r="B24" s="253"/>
      <c r="C24" s="245"/>
      <c r="D24" s="245"/>
      <c r="E24" s="253"/>
      <c r="F24" s="253"/>
      <c r="G24" s="107" t="s">
        <v>267</v>
      </c>
      <c r="H24" s="91" t="s">
        <v>268</v>
      </c>
      <c r="I24" s="92" t="s">
        <v>217</v>
      </c>
      <c r="J24" s="105" t="s">
        <v>218</v>
      </c>
      <c r="K24" s="94"/>
      <c r="L24" s="94"/>
      <c r="M24" s="94"/>
      <c r="N24" s="94"/>
      <c r="O24" s="94"/>
      <c r="P24" s="94"/>
      <c r="Q24" s="94"/>
      <c r="R24" s="94"/>
      <c r="S24" s="94"/>
      <c r="T24" s="94"/>
      <c r="U24" s="94"/>
      <c r="V24" s="94"/>
      <c r="W24" s="94"/>
      <c r="X24" s="90" t="s">
        <v>162</v>
      </c>
      <c r="Y24" s="90" t="s">
        <v>162</v>
      </c>
      <c r="Z24" s="90" t="s">
        <v>162</v>
      </c>
      <c r="AA24" s="91" t="s">
        <v>262</v>
      </c>
      <c r="AB24" s="248"/>
      <c r="AC24" s="250"/>
    </row>
    <row r="25" spans="1:32" ht="60" customHeight="1">
      <c r="A25" s="245"/>
      <c r="B25" s="253"/>
      <c r="C25" s="245"/>
      <c r="D25" s="245"/>
      <c r="E25" s="253"/>
      <c r="F25" s="253"/>
      <c r="G25" s="104" t="s">
        <v>269</v>
      </c>
      <c r="H25" s="96" t="s">
        <v>270</v>
      </c>
      <c r="I25" s="99" t="s">
        <v>217</v>
      </c>
      <c r="J25" s="100" t="s">
        <v>218</v>
      </c>
      <c r="K25" s="94"/>
      <c r="L25" s="94"/>
      <c r="M25" s="94"/>
      <c r="N25" s="94"/>
      <c r="O25" s="94"/>
      <c r="P25" s="94"/>
      <c r="Q25" s="94"/>
      <c r="R25" s="94"/>
      <c r="S25" s="94"/>
      <c r="T25" s="94"/>
      <c r="U25" s="94"/>
      <c r="V25" s="94"/>
      <c r="W25" s="94"/>
      <c r="X25" s="90" t="s">
        <v>162</v>
      </c>
      <c r="Y25" s="90" t="s">
        <v>162</v>
      </c>
      <c r="Z25" s="90" t="s">
        <v>162</v>
      </c>
      <c r="AA25" s="91" t="s">
        <v>262</v>
      </c>
      <c r="AB25" s="246" t="s">
        <v>271</v>
      </c>
      <c r="AC25" s="251" t="s">
        <v>272</v>
      </c>
    </row>
    <row r="26" spans="1:32" ht="72.75" customHeight="1">
      <c r="A26" s="246"/>
      <c r="B26" s="255"/>
      <c r="C26" s="246"/>
      <c r="D26" s="246"/>
      <c r="E26" s="255"/>
      <c r="F26" s="255"/>
      <c r="G26" s="98" t="s">
        <v>273</v>
      </c>
      <c r="H26" s="96" t="s">
        <v>274</v>
      </c>
      <c r="I26" s="99" t="s">
        <v>217</v>
      </c>
      <c r="J26" s="100" t="s">
        <v>218</v>
      </c>
      <c r="K26" s="94"/>
      <c r="L26" s="94"/>
      <c r="M26" s="94"/>
      <c r="N26" s="94"/>
      <c r="O26" s="94"/>
      <c r="P26" s="94"/>
      <c r="Q26" s="94"/>
      <c r="R26" s="94"/>
      <c r="S26" s="94"/>
      <c r="T26" s="94"/>
      <c r="U26" s="94"/>
      <c r="V26" s="94"/>
      <c r="W26" s="94"/>
      <c r="X26" s="90" t="s">
        <v>162</v>
      </c>
      <c r="Y26" s="90" t="s">
        <v>162</v>
      </c>
      <c r="Z26" s="90" t="s">
        <v>162</v>
      </c>
      <c r="AA26" s="91" t="s">
        <v>262</v>
      </c>
      <c r="AB26" s="248"/>
      <c r="AC26" s="252"/>
    </row>
    <row r="27" spans="1:32" ht="166.5" customHeight="1">
      <c r="A27" s="245" t="s">
        <v>152</v>
      </c>
      <c r="B27" s="253" t="s">
        <v>275</v>
      </c>
      <c r="C27" s="245" t="s">
        <v>276</v>
      </c>
      <c r="D27" s="253" t="s">
        <v>277</v>
      </c>
      <c r="E27" s="253" t="s">
        <v>162</v>
      </c>
      <c r="F27" s="253" t="s">
        <v>162</v>
      </c>
      <c r="G27" s="98" t="s">
        <v>278</v>
      </c>
      <c r="H27" s="96" t="s">
        <v>279</v>
      </c>
      <c r="I27" s="99" t="s">
        <v>217</v>
      </c>
      <c r="J27" s="100" t="s">
        <v>218</v>
      </c>
      <c r="K27" s="94"/>
      <c r="L27" s="94"/>
      <c r="M27" s="94"/>
      <c r="N27" s="94"/>
      <c r="O27" s="94"/>
      <c r="P27" s="94"/>
      <c r="Q27" s="94"/>
      <c r="R27" s="94"/>
      <c r="S27" s="94"/>
      <c r="T27" s="94"/>
      <c r="U27" s="94"/>
      <c r="V27" s="94"/>
      <c r="W27" s="94"/>
      <c r="X27" s="90" t="s">
        <v>162</v>
      </c>
      <c r="Y27" s="90" t="s">
        <v>162</v>
      </c>
      <c r="Z27" s="90" t="s">
        <v>162</v>
      </c>
      <c r="AA27" s="91" t="s">
        <v>262</v>
      </c>
      <c r="AB27" s="101" t="s">
        <v>280</v>
      </c>
      <c r="AC27" s="95" t="s">
        <v>281</v>
      </c>
    </row>
    <row r="28" spans="1:32" ht="58.5" customHeight="1">
      <c r="A28" s="245"/>
      <c r="B28" s="253"/>
      <c r="C28" s="245"/>
      <c r="D28" s="253"/>
      <c r="E28" s="253"/>
      <c r="F28" s="253"/>
      <c r="G28" s="98" t="s">
        <v>282</v>
      </c>
      <c r="H28" s="96" t="s">
        <v>283</v>
      </c>
      <c r="I28" s="99" t="s">
        <v>217</v>
      </c>
      <c r="J28" s="100" t="s">
        <v>218</v>
      </c>
      <c r="K28" s="94"/>
      <c r="L28" s="94"/>
      <c r="M28" s="94"/>
      <c r="N28" s="94"/>
      <c r="O28" s="94"/>
      <c r="P28" s="94"/>
      <c r="Q28" s="94"/>
      <c r="R28" s="94"/>
      <c r="S28" s="94"/>
      <c r="T28" s="94"/>
      <c r="U28" s="94"/>
      <c r="V28" s="94"/>
      <c r="W28" s="94"/>
      <c r="X28" s="90" t="s">
        <v>162</v>
      </c>
      <c r="Y28" s="90" t="s">
        <v>162</v>
      </c>
      <c r="Z28" s="90" t="s">
        <v>162</v>
      </c>
      <c r="AA28" s="91" t="s">
        <v>262</v>
      </c>
      <c r="AB28" s="245" t="s">
        <v>284</v>
      </c>
      <c r="AC28" s="108" t="s">
        <v>285</v>
      </c>
    </row>
    <row r="29" spans="1:32" ht="81.75" customHeight="1">
      <c r="A29" s="246"/>
      <c r="B29" s="255"/>
      <c r="C29" s="246"/>
      <c r="D29" s="255"/>
      <c r="E29" s="255"/>
      <c r="F29" s="255"/>
      <c r="G29" s="98" t="s">
        <v>286</v>
      </c>
      <c r="H29" s="96" t="s">
        <v>287</v>
      </c>
      <c r="I29" s="99" t="s">
        <v>217</v>
      </c>
      <c r="J29" s="102" t="s">
        <v>218</v>
      </c>
      <c r="K29" s="103"/>
      <c r="L29" s="103"/>
      <c r="M29" s="103"/>
      <c r="N29" s="103"/>
      <c r="O29" s="103"/>
      <c r="P29" s="103"/>
      <c r="Q29" s="103"/>
      <c r="R29" s="103"/>
      <c r="S29" s="103"/>
      <c r="T29" s="103"/>
      <c r="U29" s="103"/>
      <c r="V29" s="103"/>
      <c r="W29" s="103"/>
      <c r="X29" s="90" t="s">
        <v>162</v>
      </c>
      <c r="Y29" s="90" t="s">
        <v>162</v>
      </c>
      <c r="Z29" s="90" t="s">
        <v>162</v>
      </c>
      <c r="AA29" s="91" t="s">
        <v>262</v>
      </c>
      <c r="AB29" s="245"/>
      <c r="AC29" s="109" t="s">
        <v>288</v>
      </c>
    </row>
    <row r="30" spans="1:32" s="59" customFormat="1" ht="73.5" customHeight="1">
      <c r="A30" s="253" t="s">
        <v>162</v>
      </c>
      <c r="B30" s="254" t="s">
        <v>162</v>
      </c>
      <c r="C30" s="253" t="s">
        <v>162</v>
      </c>
      <c r="D30" s="253" t="s">
        <v>289</v>
      </c>
      <c r="E30" s="253" t="s">
        <v>162</v>
      </c>
      <c r="F30" s="253" t="s">
        <v>162</v>
      </c>
      <c r="G30" s="90" t="s">
        <v>290</v>
      </c>
      <c r="H30" s="91" t="s">
        <v>291</v>
      </c>
      <c r="I30" s="92" t="s">
        <v>217</v>
      </c>
      <c r="J30" s="93" t="s">
        <v>218</v>
      </c>
      <c r="K30" s="90"/>
      <c r="L30" s="90"/>
      <c r="M30" s="90"/>
      <c r="N30" s="90"/>
      <c r="O30" s="90"/>
      <c r="P30" s="90"/>
      <c r="Q30" s="90"/>
      <c r="R30" s="90"/>
      <c r="S30" s="90"/>
      <c r="T30" s="90"/>
      <c r="U30" s="90"/>
      <c r="V30" s="90"/>
      <c r="W30" s="90"/>
      <c r="X30" s="90" t="s">
        <v>162</v>
      </c>
      <c r="Y30" s="90" t="s">
        <v>162</v>
      </c>
      <c r="Z30" s="90" t="s">
        <v>162</v>
      </c>
      <c r="AA30" s="91" t="s">
        <v>262</v>
      </c>
      <c r="AB30" s="247" t="s">
        <v>292</v>
      </c>
      <c r="AC30" s="247" t="s">
        <v>293</v>
      </c>
    </row>
    <row r="31" spans="1:32" ht="86.25" customHeight="1">
      <c r="A31" s="253"/>
      <c r="B31" s="254"/>
      <c r="C31" s="253"/>
      <c r="D31" s="253"/>
      <c r="E31" s="253"/>
      <c r="F31" s="253"/>
      <c r="G31" s="90" t="s">
        <v>294</v>
      </c>
      <c r="H31" s="97" t="s">
        <v>295</v>
      </c>
      <c r="I31" s="92" t="s">
        <v>217</v>
      </c>
      <c r="J31" s="93" t="s">
        <v>218</v>
      </c>
      <c r="K31" s="94"/>
      <c r="L31" s="94"/>
      <c r="M31" s="94"/>
      <c r="N31" s="94"/>
      <c r="O31" s="94"/>
      <c r="P31" s="94"/>
      <c r="Q31" s="94"/>
      <c r="R31" s="94"/>
      <c r="S31" s="94"/>
      <c r="T31" s="94"/>
      <c r="U31" s="94"/>
      <c r="V31" s="94"/>
      <c r="W31" s="94"/>
      <c r="X31" s="90" t="s">
        <v>162</v>
      </c>
      <c r="Y31" s="90" t="s">
        <v>162</v>
      </c>
      <c r="Z31" s="90" t="s">
        <v>162</v>
      </c>
      <c r="AA31" s="91" t="s">
        <v>262</v>
      </c>
      <c r="AB31" s="248"/>
      <c r="AC31" s="248"/>
    </row>
    <row r="32" spans="1:32" ht="77.25" customHeight="1">
      <c r="A32" s="253"/>
      <c r="B32" s="254"/>
      <c r="C32" s="253"/>
      <c r="D32" s="253"/>
      <c r="E32" s="253"/>
      <c r="F32" s="253"/>
      <c r="G32" s="97" t="s">
        <v>296</v>
      </c>
      <c r="H32" s="95" t="s">
        <v>297</v>
      </c>
      <c r="I32" s="92" t="s">
        <v>217</v>
      </c>
      <c r="J32" s="93" t="s">
        <v>218</v>
      </c>
      <c r="K32" s="94"/>
      <c r="L32" s="94"/>
      <c r="M32" s="94"/>
      <c r="N32" s="94"/>
      <c r="O32" s="94"/>
      <c r="P32" s="94"/>
      <c r="Q32" s="94"/>
      <c r="R32" s="94"/>
      <c r="S32" s="94"/>
      <c r="T32" s="94"/>
      <c r="U32" s="94"/>
      <c r="V32" s="94"/>
      <c r="W32" s="94"/>
      <c r="X32" s="90" t="s">
        <v>162</v>
      </c>
      <c r="Y32" s="90" t="s">
        <v>162</v>
      </c>
      <c r="Z32" s="90" t="s">
        <v>162</v>
      </c>
      <c r="AA32" s="91" t="s">
        <v>262</v>
      </c>
      <c r="AB32" s="246" t="s">
        <v>298</v>
      </c>
      <c r="AC32" s="246" t="s">
        <v>299</v>
      </c>
    </row>
    <row r="33" spans="1:29" ht="91.5" customHeight="1">
      <c r="A33" s="253"/>
      <c r="B33" s="254"/>
      <c r="C33" s="253"/>
      <c r="D33" s="253"/>
      <c r="E33" s="253"/>
      <c r="F33" s="253"/>
      <c r="G33" s="97" t="s">
        <v>300</v>
      </c>
      <c r="H33" s="95" t="s">
        <v>301</v>
      </c>
      <c r="I33" s="92" t="s">
        <v>217</v>
      </c>
      <c r="J33" s="93" t="s">
        <v>218</v>
      </c>
      <c r="K33" s="94"/>
      <c r="L33" s="94"/>
      <c r="M33" s="94"/>
      <c r="N33" s="94"/>
      <c r="O33" s="94"/>
      <c r="P33" s="94"/>
      <c r="Q33" s="94"/>
      <c r="R33" s="94"/>
      <c r="S33" s="94"/>
      <c r="T33" s="94"/>
      <c r="U33" s="94"/>
      <c r="V33" s="94"/>
      <c r="W33" s="94"/>
      <c r="X33" s="90" t="s">
        <v>162</v>
      </c>
      <c r="Y33" s="90" t="s">
        <v>162</v>
      </c>
      <c r="Z33" s="90" t="s">
        <v>162</v>
      </c>
      <c r="AA33" s="91" t="s">
        <v>262</v>
      </c>
      <c r="AB33" s="248"/>
      <c r="AC33" s="248"/>
    </row>
    <row r="34" spans="1:29" ht="209.25" customHeight="1">
      <c r="A34" s="253" t="s">
        <v>162</v>
      </c>
      <c r="B34" s="254" t="s">
        <v>162</v>
      </c>
      <c r="C34" s="253" t="s">
        <v>162</v>
      </c>
      <c r="D34" s="253" t="s">
        <v>302</v>
      </c>
      <c r="E34" s="253" t="s">
        <v>162</v>
      </c>
      <c r="F34" s="253" t="s">
        <v>162</v>
      </c>
      <c r="G34" s="90" t="s">
        <v>303</v>
      </c>
      <c r="H34" s="91" t="s">
        <v>304</v>
      </c>
      <c r="I34" s="92" t="s">
        <v>217</v>
      </c>
      <c r="J34" s="93" t="s">
        <v>218</v>
      </c>
      <c r="K34" s="94"/>
      <c r="L34" s="94"/>
      <c r="M34" s="94"/>
      <c r="N34" s="94"/>
      <c r="O34" s="94"/>
      <c r="P34" s="94"/>
      <c r="Q34" s="94"/>
      <c r="R34" s="94"/>
      <c r="S34" s="94"/>
      <c r="T34" s="94"/>
      <c r="U34" s="94"/>
      <c r="V34" s="94"/>
      <c r="W34" s="94"/>
      <c r="X34" s="90" t="s">
        <v>162</v>
      </c>
      <c r="Y34" s="90" t="s">
        <v>162</v>
      </c>
      <c r="Z34" s="90" t="s">
        <v>162</v>
      </c>
      <c r="AA34" s="91" t="s">
        <v>262</v>
      </c>
      <c r="AB34" s="95" t="s">
        <v>305</v>
      </c>
      <c r="AC34" s="95" t="s">
        <v>306</v>
      </c>
    </row>
    <row r="35" spans="1:29" ht="182.25" customHeight="1">
      <c r="A35" s="253"/>
      <c r="B35" s="254"/>
      <c r="C35" s="253"/>
      <c r="D35" s="253"/>
      <c r="E35" s="253"/>
      <c r="F35" s="253"/>
      <c r="G35" s="90" t="s">
        <v>307</v>
      </c>
      <c r="H35" s="90" t="s">
        <v>308</v>
      </c>
      <c r="I35" s="92" t="s">
        <v>217</v>
      </c>
      <c r="J35" s="93" t="s">
        <v>218</v>
      </c>
      <c r="K35" s="94"/>
      <c r="L35" s="94"/>
      <c r="M35" s="94"/>
      <c r="N35" s="94"/>
      <c r="O35" s="94"/>
      <c r="P35" s="94"/>
      <c r="Q35" s="94"/>
      <c r="R35" s="94"/>
      <c r="S35" s="94"/>
      <c r="T35" s="94"/>
      <c r="U35" s="94"/>
      <c r="V35" s="94"/>
      <c r="W35" s="94"/>
      <c r="X35" s="90" t="s">
        <v>162</v>
      </c>
      <c r="Y35" s="90" t="s">
        <v>162</v>
      </c>
      <c r="Z35" s="90" t="s">
        <v>162</v>
      </c>
      <c r="AA35" s="91" t="s">
        <v>262</v>
      </c>
      <c r="AB35" s="95" t="s">
        <v>309</v>
      </c>
      <c r="AC35" s="95" t="s">
        <v>310</v>
      </c>
    </row>
    <row r="36" spans="1:29" ht="108" customHeight="1">
      <c r="A36" s="253"/>
      <c r="B36" s="254"/>
      <c r="C36" s="253"/>
      <c r="D36" s="253"/>
      <c r="E36" s="253"/>
      <c r="F36" s="253"/>
      <c r="G36" s="90" t="s">
        <v>311</v>
      </c>
      <c r="H36" s="95" t="s">
        <v>312</v>
      </c>
      <c r="I36" s="92" t="s">
        <v>217</v>
      </c>
      <c r="J36" s="93" t="s">
        <v>218</v>
      </c>
      <c r="K36" s="94"/>
      <c r="L36" s="94"/>
      <c r="M36" s="94"/>
      <c r="N36" s="94"/>
      <c r="O36" s="94"/>
      <c r="P36" s="94"/>
      <c r="Q36" s="94"/>
      <c r="R36" s="94"/>
      <c r="S36" s="94"/>
      <c r="T36" s="94"/>
      <c r="U36" s="94"/>
      <c r="V36" s="94"/>
      <c r="W36" s="94"/>
      <c r="X36" s="90" t="s">
        <v>162</v>
      </c>
      <c r="Y36" s="90" t="s">
        <v>162</v>
      </c>
      <c r="Z36" s="90" t="s">
        <v>162</v>
      </c>
      <c r="AA36" s="91" t="s">
        <v>262</v>
      </c>
      <c r="AB36" s="246" t="s">
        <v>313</v>
      </c>
      <c r="AC36" s="95" t="s">
        <v>314</v>
      </c>
    </row>
    <row r="37" spans="1:29" ht="99" customHeight="1">
      <c r="A37" s="253"/>
      <c r="B37" s="254"/>
      <c r="C37" s="253"/>
      <c r="D37" s="253"/>
      <c r="E37" s="253"/>
      <c r="F37" s="253"/>
      <c r="G37" s="90" t="s">
        <v>315</v>
      </c>
      <c r="H37" s="95" t="s">
        <v>316</v>
      </c>
      <c r="I37" s="92" t="s">
        <v>217</v>
      </c>
      <c r="J37" s="93" t="s">
        <v>218</v>
      </c>
      <c r="K37" s="94"/>
      <c r="L37" s="94"/>
      <c r="M37" s="94"/>
      <c r="N37" s="94"/>
      <c r="O37" s="94"/>
      <c r="P37" s="94"/>
      <c r="Q37" s="94"/>
      <c r="R37" s="94"/>
      <c r="S37" s="94"/>
      <c r="T37" s="94"/>
      <c r="U37" s="94"/>
      <c r="V37" s="94"/>
      <c r="W37" s="94"/>
      <c r="X37" s="90" t="s">
        <v>162</v>
      </c>
      <c r="Y37" s="90" t="s">
        <v>162</v>
      </c>
      <c r="Z37" s="90" t="s">
        <v>162</v>
      </c>
      <c r="AA37" s="91" t="s">
        <v>262</v>
      </c>
      <c r="AB37" s="248"/>
      <c r="AC37" s="95" t="s">
        <v>317</v>
      </c>
    </row>
  </sheetData>
  <mergeCells count="57">
    <mergeCell ref="AC13:AC14"/>
    <mergeCell ref="AB9:AB11"/>
    <mergeCell ref="AC9:AC10"/>
    <mergeCell ref="F9:F14"/>
    <mergeCell ref="X9:X14"/>
    <mergeCell ref="Y9:Y14"/>
    <mergeCell ref="Z9:Z14"/>
    <mergeCell ref="AA9:AA14"/>
    <mergeCell ref="F22:F26"/>
    <mergeCell ref="AB6:AC7"/>
    <mergeCell ref="A6:X7"/>
    <mergeCell ref="A5:B5"/>
    <mergeCell ref="A1:B4"/>
    <mergeCell ref="C1:AB1"/>
    <mergeCell ref="C2:AB2"/>
    <mergeCell ref="C3:AB3"/>
    <mergeCell ref="C4:AB4"/>
    <mergeCell ref="C5:AC5"/>
    <mergeCell ref="A9:A14"/>
    <mergeCell ref="B9:B14"/>
    <mergeCell ref="C9:C14"/>
    <mergeCell ref="D9:D14"/>
    <mergeCell ref="E9:E14"/>
    <mergeCell ref="AB12:AB14"/>
    <mergeCell ref="A22:A26"/>
    <mergeCell ref="B22:B26"/>
    <mergeCell ref="C22:C26"/>
    <mergeCell ref="D22:D26"/>
    <mergeCell ref="E22:E26"/>
    <mergeCell ref="A27:A29"/>
    <mergeCell ref="F30:F33"/>
    <mergeCell ref="E30:E33"/>
    <mergeCell ref="D30:D33"/>
    <mergeCell ref="C30:C33"/>
    <mergeCell ref="B30:B33"/>
    <mergeCell ref="A30:A33"/>
    <mergeCell ref="F27:F29"/>
    <mergeCell ref="E27:E29"/>
    <mergeCell ref="D27:D29"/>
    <mergeCell ref="C27:C29"/>
    <mergeCell ref="B27:B29"/>
    <mergeCell ref="A34:A37"/>
    <mergeCell ref="B34:B37"/>
    <mergeCell ref="C34:C37"/>
    <mergeCell ref="D34:D37"/>
    <mergeCell ref="E34:E37"/>
    <mergeCell ref="F34:F37"/>
    <mergeCell ref="AB36:AB37"/>
    <mergeCell ref="AB30:AB31"/>
    <mergeCell ref="AB32:AB33"/>
    <mergeCell ref="AC30:AC31"/>
    <mergeCell ref="AC32:AC33"/>
    <mergeCell ref="AB28:AB29"/>
    <mergeCell ref="AB22:AB24"/>
    <mergeCell ref="AC22:AC24"/>
    <mergeCell ref="AB25:AB26"/>
    <mergeCell ref="AC25:AC26"/>
  </mergeCells>
  <dataValidations count="1">
    <dataValidation type="list" allowBlank="1" showInputMessage="1" showErrorMessage="1" sqref="W15:W111">
      <formula1>$AE$15:$AE$18</formula1>
    </dataValidation>
  </dataValidations>
  <hyperlinks>
    <hyperlink ref="AA9:AA14" r:id="rId1" display="https://transcaribe-my.sharepoint.com/:f:/g/personal/gmarriagatovar_transcaribe_gov_co/Eh5a_AMQKr9GmAWb8Vz8WT8BMaiaT5a2L9igCcCqfIJ4wg?e=aojCDj"/>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33"/>
  <sheetViews>
    <sheetView showGridLines="0" tabSelected="1" topLeftCell="N8" zoomScale="60" zoomScaleNormal="60" workbookViewId="0">
      <pane ySplit="1" topLeftCell="A21" activePane="bottomLeft" state="frozen"/>
      <selection activeCell="A8" sqref="A8"/>
      <selection pane="bottomLeft" activeCell="P33" sqref="P33"/>
    </sheetView>
  </sheetViews>
  <sheetFormatPr baseColWidth="10" defaultColWidth="11.375" defaultRowHeight="14.25"/>
  <cols>
    <col min="1" max="3" width="23.25" customWidth="1"/>
    <col min="4" max="4" width="26.125" bestFit="1" customWidth="1"/>
    <col min="5" max="5" width="29.625" style="60" customWidth="1"/>
    <col min="6" max="6" width="27.25" style="60" bestFit="1" customWidth="1"/>
    <col min="7" max="7" width="41.125" style="60" bestFit="1" customWidth="1"/>
    <col min="8" max="8" width="47" style="60" bestFit="1" customWidth="1"/>
    <col min="9" max="9" width="31.875" style="60" bestFit="1" customWidth="1"/>
    <col min="10" max="10" width="24.25" customWidth="1"/>
    <col min="11" max="11" width="33.375" style="70" customWidth="1"/>
    <col min="12" max="12" width="27.125" style="59" bestFit="1" customWidth="1"/>
    <col min="13" max="13" width="31.25" style="61" customWidth="1"/>
    <col min="14" max="15" width="36.125" style="59" customWidth="1"/>
    <col min="16" max="16" width="36.125" customWidth="1"/>
    <col min="17" max="17" width="21.125" style="59" customWidth="1"/>
    <col min="18" max="18" width="21.625" style="59" customWidth="1"/>
    <col min="19" max="19" width="20.875" style="59" customWidth="1"/>
    <col min="20" max="20" width="35.875" style="59" bestFit="1" customWidth="1"/>
    <col min="21" max="21" width="31.625" style="59" bestFit="1" customWidth="1"/>
    <col min="22" max="22" width="32.875" style="60" bestFit="1" customWidth="1"/>
    <col min="23" max="23" width="29" style="60" bestFit="1" customWidth="1"/>
    <col min="24" max="24" width="42.375" style="60" customWidth="1"/>
    <col min="25" max="25" width="31.25" style="59" customWidth="1"/>
    <col min="26" max="26" width="46.25" style="60" bestFit="1" customWidth="1"/>
    <col min="27" max="27" width="46.25" style="59" customWidth="1"/>
    <col min="28" max="28" width="29.25" style="59" bestFit="1" customWidth="1"/>
    <col min="29" max="29" width="27.25" style="59" bestFit="1" customWidth="1"/>
    <col min="30" max="30" width="33.25" style="59" bestFit="1" customWidth="1"/>
    <col min="31" max="31" width="28.375" style="67" customWidth="1"/>
    <col min="32" max="32" width="27.875" style="67" customWidth="1"/>
    <col min="33" max="34" width="23.375" style="67" customWidth="1"/>
    <col min="35" max="35" width="41.25" style="75" bestFit="1" customWidth="1"/>
    <col min="36" max="36" width="30.875" style="75" customWidth="1"/>
    <col min="37" max="37" width="31.375" customWidth="1"/>
    <col min="38" max="38" width="26.375" customWidth="1"/>
    <col min="39" max="39" width="85.75" style="177" customWidth="1"/>
    <col min="46" max="46" width="56.875" hidden="1" customWidth="1"/>
  </cols>
  <sheetData>
    <row r="1" spans="1:46" s="1" customFormat="1" ht="23.25" customHeight="1">
      <c r="A1" s="242" t="s">
        <v>318</v>
      </c>
      <c r="B1" s="242"/>
      <c r="C1" s="272" t="s">
        <v>125</v>
      </c>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125"/>
      <c r="AM1" s="176"/>
    </row>
    <row r="2" spans="1:46" s="1" customFormat="1" ht="23.25" customHeight="1">
      <c r="A2" s="242"/>
      <c r="B2" s="242"/>
      <c r="C2" s="272" t="s">
        <v>127</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125"/>
      <c r="AM2" s="176"/>
    </row>
    <row r="3" spans="1:46" s="1" customFormat="1" ht="23.25" customHeight="1">
      <c r="A3" s="242"/>
      <c r="B3" s="242"/>
      <c r="C3" s="272" t="s">
        <v>129</v>
      </c>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125"/>
      <c r="AM3" s="176"/>
    </row>
    <row r="4" spans="1:46" s="1" customFormat="1" ht="23.25" customHeight="1">
      <c r="A4" s="242"/>
      <c r="B4" s="242"/>
      <c r="C4" s="272" t="s">
        <v>131</v>
      </c>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125"/>
      <c r="AM4" s="176"/>
    </row>
    <row r="5" spans="1:46" s="1" customFormat="1" ht="26.25" customHeight="1">
      <c r="A5" s="309" t="s">
        <v>190</v>
      </c>
      <c r="B5" s="309"/>
      <c r="C5" s="264" t="s">
        <v>134</v>
      </c>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126"/>
      <c r="AM5" s="176"/>
    </row>
    <row r="6" spans="1:46" ht="15" customHeight="1">
      <c r="A6" s="305" t="s">
        <v>319</v>
      </c>
      <c r="B6" s="305"/>
      <c r="C6" s="305"/>
      <c r="D6" s="305"/>
      <c r="E6" s="305"/>
      <c r="F6" s="305"/>
      <c r="G6" s="305"/>
      <c r="H6" s="305"/>
      <c r="I6" s="305"/>
      <c r="J6" s="305"/>
      <c r="K6" s="305"/>
      <c r="L6" s="305"/>
      <c r="M6" s="305"/>
      <c r="N6" s="305"/>
      <c r="O6" s="305"/>
      <c r="P6" s="305"/>
      <c r="Q6" s="305"/>
      <c r="R6" s="305"/>
      <c r="S6" s="305"/>
      <c r="T6" s="305"/>
      <c r="U6" s="305"/>
      <c r="V6" s="305"/>
      <c r="W6" s="305"/>
      <c r="X6" s="306"/>
      <c r="Y6" s="310" t="s">
        <v>320</v>
      </c>
      <c r="Z6" s="260"/>
      <c r="AA6" s="260"/>
      <c r="AB6" s="260"/>
      <c r="AC6" s="260"/>
      <c r="AD6" s="260"/>
      <c r="AE6" s="312" t="s">
        <v>321</v>
      </c>
      <c r="AF6" s="312"/>
      <c r="AG6" s="312"/>
      <c r="AH6" s="312"/>
      <c r="AI6" s="312"/>
      <c r="AJ6" s="312"/>
      <c r="AK6" s="312"/>
      <c r="AL6" s="127"/>
    </row>
    <row r="7" spans="1:46" ht="15" customHeight="1" thickBot="1">
      <c r="A7" s="307"/>
      <c r="B7" s="307"/>
      <c r="C7" s="307"/>
      <c r="D7" s="307"/>
      <c r="E7" s="307"/>
      <c r="F7" s="307"/>
      <c r="G7" s="307"/>
      <c r="H7" s="307"/>
      <c r="I7" s="307"/>
      <c r="J7" s="307"/>
      <c r="K7" s="307"/>
      <c r="L7" s="307"/>
      <c r="M7" s="307"/>
      <c r="N7" s="307"/>
      <c r="O7" s="307"/>
      <c r="P7" s="307"/>
      <c r="Q7" s="307"/>
      <c r="R7" s="307"/>
      <c r="S7" s="307"/>
      <c r="T7" s="307"/>
      <c r="U7" s="307"/>
      <c r="V7" s="307"/>
      <c r="W7" s="307"/>
      <c r="X7" s="308"/>
      <c r="Y7" s="311"/>
      <c r="Z7" s="262"/>
      <c r="AA7" s="262"/>
      <c r="AB7" s="262"/>
      <c r="AC7" s="262"/>
      <c r="AD7" s="262"/>
      <c r="AE7" s="312"/>
      <c r="AF7" s="312"/>
      <c r="AG7" s="312"/>
      <c r="AH7" s="312"/>
      <c r="AI7" s="312"/>
      <c r="AJ7" s="312"/>
      <c r="AK7" s="312"/>
      <c r="AL7" s="127"/>
    </row>
    <row r="8" spans="1:46" s="27" customFormat="1" ht="64.5" customHeight="1" thickBot="1">
      <c r="A8" s="21" t="s">
        <v>10</v>
      </c>
      <c r="B8" s="21" t="s">
        <v>139</v>
      </c>
      <c r="C8" s="21" t="s">
        <v>14</v>
      </c>
      <c r="D8" s="2" t="s">
        <v>322</v>
      </c>
      <c r="E8" s="2" t="s">
        <v>65</v>
      </c>
      <c r="F8" s="21" t="s">
        <v>67</v>
      </c>
      <c r="G8" s="2" t="s">
        <v>69</v>
      </c>
      <c r="H8" s="2" t="s">
        <v>323</v>
      </c>
      <c r="I8" s="2" t="s">
        <v>73</v>
      </c>
      <c r="J8" s="2" t="s">
        <v>324</v>
      </c>
      <c r="K8" s="22" t="s">
        <v>325</v>
      </c>
      <c r="L8" s="22" t="s">
        <v>79</v>
      </c>
      <c r="M8" s="22" t="s">
        <v>81</v>
      </c>
      <c r="N8" s="21" t="s">
        <v>326</v>
      </c>
      <c r="O8" s="124" t="s">
        <v>454</v>
      </c>
      <c r="P8" s="124" t="s">
        <v>439</v>
      </c>
      <c r="Q8" s="22" t="s">
        <v>327</v>
      </c>
      <c r="R8" s="22" t="s">
        <v>328</v>
      </c>
      <c r="S8" s="21" t="s">
        <v>89</v>
      </c>
      <c r="T8" s="21" t="s">
        <v>91</v>
      </c>
      <c r="U8" s="21" t="s">
        <v>93</v>
      </c>
      <c r="V8" s="21" t="s">
        <v>95</v>
      </c>
      <c r="W8" s="21" t="s">
        <v>97</v>
      </c>
      <c r="X8" s="21" t="s">
        <v>99</v>
      </c>
      <c r="Y8" s="2" t="s">
        <v>102</v>
      </c>
      <c r="Z8" s="2" t="s">
        <v>329</v>
      </c>
      <c r="AA8" s="2" t="s">
        <v>106</v>
      </c>
      <c r="AB8" s="2" t="s">
        <v>108</v>
      </c>
      <c r="AC8" s="2" t="s">
        <v>110</v>
      </c>
      <c r="AD8" s="2" t="s">
        <v>112</v>
      </c>
      <c r="AE8" s="66" t="s">
        <v>115</v>
      </c>
      <c r="AF8" s="66" t="s">
        <v>330</v>
      </c>
      <c r="AG8" s="21" t="s">
        <v>119</v>
      </c>
      <c r="AH8" s="21" t="s">
        <v>121</v>
      </c>
      <c r="AI8" s="175" t="s">
        <v>455</v>
      </c>
      <c r="AJ8" s="175" t="s">
        <v>456</v>
      </c>
      <c r="AK8" s="175" t="s">
        <v>457</v>
      </c>
      <c r="AL8" s="175" t="s">
        <v>458</v>
      </c>
      <c r="AM8" s="178" t="s">
        <v>211</v>
      </c>
    </row>
    <row r="9" spans="1:46" ht="24.95" customHeight="1">
      <c r="A9" s="280" t="s">
        <v>152</v>
      </c>
      <c r="B9" s="332" t="s">
        <v>153</v>
      </c>
      <c r="C9" s="332" t="s">
        <v>154</v>
      </c>
      <c r="D9" s="335" t="s">
        <v>156</v>
      </c>
      <c r="E9" s="280" t="s">
        <v>331</v>
      </c>
      <c r="F9" s="315">
        <v>2024130010175</v>
      </c>
      <c r="G9" s="280" t="s">
        <v>332</v>
      </c>
      <c r="H9" s="280" t="s">
        <v>333</v>
      </c>
      <c r="I9" s="280" t="s">
        <v>158</v>
      </c>
      <c r="J9" s="317"/>
      <c r="K9" s="69" t="s">
        <v>334</v>
      </c>
      <c r="L9" s="57"/>
      <c r="M9" s="62" t="s">
        <v>335</v>
      </c>
      <c r="N9" s="173">
        <v>1</v>
      </c>
      <c r="O9" s="114">
        <v>1</v>
      </c>
      <c r="P9" s="116">
        <f t="shared" ref="P9:P13" si="0">+O9/N9</f>
        <v>1</v>
      </c>
      <c r="Q9" s="64">
        <v>45443</v>
      </c>
      <c r="R9" s="64">
        <v>45596</v>
      </c>
      <c r="S9" s="65">
        <f>_xlfn.DAYS(R9,Q9)</f>
        <v>153</v>
      </c>
      <c r="T9" s="54">
        <v>1043926</v>
      </c>
      <c r="U9" s="57" t="s">
        <v>336</v>
      </c>
      <c r="V9" s="58" t="s">
        <v>337</v>
      </c>
      <c r="W9" s="280" t="s">
        <v>338</v>
      </c>
      <c r="X9" s="280" t="s">
        <v>339</v>
      </c>
      <c r="Y9" s="57" t="s">
        <v>340</v>
      </c>
      <c r="Z9" s="299" t="s">
        <v>341</v>
      </c>
      <c r="AA9" s="302">
        <v>1</v>
      </c>
      <c r="AB9" s="301" t="s">
        <v>342</v>
      </c>
      <c r="AC9" s="301" t="s">
        <v>343</v>
      </c>
      <c r="AD9" s="300"/>
      <c r="AE9" s="289">
        <v>1</v>
      </c>
      <c r="AF9" s="302">
        <v>1</v>
      </c>
      <c r="AG9" s="322" t="s">
        <v>344</v>
      </c>
      <c r="AH9" s="280" t="s">
        <v>441</v>
      </c>
      <c r="AI9" s="320">
        <v>0</v>
      </c>
      <c r="AJ9" s="321">
        <f>+AI9/AF9</f>
        <v>0</v>
      </c>
      <c r="AK9" s="320">
        <v>0</v>
      </c>
      <c r="AL9" s="321">
        <f>+AK9/AF9</f>
        <v>0</v>
      </c>
      <c r="AM9" s="313"/>
      <c r="AT9" t="s">
        <v>345</v>
      </c>
    </row>
    <row r="10" spans="1:46" ht="24.95" customHeight="1">
      <c r="A10" s="281"/>
      <c r="B10" s="333"/>
      <c r="C10" s="333"/>
      <c r="D10" s="335"/>
      <c r="E10" s="281"/>
      <c r="F10" s="316"/>
      <c r="G10" s="281"/>
      <c r="H10" s="281"/>
      <c r="I10" s="281"/>
      <c r="J10" s="318"/>
      <c r="K10" s="69" t="s">
        <v>346</v>
      </c>
      <c r="L10" s="57"/>
      <c r="M10" s="62" t="s">
        <v>347</v>
      </c>
      <c r="N10" s="173">
        <v>1</v>
      </c>
      <c r="O10" s="114">
        <v>0</v>
      </c>
      <c r="P10" s="116">
        <f t="shared" si="0"/>
        <v>0</v>
      </c>
      <c r="Q10" s="64">
        <v>45443</v>
      </c>
      <c r="R10" s="64">
        <v>45596</v>
      </c>
      <c r="S10" s="65">
        <f t="shared" ref="S10:S13" si="1">_xlfn.DAYS(R10,Q10)</f>
        <v>153</v>
      </c>
      <c r="T10" s="54">
        <v>1043926</v>
      </c>
      <c r="U10" s="57" t="s">
        <v>336</v>
      </c>
      <c r="V10" s="58" t="s">
        <v>337</v>
      </c>
      <c r="W10" s="281"/>
      <c r="X10" s="281"/>
      <c r="Y10" s="57" t="s">
        <v>340</v>
      </c>
      <c r="Z10" s="299"/>
      <c r="AA10" s="303"/>
      <c r="AB10" s="301"/>
      <c r="AC10" s="301"/>
      <c r="AD10" s="300"/>
      <c r="AE10" s="290"/>
      <c r="AF10" s="303"/>
      <c r="AG10" s="323"/>
      <c r="AH10" s="281"/>
      <c r="AI10" s="320"/>
      <c r="AJ10" s="321"/>
      <c r="AK10" s="320"/>
      <c r="AL10" s="321"/>
      <c r="AM10" s="314"/>
    </row>
    <row r="11" spans="1:46" ht="24.95" customHeight="1">
      <c r="A11" s="281"/>
      <c r="B11" s="333"/>
      <c r="C11" s="333"/>
      <c r="D11" s="335"/>
      <c r="E11" s="281"/>
      <c r="F11" s="316"/>
      <c r="G11" s="281"/>
      <c r="H11" s="281"/>
      <c r="I11" s="281"/>
      <c r="J11" s="318"/>
      <c r="K11" s="69" t="s">
        <v>348</v>
      </c>
      <c r="L11" s="57"/>
      <c r="M11" s="62" t="s">
        <v>349</v>
      </c>
      <c r="N11" s="173">
        <v>1</v>
      </c>
      <c r="O11" s="114">
        <v>0</v>
      </c>
      <c r="P11" s="116">
        <f t="shared" si="0"/>
        <v>0</v>
      </c>
      <c r="Q11" s="64">
        <v>45443</v>
      </c>
      <c r="R11" s="64">
        <v>45596</v>
      </c>
      <c r="S11" s="65">
        <f t="shared" si="1"/>
        <v>153</v>
      </c>
      <c r="T11" s="54">
        <v>1043926</v>
      </c>
      <c r="U11" s="57" t="s">
        <v>336</v>
      </c>
      <c r="V11" s="58" t="s">
        <v>337</v>
      </c>
      <c r="W11" s="281"/>
      <c r="X11" s="281"/>
      <c r="Y11" s="57" t="s">
        <v>340</v>
      </c>
      <c r="Z11" s="299"/>
      <c r="AA11" s="303"/>
      <c r="AB11" s="301"/>
      <c r="AC11" s="301"/>
      <c r="AD11" s="300"/>
      <c r="AE11" s="290"/>
      <c r="AF11" s="303"/>
      <c r="AG11" s="323"/>
      <c r="AH11" s="281"/>
      <c r="AI11" s="320"/>
      <c r="AJ11" s="321"/>
      <c r="AK11" s="320"/>
      <c r="AL11" s="321"/>
      <c r="AM11" s="314"/>
      <c r="AO11" s="167"/>
    </row>
    <row r="12" spans="1:46" ht="24.95" customHeight="1">
      <c r="A12" s="281"/>
      <c r="B12" s="333"/>
      <c r="C12" s="333"/>
      <c r="D12" s="335"/>
      <c r="E12" s="281"/>
      <c r="F12" s="316"/>
      <c r="G12" s="281"/>
      <c r="H12" s="281"/>
      <c r="I12" s="281"/>
      <c r="J12" s="318"/>
      <c r="K12" s="69" t="s">
        <v>350</v>
      </c>
      <c r="L12" s="57"/>
      <c r="M12" s="62" t="s">
        <v>351</v>
      </c>
      <c r="N12" s="173">
        <v>1</v>
      </c>
      <c r="O12" s="114">
        <v>0</v>
      </c>
      <c r="P12" s="116">
        <f>+O12/N12</f>
        <v>0</v>
      </c>
      <c r="Q12" s="64">
        <v>45443</v>
      </c>
      <c r="R12" s="64">
        <v>45596</v>
      </c>
      <c r="S12" s="65">
        <f t="shared" si="1"/>
        <v>153</v>
      </c>
      <c r="T12" s="54">
        <v>1043926</v>
      </c>
      <c r="U12" s="57" t="s">
        <v>336</v>
      </c>
      <c r="V12" s="58" t="s">
        <v>337</v>
      </c>
      <c r="W12" s="292"/>
      <c r="X12" s="292"/>
      <c r="Y12" s="57" t="s">
        <v>340</v>
      </c>
      <c r="Z12" s="299"/>
      <c r="AA12" s="303"/>
      <c r="AB12" s="301"/>
      <c r="AC12" s="301"/>
      <c r="AD12" s="300"/>
      <c r="AE12" s="290"/>
      <c r="AF12" s="303"/>
      <c r="AG12" s="323"/>
      <c r="AH12" s="281"/>
      <c r="AI12" s="320"/>
      <c r="AJ12" s="321"/>
      <c r="AK12" s="320"/>
      <c r="AL12" s="321"/>
      <c r="AM12" s="314"/>
    </row>
    <row r="13" spans="1:46" ht="24.95" customHeight="1">
      <c r="A13" s="281"/>
      <c r="B13" s="333"/>
      <c r="C13" s="333"/>
      <c r="D13" s="335"/>
      <c r="E13" s="281"/>
      <c r="F13" s="316"/>
      <c r="G13" s="281"/>
      <c r="H13" s="281"/>
      <c r="I13" s="292"/>
      <c r="J13" s="319"/>
      <c r="K13" s="69" t="s">
        <v>352</v>
      </c>
      <c r="L13" s="57"/>
      <c r="M13" s="62" t="s">
        <v>353</v>
      </c>
      <c r="N13" s="173">
        <v>1</v>
      </c>
      <c r="O13" s="114">
        <v>0</v>
      </c>
      <c r="P13" s="116">
        <f t="shared" si="0"/>
        <v>0</v>
      </c>
      <c r="Q13" s="64">
        <v>45443</v>
      </c>
      <c r="R13" s="64">
        <v>45596</v>
      </c>
      <c r="S13" s="65">
        <f t="shared" si="1"/>
        <v>153</v>
      </c>
      <c r="T13" s="54">
        <v>1043926</v>
      </c>
      <c r="U13" s="57" t="s">
        <v>336</v>
      </c>
      <c r="V13" s="58" t="s">
        <v>337</v>
      </c>
      <c r="W13" s="140" t="s">
        <v>354</v>
      </c>
      <c r="X13" s="140" t="s">
        <v>355</v>
      </c>
      <c r="Y13" s="57" t="s">
        <v>356</v>
      </c>
      <c r="Z13" s="58" t="s">
        <v>162</v>
      </c>
      <c r="AA13" s="303"/>
      <c r="AB13" s="58" t="s">
        <v>162</v>
      </c>
      <c r="AC13" s="58" t="s">
        <v>162</v>
      </c>
      <c r="AD13" s="58" t="s">
        <v>162</v>
      </c>
      <c r="AE13" s="290"/>
      <c r="AF13" s="303"/>
      <c r="AG13" s="323"/>
      <c r="AH13" s="281"/>
      <c r="AI13" s="320"/>
      <c r="AJ13" s="321"/>
      <c r="AK13" s="320"/>
      <c r="AL13" s="321"/>
      <c r="AM13" s="314"/>
    </row>
    <row r="14" spans="1:46" ht="24.95" customHeight="1">
      <c r="A14" s="281"/>
      <c r="B14" s="333"/>
      <c r="C14" s="333"/>
      <c r="D14" s="50"/>
      <c r="E14" s="337" t="s">
        <v>438</v>
      </c>
      <c r="F14" s="338"/>
      <c r="G14" s="338"/>
      <c r="H14" s="338"/>
      <c r="I14" s="338"/>
      <c r="J14" s="338"/>
      <c r="K14" s="338"/>
      <c r="L14" s="338"/>
      <c r="M14" s="338"/>
      <c r="N14" s="338"/>
      <c r="O14" s="339"/>
      <c r="P14" s="152">
        <f>+AVERAGE(P9:P13)</f>
        <v>0.2</v>
      </c>
      <c r="Q14" s="304"/>
      <c r="R14" s="304"/>
      <c r="S14" s="304"/>
      <c r="T14" s="304"/>
      <c r="U14" s="304"/>
      <c r="V14" s="304"/>
      <c r="W14" s="304"/>
      <c r="X14" s="304"/>
      <c r="Y14" s="304"/>
      <c r="Z14" s="304"/>
      <c r="AA14" s="304"/>
      <c r="AB14" s="304"/>
      <c r="AC14" s="304"/>
      <c r="AD14" s="304"/>
      <c r="AE14" s="186">
        <f>+AE9</f>
        <v>1</v>
      </c>
      <c r="AF14" s="186">
        <f>+AF9</f>
        <v>1</v>
      </c>
      <c r="AG14" s="187"/>
      <c r="AH14" s="188"/>
      <c r="AI14" s="189">
        <f>+AI9</f>
        <v>0</v>
      </c>
      <c r="AJ14" s="190">
        <f>+AI14/AF14</f>
        <v>0</v>
      </c>
      <c r="AK14" s="189">
        <f>+AK9</f>
        <v>0</v>
      </c>
      <c r="AL14" s="190">
        <f>+AK14/AF14</f>
        <v>0</v>
      </c>
      <c r="AM14" s="179"/>
    </row>
    <row r="15" spans="1:46" s="148" customFormat="1" ht="24.95" customHeight="1">
      <c r="A15" s="281"/>
      <c r="B15" s="333"/>
      <c r="C15" s="333"/>
      <c r="D15" s="340" t="s">
        <v>187</v>
      </c>
      <c r="E15" s="297" t="s">
        <v>357</v>
      </c>
      <c r="F15" s="341">
        <v>2024130010176</v>
      </c>
      <c r="G15" s="297" t="s">
        <v>358</v>
      </c>
      <c r="H15" s="297" t="s">
        <v>359</v>
      </c>
      <c r="I15" s="297" t="s">
        <v>188</v>
      </c>
      <c r="J15" s="324"/>
      <c r="K15" s="141" t="s">
        <v>467</v>
      </c>
      <c r="L15" s="139"/>
      <c r="M15" s="62" t="s">
        <v>360</v>
      </c>
      <c r="N15" s="146">
        <v>36823479073</v>
      </c>
      <c r="O15" s="196">
        <v>9668498625</v>
      </c>
      <c r="P15" s="143">
        <f>+O15/N15</f>
        <v>0.26256342063260429</v>
      </c>
      <c r="Q15" s="144">
        <v>45443</v>
      </c>
      <c r="R15" s="144">
        <v>45657</v>
      </c>
      <c r="S15" s="145">
        <f>_xlfn.DAYS(R15,Q15)</f>
        <v>214</v>
      </c>
      <c r="T15" s="146">
        <v>1043926</v>
      </c>
      <c r="U15" s="139" t="s">
        <v>336</v>
      </c>
      <c r="V15" s="147" t="s">
        <v>361</v>
      </c>
      <c r="W15" s="297" t="s">
        <v>362</v>
      </c>
      <c r="X15" s="297" t="s">
        <v>363</v>
      </c>
      <c r="Y15" s="139" t="s">
        <v>356</v>
      </c>
      <c r="Z15" s="147" t="s">
        <v>162</v>
      </c>
      <c r="AA15" s="147" t="s">
        <v>162</v>
      </c>
      <c r="AB15" s="147" t="s">
        <v>162</v>
      </c>
      <c r="AC15" s="147" t="s">
        <v>162</v>
      </c>
      <c r="AD15" s="147" t="s">
        <v>162</v>
      </c>
      <c r="AE15" s="183">
        <v>31231972322</v>
      </c>
      <c r="AF15" s="184">
        <v>31231972322</v>
      </c>
      <c r="AG15" s="182" t="s">
        <v>459</v>
      </c>
      <c r="AH15" s="297" t="s">
        <v>440</v>
      </c>
      <c r="AI15" s="184">
        <v>5151919500</v>
      </c>
      <c r="AJ15" s="151">
        <f>+AI15/AF15</f>
        <v>0.16495658509440198</v>
      </c>
      <c r="AK15" s="184">
        <v>5151919500</v>
      </c>
      <c r="AL15" s="151">
        <f>+AK15/AF15</f>
        <v>0.16495658509440198</v>
      </c>
      <c r="AM15" s="180"/>
      <c r="AT15" s="148" t="s">
        <v>364</v>
      </c>
    </row>
    <row r="16" spans="1:46" s="148" customFormat="1" ht="24.95" customHeight="1">
      <c r="A16" s="281"/>
      <c r="B16" s="333"/>
      <c r="C16" s="333"/>
      <c r="D16" s="340"/>
      <c r="E16" s="298"/>
      <c r="F16" s="342"/>
      <c r="G16" s="298"/>
      <c r="H16" s="298"/>
      <c r="I16" s="298"/>
      <c r="J16" s="325"/>
      <c r="K16" s="141" t="s">
        <v>365</v>
      </c>
      <c r="L16" s="139"/>
      <c r="M16" s="62" t="s">
        <v>366</v>
      </c>
      <c r="N16" s="138">
        <v>1</v>
      </c>
      <c r="O16" s="138"/>
      <c r="P16" s="143">
        <f t="shared" ref="P16:P24" si="2">+O16/N16</f>
        <v>0</v>
      </c>
      <c r="Q16" s="144">
        <v>45443</v>
      </c>
      <c r="R16" s="144">
        <v>45657</v>
      </c>
      <c r="S16" s="145">
        <f t="shared" ref="S16:S17" si="3">_xlfn.DAYS(R16,Q16)</f>
        <v>214</v>
      </c>
      <c r="T16" s="146">
        <v>1043926</v>
      </c>
      <c r="U16" s="139" t="s">
        <v>336</v>
      </c>
      <c r="V16" s="147" t="s">
        <v>367</v>
      </c>
      <c r="W16" s="298"/>
      <c r="X16" s="298"/>
      <c r="Y16" s="139" t="s">
        <v>356</v>
      </c>
      <c r="Z16" s="147" t="s">
        <v>162</v>
      </c>
      <c r="AA16" s="147" t="s">
        <v>162</v>
      </c>
      <c r="AB16" s="147" t="s">
        <v>162</v>
      </c>
      <c r="AC16" s="147" t="s">
        <v>162</v>
      </c>
      <c r="AD16" s="147" t="s">
        <v>162</v>
      </c>
      <c r="AE16" s="183">
        <v>650000</v>
      </c>
      <c r="AF16" s="184">
        <v>650000</v>
      </c>
      <c r="AG16" s="182" t="s">
        <v>460</v>
      </c>
      <c r="AH16" s="298"/>
      <c r="AI16" s="184">
        <v>0</v>
      </c>
      <c r="AJ16" s="151">
        <f t="shared" ref="AJ16:AJ17" si="4">+AI16/AF16</f>
        <v>0</v>
      </c>
      <c r="AK16" s="184">
        <v>0</v>
      </c>
      <c r="AL16" s="151"/>
      <c r="AM16" s="180"/>
    </row>
    <row r="17" spans="1:39" s="148" customFormat="1" ht="24.95" customHeight="1">
      <c r="A17" s="281"/>
      <c r="B17" s="333"/>
      <c r="C17" s="333"/>
      <c r="D17" s="340"/>
      <c r="E17" s="298"/>
      <c r="F17" s="342"/>
      <c r="G17" s="298"/>
      <c r="H17" s="298"/>
      <c r="I17" s="327"/>
      <c r="J17" s="326"/>
      <c r="K17" s="141" t="s">
        <v>468</v>
      </c>
      <c r="L17" s="139"/>
      <c r="M17" s="62" t="s">
        <v>471</v>
      </c>
      <c r="N17" s="146">
        <v>33803704</v>
      </c>
      <c r="O17" s="146"/>
      <c r="P17" s="143">
        <f t="shared" si="2"/>
        <v>0</v>
      </c>
      <c r="Q17" s="144">
        <v>45292</v>
      </c>
      <c r="R17" s="144">
        <v>45657</v>
      </c>
      <c r="S17" s="145">
        <f t="shared" si="3"/>
        <v>365</v>
      </c>
      <c r="T17" s="146">
        <v>1043926</v>
      </c>
      <c r="U17" s="139" t="s">
        <v>336</v>
      </c>
      <c r="V17" s="147" t="s">
        <v>367</v>
      </c>
      <c r="W17" s="298"/>
      <c r="X17" s="298"/>
      <c r="Y17" s="139" t="s">
        <v>356</v>
      </c>
      <c r="Z17" s="147" t="s">
        <v>162</v>
      </c>
      <c r="AA17" s="147" t="s">
        <v>162</v>
      </c>
      <c r="AB17" s="147" t="s">
        <v>162</v>
      </c>
      <c r="AC17" s="147" t="s">
        <v>162</v>
      </c>
      <c r="AD17" s="147" t="s">
        <v>162</v>
      </c>
      <c r="AE17" s="183">
        <v>1</v>
      </c>
      <c r="AF17" s="184">
        <v>1</v>
      </c>
      <c r="AG17" s="182" t="s">
        <v>461</v>
      </c>
      <c r="AH17" s="298"/>
      <c r="AI17" s="184">
        <v>0</v>
      </c>
      <c r="AJ17" s="151">
        <f t="shared" si="4"/>
        <v>0</v>
      </c>
      <c r="AK17" s="184">
        <v>0</v>
      </c>
      <c r="AL17" s="185">
        <f>+AK17/AF17</f>
        <v>0</v>
      </c>
      <c r="AM17" s="181"/>
    </row>
    <row r="18" spans="1:39" s="148" customFormat="1" ht="24.95" customHeight="1">
      <c r="A18" s="281"/>
      <c r="B18" s="333"/>
      <c r="C18" s="333"/>
      <c r="D18" s="170"/>
      <c r="E18" s="298"/>
      <c r="F18" s="342"/>
      <c r="G18" s="298"/>
      <c r="H18" s="171"/>
      <c r="I18" s="171"/>
      <c r="J18" s="174"/>
      <c r="K18" s="141" t="s">
        <v>368</v>
      </c>
      <c r="L18" s="139"/>
      <c r="M18" s="62" t="s">
        <v>369</v>
      </c>
      <c r="N18" s="146">
        <v>33803704</v>
      </c>
      <c r="O18" s="146">
        <v>7665351</v>
      </c>
      <c r="P18" s="143">
        <f t="shared" si="2"/>
        <v>0.22676068279381456</v>
      </c>
      <c r="Q18" s="144"/>
      <c r="R18" s="144"/>
      <c r="S18" s="145"/>
      <c r="T18" s="146"/>
      <c r="U18" s="139"/>
      <c r="V18" s="169"/>
      <c r="W18" s="171"/>
      <c r="X18" s="171"/>
      <c r="Y18" s="139"/>
      <c r="Z18" s="169"/>
      <c r="AA18" s="169"/>
      <c r="AB18" s="169"/>
      <c r="AC18" s="169"/>
      <c r="AD18" s="169"/>
      <c r="AE18" s="183"/>
      <c r="AF18" s="184"/>
      <c r="AG18" s="182"/>
      <c r="AH18" s="298"/>
      <c r="AI18" s="184"/>
      <c r="AJ18" s="151"/>
      <c r="AK18" s="184"/>
      <c r="AL18" s="185"/>
      <c r="AM18" s="181"/>
    </row>
    <row r="19" spans="1:39" s="148" customFormat="1" ht="24.95" customHeight="1">
      <c r="A19" s="281"/>
      <c r="B19" s="333"/>
      <c r="C19" s="333"/>
      <c r="D19" s="170"/>
      <c r="E19" s="298"/>
      <c r="F19" s="342"/>
      <c r="G19" s="298"/>
      <c r="H19" s="171"/>
      <c r="I19" s="171"/>
      <c r="J19" s="174"/>
      <c r="K19" s="141" t="s">
        <v>469</v>
      </c>
      <c r="L19" s="139"/>
      <c r="M19" s="62" t="s">
        <v>472</v>
      </c>
      <c r="N19" s="139">
        <v>1</v>
      </c>
      <c r="O19" s="139">
        <v>1</v>
      </c>
      <c r="P19" s="143">
        <f t="shared" si="2"/>
        <v>1</v>
      </c>
      <c r="Q19" s="144"/>
      <c r="R19" s="144"/>
      <c r="S19" s="145"/>
      <c r="T19" s="146"/>
      <c r="U19" s="139"/>
      <c r="V19" s="169"/>
      <c r="W19" s="171"/>
      <c r="X19" s="171"/>
      <c r="Y19" s="139"/>
      <c r="Z19" s="169"/>
      <c r="AA19" s="169"/>
      <c r="AB19" s="169"/>
      <c r="AC19" s="169"/>
      <c r="AD19" s="169"/>
      <c r="AE19" s="183"/>
      <c r="AF19" s="184"/>
      <c r="AG19" s="182"/>
      <c r="AH19" s="298"/>
      <c r="AI19" s="184"/>
      <c r="AJ19" s="151"/>
      <c r="AK19" s="184"/>
      <c r="AL19" s="185"/>
      <c r="AM19" s="181"/>
    </row>
    <row r="20" spans="1:39" s="148" customFormat="1" ht="24.95" customHeight="1">
      <c r="A20" s="281"/>
      <c r="B20" s="333"/>
      <c r="C20" s="333"/>
      <c r="D20" s="170"/>
      <c r="E20" s="298"/>
      <c r="F20" s="342"/>
      <c r="G20" s="298"/>
      <c r="H20" s="171"/>
      <c r="I20" s="171"/>
      <c r="J20" s="174"/>
      <c r="K20" s="141" t="s">
        <v>470</v>
      </c>
      <c r="L20" s="139"/>
      <c r="M20" s="62" t="s">
        <v>473</v>
      </c>
      <c r="N20" s="139">
        <v>1</v>
      </c>
      <c r="O20" s="139"/>
      <c r="P20" s="143">
        <f t="shared" si="2"/>
        <v>0</v>
      </c>
      <c r="Q20" s="144"/>
      <c r="R20" s="144"/>
      <c r="S20" s="145"/>
      <c r="T20" s="146"/>
      <c r="U20" s="139"/>
      <c r="V20" s="169"/>
      <c r="W20" s="171"/>
      <c r="X20" s="171"/>
      <c r="Y20" s="139"/>
      <c r="Z20" s="169"/>
      <c r="AA20" s="169"/>
      <c r="AB20" s="169"/>
      <c r="AC20" s="169"/>
      <c r="AD20" s="169"/>
      <c r="AE20" s="183"/>
      <c r="AF20" s="184"/>
      <c r="AG20" s="182"/>
      <c r="AH20" s="298"/>
      <c r="AI20" s="184"/>
      <c r="AJ20" s="151"/>
      <c r="AK20" s="184"/>
      <c r="AL20" s="185"/>
      <c r="AM20" s="181"/>
    </row>
    <row r="21" spans="1:39" s="148" customFormat="1" ht="24.95" customHeight="1">
      <c r="A21" s="281"/>
      <c r="B21" s="333"/>
      <c r="C21" s="333"/>
      <c r="D21" s="170"/>
      <c r="E21" s="298"/>
      <c r="F21" s="342"/>
      <c r="G21" s="298"/>
      <c r="H21" s="171"/>
      <c r="I21" s="171"/>
      <c r="J21" s="174"/>
      <c r="K21" s="141" t="s">
        <v>370</v>
      </c>
      <c r="L21" s="139"/>
      <c r="M21" s="62" t="s">
        <v>474</v>
      </c>
      <c r="N21" s="138">
        <v>1</v>
      </c>
      <c r="O21" s="138">
        <v>0.33</v>
      </c>
      <c r="P21" s="143">
        <f t="shared" si="2"/>
        <v>0.33</v>
      </c>
      <c r="Q21" s="144"/>
      <c r="R21" s="144"/>
      <c r="S21" s="145"/>
      <c r="T21" s="146"/>
      <c r="U21" s="139"/>
      <c r="V21" s="169"/>
      <c r="W21" s="171"/>
      <c r="X21" s="171"/>
      <c r="Y21" s="139"/>
      <c r="Z21" s="169"/>
      <c r="AA21" s="169"/>
      <c r="AB21" s="169"/>
      <c r="AC21" s="169"/>
      <c r="AD21" s="169"/>
      <c r="AE21" s="183"/>
      <c r="AF21" s="184"/>
      <c r="AG21" s="182"/>
      <c r="AH21" s="298"/>
      <c r="AI21" s="184"/>
      <c r="AJ21" s="151"/>
      <c r="AK21" s="184"/>
      <c r="AL21" s="185"/>
      <c r="AM21" s="181"/>
    </row>
    <row r="22" spans="1:39" s="148" customFormat="1" ht="24.95" customHeight="1">
      <c r="A22" s="281"/>
      <c r="B22" s="333"/>
      <c r="C22" s="333"/>
      <c r="D22" s="170"/>
      <c r="E22" s="298"/>
      <c r="F22" s="342"/>
      <c r="G22" s="298"/>
      <c r="H22" s="171"/>
      <c r="I22" s="171"/>
      <c r="J22" s="174"/>
      <c r="K22" s="141" t="s">
        <v>372</v>
      </c>
      <c r="L22" s="139"/>
      <c r="M22" s="62" t="s">
        <v>373</v>
      </c>
      <c r="N22" s="139">
        <v>6</v>
      </c>
      <c r="O22" s="139">
        <v>3</v>
      </c>
      <c r="P22" s="143">
        <f t="shared" si="2"/>
        <v>0.5</v>
      </c>
      <c r="Q22" s="144"/>
      <c r="R22" s="144"/>
      <c r="S22" s="145"/>
      <c r="T22" s="146"/>
      <c r="U22" s="139"/>
      <c r="V22" s="169"/>
      <c r="W22" s="171"/>
      <c r="X22" s="171"/>
      <c r="Y22" s="139"/>
      <c r="Z22" s="169"/>
      <c r="AA22" s="169"/>
      <c r="AB22" s="169"/>
      <c r="AC22" s="169"/>
      <c r="AD22" s="169"/>
      <c r="AE22" s="183">
        <v>27727992894</v>
      </c>
      <c r="AF22" s="184">
        <v>27727992894</v>
      </c>
      <c r="AG22" s="182" t="s">
        <v>462</v>
      </c>
      <c r="AH22" s="298"/>
      <c r="AI22" s="184">
        <v>11590856750</v>
      </c>
      <c r="AJ22" s="151">
        <f>+AI22/AF22</f>
        <v>0.41802004185121239</v>
      </c>
      <c r="AK22" s="184">
        <v>11590856750</v>
      </c>
      <c r="AL22" s="185"/>
      <c r="AM22" s="181"/>
    </row>
    <row r="23" spans="1:39" s="148" customFormat="1" ht="24.95" customHeight="1">
      <c r="A23" s="281"/>
      <c r="B23" s="333"/>
      <c r="C23" s="333"/>
      <c r="D23" s="170"/>
      <c r="E23" s="298"/>
      <c r="F23" s="342"/>
      <c r="G23" s="298"/>
      <c r="H23" s="171"/>
      <c r="I23" s="171"/>
      <c r="J23" s="174"/>
      <c r="K23" s="141" t="s">
        <v>374</v>
      </c>
      <c r="L23" s="139"/>
      <c r="M23" s="62" t="s">
        <v>375</v>
      </c>
      <c r="N23" s="139">
        <v>6</v>
      </c>
      <c r="O23" s="139">
        <v>3</v>
      </c>
      <c r="P23" s="143">
        <f t="shared" si="2"/>
        <v>0.5</v>
      </c>
      <c r="Q23" s="144"/>
      <c r="R23" s="144"/>
      <c r="S23" s="145"/>
      <c r="T23" s="146"/>
      <c r="U23" s="139"/>
      <c r="V23" s="169"/>
      <c r="W23" s="171"/>
      <c r="X23" s="171"/>
      <c r="Y23" s="139"/>
      <c r="Z23" s="169"/>
      <c r="AA23" s="169"/>
      <c r="AB23" s="169"/>
      <c r="AC23" s="169"/>
      <c r="AD23" s="169"/>
      <c r="AE23" s="197">
        <v>0</v>
      </c>
      <c r="AF23" s="198">
        <v>21445082.310000002</v>
      </c>
      <c r="AG23" s="199" t="s">
        <v>463</v>
      </c>
      <c r="AH23" s="298"/>
      <c r="AK23" s="184">
        <v>0</v>
      </c>
      <c r="AL23" s="151"/>
      <c r="AM23" s="181"/>
    </row>
    <row r="24" spans="1:39" s="148" customFormat="1" ht="24.95" customHeight="1">
      <c r="A24" s="281"/>
      <c r="B24" s="333"/>
      <c r="C24" s="333"/>
      <c r="D24" s="149" t="s">
        <v>169</v>
      </c>
      <c r="E24" s="298"/>
      <c r="F24" s="342"/>
      <c r="G24" s="298"/>
      <c r="H24" s="340"/>
      <c r="I24" s="149" t="s">
        <v>170</v>
      </c>
      <c r="J24" s="150"/>
      <c r="K24" s="141" t="s">
        <v>376</v>
      </c>
      <c r="L24" s="139"/>
      <c r="M24" s="62" t="s">
        <v>377</v>
      </c>
      <c r="N24" s="139">
        <v>1</v>
      </c>
      <c r="O24" s="139"/>
      <c r="P24" s="143">
        <f t="shared" si="2"/>
        <v>0</v>
      </c>
      <c r="Q24" s="144">
        <v>45292</v>
      </c>
      <c r="R24" s="144">
        <v>45657</v>
      </c>
      <c r="S24" s="145">
        <f t="shared" ref="S24" si="5">_xlfn.DAYS(R24,Q24)</f>
        <v>365</v>
      </c>
      <c r="T24" s="146">
        <v>1043926</v>
      </c>
      <c r="U24" s="139" t="s">
        <v>336</v>
      </c>
      <c r="V24" s="169" t="s">
        <v>371</v>
      </c>
      <c r="W24" s="297" t="s">
        <v>378</v>
      </c>
      <c r="X24" s="297" t="s">
        <v>379</v>
      </c>
      <c r="Y24" s="139" t="s">
        <v>356</v>
      </c>
      <c r="Z24" s="147" t="s">
        <v>162</v>
      </c>
      <c r="AA24" s="147" t="s">
        <v>162</v>
      </c>
      <c r="AB24" s="147" t="s">
        <v>162</v>
      </c>
      <c r="AC24" s="147" t="s">
        <v>162</v>
      </c>
      <c r="AD24" s="147" t="s">
        <v>162</v>
      </c>
      <c r="AE24" s="183">
        <v>0</v>
      </c>
      <c r="AF24" s="184">
        <v>2041955694</v>
      </c>
      <c r="AG24" s="182" t="s">
        <v>464</v>
      </c>
      <c r="AH24" s="298"/>
      <c r="AI24" s="184">
        <v>2041955694</v>
      </c>
      <c r="AJ24" s="151">
        <f>+AI24/AF24</f>
        <v>1</v>
      </c>
      <c r="AK24" s="202"/>
      <c r="AL24" s="202"/>
      <c r="AM24" s="180"/>
    </row>
    <row r="25" spans="1:39" s="148" customFormat="1" ht="24.95" customHeight="1">
      <c r="A25" s="281"/>
      <c r="B25" s="333"/>
      <c r="C25" s="333"/>
      <c r="D25" s="172"/>
      <c r="E25" s="298"/>
      <c r="F25" s="342"/>
      <c r="G25" s="298"/>
      <c r="H25" s="340"/>
      <c r="I25" s="142"/>
      <c r="J25" s="174"/>
      <c r="K25" s="141" t="s">
        <v>380</v>
      </c>
      <c r="L25" s="139"/>
      <c r="M25" s="62" t="s">
        <v>381</v>
      </c>
      <c r="N25" s="139">
        <v>0.2</v>
      </c>
      <c r="O25" s="138">
        <v>0.9</v>
      </c>
      <c r="P25" s="143">
        <v>1</v>
      </c>
      <c r="Q25" s="144">
        <v>45292</v>
      </c>
      <c r="R25" s="144">
        <v>45657</v>
      </c>
      <c r="S25" s="145">
        <f t="shared" ref="S25" si="6">_xlfn.DAYS(R25,Q25)</f>
        <v>365</v>
      </c>
      <c r="T25" s="146">
        <v>1043926</v>
      </c>
      <c r="U25" s="139" t="s">
        <v>336</v>
      </c>
      <c r="V25" s="169" t="s">
        <v>367</v>
      </c>
      <c r="W25" s="298"/>
      <c r="X25" s="298"/>
      <c r="Y25" s="139" t="s">
        <v>356</v>
      </c>
      <c r="Z25" s="147" t="s">
        <v>162</v>
      </c>
      <c r="AA25" s="147" t="s">
        <v>162</v>
      </c>
      <c r="AB25" s="147" t="s">
        <v>162</v>
      </c>
      <c r="AC25" s="147" t="s">
        <v>162</v>
      </c>
      <c r="AD25" s="147" t="s">
        <v>162</v>
      </c>
      <c r="AE25" s="200">
        <v>0</v>
      </c>
      <c r="AF25" s="200">
        <v>172713806</v>
      </c>
      <c r="AG25" s="201" t="s">
        <v>464</v>
      </c>
      <c r="AH25" s="298"/>
      <c r="AM25" s="181"/>
    </row>
    <row r="26" spans="1:39" ht="24.95" customHeight="1">
      <c r="A26" s="281"/>
      <c r="B26" s="333"/>
      <c r="C26" s="333"/>
      <c r="D26" s="50"/>
      <c r="E26" s="337" t="s">
        <v>443</v>
      </c>
      <c r="F26" s="338"/>
      <c r="G26" s="338"/>
      <c r="H26" s="338"/>
      <c r="I26" s="338"/>
      <c r="J26" s="338"/>
      <c r="K26" s="338"/>
      <c r="L26" s="338"/>
      <c r="M26" s="338"/>
      <c r="N26" s="338"/>
      <c r="O26" s="339"/>
      <c r="P26" s="152">
        <f>+AVERAGE(P15:P25)</f>
        <v>0.34721128212967445</v>
      </c>
      <c r="Q26" s="130"/>
      <c r="R26" s="130"/>
      <c r="S26" s="130"/>
      <c r="T26" s="131"/>
      <c r="U26" s="130"/>
      <c r="V26" s="132"/>
      <c r="W26" s="133"/>
      <c r="X26" s="134"/>
      <c r="Y26" s="130"/>
      <c r="Z26" s="130"/>
      <c r="AA26" s="130"/>
      <c r="AB26" s="130"/>
      <c r="AC26" s="130"/>
      <c r="AD26" s="191"/>
      <c r="AE26" s="192">
        <f>SUM(AE15:AE25)</f>
        <v>58960615217</v>
      </c>
      <c r="AF26" s="192">
        <f>SUM(AF15:AF25)</f>
        <v>61196729799.309998</v>
      </c>
      <c r="AG26" s="191"/>
      <c r="AH26" s="193"/>
      <c r="AI26" s="194">
        <f>SUM(AI15:AI25)</f>
        <v>18784731944</v>
      </c>
      <c r="AJ26" s="195">
        <f>+AI26/AF26</f>
        <v>0.30695646655635184</v>
      </c>
      <c r="AK26" s="194">
        <f>SUM(AK15:AK25)</f>
        <v>16742776250</v>
      </c>
      <c r="AL26" s="195">
        <f>+AK26/AF26</f>
        <v>0.27358939448082692</v>
      </c>
      <c r="AM26" s="180"/>
    </row>
    <row r="27" spans="1:39" ht="84" customHeight="1">
      <c r="A27" s="281"/>
      <c r="B27" s="333"/>
      <c r="C27" s="333"/>
      <c r="D27" s="335" t="s">
        <v>181</v>
      </c>
      <c r="E27" s="335" t="s">
        <v>465</v>
      </c>
      <c r="F27" s="336">
        <v>2024130010259</v>
      </c>
      <c r="G27" s="335" t="s">
        <v>382</v>
      </c>
      <c r="H27" s="335" t="s">
        <v>383</v>
      </c>
      <c r="I27" s="335" t="s">
        <v>384</v>
      </c>
      <c r="J27" s="335"/>
      <c r="K27" s="335" t="s">
        <v>385</v>
      </c>
      <c r="L27" s="335"/>
      <c r="M27" s="335" t="s">
        <v>386</v>
      </c>
      <c r="N27" s="335">
        <v>1</v>
      </c>
      <c r="O27" s="335">
        <v>0.3</v>
      </c>
      <c r="P27" s="328">
        <f>+O27/N27</f>
        <v>0.3</v>
      </c>
      <c r="Q27" s="329">
        <v>45371</v>
      </c>
      <c r="R27" s="330">
        <v>45657</v>
      </c>
      <c r="S27" s="299">
        <f t="shared" ref="S27" si="7">_xlfn.DAYS(R27,Q27)</f>
        <v>286</v>
      </c>
      <c r="T27" s="299">
        <v>1043926</v>
      </c>
      <c r="U27" s="299" t="s">
        <v>336</v>
      </c>
      <c r="V27" s="299" t="s">
        <v>367</v>
      </c>
      <c r="W27" s="299"/>
      <c r="X27" s="299"/>
      <c r="Y27" s="299" t="s">
        <v>356</v>
      </c>
      <c r="Z27" s="299" t="s">
        <v>162</v>
      </c>
      <c r="AA27" s="299" t="s">
        <v>162</v>
      </c>
      <c r="AB27" s="299" t="s">
        <v>162</v>
      </c>
      <c r="AC27" s="280" t="s">
        <v>162</v>
      </c>
      <c r="AD27" s="299" t="s">
        <v>162</v>
      </c>
      <c r="AE27" s="286">
        <v>1</v>
      </c>
      <c r="AF27" s="289">
        <v>1</v>
      </c>
      <c r="AG27" s="280" t="s">
        <v>442</v>
      </c>
      <c r="AH27" s="280" t="s">
        <v>466</v>
      </c>
      <c r="AI27" s="286">
        <v>0</v>
      </c>
      <c r="AJ27" s="293" t="e">
        <f>+AI27/AF28</f>
        <v>#DIV/0!</v>
      </c>
      <c r="AK27" s="286">
        <v>0</v>
      </c>
      <c r="AL27" s="293" t="e">
        <f>+AK27/AF28</f>
        <v>#DIV/0!</v>
      </c>
      <c r="AM27" s="296"/>
    </row>
    <row r="28" spans="1:39">
      <c r="A28" s="281"/>
      <c r="B28" s="333"/>
      <c r="C28" s="333"/>
      <c r="D28" s="335"/>
      <c r="E28" s="335"/>
      <c r="F28" s="336"/>
      <c r="G28" s="335"/>
      <c r="H28" s="335"/>
      <c r="I28" s="335"/>
      <c r="J28" s="335"/>
      <c r="K28" s="335"/>
      <c r="L28" s="335"/>
      <c r="M28" s="335"/>
      <c r="N28" s="335"/>
      <c r="O28" s="335"/>
      <c r="P28" s="328"/>
      <c r="Q28" s="329"/>
      <c r="R28" s="331"/>
      <c r="S28" s="299"/>
      <c r="T28" s="299"/>
      <c r="U28" s="299"/>
      <c r="V28" s="299"/>
      <c r="W28" s="299"/>
      <c r="X28" s="299"/>
      <c r="Y28" s="299"/>
      <c r="Z28" s="299"/>
      <c r="AA28" s="299"/>
      <c r="AB28" s="299"/>
      <c r="AC28" s="281"/>
      <c r="AD28" s="299"/>
      <c r="AE28" s="287"/>
      <c r="AF28" s="290"/>
      <c r="AG28" s="281"/>
      <c r="AH28" s="281"/>
      <c r="AI28" s="287"/>
      <c r="AJ28" s="294"/>
      <c r="AK28" s="287"/>
      <c r="AL28" s="294"/>
      <c r="AM28" s="296"/>
    </row>
    <row r="29" spans="1:39">
      <c r="A29" s="281"/>
      <c r="B29" s="333"/>
      <c r="C29" s="333"/>
      <c r="D29" s="335"/>
      <c r="E29" s="335"/>
      <c r="F29" s="336"/>
      <c r="G29" s="335"/>
      <c r="H29" s="335"/>
      <c r="I29" s="335"/>
      <c r="J29" s="335"/>
      <c r="K29" s="335"/>
      <c r="L29" s="335"/>
      <c r="M29" s="335"/>
      <c r="N29" s="335"/>
      <c r="O29" s="335"/>
      <c r="P29" s="328"/>
      <c r="Q29" s="329"/>
      <c r="R29" s="331"/>
      <c r="S29" s="299"/>
      <c r="T29" s="299"/>
      <c r="U29" s="299"/>
      <c r="V29" s="299"/>
      <c r="W29" s="299"/>
      <c r="X29" s="299"/>
      <c r="Y29" s="299"/>
      <c r="Z29" s="299"/>
      <c r="AA29" s="299"/>
      <c r="AB29" s="299"/>
      <c r="AC29" s="281"/>
      <c r="AD29" s="299"/>
      <c r="AE29" s="287"/>
      <c r="AF29" s="290"/>
      <c r="AG29" s="281"/>
      <c r="AH29" s="281"/>
      <c r="AI29" s="287"/>
      <c r="AJ29" s="294"/>
      <c r="AK29" s="287"/>
      <c r="AL29" s="294"/>
      <c r="AM29" s="296"/>
    </row>
    <row r="30" spans="1:39">
      <c r="A30" s="281"/>
      <c r="B30" s="333"/>
      <c r="C30" s="333"/>
      <c r="D30" s="335"/>
      <c r="E30" s="335"/>
      <c r="F30" s="336"/>
      <c r="G30" s="335"/>
      <c r="H30" s="335"/>
      <c r="I30" s="335"/>
      <c r="J30" s="335"/>
      <c r="K30" s="335"/>
      <c r="L30" s="335"/>
      <c r="M30" s="335"/>
      <c r="N30" s="335"/>
      <c r="O30" s="335"/>
      <c r="P30" s="328"/>
      <c r="Q30" s="329"/>
      <c r="R30" s="331"/>
      <c r="S30" s="299"/>
      <c r="T30" s="299"/>
      <c r="U30" s="299"/>
      <c r="V30" s="299"/>
      <c r="W30" s="299"/>
      <c r="X30" s="299"/>
      <c r="Y30" s="299"/>
      <c r="Z30" s="299"/>
      <c r="AA30" s="299"/>
      <c r="AB30" s="299"/>
      <c r="AC30" s="281"/>
      <c r="AD30" s="299"/>
      <c r="AE30" s="288"/>
      <c r="AF30" s="291"/>
      <c r="AG30" s="292"/>
      <c r="AH30" s="292"/>
      <c r="AI30" s="288"/>
      <c r="AJ30" s="295"/>
      <c r="AK30" s="288"/>
      <c r="AL30" s="295"/>
      <c r="AM30" s="296"/>
    </row>
    <row r="31" spans="1:39" ht="20.25">
      <c r="A31" s="292"/>
      <c r="B31" s="334"/>
      <c r="C31" s="334"/>
      <c r="D31" s="136"/>
      <c r="E31" s="337" t="s">
        <v>444</v>
      </c>
      <c r="F31" s="338"/>
      <c r="G31" s="338"/>
      <c r="H31" s="338"/>
      <c r="I31" s="338"/>
      <c r="J31" s="338"/>
      <c r="K31" s="338"/>
      <c r="L31" s="338"/>
      <c r="M31" s="338"/>
      <c r="N31" s="338"/>
      <c r="O31" s="339"/>
      <c r="P31" s="154">
        <f>+P27</f>
        <v>0.3</v>
      </c>
      <c r="Q31" s="130"/>
      <c r="R31" s="130"/>
      <c r="S31" s="130"/>
      <c r="T31" s="131"/>
      <c r="U31" s="130"/>
      <c r="V31" s="132"/>
      <c r="W31" s="133"/>
      <c r="X31" s="134"/>
      <c r="Y31" s="130"/>
      <c r="Z31" s="130"/>
      <c r="AA31" s="130"/>
      <c r="AB31" s="130"/>
      <c r="AC31" s="130"/>
      <c r="AD31" s="130"/>
      <c r="AE31" s="129">
        <f>SUM(AE27:AE30)</f>
        <v>1</v>
      </c>
      <c r="AF31" s="128">
        <f>SUM(AF27:AF30)</f>
        <v>1</v>
      </c>
      <c r="AG31" s="128"/>
      <c r="AH31" s="128"/>
      <c r="AI31" s="128">
        <f>SUM(AI27:AI30)</f>
        <v>0</v>
      </c>
      <c r="AJ31" s="135">
        <f>+AI31/AF31</f>
        <v>0</v>
      </c>
      <c r="AK31" s="137">
        <f>SUM(AK27:AK30)</f>
        <v>0</v>
      </c>
      <c r="AL31" s="153">
        <f>+AK31/AF31</f>
        <v>0</v>
      </c>
      <c r="AM31" s="179"/>
    </row>
    <row r="33" spans="16:38" ht="27.75">
      <c r="P33" s="353">
        <f>+(P14+P26+P31)/3</f>
        <v>0.28240376070989148</v>
      </c>
      <c r="AD33" s="203" t="s">
        <v>445</v>
      </c>
      <c r="AE33" s="204">
        <f>+AE31+AE26+AE14</f>
        <v>58960615219</v>
      </c>
      <c r="AF33" s="204">
        <f>+AF31+AF26+AF14</f>
        <v>61196729801.309998</v>
      </c>
      <c r="AG33" s="205"/>
      <c r="AH33" s="205"/>
      <c r="AI33" s="204">
        <f>+AI31+AI26+AI14</f>
        <v>18784731944</v>
      </c>
      <c r="AJ33" s="206">
        <f>+AI33/AF33</f>
        <v>0.30695646654632008</v>
      </c>
      <c r="AK33" s="204">
        <f>+AK31+AK26+AK14</f>
        <v>16742776250</v>
      </c>
      <c r="AL33" s="206">
        <f>+AK33/AF33</f>
        <v>0.27358939447188563</v>
      </c>
    </row>
  </sheetData>
  <mergeCells count="89">
    <mergeCell ref="L27:L30"/>
    <mergeCell ref="M27:M30"/>
    <mergeCell ref="O27:O30"/>
    <mergeCell ref="E26:O26"/>
    <mergeCell ref="F15:F25"/>
    <mergeCell ref="E15:E25"/>
    <mergeCell ref="Y27:Y30"/>
    <mergeCell ref="X27:X30"/>
    <mergeCell ref="W27:W30"/>
    <mergeCell ref="V27:V30"/>
    <mergeCell ref="B9:B31"/>
    <mergeCell ref="D27:D30"/>
    <mergeCell ref="E27:E30"/>
    <mergeCell ref="F27:F30"/>
    <mergeCell ref="G27:G30"/>
    <mergeCell ref="H27:H30"/>
    <mergeCell ref="I27:I30"/>
    <mergeCell ref="J27:J30"/>
    <mergeCell ref="E31:O31"/>
    <mergeCell ref="D9:D13"/>
    <mergeCell ref="C9:C31"/>
    <mergeCell ref="D15:D17"/>
    <mergeCell ref="AD27:AD30"/>
    <mergeCell ref="AC27:AC30"/>
    <mergeCell ref="AB27:AB30"/>
    <mergeCell ref="AA27:AA30"/>
    <mergeCell ref="Z27:Z30"/>
    <mergeCell ref="U27:U30"/>
    <mergeCell ref="P27:P30"/>
    <mergeCell ref="Q27:Q30"/>
    <mergeCell ref="R27:R30"/>
    <mergeCell ref="S27:S30"/>
    <mergeCell ref="T27:T30"/>
    <mergeCell ref="W24:W25"/>
    <mergeCell ref="X24:X25"/>
    <mergeCell ref="J15:J17"/>
    <mergeCell ref="G15:G25"/>
    <mergeCell ref="W15:W17"/>
    <mergeCell ref="X15:X17"/>
    <mergeCell ref="I15:I17"/>
    <mergeCell ref="H24:H25"/>
    <mergeCell ref="H15:H17"/>
    <mergeCell ref="AM9:AM13"/>
    <mergeCell ref="H9:H13"/>
    <mergeCell ref="G9:G13"/>
    <mergeCell ref="F9:F13"/>
    <mergeCell ref="E9:E13"/>
    <mergeCell ref="J9:J13"/>
    <mergeCell ref="I9:I13"/>
    <mergeCell ref="AF9:AF13"/>
    <mergeCell ref="AE9:AE13"/>
    <mergeCell ref="AI9:AI13"/>
    <mergeCell ref="AJ9:AJ13"/>
    <mergeCell ref="AK9:AK13"/>
    <mergeCell ref="AL9:AL13"/>
    <mergeCell ref="AG9:AG13"/>
    <mergeCell ref="AH9:AH13"/>
    <mergeCell ref="W9:W12"/>
    <mergeCell ref="X9:X12"/>
    <mergeCell ref="Q14:AD14"/>
    <mergeCell ref="C3:AK3"/>
    <mergeCell ref="C4:AK4"/>
    <mergeCell ref="C5:AK5"/>
    <mergeCell ref="A6:X7"/>
    <mergeCell ref="A5:B5"/>
    <mergeCell ref="A1:B4"/>
    <mergeCell ref="Y6:AD7"/>
    <mergeCell ref="AE6:AK7"/>
    <mergeCell ref="C1:AK1"/>
    <mergeCell ref="C2:AK2"/>
    <mergeCell ref="A9:A31"/>
    <mergeCell ref="E14:O14"/>
    <mergeCell ref="N27:N30"/>
    <mergeCell ref="K27:K30"/>
    <mergeCell ref="Z9:Z12"/>
    <mergeCell ref="AD9:AD12"/>
    <mergeCell ref="AC9:AC12"/>
    <mergeCell ref="AB9:AB12"/>
    <mergeCell ref="AA9:AA13"/>
    <mergeCell ref="AJ27:AJ30"/>
    <mergeCell ref="AK27:AK30"/>
    <mergeCell ref="AL27:AL30"/>
    <mergeCell ref="AM27:AM30"/>
    <mergeCell ref="AH15:AH25"/>
    <mergeCell ref="AE27:AE30"/>
    <mergeCell ref="AF27:AF30"/>
    <mergeCell ref="AG27:AG30"/>
    <mergeCell ref="AH27:AH30"/>
    <mergeCell ref="AI27:AI30"/>
  </mergeCells>
  <dataValidations count="1">
    <dataValidation type="list" allowBlank="1" showInputMessage="1" showErrorMessage="1" sqref="L32:L126 L27 L9:L13 L15:L25">
      <formula1>$AT$9:$AT$24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ANEXO1!$A$2:$A$21</xm:f>
          </x14:formula1>
          <xm:sqref>AB9 AB32:AB81</xm:sqref>
        </x14:dataValidation>
        <x14:dataValidation type="list" allowBlank="1" showInputMessage="1" showErrorMessage="1">
          <x14:formula1>
            <xm:f>ANEXO1!$F$2:$F$7</xm:f>
          </x14:formula1>
          <xm:sqref>AC9 AC32:AC90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9" sqref="E19"/>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344" t="s">
        <v>387</v>
      </c>
      <c r="B2" s="345"/>
      <c r="C2" s="345"/>
      <c r="D2" s="345"/>
      <c r="E2" s="345"/>
      <c r="F2" s="345"/>
      <c r="G2" s="346"/>
    </row>
    <row r="3" spans="1:7" s="7" customFormat="1">
      <c r="A3" s="33" t="s">
        <v>388</v>
      </c>
      <c r="B3" s="347" t="s">
        <v>389</v>
      </c>
      <c r="C3" s="347"/>
      <c r="D3" s="347"/>
      <c r="E3" s="347"/>
      <c r="F3" s="347"/>
      <c r="G3" s="34" t="s">
        <v>390</v>
      </c>
    </row>
    <row r="4" spans="1:7" ht="12.75" customHeight="1">
      <c r="A4" s="35">
        <v>45489</v>
      </c>
      <c r="B4" s="348" t="s">
        <v>391</v>
      </c>
      <c r="C4" s="348"/>
      <c r="D4" s="348"/>
      <c r="E4" s="348"/>
      <c r="F4" s="348"/>
      <c r="G4" s="36" t="s">
        <v>392</v>
      </c>
    </row>
    <row r="5" spans="1:7" ht="12.75" customHeight="1">
      <c r="A5" s="37"/>
      <c r="B5" s="348"/>
      <c r="C5" s="348"/>
      <c r="D5" s="348"/>
      <c r="E5" s="348"/>
      <c r="F5" s="348"/>
      <c r="G5" s="36"/>
    </row>
    <row r="6" spans="1:7">
      <c r="A6" s="37"/>
      <c r="B6" s="343"/>
      <c r="C6" s="343"/>
      <c r="D6" s="343"/>
      <c r="E6" s="343"/>
      <c r="F6" s="343"/>
      <c r="G6" s="38"/>
    </row>
    <row r="7" spans="1:7">
      <c r="A7" s="37"/>
      <c r="B7" s="343"/>
      <c r="C7" s="343"/>
      <c r="D7" s="343"/>
      <c r="E7" s="343"/>
      <c r="F7" s="343"/>
      <c r="G7" s="38"/>
    </row>
    <row r="8" spans="1:7">
      <c r="A8" s="37"/>
      <c r="B8" s="39"/>
      <c r="C8" s="39"/>
      <c r="D8" s="39"/>
      <c r="E8" s="39"/>
      <c r="F8" s="39"/>
      <c r="G8" s="38"/>
    </row>
    <row r="9" spans="1:7">
      <c r="A9" s="349" t="s">
        <v>393</v>
      </c>
      <c r="B9" s="350"/>
      <c r="C9" s="350"/>
      <c r="D9" s="350"/>
      <c r="E9" s="350"/>
      <c r="F9" s="350"/>
      <c r="G9" s="351"/>
    </row>
    <row r="10" spans="1:7" s="7" customFormat="1">
      <c r="A10" s="40"/>
      <c r="B10" s="347" t="s">
        <v>394</v>
      </c>
      <c r="C10" s="347"/>
      <c r="D10" s="347" t="s">
        <v>395</v>
      </c>
      <c r="E10" s="347"/>
      <c r="F10" s="40" t="s">
        <v>388</v>
      </c>
      <c r="G10" s="40" t="s">
        <v>396</v>
      </c>
    </row>
    <row r="11" spans="1:7">
      <c r="A11" s="41" t="s">
        <v>397</v>
      </c>
      <c r="B11" s="348" t="s">
        <v>398</v>
      </c>
      <c r="C11" s="348"/>
      <c r="D11" s="352" t="s">
        <v>399</v>
      </c>
      <c r="E11" s="352"/>
      <c r="F11" s="37" t="s">
        <v>400</v>
      </c>
      <c r="G11" s="38"/>
    </row>
    <row r="12" spans="1:7">
      <c r="A12" s="41" t="s">
        <v>401</v>
      </c>
      <c r="B12" s="352" t="s">
        <v>402</v>
      </c>
      <c r="C12" s="352"/>
      <c r="D12" s="352" t="s">
        <v>403</v>
      </c>
      <c r="E12" s="352"/>
      <c r="F12" s="37" t="s">
        <v>400</v>
      </c>
      <c r="G12" s="38"/>
    </row>
    <row r="13" spans="1:7">
      <c r="A13" s="41" t="s">
        <v>404</v>
      </c>
      <c r="B13" s="352" t="s">
        <v>402</v>
      </c>
      <c r="C13" s="352"/>
      <c r="D13" s="352" t="s">
        <v>403</v>
      </c>
      <c r="E13" s="352"/>
      <c r="F13" s="37" t="s">
        <v>400</v>
      </c>
      <c r="G13" s="3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9" sqref="A9"/>
    </sheetView>
  </sheetViews>
  <sheetFormatPr baseColWidth="10" defaultColWidth="10.875" defaultRowHeight="14.25"/>
  <cols>
    <col min="1" max="1" width="55.25" customWidth="1"/>
    <col min="5" max="5" width="20.125" customWidth="1"/>
    <col min="6" max="6" width="34.75" customWidth="1"/>
  </cols>
  <sheetData>
    <row r="1" spans="1:6" ht="52.5" customHeight="1">
      <c r="A1" s="29" t="s">
        <v>405</v>
      </c>
      <c r="E1" s="8" t="s">
        <v>406</v>
      </c>
      <c r="F1" s="8" t="s">
        <v>407</v>
      </c>
    </row>
    <row r="2" spans="1:6" ht="25.5" customHeight="1">
      <c r="A2" s="28" t="s">
        <v>408</v>
      </c>
      <c r="E2" s="9">
        <v>0</v>
      </c>
      <c r="F2" s="10" t="s">
        <v>343</v>
      </c>
    </row>
    <row r="3" spans="1:6" ht="45" customHeight="1">
      <c r="A3" s="28" t="s">
        <v>409</v>
      </c>
      <c r="E3" s="9">
        <v>1</v>
      </c>
      <c r="F3" s="10" t="s">
        <v>410</v>
      </c>
    </row>
    <row r="4" spans="1:6" ht="45" customHeight="1">
      <c r="A4" s="28" t="s">
        <v>411</v>
      </c>
      <c r="E4" s="9">
        <v>2</v>
      </c>
      <c r="F4" s="10" t="s">
        <v>412</v>
      </c>
    </row>
    <row r="5" spans="1:6" ht="45" customHeight="1">
      <c r="A5" s="28" t="s">
        <v>413</v>
      </c>
      <c r="E5" s="9">
        <v>3</v>
      </c>
      <c r="F5" s="10" t="s">
        <v>414</v>
      </c>
    </row>
    <row r="6" spans="1:6" ht="45" customHeight="1">
      <c r="A6" s="28" t="s">
        <v>415</v>
      </c>
      <c r="E6" s="9">
        <v>4</v>
      </c>
      <c r="F6" s="10" t="s">
        <v>416</v>
      </c>
    </row>
    <row r="7" spans="1:6" ht="45" customHeight="1">
      <c r="A7" s="28" t="s">
        <v>417</v>
      </c>
      <c r="E7" s="9">
        <v>5</v>
      </c>
      <c r="F7" s="10" t="s">
        <v>418</v>
      </c>
    </row>
    <row r="8" spans="1:6" ht="45" customHeight="1">
      <c r="A8" s="28" t="s">
        <v>419</v>
      </c>
    </row>
    <row r="9" spans="1:6" ht="45" customHeight="1">
      <c r="A9" s="28" t="s">
        <v>420</v>
      </c>
    </row>
    <row r="10" spans="1:6" ht="45" customHeight="1">
      <c r="A10" s="28" t="s">
        <v>421</v>
      </c>
    </row>
    <row r="11" spans="1:6" ht="45" customHeight="1">
      <c r="A11" s="28" t="s">
        <v>422</v>
      </c>
    </row>
    <row r="12" spans="1:6" ht="45" customHeight="1">
      <c r="A12" s="28" t="s">
        <v>423</v>
      </c>
    </row>
    <row r="13" spans="1:6" ht="45" customHeight="1">
      <c r="A13" s="28" t="s">
        <v>424</v>
      </c>
    </row>
    <row r="14" spans="1:6" ht="45" customHeight="1">
      <c r="A14" s="28" t="s">
        <v>425</v>
      </c>
    </row>
    <row r="15" spans="1:6" ht="45" customHeight="1">
      <c r="A15" s="28" t="s">
        <v>426</v>
      </c>
    </row>
    <row r="16" spans="1:6" ht="45" customHeight="1">
      <c r="A16" s="28" t="s">
        <v>427</v>
      </c>
    </row>
    <row r="17" spans="1:1" ht="45" customHeight="1">
      <c r="A17" s="28" t="s">
        <v>428</v>
      </c>
    </row>
    <row r="18" spans="1:1" ht="45" customHeight="1">
      <c r="A18" s="28" t="s">
        <v>429</v>
      </c>
    </row>
    <row r="19" spans="1:1" ht="45" customHeight="1">
      <c r="A19" s="28" t="s">
        <v>430</v>
      </c>
    </row>
    <row r="20" spans="1:1" ht="45" customHeight="1">
      <c r="A20" s="28" t="s">
        <v>342</v>
      </c>
    </row>
    <row r="21" spans="1:1" ht="45" customHeight="1">
      <c r="A21" s="28" t="s">
        <v>431</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USUARIO</cp:lastModifiedBy>
  <cp:revision/>
  <dcterms:created xsi:type="dcterms:W3CDTF">2024-07-04T17:50:33Z</dcterms:created>
  <dcterms:modified xsi:type="dcterms:W3CDTF">2025-05-14T13:34:04Z</dcterms:modified>
  <cp:category/>
  <cp:contentStatus/>
</cp:coreProperties>
</file>