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PLANEACION 2025\PLANES DE ACCION 2025\IPCC\MARZO 2025\"/>
    </mc:Choice>
  </mc:AlternateContent>
  <xr:revisionPtr revIDLastSave="0" documentId="13_ncr:1_{DB85B224-E30F-40B6-B9B8-EF8461C1F49C}" xr6:coauthVersionLast="47" xr6:coauthVersionMax="47" xr10:uidLastSave="{00000000-0000-0000-0000-000000000000}"/>
  <bookViews>
    <workbookView xWindow="-120" yWindow="-120" windowWidth="20730" windowHeight="1116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82" i="6" l="1"/>
  <c r="AQ82" i="6"/>
  <c r="AP82" i="6"/>
  <c r="AO82" i="6"/>
  <c r="AR16" i="6"/>
  <c r="AQ16" i="6"/>
  <c r="AP16" i="6"/>
  <c r="AO16" i="6"/>
  <c r="AR111" i="6"/>
  <c r="AQ103" i="6"/>
  <c r="AP103" i="6"/>
  <c r="AO103" i="6"/>
  <c r="AR97" i="6"/>
  <c r="AQ97" i="6"/>
  <c r="AP97" i="6"/>
  <c r="AO97" i="6"/>
  <c r="AR89" i="6"/>
  <c r="AR86" i="6"/>
  <c r="AR72" i="6"/>
  <c r="AR68" i="6"/>
  <c r="AQ68" i="6"/>
  <c r="AP68" i="6"/>
  <c r="AO68" i="6"/>
  <c r="AR63" i="6"/>
  <c r="AR61" i="6"/>
  <c r="AP52" i="6"/>
  <c r="AQ59" i="6"/>
  <c r="AP59" i="6"/>
  <c r="AR59" i="6" s="1"/>
  <c r="AO59" i="6"/>
  <c r="AR54" i="6"/>
  <c r="AR53" i="6"/>
  <c r="AR52" i="6"/>
  <c r="AR50" i="6"/>
  <c r="AQ50" i="6"/>
  <c r="AP50" i="6"/>
  <c r="AO50" i="6"/>
  <c r="AR44" i="6"/>
  <c r="AR43" i="6"/>
  <c r="AR42" i="6"/>
  <c r="AR40" i="6"/>
  <c r="AQ40" i="6"/>
  <c r="AP40" i="6"/>
  <c r="AO40" i="6"/>
  <c r="AR21" i="6"/>
  <c r="AR20" i="6"/>
  <c r="AR9" i="6"/>
  <c r="AA41" i="1"/>
  <c r="Z41" i="1"/>
  <c r="Y41" i="1"/>
  <c r="X41" i="1"/>
  <c r="Y111" i="6"/>
  <c r="Y109" i="6"/>
  <c r="Y108" i="6"/>
  <c r="Y107" i="6"/>
  <c r="Y106" i="6"/>
  <c r="Y105" i="6"/>
  <c r="Y103" i="6"/>
  <c r="Y102" i="6"/>
  <c r="Y101" i="6"/>
  <c r="Y100" i="6"/>
  <c r="Y99" i="6"/>
  <c r="Y97" i="6"/>
  <c r="Y96" i="6"/>
  <c r="Y94" i="6"/>
  <c r="Y93" i="6"/>
  <c r="Y92" i="6"/>
  <c r="Y91" i="6"/>
  <c r="Y90" i="6"/>
  <c r="Y89" i="6"/>
  <c r="Y88" i="6"/>
  <c r="Y87" i="6"/>
  <c r="Y86" i="6"/>
  <c r="Y85" i="6"/>
  <c r="Y84" i="6"/>
  <c r="Y82" i="6"/>
  <c r="Y78" i="6"/>
  <c r="Y72" i="6"/>
  <c r="Y71" i="6"/>
  <c r="Y70" i="6"/>
  <c r="Y68" i="6"/>
  <c r="Y59" i="6"/>
  <c r="Y58" i="6"/>
  <c r="Y56" i="6"/>
  <c r="Y52" i="6"/>
  <c r="Y50" i="6"/>
  <c r="Y45" i="6"/>
  <c r="Y44" i="6"/>
  <c r="Y42" i="6"/>
  <c r="Y40" i="6"/>
  <c r="Y39" i="6"/>
  <c r="Y37" i="6"/>
  <c r="Y31" i="6"/>
  <c r="Y29" i="6"/>
  <c r="Y22" i="6"/>
  <c r="Y18" i="6"/>
  <c r="Y17" i="6"/>
  <c r="Y16" i="6"/>
  <c r="Y15" i="6"/>
  <c r="Y14" i="6"/>
  <c r="Y13" i="6"/>
  <c r="Y12" i="6"/>
  <c r="Y11" i="6"/>
  <c r="Y10" i="6"/>
  <c r="Y9" i="6"/>
  <c r="AA36" i="1"/>
  <c r="Z36" i="1"/>
  <c r="Y36" i="1"/>
  <c r="X36" i="1"/>
  <c r="AA35" i="1" l="1"/>
  <c r="Z35" i="1"/>
  <c r="Y35" i="1"/>
  <c r="X35" i="1"/>
  <c r="AA34" i="1"/>
  <c r="Z34" i="1"/>
  <c r="Y34" i="1"/>
  <c r="X34" i="1"/>
  <c r="AA33" i="1"/>
  <c r="Z33" i="1"/>
  <c r="Y33" i="1"/>
  <c r="X33" i="1"/>
  <c r="AA32" i="1"/>
  <c r="Z32" i="1"/>
  <c r="Y32" i="1"/>
  <c r="X32" i="1"/>
  <c r="AA31" i="1"/>
  <c r="Z31" i="1"/>
  <c r="Y31" i="1"/>
  <c r="X31" i="1"/>
  <c r="W35" i="1"/>
  <c r="W34" i="1"/>
  <c r="W33" i="1"/>
  <c r="W32" i="1"/>
  <c r="W31" i="1"/>
  <c r="V35" i="1"/>
  <c r="V34" i="1"/>
  <c r="V33" i="1"/>
  <c r="V32" i="1"/>
  <c r="V31" i="1"/>
  <c r="AA30" i="1"/>
  <c r="Z30" i="1"/>
  <c r="Y30" i="1"/>
  <c r="X30" i="1"/>
  <c r="AA29" i="1"/>
  <c r="Z29" i="1"/>
  <c r="AA28" i="1"/>
  <c r="Z28" i="1"/>
  <c r="AA27" i="1"/>
  <c r="Z27" i="1"/>
  <c r="AA26" i="1"/>
  <c r="Z26" i="1"/>
  <c r="AA25" i="1"/>
  <c r="Z25" i="1"/>
  <c r="Y29" i="1"/>
  <c r="Y28" i="1"/>
  <c r="Y27" i="1"/>
  <c r="Y26" i="1"/>
  <c r="Y25" i="1"/>
  <c r="X29" i="1"/>
  <c r="X28" i="1"/>
  <c r="X27" i="1"/>
  <c r="X26" i="1"/>
  <c r="X25" i="1"/>
  <c r="W29" i="1"/>
  <c r="W28" i="1"/>
  <c r="W27" i="1"/>
  <c r="W26" i="1"/>
  <c r="W25" i="1"/>
  <c r="V29" i="1"/>
  <c r="V28" i="1"/>
  <c r="V27" i="1"/>
  <c r="V26" i="1"/>
  <c r="V25" i="1"/>
  <c r="AA24" i="1"/>
  <c r="Z24" i="1"/>
  <c r="Y24" i="1"/>
  <c r="X24" i="1"/>
  <c r="AA23" i="1"/>
  <c r="Z23" i="1"/>
  <c r="Z22" i="1"/>
  <c r="Y23" i="1"/>
  <c r="Y22" i="1"/>
  <c r="X23" i="1"/>
  <c r="X22" i="1"/>
  <c r="W23" i="1"/>
  <c r="W22" i="1"/>
  <c r="V23" i="1"/>
  <c r="V22" i="1"/>
  <c r="AA21" i="1"/>
  <c r="AA20" i="1"/>
  <c r="AA19" i="1"/>
  <c r="AA17" i="1"/>
  <c r="Z21" i="1"/>
  <c r="Z20" i="1"/>
  <c r="Z19" i="1"/>
  <c r="Z18" i="1"/>
  <c r="Z17" i="1"/>
  <c r="Y17" i="1"/>
  <c r="Y18" i="1"/>
  <c r="Y19" i="1"/>
  <c r="Y20" i="1"/>
  <c r="Y21" i="1"/>
  <c r="X21" i="1"/>
  <c r="X20" i="1"/>
  <c r="X19" i="1"/>
  <c r="X18" i="1"/>
  <c r="X17" i="1"/>
  <c r="W20" i="1"/>
  <c r="W19" i="1"/>
  <c r="W18" i="1"/>
  <c r="W17" i="1"/>
  <c r="V20" i="1"/>
  <c r="V19" i="1"/>
  <c r="V18" i="1"/>
  <c r="V17" i="1"/>
  <c r="AA16" i="1"/>
  <c r="Z16" i="1"/>
  <c r="Y16" i="1"/>
  <c r="X16" i="1"/>
  <c r="Y14" i="1"/>
  <c r="X14" i="1"/>
  <c r="Y15" i="1"/>
  <c r="Y13" i="1"/>
  <c r="Y12" i="1"/>
  <c r="Y10" i="1"/>
  <c r="Y9" i="1"/>
  <c r="Y8" i="1"/>
  <c r="V15" i="1"/>
  <c r="W15" i="1" s="1"/>
  <c r="V14" i="1"/>
  <c r="W14" i="1" s="1"/>
  <c r="V13" i="1"/>
  <c r="X12" i="1"/>
  <c r="V12" i="1"/>
  <c r="V11" i="1"/>
  <c r="Z11" i="1" s="1"/>
  <c r="V10" i="1"/>
  <c r="Z10" i="1" s="1"/>
  <c r="V9" i="1"/>
  <c r="Z9" i="1" s="1"/>
  <c r="V8" i="1"/>
  <c r="Z8" i="1" s="1"/>
  <c r="AA14" i="1" l="1"/>
  <c r="AA15" i="1"/>
  <c r="W10" i="1"/>
  <c r="X10" i="1"/>
  <c r="W11" i="1"/>
  <c r="X9" i="1"/>
  <c r="X11" i="1"/>
  <c r="X13" i="1"/>
  <c r="X15" i="1"/>
  <c r="W12" i="1"/>
  <c r="W13" i="1"/>
  <c r="Z14" i="1"/>
  <c r="W9" i="1"/>
  <c r="Z15" i="1"/>
  <c r="X8" i="1"/>
  <c r="W8" i="1"/>
  <c r="AA13" i="1" l="1"/>
  <c r="AA12" i="1"/>
  <c r="AA10" i="1"/>
  <c r="AA9" i="1"/>
  <c r="AA8" i="1"/>
  <c r="AB9" i="6" l="1"/>
  <c r="Q14" i="1" l="1"/>
  <c r="Q13" i="1"/>
  <c r="AB106" i="6"/>
  <c r="AB107" i="6"/>
  <c r="AB108" i="6"/>
  <c r="AB105" i="6"/>
  <c r="AB100" i="6"/>
  <c r="AB101" i="6"/>
  <c r="AB102" i="6"/>
  <c r="AB99" i="6"/>
  <c r="AB94" i="6"/>
  <c r="AB96" i="6"/>
  <c r="AB85" i="6"/>
  <c r="AB86" i="6"/>
  <c r="AB87" i="6"/>
  <c r="AB88" i="6"/>
  <c r="AB89" i="6"/>
  <c r="AB90" i="6"/>
  <c r="AB91" i="6"/>
  <c r="AB92" i="6"/>
  <c r="AB93" i="6"/>
  <c r="AB77" i="6"/>
  <c r="AB78" i="6"/>
  <c r="AB79" i="6"/>
  <c r="AB80" i="6"/>
  <c r="AB81" i="6"/>
  <c r="AB84" i="6"/>
  <c r="AB76" i="6"/>
  <c r="AB75" i="6"/>
  <c r="AB74" i="6"/>
  <c r="AB73" i="6"/>
  <c r="AB72" i="6"/>
  <c r="AB71" i="6"/>
  <c r="AB70" i="6"/>
  <c r="AB67" i="6"/>
  <c r="AB66" i="6"/>
  <c r="AB65" i="6"/>
  <c r="AB64" i="6"/>
  <c r="AB63" i="6"/>
  <c r="AB62" i="6"/>
  <c r="AB61" i="6"/>
  <c r="AB58" i="6"/>
  <c r="AB57" i="6"/>
  <c r="AB56" i="6"/>
  <c r="AB55" i="6"/>
  <c r="AB54" i="6"/>
  <c r="AB53" i="6"/>
  <c r="AB52" i="6"/>
  <c r="AB49" i="6"/>
  <c r="AB48" i="6"/>
  <c r="AB47" i="6"/>
  <c r="AB46" i="6"/>
  <c r="AB45" i="6"/>
  <c r="AB44" i="6"/>
  <c r="AB43" i="6"/>
  <c r="AB42" i="6"/>
  <c r="AB39" i="6"/>
  <c r="AB38" i="6"/>
  <c r="AB37" i="6"/>
  <c r="AB35" i="6"/>
  <c r="AB34" i="6"/>
  <c r="AB32" i="6"/>
  <c r="AB31" i="6"/>
  <c r="AB29" i="6"/>
  <c r="AB28" i="6"/>
  <c r="AB27" i="6"/>
  <c r="AB22" i="6"/>
  <c r="AB18" i="6"/>
  <c r="AB16" i="6"/>
  <c r="AB15" i="6"/>
  <c r="AB14" i="6"/>
  <c r="AB13" i="6"/>
  <c r="AB12" i="6"/>
  <c r="AB11" i="6"/>
  <c r="AB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J8" authorId="0" shapeId="0" xr:uid="{00000000-0006-0000-0300-000001000000}">
      <text>
        <r>
          <rPr>
            <b/>
            <sz val="9"/>
            <color indexed="81"/>
            <rFont val="Tahoma"/>
            <family val="2"/>
          </rPr>
          <t>USUARIO:</t>
        </r>
        <r>
          <rPr>
            <sz val="9"/>
            <color indexed="81"/>
            <rFont val="Tahoma"/>
            <family val="2"/>
          </rPr>
          <t xml:space="preserve">
La sumatoria de las ponderaciones dcebe ser 100%
Por programa</t>
        </r>
      </text>
    </comment>
    <comment ref="R8" authorId="0" shapeId="0" xr:uid="{00000000-0006-0000-0300-000002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K8" authorId="1" shapeId="0" xr:uid="{00000000-0006-0000-0300-000003000000}">
      <text>
        <r>
          <rPr>
            <sz val="9"/>
            <color indexed="81"/>
            <rFont val="Tahoma"/>
            <family val="2"/>
          </rPr>
          <t xml:space="preserve">VER ANEXO 1
</t>
        </r>
      </text>
    </comment>
    <comment ref="AL8" authorId="1" shapeId="0" xr:uid="{00000000-0006-0000-0300-000004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<sst xmlns="http://schemas.openxmlformats.org/spreadsheetml/2006/main" count="1489" uniqueCount="727">
  <si>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</si>
  <si>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</si>
  <si>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</si>
  <si>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</si>
  <si>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</si>
  <si>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</si>
  <si>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</si>
  <si>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</si>
  <si>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</si>
  <si>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</si>
  <si>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</si>
  <si>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</si>
  <si>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</si>
  <si>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</si>
  <si>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</si>
  <si>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</si>
  <si>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</si>
  <si>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</si>
  <si>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</si>
  <si>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</si>
  <si>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</si>
  <si>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</si>
  <si>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</si>
  <si>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</si>
  <si>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</si>
  <si>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</si>
  <si>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</si>
  <si>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</si>
  <si>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</si>
  <si>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</si>
  <si>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</si>
  <si>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</si>
  <si>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</si>
  <si>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</si>
  <si>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</si>
  <si>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</si>
  <si>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</si>
  <si>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</si>
  <si>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</si>
  <si>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</si>
  <si>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</si>
  <si>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</si>
  <si>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</si>
  <si>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</si>
  <si>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</si>
  <si>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</si>
  <si>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</si>
  <si>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</si>
  <si>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</si>
  <si>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</si>
  <si>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</si>
  <si>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</si>
  <si>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</si>
  <si>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</si>
  <si>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</si>
  <si>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</si>
  <si>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</si>
  <si>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</si>
  <si>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</si>
  <si>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</si>
  <si>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</si>
  <si>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</si>
  <si>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</si>
  <si>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</si>
  <si>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</si>
  <si>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</si>
  <si>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</si>
  <si>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</si>
  <si>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</si>
  <si>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</si>
  <si>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</si>
  <si>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</si>
  <si>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</si>
  <si>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</si>
  <si>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</si>
  <si>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</si>
  <si>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</si>
  <si>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</si>
  <si>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</si>
  <si>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</si>
  <si>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</si>
  <si>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</si>
  <si>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</si>
  <si>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</si>
  <si>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</si>
  <si>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</si>
  <si>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</si>
  <si>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</si>
  <si>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</si>
  <si>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</si>
  <si>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</si>
  <si>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</si>
  <si>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</si>
  <si>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</si>
  <si>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</si>
  <si>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</si>
  <si>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</si>
  <si>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</si>
  <si>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</si>
  <si>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</si>
  <si>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</si>
  <si>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</si>
  <si>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</si>
  <si>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</si>
  <si>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</si>
  <si>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</si>
  <si>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</si>
  <si>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</si>
  <si>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</si>
  <si>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</si>
  <si>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</si>
  <si>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</si>
  <si>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</si>
  <si>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</si>
  <si>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</si>
  <si>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</si>
  <si>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</si>
  <si>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</si>
  <si>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</si>
  <si>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</si>
  <si>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</si>
  <si>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</si>
  <si>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</si>
  <si>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</si>
  <si>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</si>
  <si>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</si>
  <si>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</si>
  <si>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</si>
  <si>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</si>
  <si>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</si>
  <si>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</si>
  <si>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</si>
  <si>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</si>
  <si>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</si>
  <si>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</si>
  <si>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</si>
  <si>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</si>
  <si>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</si>
  <si>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</si>
  <si>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</si>
  <si>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</si>
  <si>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</si>
  <si>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</si>
  <si>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</si>
  <si>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</si>
  <si>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</si>
  <si>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</si>
  <si>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</si>
  <si>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</si>
  <si>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</si>
  <si>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</si>
  <si>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</si>
  <si>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</si>
  <si>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</si>
  <si>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</si>
  <si>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</si>
  <si>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</si>
  <si>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</si>
  <si>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</si>
  <si>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</si>
  <si>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</si>
  <si>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</si>
  <si>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</si>
  <si>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</si>
  <si>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</si>
  <si>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</si>
  <si>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</si>
  <si>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</si>
  <si>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</si>
  <si>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</si>
  <si>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</si>
  <si>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</si>
  <si>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</si>
  <si>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</si>
  <si>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</si>
  <si>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</si>
  <si>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</si>
  <si>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</si>
  <si>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</si>
  <si>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</si>
  <si>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</si>
  <si>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</si>
  <si>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</si>
  <si>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</si>
  <si>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</si>
  <si>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</si>
  <si>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</si>
  <si>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</si>
  <si>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</si>
  <si>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</si>
  <si>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</si>
  <si>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</si>
  <si>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</si>
  <si>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</si>
  <si>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</si>
  <si>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</si>
  <si>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</si>
  <si>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</si>
  <si>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</si>
  <si>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</si>
  <si>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</si>
  <si>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</si>
  <si>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</si>
  <si>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</si>
  <si>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</si>
  <si>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</si>
  <si>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</si>
  <si>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</si>
  <si>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</si>
  <si>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</si>
  <si>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</si>
  <si>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</si>
  <si>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</si>
  <si>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</si>
  <si>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</si>
  <si>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</si>
  <si>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</si>
  <si>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</si>
  <si>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</si>
  <si>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</si>
  <si>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</si>
  <si>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</si>
  <si>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</si>
  <si>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</si>
  <si>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</si>
  <si>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</si>
  <si>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</si>
  <si>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</si>
  <si>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</si>
  <si>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</si>
  <si>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</si>
  <si>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</si>
  <si>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</si>
  <si>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</si>
  <si>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</si>
  <si>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</si>
  <si>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</si>
  <si>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</si>
  <si>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</si>
  <si>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</si>
  <si>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DE LOS PUEBLOS Y COMUNIDADES ETNICAS</t>
  </si>
  <si>
    <t>Fortalecimiento al Desarrollo Afro-Territorial de la Población Negra, Afrocolombiana, Raizal y Palenquera</t>
  </si>
  <si>
    <t xml:space="preserve"> Territorio Sitio de Paz y Pensamiento Colectivo
</t>
  </si>
  <si>
    <t>Incrementar a 35% el porcentaje de usuarios participantes en procesos de promoción de lectura en las bibliotecas del Distrito</t>
  </si>
  <si>
    <t>ESCENARIOS CULTURALES VIVOS PARA TRANSFORMAR</t>
  </si>
  <si>
    <t>Incrementar al 100% el porcentaje de aprovechamiento de la infraestructura cultural</t>
  </si>
  <si>
    <t>DEMOCRATIZACIÓN DE LA CULTURA: ESTÍMULOS PARA EL FOMENTO Y DESARROLLO ARTÍSTICO, CULTURAL Y CREATIVO</t>
  </si>
  <si>
    <t>FORMACIÓN ARTÍSTICA Y CULTURAL</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</si>
  <si>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</si>
  <si>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</si>
  <si>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CARTAGENA BRILLA CON SU CULTURA Y PATRIMONIO MATERIAL E INMATERIAL</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</si>
  <si>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</si>
  <si>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</si>
  <si>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</si>
  <si>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</si>
  <si>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 xml:space="preserve">
02-03-01</t>
  </si>
  <si>
    <t>Número de bibliotecas dotadas y en funcionamiento</t>
  </si>
  <si>
    <t>Número de infraestructuras culturales mejoradas, adecuadas y/o dotadas</t>
  </si>
  <si>
    <t>Número de personas con acceso efectivo a procesos de lenguaje, lectura, escritura y oralidad</t>
  </si>
  <si>
    <t>Número de actividades de extensión bibliotecaria implementadas</t>
  </si>
  <si>
    <t>Plan de Fortalecimiento para la Consolidación de la Red de Bibliotecas Distritales formulado</t>
  </si>
  <si>
    <t>Plan de Fortalecimiento para la Red de Museos Distrital diseñado e implementado</t>
  </si>
  <si>
    <t>Número de estrategias de aprovechamiento en espacios culturales implementadas</t>
  </si>
  <si>
    <t xml:space="preserve">
02-03-02</t>
  </si>
  <si>
    <t>Número de estímulos culturales y artísticos otorgados o proyectos apoyados</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</si>
  <si>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</si>
  <si>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</si>
  <si>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</si>
  <si>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 xml:space="preserve">
02-03-03</t>
  </si>
  <si>
    <t>Número de personas vinculadas al programa de Formación Artística y Cultural</t>
  </si>
  <si>
    <t>Sistema Distrital de Formación Artística y Cultural creado e implementado</t>
  </si>
  <si>
    <t xml:space="preserve">
02-03-04</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</si>
  <si>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</si>
  <si>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</si>
  <si>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</si>
  <si>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</si>
  <si>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</si>
  <si>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 xml:space="preserve">
02-03-05</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</si>
  <si>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</si>
  <si>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</si>
  <si>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</si>
  <si>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</si>
  <si>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</si>
  <si>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 xml:space="preserve">
06-01-01</t>
  </si>
  <si>
    <t>Programa de Salvaguarda y Recuperación de los Bienes de Interés de Cultural de los Territorios negros, afrocolombiano, raizales y palenqueros creado e implementado</t>
  </si>
  <si>
    <t xml:space="preserve">
06-02-01</t>
  </si>
  <si>
    <t>Programa de protección, divulgación, preservación y salvaguarda de las prácticas, costumbres y saberes ancestrales de los pueblos originarios de los 6 cabildos indígenas presentes en el Distrito creado e implementado</t>
  </si>
  <si>
    <t>Número</t>
  </si>
  <si>
    <t>18 bibliotecas existentes en la red distrital</t>
  </si>
  <si>
    <t>Dotar de mobiliario y equipo y mantener en funcionamiento dieciocho (18) bibliotecas</t>
  </si>
  <si>
    <t>21 obras de infraestructura cultural construidas, mejoradas, adecuadas y/o dotadas a corte 2023</t>
  </si>
  <si>
    <t>Mejorar, adecuar y/o dotar treinta y cuatro (34) infraestructuras culturales accesibles, inclusivas y diversas</t>
  </si>
  <si>
    <t>266.138 personas con acceso efectivo a procesos de lenguaje, lectura, escritura y oralidad a corte 2023</t>
  </si>
  <si>
    <t>Vincular a trescientas seis mil cincuenta y nueve (306.059) personas de manera efectiva a los procesos de lenguaje, lectura, escritura y oralidad</t>
  </si>
  <si>
    <t>912 actividades de extensión bibliotecaria a corte 2023</t>
  </si>
  <si>
    <t>Implementar mil ochocientas (1.800) actividades de extensión bibliotecaria</t>
  </si>
  <si>
    <t>1 red de bibliotecas públicas y comunitarias en el Distrito</t>
  </si>
  <si>
    <t>Formular e implementar un (1) Plan de Fortalecimiento para la Consolidación de la Red de Bibliotecas Distritales</t>
  </si>
  <si>
    <t>Diseñar e implementar un (1) Plan de Fortalecimiento para la Red de Museos Distrital</t>
  </si>
  <si>
    <t>Construir y dotar dos (2) infraestructuras culturales accequibles, inclusivas ny diversas</t>
  </si>
  <si>
    <t>21 espacios culturales promovidos y aprovechados a corte 2023</t>
  </si>
  <si>
    <t>Implementar estrategias de aprovechamiento en treinta y cuatro (34) espacios culturales (creación, divulgación, producción y difusión)</t>
  </si>
  <si>
    <t>531 estímulos culturales y artísticos entregados en el cuatrienio 2020-2023</t>
  </si>
  <si>
    <t>Otorgar mil (1.000) estímulos culturales y artísticos</t>
  </si>
  <si>
    <t>Otorgar cien (100) estímulos con enfoque diferencial e interseccional</t>
  </si>
  <si>
    <t>Crear seis (6) mercados o espacios de circulación para emprendimientos culturales y artísticos</t>
  </si>
  <si>
    <t>Otorgar ciento cincuenta (150) apoyos financieros para micronegocios de economía popular del sector cultura, artes y patrimonio</t>
  </si>
  <si>
    <t>4.583 personas vinculadas en el programa de Formación Artística y Cultural a corte 2023</t>
  </si>
  <si>
    <t>Vincular a mil ochocientas (1.800) personas en el programa de Formación Artística y Cultural</t>
  </si>
  <si>
    <t>Crear e implementar un (1) Sistema Distrital de Formación Artística y Cultural</t>
  </si>
  <si>
    <t>Diseñar e implementar una (1) estrategia de modernización y mejoramiento del desempeño institucional del Instituto de Patrimonio y Cultura</t>
  </si>
  <si>
    <t>Diseñar e implementar un (1) plan de fortalecimiento para Sistema Distrital de Cultura y consejos de áreas artísticas</t>
  </si>
  <si>
    <t>Implementar una (1) Comisión Fílmica de Cartagena de Indias y adquirir un (1) Permiso Unificado de Filmaciones Audiovisuales (PUFAC)</t>
  </si>
  <si>
    <t>Construir una (1) Cinemateca de Cartagena de Indias</t>
  </si>
  <si>
    <t>Formular e implementar una (1) Política Pública Distrital de Cinematografía, Medios Audiovisuales e Interactivos</t>
  </si>
  <si>
    <t>Implementar y desarrollar dieciséis (16) festivales, fiestas y festejos para promoción del patrimonio inmaterial</t>
  </si>
  <si>
    <t>Impulsar anualmente el desarrollo de un (1) Festival de Música del Caribe</t>
  </si>
  <si>
    <t>Elaborar un (1) inventario del patrimonio cultural material e inmaterial de Cartagena</t>
  </si>
  <si>
    <t>Diseñar e implementar cuatro (4) estrategias para la preservación y protección de las tradiciones técnicas, costumbres y saberes propias de la cultura cartagenera (cultura alimentaria de las matronas, artesanía, tradición oral, entre otras)</t>
  </si>
  <si>
    <t>Elaborar e implementar un (1) Plan Maestro para el cuidado, conservación y apropiación social del patrimonio material</t>
  </si>
  <si>
    <t>ND</t>
  </si>
  <si>
    <t>Crear e implementar un (1) Programa de Salvaguarda y Recuperación de los Bienes de Interés de Cultural de los Territorios negros, afrocolombiano, raizales y palenqueros</t>
  </si>
  <si>
    <t>Crear e implementar un (1) programa de protección, divulgación,  preservación y salvaguarda de las prácticas, costumbres y saberes ancestrales de los pueblos originarios de los 6 Cabildos Indígenas presentes en el Distrito</t>
  </si>
  <si>
    <t xml:space="preserve"> Bibliotecas adecuadas</t>
  </si>
  <si>
    <t xml:space="preserve"> Infraestructuras culturales dotadas</t>
  </si>
  <si>
    <t>Personas beneficiadas</t>
  </si>
  <si>
    <t>Usuarios atendidos</t>
  </si>
  <si>
    <t>Documentos de planeación realizados</t>
  </si>
  <si>
    <t>NP</t>
  </si>
  <si>
    <t>Eventos de promoción de actividades culturales realizados</t>
  </si>
  <si>
    <t>Estímulos otorgados</t>
  </si>
  <si>
    <t>Personas beneficiadas con apoyos del Programa Nacional de Estímulos</t>
  </si>
  <si>
    <t>Personas capacitadas</t>
  </si>
  <si>
    <t>Documentos de lineamientos técnicos realizados</t>
  </si>
  <si>
    <t>Documentos normativos realizados</t>
  </si>
  <si>
    <t>Centros culturales construidos</t>
  </si>
  <si>
    <t>ACUMULADO DE META PRODUCTO 2024-2027</t>
  </si>
  <si>
    <t>REPORTE META PRODUCTO DE ENERO A 30 DE MARZO DE 2025</t>
  </si>
  <si>
    <t>ACUMULADO DE PRODUCTO 2024-2027</t>
  </si>
  <si>
    <t>REPORTE ACTIVIDAD DE PROYECTO EJECUTADO DE OCTUBRE 1 A DICIEMBRE 31 DE 2025</t>
  </si>
  <si>
    <r>
      <t xml:space="preserve">
</t>
    </r>
    <r>
      <rPr>
        <b/>
        <sz val="9"/>
        <color rgb="FFFF0000"/>
        <rFont val="Arial"/>
        <family val="2"/>
      </rPr>
      <t>02-03-01</t>
    </r>
  </si>
  <si>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</si>
  <si>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</si>
  <si>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</si>
  <si>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</si>
  <si>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Adecuar la infraestructura cultural para el desarrollo de actividades culturales, académicas y lúdico-educativas</t>
  </si>
  <si>
    <t>2. Infraestructuras culturales dotadas</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</si>
  <si>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</si>
  <si>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</si>
  <si>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</si>
  <si>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</si>
  <si>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</si>
  <si>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</si>
  <si>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</si>
  <si>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</si>
  <si>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DISTRITO DE CARTAGENA DE INDIAS</t>
  </si>
  <si>
    <t xml:space="preserve">CARMEN LUCY ESPINOSA DIAZ
DIRECTORA GENERAL 
</t>
  </si>
  <si>
    <t>Diseño e implementación del Sistema Distrital de Formación Artística y Cultural en el Distrito de Cartagena de Indias</t>
  </si>
  <si>
    <t>GRUPO DE VALOR</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</si>
  <si>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</si>
  <si>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</si>
  <si>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</si>
  <si>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</si>
  <si>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</si>
  <si>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población y la conservación en el tiempo</t>
  </si>
  <si>
    <t>Medir el porcentaje actual de usuarios de la biblioteca que participan en programas de promoción de lectura</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</si>
  <si>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</si>
  <si>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</si>
  <si>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</si>
  <si>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</si>
  <si>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</si>
  <si>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</si>
  <si>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</si>
  <si>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Incrementar al 100% el porcentaje de aprovechamiento de la infraestructura cultural (estimulos)</t>
  </si>
  <si>
    <t>Estimulos para la cultura</t>
  </si>
  <si>
    <t xml:space="preserve">Fortalecer los proyectos e iniciativas desarrolladas para la creacion artistica y cultural a traves de la entrega de estimulos mediante convocatorias publicas para el desarrollo de las propuestas </t>
  </si>
  <si>
    <t xml:space="preserve">Porcentaje de uso de la infraestructura cultural </t>
  </si>
  <si>
    <t>Medir el porcentaje de la capacidad total de la infraestructura cultural que se está utilizando activamente.</t>
  </si>
  <si>
    <t>Incrementar al 100% el porcentaje de aprovechamiento de la infraestructura cultural (espacios para emprendimientos)</t>
  </si>
  <si>
    <t>Número de beneficiarios de los estímulos culturales</t>
  </si>
  <si>
    <t>Medir cuántas personas o grupos han recibido estímulos culturales como becas, apoyos o subvenciones.</t>
  </si>
  <si>
    <t>Incrementar al 100% el porcentaje de aprovechamiento de la infraestructura cultural (apoyo financiero a emprenimientos)</t>
  </si>
  <si>
    <t>Número de eventos realizados</t>
  </si>
  <si>
    <t>Medir la cantidad de eventos culturales organizados en la infraestructura.</t>
  </si>
  <si>
    <t>Incrementar al 100% el porcentaje de aprovechamiento de la infraestructura cultural (programa de formaciòn)</t>
  </si>
  <si>
    <t xml:space="preserve">Promover y fortalecer los procesos de formacion artistica y cultural a traves del desarrollo de programas artisticos y culturales </t>
  </si>
  <si>
    <t>Número de participantes en los programas</t>
  </si>
  <si>
    <t xml:space="preserve">Medir el porcentaje  de incremento del numero de  personas vinculadas a los programas artísticos y culturales </t>
  </si>
  <si>
    <t>Incrementar a 95% el porcentaje de cumplimiento del Índice de Desempeño Institucional del Instituto de Patrimonio y Cultura en el marco del Modelo Integrado de Planeación y Gestión (MIPG) (mejora del desempeño institucional)</t>
  </si>
  <si>
    <t xml:space="preserve">Sistemas Integrados de Gestiòn </t>
  </si>
  <si>
    <t xml:space="preserve">Velar por la implementacion y sostenimiento del sistema integrado de gestion con base en las metodologias y lineamientos normativos vigentes </t>
  </si>
  <si>
    <t>Porcentaje de cumplimiento de los planes de acción del MIPG.</t>
  </si>
  <si>
    <t>Evaluar la eficiencia en la ejecución de las actividades planificadas bajo el MIPG</t>
  </si>
  <si>
    <t>Porcentaje de documentos institucionales actualizados y alineados con el MIPG</t>
  </si>
  <si>
    <t>Incrementar a 95% el porcentaje de cumplimiento del Índice de Desempeño Institucional del Instituto de Patrimonio y Cultura en el marco del Modelo Integrado de Planeación y Gestión (MIPG) (sistema distrital de cultura y consejos de areas)</t>
  </si>
  <si>
    <t>Poblaciones</t>
  </si>
  <si>
    <t>Fortalecer la identidad e integridad de los diferentes grupos poblacionales, salvaguardando sus expresiones culturales.</t>
  </si>
  <si>
    <t>Porcentaje de participación de los consejos de áreas artisticas en las actividades planificadas.</t>
  </si>
  <si>
    <t>Medir el porcentaje de cumplimiento de las actividades del plan de fortalecimiento para el Sistema Distrital de Cultura y consejos de áreas artísticas</t>
  </si>
  <si>
    <t>Incrementar a 95% el porcentaje de cumplimiento del Índice de Desempeño Institucional del Instituto de Patrimonio y Cultura en el marco del Modelo Integrado de Planeación y Gestión (MIPG) (comision filmica)</t>
  </si>
  <si>
    <t>Implementacion de la Comisión Fílmica de Cartagena de Indias</t>
  </si>
  <si>
    <t xml:space="preserve">Medir el porcentaje de avance en la implementacion de la Comisión Fílmica de Cartagena de Indias implementada y PUFAC </t>
  </si>
  <si>
    <t>Incrementar a 95% el porcentaje de cumplimiento del Índice de Desempeño Institucional del Instituto de Patrimonio y Cultura en el marco del Modelo Integrado de Planeación y Gestión (MIPG) (cinemateca construida)</t>
  </si>
  <si>
    <t xml:space="preserve">Cinemateca de cartagena de indias construida </t>
  </si>
  <si>
    <t xml:space="preserve">Medir avance en la construccion de la cinemateca </t>
  </si>
  <si>
    <t>Incrementar a 95% el porcentaje de cumplimiento del Índice de Desempeño Institucional del Instituto de Patrimonio y Cultura en el marco del Modelo Integrado de Planeación y Gestión (MIPG) (politica de cinematografia)</t>
  </si>
  <si>
    <t>Política Pública Distrital de Cinematografía, Medios Audiovisuales e Interactivos</t>
  </si>
  <si>
    <t>Conocer el avance en la formulacion e implementacion de la politica publica distrital de cinematografia, medios audiovisuales e interactivos</t>
  </si>
  <si>
    <t>Incrementar a 95% el porcentaje de cumplimiento del Índice de Desempeño Institucional del Instituto de Patrimonio y Cultura en el marco del Modelo Integrado de Planeación y Gestión (MIPG) (numero de festivales)</t>
  </si>
  <si>
    <t>Procesos festivos</t>
  </si>
  <si>
    <t>Adelantar, coordinar y organizar las actividades inherentes en el desarrollo de las</t>
  </si>
  <si>
    <t xml:space="preserve">Porcentaje de festivales, fiestas y festejos para promoción del patrimonio inmaterial realizados </t>
  </si>
  <si>
    <t>Alcanzar el 100% de los festivales planificados en el periodo.</t>
  </si>
  <si>
    <t>Anual</t>
  </si>
  <si>
    <t>fiestas de independencia y festejos patrimoniales atendiendo los parámetros</t>
  </si>
  <si>
    <t>establecido</t>
  </si>
  <si>
    <t>Incrementar a 95% el porcentaje de cumplimiento del Índice de Desempeño Institucional del Instituto de Patrimonio y Cultura en el marco del Modelo Integrado de Planeación y Gestión (MIPG) (festival de la musica</t>
  </si>
  <si>
    <t>Incrementar a 95% el porcentaje de cumplimiento del Índice de Desempeño Institucional del Instituto de Patrimonio y Cultura en el marco del Modelo Integrado de Planeación y Gestión (MIPG) (inventario del patrimonio)</t>
  </si>
  <si>
    <t>Administrar bienes de la nación y del distrito que se tomen en administración de</t>
  </si>
  <si>
    <t>Porcentaje de bienes patrimoniales inventariados</t>
  </si>
  <si>
    <t>Medir el porcentaje de avance en el inventario  del patrimonio cultural material e inmaterial de Cartagena.</t>
  </si>
  <si>
    <t>conformidad con los mandatos legales existentes</t>
  </si>
  <si>
    <t>Incrementar a 95% el porcentaje de cumplimiento del Índice de Desempeño Institucional del Instituto de Patrimonio y Cultura en el marco del Modelo Integrado de Planeación y Gestión (MIPG) Estrategia para la preservaciòn y tradiciones artisticas</t>
  </si>
  <si>
    <t>Conocer las diferentes expresiones culturales, permitiendo su divulgación a la población y la conservación en el tiempo</t>
  </si>
  <si>
    <t>Implementación de Estrategias de Preservación</t>
  </si>
  <si>
    <t>Medir el porcentaje de estrategias implementadas para la preservación y protección de tradiciones frente al total de estrategias planificadas.</t>
  </si>
  <si>
    <t>Incrementar a 95% el porcentaje de cumplimiento del Índice de Desempeño Institucional del Instituto de Patrimonio y Cultura en el marco del Modelo Integrado de Planeación y Gestión (MIPG) Plan Maestro para el cuidado, conservación y apropiación social del patrimonio material elaborado e implementado</t>
  </si>
  <si>
    <t>Porcentaje de avance en la elaboración del Plan Maestro</t>
  </si>
  <si>
    <t>Medir el porcentaje de avance en la elaboracion del plan maestro para el cuidado, conservación y apropiación social del patrimonio material</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</si>
  <si>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</si>
  <si>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</si>
  <si>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</si>
  <si>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</si>
  <si>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</si>
  <si>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de Tratamiento de Riesgos de Seguridad y Privacidad de la Información</t>
  </si>
  <si>
    <t xml:space="preserve"> Plan de Seguridad y Privacidad de la Información</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</si>
  <si>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</si>
  <si>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</si>
  <si>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</si>
  <si>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</si>
  <si>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</si>
  <si>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</si>
  <si>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</si>
  <si>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</si>
  <si>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</si>
  <si>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</si>
  <si>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</si>
  <si>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</si>
  <si>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</si>
  <si>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</si>
  <si>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</si>
  <si>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</si>
  <si>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</si>
  <si>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</si>
  <si>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</si>
  <si>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</si>
  <si>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</si>
  <si>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</si>
  <si>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</si>
  <si>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</si>
  <si>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</si>
  <si>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</si>
  <si>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</si>
  <si>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</si>
  <si>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</si>
  <si>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</si>
  <si>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</si>
  <si>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</si>
  <si>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</si>
  <si>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REPORTE META PRODUCTO DE ABRIL A 30 DE JUNIO DE 2025</t>
  </si>
  <si>
    <t>REPORTE META PRODUCTO DE JULIO A 30 DE SEPTIEMBRE DE 2025</t>
  </si>
  <si>
    <t>REPORTE META PRODUCTO DE  SEPTIEMBRE A 31 DE DICIEMBRE 2025</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</si>
  <si>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</si>
  <si>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</si>
  <si>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</si>
  <si>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</si>
  <si>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</si>
  <si>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Aumentar y mejorar la calidad de las estrategias implementadas para consolidar la Red Distrital de bibliotecas y la Red Distrital de museos.</t>
  </si>
  <si>
    <t>2. Documentos de planeación</t>
  </si>
  <si>
    <t>Mejorar la implementación de estrategias para el aprovechamiento de la infraestructura cultural de la ciudad</t>
  </si>
  <si>
    <t>3. Servicio de promoción de actividades culturales</t>
  </si>
  <si>
    <t>1.1. Coordinar y desarrollar actividades de funcionamiento y operación de la infraestructura cultural de Cartagena.</t>
  </si>
  <si>
    <t>1.2. Planear, coordinar y realizar actividades de extensión bibliotecaria</t>
  </si>
  <si>
    <t>1.1.1. Diseñar, coordinar e implementar la agenda de oferta cultural de las Red Distrital de Bibliotecas de Cartagena.</t>
  </si>
  <si>
    <t>2.1. Diseñar e implementar un plan de trabajo para fortalecer la agenda conjunta de la Red Dsitrital de museos de Cartagena</t>
  </si>
  <si>
    <t>2.3. Coordinar la implementación de estrategias del plan de trabajo conjunto de la red de museos distrital</t>
  </si>
  <si>
    <t>2.4. Implementar espacios de participación, interlocución e Intercambio de experiencias entre bibliotecarios y población beneficiaria</t>
  </si>
  <si>
    <t>2.5. Diseñar e implementar una agenda cultural y artística conjunta de bibliotecas públicas y comunitarias para la lectura, escritura y oralidad</t>
  </si>
  <si>
    <t>2.6. Realizar catalogación, sistematización y digitalización del acervo bibliográfico y documental de la Red de Bibliotecas Públicas del Distrito.</t>
  </si>
  <si>
    <t>2.7. Generar alianzas con actores públicos y privados locales, nacionales e internacionales.</t>
  </si>
  <si>
    <t>3.1. Diseñar e Implementar la Estrategia BarriArte</t>
  </si>
  <si>
    <t>3.2. Coordinar la implementación de estrategias para propiciar el aprovechamiento de la infraestructura cultural</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</si>
  <si>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</si>
  <si>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</si>
  <si>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</si>
  <si>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</si>
  <si>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Implementar estrategias de fomento e impulso a los emprendimientos y/o micronegocios de economía popular en la Ciudad de Cartagena de indias.</t>
  </si>
  <si>
    <t>2. Servicio de promoción de actividades culturales</t>
  </si>
  <si>
    <t>3. Servicio de apoyo financiero para el desarrollo de prácticas artísticas
y culturales</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</si>
  <si>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</si>
  <si>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</si>
  <si>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</si>
  <si>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Enfoque diferencial</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</si>
  <si>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</si>
  <si>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</si>
  <si>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</si>
  <si>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</si>
  <si>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 xml:space="preserve">Personas beneficiadas con apoyos del Programa Nacional de Estímulos
</t>
  </si>
  <si>
    <t>3.2. Realizar acompañamiento técnico a micronegocios de economía popular del sector cultura incentivados con apoyo financiero</t>
  </si>
  <si>
    <t>Gestiòn de valores para Resultados</t>
  </si>
  <si>
    <t>• Fortalecimiento organizacional y Simplificaciòn de procesos</t>
  </si>
  <si>
    <t>Gestiòn Fomento Arte y Cultura</t>
  </si>
  <si>
    <t>Gestiòn del Conocimiento</t>
  </si>
  <si>
    <t>• Participaciòn ciudadana en la gestiòn pùblica</t>
  </si>
  <si>
    <t>• Fortalecimiento organizacional y Simplificaciòn  de procesos</t>
  </si>
  <si>
    <t>Formaciòn Artistica y Cultural</t>
  </si>
  <si>
    <t>Implementaciòn y Seguimiento al Sistema Integrado de Gestiòn</t>
  </si>
  <si>
    <t>Asegurar que la documentación institucional cumple con los requisitos del MIPG.</t>
  </si>
  <si>
    <t>Gestiòn Conservaciòn del Patrimonio</t>
  </si>
  <si>
    <t>Administraciòn Patrimonial</t>
  </si>
  <si>
    <t>Plan Estratégico de Tecnologías de la Información y las Comunicaciones –¬ PETI</t>
  </si>
  <si>
    <t>" Plan Anual de Adquisiciones</t>
  </si>
  <si>
    <t>REPORTE ACTIVIDAD DE PROYECTO
EJECUTADO DE SEPTIEMBRE 1 A DICIEMBRE 31 DE 2024</t>
  </si>
  <si>
    <t>• Operacionales: Cambios en los precios de insumos necesarios para el desarrollo de las actividades.</t>
  </si>
  <si>
    <t xml:space="preserve">• Costeo de insumos necesarios para las actividades con base en precios promedio del mercado
</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</si>
  <si>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</si>
  <si>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</si>
  <si>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</si>
  <si>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</si>
  <si>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</si>
  <si>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AVANCE PORCENTUAL DEL PROYECTO FORTALECIMIENTO DE LA INFRAESTRUCTURA CULTURAL COMO "ESCENARIOS VIVOS PARA LA TRANSFORMACION SOCIAL EN CARTAGENA DE INDIAS</t>
  </si>
  <si>
    <t xml:space="preserve">• Operacionales: Cambios en los precios de insumos necesarios para el desarrollo de las actividades.
</t>
  </si>
  <si>
    <t xml:space="preserve">
• Oferta de salarios de acuerdo con las calidades de la mano de obra.
</t>
  </si>
  <si>
    <t>2.2. Apoyar técnica y financiaeramente la ejecución del plan de trabajo conjunto de la red distrital de museos.</t>
  </si>
  <si>
    <t>AVANCE PORCENTUAL DEL PROYECTO Aprovechamiento de la infraestructura cultural existente para la implementación de una agenda cultural articulada y permanente en el distrito</t>
  </si>
  <si>
    <t>• Baja asignación de recursos para el cumplimiento de las metas establecidas en la estrategia</t>
  </si>
  <si>
    <t>• Gestión de alianzas con el sector privado para el aumento de los recursos de financiación, gestión de alianzas con la Nación para los cupos de estímulos para Cartagena</t>
  </si>
  <si>
    <t xml:space="preserve">• Retraso en el recaudo de los  recursos públicos para realizar los desembolsos para la ejecución del plan del proyecto.
</t>
  </si>
  <si>
    <t>• Gestión administrativa oportuna, seguimiento mensual a metas de recaudo y recaudo real para medidas oportunas</t>
  </si>
  <si>
    <t>AVANCE PORCENTUAL DEL PROYECTO Fortalecimiento de la estrategia de estímulos para el fomento y desarrollo artístico, cultural, creativo e impulso a la economía popular en torno
al arte y patrimonio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</si>
  <si>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</si>
  <si>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</si>
  <si>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</si>
  <si>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1.1. Elaborar el documento de bases o términos de referencias para las convocatorias de los programas en las diferentes áreas artísticas.</t>
  </si>
  <si>
    <t>• No contar con los recursos
• necesarios para financiar la actividad y los insumos
• necesarios para su desarrollo</t>
  </si>
  <si>
    <t xml:space="preserve">• Fortalecer la planeación financiera, realizar gestión de fuentes alternativas de financiación
</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</si>
  <si>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</si>
  <si>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</si>
  <si>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</si>
  <si>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Crear e implementar un (1) Sistema Distrital de Formación Artística y Cultura</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</si>
  <si>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</si>
  <si>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</si>
  <si>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</si>
  <si>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</si>
  <si>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</si>
  <si>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 xml:space="preserve">AVANCE PORCENTUAL DEL PROYECTO Diseño e implementación del Sistema Distrital de Formación Artística y Cultural en el Distrito de Cartagena de Indias </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</si>
  <si>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</si>
  <si>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</si>
  <si>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</si>
  <si>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</si>
  <si>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1.1. Realizar actividades de diseño e implementación de sistemas de gestión y de desempeño institucional en el marco del Modelo Integrado de Planeación y Gestión - MIPG y FURAC</t>
  </si>
  <si>
    <t>Infancia
Adolescencia
Adultez</t>
  </si>
  <si>
    <t>• Operacionales: Problemas de usabilidad e incompatibilidad con los sistemas de gestión establecidos por la normatividad vigente</t>
  </si>
  <si>
    <t>• Diseños de softwares a la medida.</t>
  </si>
  <si>
    <t>1.2. Realizar diseño, gestión de aprobación e implementación de políticas públicas del sector cultural.</t>
  </si>
  <si>
    <t>1.3. Implementación de tecnologías de la información y la comunicación para la gestión misional del IPCC.</t>
  </si>
  <si>
    <t>• De mercado: Cambios drásticos en los precios de insumos.</t>
  </si>
  <si>
    <t>• Asesoramiento técnico y compromiso contractual de proveedores en desarrollos y adaptación a las necesidades institucionales.</t>
  </si>
  <si>
    <t>1.4. Dotación de mobiliario, equipos, acceso a conectividad y adopción de software de gestión institucional.</t>
  </si>
  <si>
    <t>Implementar estrategias de fortalecimiento del Sistema Distrital de Cultura y consejos de área artística</t>
  </si>
  <si>
    <t>2. Documentos de lineamientos técnicos</t>
  </si>
  <si>
    <t>2.1. Realizar actividades orientadas al diseño e implementación de un plan de fortalecimiento del Sistema Distrital de Cultura.</t>
  </si>
  <si>
    <t>2.2. Apoyar técnica y financieramente los planes de acción de los concejos de área artística.</t>
  </si>
  <si>
    <t xml:space="preserve">• Operacionales: Transporte y embalaje inadecuado de equipos.
</t>
  </si>
  <si>
    <t xml:space="preserve">• Realizar costeo con base en precios del mercado en la fase precontractual.
• Adquisición de pólizas de cumplimiento y garantías de aseguramiento de mercancía.
</t>
  </si>
  <si>
    <t>2.3. Implementar estrategias de ejercicios de gobernanza y apropiación social para el fortalecimiento del ecosistema de las artes, la cultura y el patrimonio.</t>
  </si>
  <si>
    <t>AVANCE PORCENTUAL DEL PROYECTO Modernización Institucional para la Gobernanza cultural en Cartagena de Indias</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</si>
  <si>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</si>
  <si>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</si>
  <si>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</si>
  <si>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</si>
  <si>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</si>
  <si>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</si>
  <si>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</si>
  <si>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</si>
  <si>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</si>
  <si>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</si>
  <si>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</si>
  <si>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</si>
  <si>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</si>
  <si>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</si>
  <si>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</si>
  <si>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</si>
  <si>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</si>
  <si>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</si>
  <si>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AVANCE PORCENTUAL DEL PROYECTO Protección, inclusión y garantía de los derechos culturales para la gobernanza de la cinematografía, medios audiovisuales e interactivos en el Distrito de Cartagena de Indias</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</si>
  <si>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</si>
  <si>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</si>
  <si>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</si>
  <si>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</si>
  <si>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1.1. Organizar y coordinar festivales, fiestas y festejos propios de las manifestaciones culturales para promoción del patrimonio inmaterial</t>
  </si>
  <si>
    <t xml:space="preserve">• La no participación y vinculación de la ciudadanía en las distintas actividades y estrategias realizadas en el Distrito de Cartagena de Indias
• Personal poco capacitado en el sector cultural realizando las estrategias, procesos y actividades.
• Altas lluvias que dificulten los procesos de encuentros, de integración, de actividades festivas
• Retraso en el recaudo de los recursos públicos para lograr ejecutar estas actividades de seguimiento y control
</t>
  </si>
  <si>
    <t xml:space="preserve">• Crear estrategias y actividades llamativas para convocar a la comunidad a participar de las actividades a desarrollar
• Contar con personal capacitado en el sector cultural y artístico, personal con manejo de comunidades, personal con experiencia en actividades dirigidas a los jóvenes
• Contar con un cronograma alternativo para llevar a cabo las distintas actividades culturales y artísticas a realizar
• Retraso en los desembolsos para la ejecución del plan del proyecto
</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</si>
  <si>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</si>
  <si>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</si>
  <si>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</si>
  <si>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 Servicio de apoyo financiero al sector artístico y cultural</t>
  </si>
  <si>
    <t>2.1. Realizar acompañamiento a la organización y ejecución del Festival de Musica del Caribe.</t>
  </si>
  <si>
    <t xml:space="preserve">2.2. Brindar apoyo financiero y de operación logística al Festival de Música del Caribe.
</t>
  </si>
  <si>
    <t>3. Documentos de lineamientos técnicos</t>
  </si>
  <si>
    <t>3.1. Elaborar un (1) inventario del patrimonio cultural material e inmaterial de Cartagena</t>
  </si>
  <si>
    <t>Incrementar el uso de herramientas y metodologías para la gestión del conocimiento del patrimonio cultural material e inmaterial del Distrito de Cartagena de Indias</t>
  </si>
  <si>
    <t>3.2. Coordinar acciones para la la elaboración, validación y presentación del inventario del patrimonio material e inmaterial de Cartagena.</t>
  </si>
  <si>
    <t>Fortalecer la orientación, salvaguarda, valoración, cuidado y control del patrimonio material en el Distrito de Cartagena de Indias</t>
  </si>
  <si>
    <t>4. Documentos de planeación</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</si>
  <si>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</si>
  <si>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</si>
  <si>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</si>
  <si>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</si>
  <si>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AVANCE PORCENTUAL DEL PROYECTO Protección , gestión y salvaguarda del patrimonio material e inmaterial del distrito turístico y cultural de Cartagena de Indias</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</si>
  <si>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</si>
  <si>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</si>
  <si>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</si>
  <si>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1.1. Realizar un inventario de los Bienes de Interés cultural Bienes de Interés Cultural de los territorios negros, afrocolombianos, raizales y palenqueros en Cartagena de Indias.</t>
  </si>
  <si>
    <t>Étnico</t>
  </si>
  <si>
    <t>1.2. Diseñar e implementar estrategias para la protección, salvaguardia y recuperación de los Bienes de Interés cultural Bienes de Interés Cultural de los territorios negros, afrocolombianos, raizales y palenqueros en Cartagena de Indias</t>
  </si>
  <si>
    <t>1.3. Diseñar e implementar estrategias para la preservación y protección de las tradiciones, técnicas, costumbres, saberes y otras prácticas significativas del territorio aplicando el enfoque diferencial y comunitario</t>
  </si>
  <si>
    <t>1.4. Diseñar e implementar estrategias para el cuidado, conservación, puesta en valor y apropiación social de los Bienes de Interés cultural Bienes de Interés Cultural de los territorios negros, afrocolombianos, raizales y palenqueros en Cartagena de Indias.</t>
  </si>
  <si>
    <t>AVANCE PORCENTUAL DEL PROYECTO Conservación y recuperación de los Bienes de Interés Cultural de los territorios NARP en Cartagena de Indias. Cartagena de Indias</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</si>
  <si>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</si>
  <si>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</si>
  <si>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</si>
  <si>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programa formativo; Desarrollo de talleres, cursos, charlas que transmitan conocimientos tradicionales, idiomas indígenas, técnicas artesanales, entre otros aspectos culturales.</t>
  </si>
  <si>
    <t>1.2. Realizar difusión cultural: Organización de eventos entre estos en el cuatrienio se realizarán festivales, exposiciones, conciertos, danzas tradicionales, que permitan mostrar y compartir la riqueza cultural de los pueblos indígenas</t>
  </si>
  <si>
    <t>1.3. Realizar documentación y archivo: Recopilación y registro de narrativas orales, música, danzas, artesanías, recetas tradicionales, para preservar este conocimiento y facilitar su transmisión a futuras generaciones</t>
  </si>
  <si>
    <t>1.4. Realizar lineamientos de políticas públicas: Impulso y apoyo a iniciativas que promuevan el reconocimiento oficial de la diversidad cultural indígena, la protección de sus territorios ancestrales y el fomento de la participación activa de las comunidades en la toma de decisiones</t>
  </si>
  <si>
    <t>AVANCE PORCENTUAL DEL PROYECTO Implementación de una estrategia para la protección, divulgación, preservación y salvaguarda de las prácticas, costumbres y saberes ancestrales de los pueblos originarios de los cabildos indígenas presentes en el Distrito de Cartagena de Indias</t>
  </si>
  <si>
    <t>REPORTE PRODUCTO DE JULIO A 30 DE SEPTIEMBRE DE 2025</t>
  </si>
  <si>
    <t>REPORTE PRODUCTO DE SEPTIEMBRE A 31 DE DICIEMBRE DE 2025</t>
  </si>
  <si>
    <t>REPORTE ACTIVIDAD DE PROYECTO
EJECUTADO DE ABRIL 1 A JUNIO 30 DE 2025</t>
  </si>
  <si>
    <t>REPORTE ACTIVIDAD DE PROYECTO
EJECUTADO DE JULIO 1 A SEPTIEMBRE 30 DE 2025</t>
  </si>
  <si>
    <t>EJECUCIÓN PRESUPUESTAL SEGÚN REGISTROS PRESUPUESTALES DE ENERO A MARZO 31 DE 2025</t>
  </si>
  <si>
    <t>AVANCE DE EJECUCIÓN PRESUPUESTAL SEGÚN GIROS DE ENERO A MARZO 31 DE 2025</t>
  </si>
  <si>
    <t>REPORTE ACTIVIDAD DE PROYECTO
EJECUTADO DE ENERO 1 A MARZO 31 DE 2025</t>
  </si>
  <si>
    <t>REPORTE META PRODUCTO DE ENERO A 31 DE MARZO DE 2025</t>
  </si>
  <si>
    <t>INSTITUTO DE PATRIMONIO Y CULTURA DE CARTAGENA - IPCC</t>
  </si>
  <si>
    <t>0 </t>
  </si>
  <si>
    <t>2 </t>
  </si>
  <si>
    <t>1 </t>
  </si>
  <si>
    <t>0,1 </t>
  </si>
  <si>
    <t>SI</t>
  </si>
  <si>
    <t>REALIZAR ESTUDIOS PARA LA VERIFICACIÓN Y DIAGNOSTICO DE LAS CONDICIONES FÍSICAS DEL TEATRO ADOLFO MEJÍA DE CARTAGENA DE INDIAS, CON LA FINALIDAD DE ESTRUCTURAR EL PROYECTO DE ADECUACIÓN Y/O REHABILITACIÓN INTEGRAL DE LA EDIFICACIÓN</t>
  </si>
  <si>
    <t>convenio interadministrativo</t>
  </si>
  <si>
    <t>$191.923 .200</t>
  </si>
  <si>
    <t xml:space="preserve">PRESTACION DE SERVICIOS PROFESIONALES COMO ASESOR TECNICO AL INSTITUTO DE PATRIMONIO Y CULTURA DE CARTAGENA DE INDIAS. </t>
  </si>
  <si>
    <t xml:space="preserve">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 </t>
  </si>
  <si>
    <t>CONTRATACION DIRECTA</t>
  </si>
  <si>
    <t>Prestar servicios profesionales como asesor técnico y estratégico del instituto de patrimonio y cultura ipcc en el marco del proyecto diseño e implementación del Sistema Distrital de Formación Artístico</t>
  </si>
  <si>
    <t>PRESTAR SERVICIOS PROFESIONALES COMO ARQUITECTO A LA DIVISIÓN DE PATRIMONIO CULTURAL DEL INSTITUTO DE PATRIMONIO Y CULTURA DE CARTAGENA DE INDIAS EN EL MARCO DEL PROYECTO PROTECCIÓN, GESTIÓN Y SALVAGUARDA DEL PATRIMONIO MATERIAL E INMATERIAL DEL DISTRITO TURÍSTICO Y CULTURAL EN CARTAGENA DE INDIAS</t>
  </si>
  <si>
    <t>PRESTAR SERVICIOS PROFESIONALES COMO ARQUITECTO AL INSTITUTO DE PATRIMONIO Y CULTURA DE CARTAGENA DE INDIAS.</t>
  </si>
  <si>
    <t>PRESTAR SERVICIOS PROFESIONALES COMO ARQUITECTO EN LA DIVISIÓN DE PATRIMONIO CULTURAL DEL INSTITUTO DE PATRIMONIO Y CULTURA, EN EL MARCO DEL PROYECTO PROTECCIÓN, GESTIÓN Y SALVAGUARDA DEL PATRIMONIO MATERIAL E INMATERIAL DEL DISTRITO TURÍSTICO Y CULTURAL EN CARTAGENA DE INDIAS</t>
  </si>
  <si>
    <t>PRESTAR SERVICIOS PROFESIONALES COMO ARQUITECTO AL INSTITUTO DE PATRIMONIO Y CULTURA DE CARTAGENA DE INDIAS, EN EL MARCO DEL PROYECTO PROTECCIÓN, GESTIÓN Y SALVAGUARDA DEL PATRIMONIO MATERIAL E INMATERIAL DEL DISTRITO TURISTICO Y CULTURAL EN CARTAGENA DE INDIAS</t>
  </si>
  <si>
    <t>PRESTAR SERVICIOS PROFESIONALES COMO INGENIERO CIVIL AL INSTITUTO DE PATRIMONIO Y CULTURA DE C</t>
  </si>
  <si>
    <t>PRESTAR SEVICIOS DE APOYO A LA GESTIÓN EN LAS ACCIONES QUE DESARROLLA EL IPCC EN EL MARCO DEL PROYECTO: Protección , gestión y salvaguarda del patrimonio Material e inmaterial del distrito Turístico y Cultural en Cartagena de Indias.</t>
  </si>
  <si>
    <t>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t>
  </si>
  <si>
    <t>PRESTAR SERVICIOS PROFESIONALES AL INSTITUTO DE PATRIMONIO Y CULTURA EN EL MARCO DEL PROYECTO: PROTECCIÓN, GESTIÓN Y SALVAGUARDA DEL PATRIMONIO MATERIAL E INMATERIAL DEL DISTRITO TURISTICO Y CULTURAL EN CARTAGENA DE INDIAS</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</si>
  <si>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</si>
  <si>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PRESTAR SERVICIOS PROFESIONALES COMO ARQUITECTO AL INSTITUTO DE PATRIMONIO Y  CULTURA DE CARTAGENA DE INDIAS</t>
  </si>
  <si>
    <t>PRESTAR SERVICIOS PROFESIONALES COMO INGENIERO CIVIL AL</t>
  </si>
  <si>
    <t>72.000.000 COP</t>
  </si>
  <si>
    <t>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t>
  </si>
  <si>
    <t>Prestar servicios profesionales con destino al Ipcc, en el marco del proyecto de aprovechamiento de la ins la infraestructura cultural.  Ruta Patrimonial</t>
  </si>
  <si>
    <t>PRESTAR SERVICIOS PROFESIONALES ASESORANDO EN LA COORDINACIÓN DE LA RED DISTRITAL DE BIBLIOTECAS DEL INSTITUTO DE PATRIMONIO Y CULTURA DE CARTAGENA DE INDIAS.</t>
  </si>
  <si>
    <t>RESTAR SERVICIOS PROFESIONALES EN LA DIVISIÓN DE PROMOCIÓN CULTURAL DEL INSTITUTO DE PATRIMONIO Y CULTURA,EN EL MARCO DEL PROYECTO DE APROVECHAMIENTO DE LA INFRAESTRUCTURA CULTURAL EXISTENTE PARA LA IMPLEMENTACIÓN DE UNA AGENDA CULTURAL ARTICULADA Y PERMANENTE EN EL DISTRITO DE CARTAGENA DE INDIAS</t>
  </si>
  <si>
    <t>PRESTAR SERVICIOS PROFESIONALES ASESORANDO EN LA RED DISTRITAL DE BIBLIOTECAS DEL INSTITUTO DE PATRIMONIO Y CULTURA DE CARTAGENA DE INDIAS.</t>
  </si>
  <si>
    <t>PRESTAR SERVICIOS DE APOYO A LA GESTIÓN DEL IPCC COMO PROMOTOR DE MÚSICA EN LA RED DE BIBLIOTECAS.</t>
  </si>
  <si>
    <t>PRESTAR SERVICIOS DE APOYO LA GESTIÓN EN LA DIVISIÓN DE PROMOCIÓN CULTURAL DEL IPCC,EN EL MARCO DEL PROYECTO DE APROVECHAMIENTO DE LA INFRAESTRUCTURA CULTURAL EXISTENTE PARA LA IMPLEMENTACIÓN DE UNA AGENDA CULTURAL ARTICULADA Y PERMANENTE EN EL DISTRITO DE CARTAGENA DE INDIAS</t>
  </si>
  <si>
    <t>PRESTAR SERVICIOS DE APOYO A LA GESTIÓN EN EL INSTITUTO DE PATRIMONIO Y CULTURA DE CARTAGENA EN EL MARCO DEL PROYECTO DE APROVECHAMIENTO DE LA INFRAESTRUCTURA CULTURAL EXISTENTE PARA LA IMPLEMENTACIÓN DE UNA AGENDA CULTURAL ARTICULADA Y PERMANENTE EN EL DISTRITO DE CARTAGENA DE INDIAS</t>
  </si>
  <si>
    <t>PRESTAR SERVICIOS DE APOYO A LA GESTIÓN DEL IPCC COMO PROMOTOR DE LECTURA Y ESCRITURA EN LA RED DE BIBLIOTECAS.</t>
  </si>
  <si>
    <t>PRESTAR SERVICIOS PROFESIONALES EN ARTES ESCENICAS, ACTIVIDADES DE PEDAGOGIA, ARTE Y CULTURA EN LA RED DE BIBLIOTECAS</t>
  </si>
  <si>
    <t>PRESTAR SERVICIOS DE APOYO A LA GESTION AL ÁREA DE MUSICA EN LA RED DISTRITAL DE BIBLIOTECAS EN EL INSTITUTO DE PATRIMONIO Y CULTURA DE CARTAGENA</t>
  </si>
  <si>
    <t>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</si>
  <si>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PRESTAR SEVICIOS DE APOYO A LA GESTIÓN EN LAS ACCIONES QUE DESARROLLA EL IPCC EN EL PROYECTO DE APROVECHAMIENTO DE LA INFRAESTRUCTURA CULTURAL EXISTENTE PARA LA IMPLEMETACIÓN DE UNA AGENDA CULTURAL ARTICULADA Y PERMANENTE EN EL DISTRITO DE CARTAGENA DE INDIAS</t>
  </si>
  <si>
    <t>$ 40,000,000</t>
  </si>
  <si>
    <t>$ 60,000,000</t>
  </si>
  <si>
    <t>$ 29,600,000</t>
  </si>
  <si>
    <t>$ 25,600,000</t>
  </si>
  <si>
    <t>$ 30,800,000</t>
  </si>
  <si>
    <t>$ 35,200,000</t>
  </si>
  <si>
    <t>$ 9,600,000</t>
  </si>
  <si>
    <t>$ 20,800,000</t>
  </si>
  <si>
    <t>$ 20,000,000</t>
  </si>
  <si>
    <t>$ 17,600,000</t>
  </si>
  <si>
    <t>$ 7,500,000</t>
  </si>
  <si>
    <t>$ 18,900,000</t>
  </si>
  <si>
    <t>$ 17,500,000</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</si>
  <si>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</si>
  <si>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Ingresos corrientes de Libre Destinación - IMPUESTO DE ESPECTACULOS PUBLICOS IPCC - SGP</t>
  </si>
  <si>
    <t>Ingresos corrientes de Libre Destinación</t>
  </si>
  <si>
    <t>Prestar servicios profesionales como asesor técnico y estratégico del instituto de patrimonio y cultura ipcc</t>
  </si>
  <si>
    <t>inglesos corriente de libre destinacion</t>
  </si>
  <si>
    <t>CONVENIO</t>
  </si>
  <si>
    <t>recursos propios</t>
  </si>
  <si>
    <t>ACUMULADO AL CUATRIENIO</t>
  </si>
  <si>
    <t>AVANCE META PRODUCTO AL AÑO CON PONDERACION</t>
  </si>
  <si>
    <t>AVANCE META PRODUCTO AL CUATRIENIO</t>
  </si>
  <si>
    <t>AVANCE META PRODUCTO AL AÑO PROMEDIO SIMPLE</t>
  </si>
  <si>
    <t>ACUMULADO META PRODUCTO AL AÑO 2025</t>
  </si>
  <si>
    <t>AVANCE PROMEDIO PROGRAMA ESCENARIOS CULTURALES VIVOS PARA TRANSFORMAR</t>
  </si>
  <si>
    <t>AVANCE PROMEDIO PROGRAMA DEMOCRATIZACION DE LA CULTURAESTIMULOS PARA EL FOMENTO Y DESARROLLO ARTISTICO,CULTURAL Y CREATIVO</t>
  </si>
  <si>
    <t>AVANCE PROMEDIO PROGRAMA FORMACION ARTISTICA Y CULTURAL</t>
  </si>
  <si>
    <t>AVANCE PROMEDIO PROGRAMADERECHOS CULTURALES Y FORTALECIMIENTO INSTITUCIONAL PARA LA GOBERNANZA</t>
  </si>
  <si>
    <t>AVANCE PROMEDIO PROGRAMA CARTAGENA BRILLA CON SU CULTURA Y PATRIMONIO MATERIAL E INMATERIAL</t>
  </si>
  <si>
    <t>AVANCE PROMEDIO PROGRAMA DESARROLLO LOCAL SOSTENIBLE Y PROSPERIDAD COLECTIVA EN LOS TERRITORIOS DE LAS COMUNIDADES NEGRAS DEL DISTRITO DE CARTAGENA</t>
  </si>
  <si>
    <t>AVANCE PROMEDIO PROGRAMA ATENCION INTEGRAL PARA LAS COMUNIDADES INDIGENAS</t>
  </si>
  <si>
    <t>AVANCE ESTRATEGICO DEL IPCC MARZO 31 2025</t>
  </si>
  <si>
    <t>AVANCE EN LAS ACTIVIDADES DE LOS PROYECTOS MARZO 31 2025</t>
  </si>
  <si>
    <t>AVANCE PROMEDIO DE LOS PROYECTOS DEL IPCC MARZO 2025</t>
  </si>
  <si>
    <t>RB DELINEACION 20% IPCC</t>
  </si>
  <si>
    <t>RB ESPECTACULOS PUBLICOS-LEY 1493 DE 2011</t>
  </si>
  <si>
    <t>- SGP CULTURA</t>
  </si>
  <si>
    <t>VENTA DE BIENES Y SERVICIOS TEATRO ADOLFO MEJIA</t>
  </si>
  <si>
    <t>Estampilla Procultura</t>
  </si>
  <si>
    <t>- RF IPCC</t>
  </si>
  <si>
    <t>- VENTA DE BIENES Y SERVICIOS IPCC</t>
  </si>
  <si>
    <t>SANCION IPCC</t>
  </si>
  <si>
    <t>AVANCE PRESUPUESTAL DEL IPCC MARZO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</si>
</sst>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
    <numFmt numFmtId="168" formatCode="&quot;$&quot;\ #,##0.00"/>
    <numFmt numFmtId="169" formatCode="0.000%"/>
    <numFmt numFmtId="170" formatCode="0.0"/>
    <numFmt numFmtId="171" formatCode="_-[$$-240A]\ * #,##0.00_-;\-[$$-240A]\ * #,##0.00_-;_-[$$-240A]\ * &quot;-&quot;??_-;_-@_-"/>
  </numFmts>
  <fonts count="70"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name val="Aptos Narrow"/>
      <family val="2"/>
      <scheme val="minor"/>
    </font>
    <font>
      <sz val="12"/>
      <color theme="1"/>
      <name val="Aptos Narrow"/>
      <family val="2"/>
      <scheme val="minor"/>
    </font>
    <font>
      <b/>
      <sz val="9"/>
      <name val="Times New Roman"/>
      <family val="1"/>
    </font>
    <font>
      <sz val="11"/>
      <color rgb="FF000000"/>
      <name val="Arial"/>
      <family val="2"/>
    </font>
    <font>
      <sz val="11"/>
      <name val="Arial"/>
      <family val="2"/>
    </font>
    <font>
      <b/>
      <sz val="11"/>
      <color rgb="FFFF0000"/>
      <name val="Arial"/>
      <family val="2"/>
    </font>
    <font>
      <sz val="11"/>
      <color rgb="FFFF0000"/>
      <name val="Arial"/>
      <family val="2"/>
    </font>
    <font>
      <b/>
      <sz val="9"/>
      <color rgb="FF000000"/>
      <name val="Arial"/>
      <family val="2"/>
    </font>
    <font>
      <b/>
      <sz val="9"/>
      <color rgb="FFFF0000"/>
      <name val="Arial"/>
      <family val="2"/>
    </font>
    <font>
      <b/>
      <sz val="20"/>
      <color theme="1"/>
      <name val="Arial"/>
      <family val="2"/>
    </font>
    <font>
      <b/>
      <sz val="10"/>
      <color rgb="FF000000"/>
      <name val="Arial"/>
      <family val="2"/>
    </font>
    <font>
      <sz val="10"/>
      <color theme="1"/>
      <name val="Arial"/>
      <family val="2"/>
    </font>
    <font>
      <sz val="10"/>
      <color rgb="FF1F1F1F"/>
      <name val="Arial"/>
      <family val="2"/>
    </font>
    <font>
      <b/>
      <sz val="20"/>
      <name val="Aptos Narrow"/>
      <family val="2"/>
      <scheme val="minor"/>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16"/>
      <color rgb="FFFF0000"/>
      <name val="Arial"/>
      <family val="2"/>
    </font>
    <font>
      <b/>
      <sz val="18"/>
      <color rgb="FFFF0000"/>
      <name val="Aptos Narrow"/>
      <family val="2"/>
      <scheme val="minor"/>
    </font>
    <font>
      <b/>
      <sz val="11"/>
      <color rgb="FFFF0000"/>
      <name val="Aptos Narrow"/>
      <family val="2"/>
      <scheme val="minor"/>
    </font>
    <font>
      <b/>
      <sz val="20"/>
      <name val="Arial"/>
      <family val="2"/>
    </font>
    <font>
      <sz val="9"/>
      <color rgb="FF000000"/>
      <name val="Calibri Light"/>
      <family val="2"/>
    </font>
    <font>
      <sz val="11"/>
      <color theme="1"/>
      <name val="Calibri Light"/>
      <family val="2"/>
    </font>
    <font>
      <sz val="8"/>
      <color rgb="FF000000"/>
      <name val="Calibri Light"/>
      <family val="2"/>
    </font>
    <font>
      <sz val="8"/>
      <color theme="1"/>
      <name val="Calibri Light"/>
      <family val="2"/>
    </font>
    <font>
      <sz val="8"/>
      <color rgb="FF242424"/>
      <name val="Calibri Light"/>
      <family val="2"/>
    </font>
  </fonts>
  <fills count="5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D966"/>
        <bgColor indexed="64"/>
      </patternFill>
    </fill>
    <fill>
      <patternFill patternType="solid">
        <fgColor rgb="FFA9D08E"/>
        <bgColor indexed="64"/>
      </patternFill>
    </fill>
    <fill>
      <patternFill patternType="solid">
        <fgColor rgb="FF00B0F0"/>
        <bgColor indexed="64"/>
      </patternFill>
    </fill>
    <fill>
      <patternFill patternType="solid">
        <fgColor rgb="FFFFABD8"/>
        <bgColor indexed="64"/>
      </patternFill>
    </fill>
    <fill>
      <patternFill patternType="solid">
        <fgColor rgb="FF66FFCC"/>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rgb="FF000000"/>
      </left>
      <right style="thin">
        <color indexed="64"/>
      </right>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65">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5" fillId="38" borderId="1" xfId="0" applyFont="1" applyFill="1" applyBorder="1" applyAlignment="1">
      <alignment horizontal="center" vertical="center" wrapText="1"/>
    </xf>
    <xf numFmtId="0" fontId="19" fillId="38"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3" fillId="2" borderId="28"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1" xfId="0" applyFill="1" applyBorder="1"/>
    <xf numFmtId="0" fontId="0" fillId="0" borderId="27" xfId="0" applyBorder="1" applyAlignment="1">
      <alignment horizontal="center" vertical="center" wrapText="1"/>
    </xf>
    <xf numFmtId="0" fontId="7" fillId="40"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7" fillId="43" borderId="1" xfId="0" applyFont="1" applyFill="1" applyBorder="1" applyAlignment="1">
      <alignment horizontal="center" vertical="center" wrapText="1"/>
    </xf>
    <xf numFmtId="0" fontId="7" fillId="44"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0" fillId="45" borderId="1" xfId="0" applyFill="1" applyBorder="1" applyAlignment="1">
      <alignment horizontal="center" vertical="center" wrapText="1"/>
    </xf>
    <xf numFmtId="0" fontId="4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3"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27" xfId="0" applyFont="1" applyBorder="1" applyAlignment="1">
      <alignment horizontal="center" vertical="center" wrapText="1"/>
    </xf>
    <xf numFmtId="9" fontId="43" fillId="0" borderId="1" xfId="303" applyFont="1" applyFill="1" applyBorder="1" applyAlignment="1">
      <alignment horizontal="center" vertical="center"/>
    </xf>
    <xf numFmtId="0" fontId="43" fillId="2" borderId="1"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horizontal="center" vertical="center"/>
    </xf>
    <xf numFmtId="3" fontId="46" fillId="0" borderId="30" xfId="0" applyNumberFormat="1" applyFont="1" applyBorder="1" applyAlignment="1">
      <alignment horizontal="center" vertical="center" wrapText="1"/>
    </xf>
    <xf numFmtId="3" fontId="47" fillId="0" borderId="31" xfId="0" applyNumberFormat="1" applyFont="1" applyBorder="1" applyAlignment="1">
      <alignment horizontal="center" vertical="center" wrapText="1"/>
    </xf>
    <xf numFmtId="0" fontId="47" fillId="0" borderId="31" xfId="0" applyFont="1" applyBorder="1" applyAlignment="1">
      <alignment horizontal="center" vertical="center" wrapText="1"/>
    </xf>
    <xf numFmtId="9" fontId="0" fillId="0" borderId="1" xfId="303" applyFont="1" applyFill="1" applyBorder="1" applyAlignment="1">
      <alignment horizontal="center" vertical="center"/>
    </xf>
    <xf numFmtId="0" fontId="46" fillId="0" borderId="31" xfId="0" applyFont="1" applyBorder="1" applyAlignment="1">
      <alignment horizontal="center" vertical="center" wrapText="1"/>
    </xf>
    <xf numFmtId="0" fontId="0" fillId="0" borderId="2" xfId="0" applyBorder="1" applyAlignment="1">
      <alignment horizontal="center" vertical="center"/>
    </xf>
    <xf numFmtId="166" fontId="0" fillId="0" borderId="1" xfId="303" applyNumberFormat="1" applyFont="1" applyFill="1" applyBorder="1" applyAlignment="1">
      <alignment horizontal="center" vertical="center"/>
    </xf>
    <xf numFmtId="0" fontId="43" fillId="0" borderId="1" xfId="0" applyFont="1" applyBorder="1" applyAlignment="1">
      <alignment horizontal="center" vertical="center"/>
    </xf>
    <xf numFmtId="0" fontId="5" fillId="38" borderId="2" xfId="0" applyFont="1" applyFill="1" applyBorder="1" applyAlignment="1">
      <alignment horizontal="center" vertical="center" wrapText="1"/>
    </xf>
    <xf numFmtId="0" fontId="9" fillId="2" borderId="1" xfId="0" applyFont="1" applyFill="1" applyBorder="1" applyAlignment="1">
      <alignment horizontal="center"/>
    </xf>
    <xf numFmtId="3" fontId="47"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40" borderId="29" xfId="0" applyFont="1" applyFill="1" applyBorder="1" applyAlignment="1">
      <alignment horizontal="center" vertical="center" wrapText="1"/>
    </xf>
    <xf numFmtId="0" fontId="50" fillId="0" borderId="13" xfId="0" applyFont="1" applyBorder="1" applyAlignment="1">
      <alignment horizontal="center" vertical="center"/>
    </xf>
    <xf numFmtId="0" fontId="47" fillId="0" borderId="1" xfId="0" applyFont="1" applyBorder="1" applyAlignment="1">
      <alignment horizontal="left" vertical="center" wrapText="1"/>
    </xf>
    <xf numFmtId="14" fontId="7" fillId="0" borderId="4"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3" fontId="7" fillId="2" borderId="29" xfId="0" applyNumberFormat="1" applyFont="1" applyFill="1" applyBorder="1" applyAlignment="1">
      <alignment horizontal="center" vertical="center"/>
    </xf>
    <xf numFmtId="3"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xf>
    <xf numFmtId="0" fontId="47" fillId="2" borderId="1" xfId="0" applyFont="1" applyFill="1" applyBorder="1" applyAlignment="1">
      <alignment vertical="center" wrapText="1"/>
    </xf>
    <xf numFmtId="0" fontId="7" fillId="2" borderId="29" xfId="0" applyFont="1" applyFill="1" applyBorder="1" applyAlignment="1">
      <alignment horizontal="left" vertical="center"/>
    </xf>
    <xf numFmtId="0" fontId="5" fillId="2" borderId="27" xfId="0" applyFont="1" applyFill="1" applyBorder="1" applyAlignment="1">
      <alignment horizontal="center" vertical="center" wrapText="1"/>
    </xf>
    <xf numFmtId="0" fontId="7" fillId="2" borderId="0" xfId="0" applyFont="1" applyFill="1" applyAlignment="1">
      <alignment horizontal="center"/>
    </xf>
    <xf numFmtId="0" fontId="7" fillId="0" borderId="0" xfId="0" applyFont="1"/>
    <xf numFmtId="0" fontId="46" fillId="0" borderId="4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4" xfId="0" applyFont="1" applyBorder="1" applyAlignment="1">
      <alignment horizontal="center" vertical="center" wrapText="1"/>
    </xf>
    <xf numFmtId="0" fontId="53" fillId="39" borderId="1" xfId="0" applyFont="1" applyFill="1" applyBorder="1" applyAlignment="1">
      <alignment horizontal="center" vertical="center" wrapText="1"/>
    </xf>
    <xf numFmtId="0" fontId="46" fillId="0" borderId="50" xfId="0" applyFont="1" applyBorder="1" applyAlignment="1">
      <alignment horizontal="center" vertical="center" wrapText="1"/>
    </xf>
    <xf numFmtId="0" fontId="7" fillId="0" borderId="2" xfId="0" applyFont="1" applyBorder="1"/>
    <xf numFmtId="9" fontId="47"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0" fontId="7" fillId="0" borderId="27" xfId="0" applyFont="1" applyBorder="1" applyAlignment="1">
      <alignment horizontal="center"/>
    </xf>
    <xf numFmtId="0" fontId="7" fillId="2" borderId="29"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54" fillId="0" borderId="1" xfId="0" applyFont="1" applyBorder="1" applyAlignment="1">
      <alignment horizontal="left" vertical="center" wrapText="1"/>
    </xf>
    <xf numFmtId="0" fontId="7" fillId="2" borderId="2" xfId="0" applyFont="1" applyFill="1" applyBorder="1"/>
    <xf numFmtId="0" fontId="47" fillId="0" borderId="1" xfId="0" applyFont="1" applyBorder="1" applyAlignment="1">
      <alignment horizontal="center" vertical="center"/>
    </xf>
    <xf numFmtId="0" fontId="56"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43" fillId="2" borderId="2" xfId="0" applyFont="1" applyFill="1" applyBorder="1" applyAlignment="1">
      <alignment horizontal="center" vertical="center"/>
    </xf>
    <xf numFmtId="3" fontId="47" fillId="0" borderId="30" xfId="0" applyNumberFormat="1" applyFont="1" applyBorder="1" applyAlignment="1">
      <alignment horizontal="center" vertical="center" wrapText="1"/>
    </xf>
    <xf numFmtId="0" fontId="43" fillId="2" borderId="0" xfId="0" applyFont="1" applyFill="1" applyAlignment="1">
      <alignment horizontal="center"/>
    </xf>
    <xf numFmtId="3" fontId="0" fillId="2" borderId="0" xfId="0" applyNumberFormat="1" applyFill="1"/>
    <xf numFmtId="3" fontId="0" fillId="2" borderId="1" xfId="0" applyNumberFormat="1" applyFill="1" applyBorder="1" applyAlignment="1">
      <alignment horizontal="center" vertical="center"/>
    </xf>
    <xf numFmtId="0" fontId="59" fillId="46" borderId="27" xfId="0" applyFont="1" applyFill="1" applyBorder="1" applyAlignment="1">
      <alignment horizontal="center" vertical="center" wrapText="1"/>
    </xf>
    <xf numFmtId="0" fontId="57" fillId="0" borderId="1" xfId="0" applyFont="1" applyBorder="1" applyAlignment="1">
      <alignment horizontal="center" vertical="center" wrapText="1"/>
    </xf>
    <xf numFmtId="0" fontId="59" fillId="46" borderId="28" xfId="0" applyFont="1" applyFill="1" applyBorder="1" applyAlignment="1">
      <alignment horizontal="center" vertical="center" wrapText="1"/>
    </xf>
    <xf numFmtId="0" fontId="59" fillId="46" borderId="27" xfId="0" applyFont="1" applyFill="1" applyBorder="1" applyAlignment="1">
      <alignment horizontal="left" vertical="center" wrapText="1"/>
    </xf>
    <xf numFmtId="0" fontId="59" fillId="46" borderId="28" xfId="0" applyFont="1" applyFill="1" applyBorder="1" applyAlignment="1">
      <alignment horizontal="left" vertical="center" wrapText="1"/>
    </xf>
    <xf numFmtId="0" fontId="59" fillId="46" borderId="35" xfId="0" applyFont="1" applyFill="1" applyBorder="1" applyAlignment="1">
      <alignment vertical="center" wrapText="1"/>
    </xf>
    <xf numFmtId="0" fontId="59" fillId="46" borderId="33" xfId="0" applyFont="1" applyFill="1" applyBorder="1" applyAlignment="1">
      <alignment vertical="center" wrapText="1"/>
    </xf>
    <xf numFmtId="0" fontId="59" fillId="46" borderId="36" xfId="0" applyFont="1" applyFill="1" applyBorder="1" applyAlignment="1">
      <alignment vertical="center" wrapText="1"/>
    </xf>
    <xf numFmtId="0" fontId="59" fillId="46" borderId="28" xfId="0" applyFont="1" applyFill="1" applyBorder="1" applyAlignment="1">
      <alignment vertical="center" wrapText="1"/>
    </xf>
    <xf numFmtId="0" fontId="59" fillId="46" borderId="29" xfId="0" applyFont="1" applyFill="1" applyBorder="1" applyAlignment="1">
      <alignment vertical="center" wrapText="1"/>
    </xf>
    <xf numFmtId="0" fontId="59" fillId="46" borderId="27" xfId="0" applyFont="1" applyFill="1" applyBorder="1" applyAlignment="1">
      <alignment vertical="center" wrapText="1"/>
    </xf>
    <xf numFmtId="0" fontId="59" fillId="46" borderId="56" xfId="0" applyFont="1" applyFill="1" applyBorder="1" applyAlignment="1">
      <alignment vertical="center" wrapText="1"/>
    </xf>
    <xf numFmtId="0" fontId="59" fillId="46" borderId="57" xfId="0" applyFont="1" applyFill="1" applyBorder="1" applyAlignment="1">
      <alignment vertical="center" wrapText="1"/>
    </xf>
    <xf numFmtId="0" fontId="59" fillId="46" borderId="58" xfId="0" applyFont="1" applyFill="1" applyBorder="1" applyAlignment="1">
      <alignment vertical="center" wrapText="1"/>
    </xf>
    <xf numFmtId="0" fontId="57" fillId="0" borderId="0" xfId="0" applyFont="1" applyAlignment="1">
      <alignment horizontal="center" vertical="center" wrapText="1"/>
    </xf>
    <xf numFmtId="0" fontId="57" fillId="0" borderId="2" xfId="0" applyFont="1" applyBorder="1" applyAlignment="1">
      <alignment horizontal="center" vertical="center" wrapText="1"/>
    </xf>
    <xf numFmtId="0" fontId="59" fillId="46" borderId="38" xfId="0" applyFont="1" applyFill="1" applyBorder="1" applyAlignment="1">
      <alignment vertical="center" wrapText="1"/>
    </xf>
    <xf numFmtId="0" fontId="59" fillId="46" borderId="50" xfId="0" applyFont="1" applyFill="1" applyBorder="1" applyAlignment="1">
      <alignment vertical="center" wrapText="1"/>
    </xf>
    <xf numFmtId="0" fontId="57" fillId="0" borderId="1" xfId="0" applyFont="1" applyBorder="1" applyAlignment="1">
      <alignment horizontal="center" vertical="center"/>
    </xf>
    <xf numFmtId="0" fontId="57" fillId="0" borderId="4" xfId="0" applyFont="1" applyBorder="1" applyAlignment="1">
      <alignment horizontal="center" vertical="center" wrapText="1"/>
    </xf>
    <xf numFmtId="0" fontId="59" fillId="46" borderId="30" xfId="0" applyFont="1" applyFill="1" applyBorder="1" applyAlignment="1">
      <alignment vertical="center" wrapText="1"/>
    </xf>
    <xf numFmtId="0" fontId="59" fillId="46" borderId="46" xfId="0" applyFont="1" applyFill="1" applyBorder="1" applyAlignment="1">
      <alignment vertical="center" wrapText="1"/>
    </xf>
    <xf numFmtId="0" fontId="59" fillId="46" borderId="31" xfId="0" applyFont="1" applyFill="1" applyBorder="1" applyAlignment="1">
      <alignment vertical="center" wrapText="1"/>
    </xf>
    <xf numFmtId="0" fontId="59" fillId="46" borderId="1" xfId="0" applyFont="1" applyFill="1" applyBorder="1" applyAlignment="1">
      <alignment horizontal="center" vertical="center" wrapText="1"/>
    </xf>
    <xf numFmtId="0" fontId="57" fillId="0" borderId="2" xfId="0" applyFont="1" applyBorder="1" applyAlignment="1">
      <alignment horizontal="center" vertical="center"/>
    </xf>
    <xf numFmtId="0" fontId="59" fillId="46" borderId="56" xfId="0" applyFont="1" applyFill="1" applyBorder="1" applyAlignment="1">
      <alignment horizontal="left" vertical="center" wrapText="1"/>
    </xf>
    <xf numFmtId="0" fontId="59" fillId="46" borderId="57" xfId="0" applyFont="1" applyFill="1" applyBorder="1" applyAlignment="1">
      <alignment horizontal="left" vertical="center" wrapText="1"/>
    </xf>
    <xf numFmtId="0" fontId="59" fillId="46" borderId="58" xfId="0" applyFont="1" applyFill="1" applyBorder="1" applyAlignment="1">
      <alignment horizontal="left" vertical="center" wrapText="1"/>
    </xf>
    <xf numFmtId="0" fontId="60" fillId="0" borderId="56" xfId="0" applyFont="1" applyBorder="1" applyAlignment="1">
      <alignment horizontal="left" vertical="center" wrapText="1"/>
    </xf>
    <xf numFmtId="0" fontId="60" fillId="0" borderId="57" xfId="0" applyFont="1" applyBorder="1" applyAlignment="1">
      <alignment horizontal="left" vertical="center" wrapText="1"/>
    </xf>
    <xf numFmtId="0" fontId="60" fillId="0" borderId="58" xfId="0" applyFont="1" applyBorder="1" applyAlignment="1">
      <alignment horizontal="left" vertical="center" wrapText="1"/>
    </xf>
    <xf numFmtId="0" fontId="59" fillId="46" borderId="17" xfId="0" applyFont="1" applyFill="1" applyBorder="1" applyAlignment="1">
      <alignment horizontal="left" vertical="center" wrapText="1"/>
    </xf>
    <xf numFmtId="0" fontId="59" fillId="46" borderId="29" xfId="0" applyFont="1" applyFill="1" applyBorder="1" applyAlignment="1">
      <alignment horizontal="left" vertical="center" wrapText="1"/>
    </xf>
    <xf numFmtId="0" fontId="59" fillId="46" borderId="46" xfId="0" applyFont="1" applyFill="1" applyBorder="1" applyAlignment="1">
      <alignment horizontal="left" vertical="center" wrapText="1"/>
    </xf>
    <xf numFmtId="0" fontId="59" fillId="46" borderId="30" xfId="0" applyFont="1" applyFill="1" applyBorder="1" applyAlignment="1">
      <alignment horizontal="left" vertical="center" wrapText="1"/>
    </xf>
    <xf numFmtId="0" fontId="0" fillId="46" borderId="28" xfId="0" applyFill="1" applyBorder="1" applyAlignment="1">
      <alignment horizontal="left" vertical="center" wrapText="1"/>
    </xf>
    <xf numFmtId="0" fontId="57" fillId="0" borderId="1" xfId="0" applyFont="1" applyBorder="1" applyAlignment="1">
      <alignment horizontal="left" vertical="center" wrapText="1"/>
    </xf>
    <xf numFmtId="0" fontId="57" fillId="0" borderId="1" xfId="0" applyFont="1" applyBorder="1" applyAlignment="1">
      <alignment horizontal="left" wrapText="1"/>
    </xf>
    <xf numFmtId="0" fontId="57" fillId="0" borderId="1" xfId="0" applyFont="1" applyBorder="1" applyAlignment="1">
      <alignment horizontal="left"/>
    </xf>
    <xf numFmtId="166" fontId="19" fillId="38" borderId="1" xfId="303"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xf>
    <xf numFmtId="4" fontId="7" fillId="0" borderId="1" xfId="0" applyNumberFormat="1" applyFont="1" applyBorder="1" applyAlignment="1">
      <alignment horizontal="center" vertical="center"/>
    </xf>
    <xf numFmtId="8" fontId="47" fillId="2" borderId="1" xfId="0" applyNumberFormat="1" applyFont="1" applyFill="1" applyBorder="1" applyAlignment="1">
      <alignment horizontal="center" vertical="center"/>
    </xf>
    <xf numFmtId="3" fontId="47" fillId="2" borderId="1" xfId="0" applyNumberFormat="1" applyFont="1" applyFill="1" applyBorder="1" applyAlignment="1">
      <alignment horizontal="center" vertical="center" wrapText="1"/>
    </xf>
    <xf numFmtId="9" fontId="47" fillId="2" borderId="1" xfId="303" applyFont="1" applyFill="1" applyBorder="1" applyAlignment="1">
      <alignment horizontal="center" vertical="center" wrapText="1"/>
    </xf>
    <xf numFmtId="0" fontId="61" fillId="0" borderId="15" xfId="0" applyFont="1" applyBorder="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wrapText="1"/>
    </xf>
    <xf numFmtId="8" fontId="48" fillId="2" borderId="29" xfId="0" applyNumberFormat="1" applyFont="1" applyFill="1" applyBorder="1" applyAlignment="1">
      <alignment horizontal="center" vertical="center"/>
    </xf>
    <xf numFmtId="3" fontId="7" fillId="2" borderId="13" xfId="0" applyNumberFormat="1" applyFont="1" applyFill="1" applyBorder="1" applyAlignment="1">
      <alignment horizontal="center" vertical="center" wrapText="1"/>
    </xf>
    <xf numFmtId="8" fontId="48" fillId="2" borderId="1" xfId="0" applyNumberFormat="1" applyFont="1" applyFill="1" applyBorder="1" applyAlignment="1">
      <alignment horizontal="center" vertical="center"/>
    </xf>
    <xf numFmtId="0" fontId="7" fillId="48" borderId="27" xfId="0" applyFont="1" applyFill="1" applyBorder="1" applyAlignment="1">
      <alignment horizontal="center" vertical="center" wrapText="1"/>
    </xf>
    <xf numFmtId="0" fontId="7" fillId="48" borderId="1" xfId="0" applyFont="1" applyFill="1" applyBorder="1" applyAlignment="1">
      <alignment horizontal="center" vertical="center" wrapText="1"/>
    </xf>
    <xf numFmtId="0" fontId="50" fillId="48" borderId="1" xfId="0" applyFont="1" applyFill="1" applyBorder="1" applyAlignment="1">
      <alignment horizontal="center" vertical="center"/>
    </xf>
    <xf numFmtId="0" fontId="46" fillId="48" borderId="36" xfId="0" applyFont="1" applyFill="1" applyBorder="1" applyAlignment="1">
      <alignment horizontal="center" vertical="center" wrapText="1"/>
    </xf>
    <xf numFmtId="9" fontId="47" fillId="48" borderId="1" xfId="303" applyFont="1" applyFill="1" applyBorder="1" applyAlignment="1">
      <alignment horizontal="center" vertical="center"/>
    </xf>
    <xf numFmtId="3" fontId="47" fillId="48" borderId="1" xfId="303" applyNumberFormat="1" applyFont="1" applyFill="1" applyBorder="1" applyAlignment="1">
      <alignment horizontal="center" vertical="center"/>
    </xf>
    <xf numFmtId="0" fontId="7" fillId="48" borderId="1" xfId="0" applyFont="1" applyFill="1" applyBorder="1" applyAlignment="1">
      <alignment horizontal="left"/>
    </xf>
    <xf numFmtId="0" fontId="7" fillId="48" borderId="1" xfId="0" applyFont="1" applyFill="1" applyBorder="1"/>
    <xf numFmtId="9" fontId="47" fillId="48" borderId="28" xfId="303" applyFont="1" applyFill="1" applyBorder="1" applyAlignment="1">
      <alignment horizontal="center" vertical="center"/>
    </xf>
    <xf numFmtId="0" fontId="46" fillId="48" borderId="1" xfId="0" applyFont="1" applyFill="1" applyBorder="1" applyAlignment="1">
      <alignment horizontal="center" vertical="center" wrapText="1"/>
    </xf>
    <xf numFmtId="0" fontId="46" fillId="48" borderId="0" xfId="0" applyFont="1" applyFill="1" applyAlignment="1">
      <alignment horizontal="center" vertical="center" wrapText="1"/>
    </xf>
    <xf numFmtId="0" fontId="46" fillId="48" borderId="46" xfId="0" applyFont="1" applyFill="1" applyBorder="1" applyAlignment="1">
      <alignment horizontal="center" vertical="center" wrapText="1"/>
    </xf>
    <xf numFmtId="0" fontId="7" fillId="48" borderId="1" xfId="0" applyFont="1" applyFill="1" applyBorder="1" applyAlignment="1">
      <alignment horizontal="center" vertical="center"/>
    </xf>
    <xf numFmtId="0" fontId="7" fillId="48" borderId="2" xfId="0" applyFont="1" applyFill="1" applyBorder="1" applyAlignment="1">
      <alignment horizontal="center" vertical="center"/>
    </xf>
    <xf numFmtId="0" fontId="7" fillId="48" borderId="1" xfId="0" applyFont="1" applyFill="1" applyBorder="1" applyAlignment="1">
      <alignment horizontal="center"/>
    </xf>
    <xf numFmtId="0" fontId="7" fillId="48" borderId="1" xfId="0" applyFont="1" applyFill="1" applyBorder="1" applyAlignment="1">
      <alignment horizontal="left" vertical="center"/>
    </xf>
    <xf numFmtId="0" fontId="7" fillId="48" borderId="1" xfId="0" applyFont="1" applyFill="1" applyBorder="1" applyAlignment="1">
      <alignment horizontal="left" vertical="center" wrapText="1"/>
    </xf>
    <xf numFmtId="0" fontId="7" fillId="48" borderId="0" xfId="0" applyFont="1" applyFill="1"/>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48" borderId="29" xfId="0" applyFont="1" applyFill="1" applyBorder="1" applyAlignment="1">
      <alignment horizontal="center" vertical="center" wrapText="1"/>
    </xf>
    <xf numFmtId="0" fontId="50" fillId="48" borderId="13" xfId="0" applyFont="1" applyFill="1" applyBorder="1" applyAlignment="1">
      <alignment horizontal="center" vertical="center"/>
    </xf>
    <xf numFmtId="1" fontId="7" fillId="48" borderId="29" xfId="0" applyNumberFormat="1" applyFont="1" applyFill="1" applyBorder="1" applyAlignment="1">
      <alignment horizontal="center" vertical="center" wrapText="1"/>
    </xf>
    <xf numFmtId="0" fontId="47" fillId="48" borderId="29" xfId="0" applyFont="1" applyFill="1" applyBorder="1" applyAlignment="1">
      <alignment horizontal="center" vertical="center" wrapText="1"/>
    </xf>
    <xf numFmtId="9" fontId="47" fillId="48" borderId="29" xfId="303" applyFont="1" applyFill="1" applyBorder="1" applyAlignment="1">
      <alignment horizontal="center" vertical="center"/>
    </xf>
    <xf numFmtId="0" fontId="46" fillId="48" borderId="4" xfId="0" applyFont="1" applyFill="1" applyBorder="1" applyAlignment="1">
      <alignment horizontal="center" vertical="center" wrapText="1"/>
    </xf>
    <xf numFmtId="0" fontId="7" fillId="48" borderId="4" xfId="0" applyFont="1" applyFill="1" applyBorder="1" applyAlignment="1">
      <alignment horizontal="center" vertical="center"/>
    </xf>
    <xf numFmtId="3" fontId="7" fillId="48" borderId="29" xfId="0" applyNumberFormat="1" applyFont="1" applyFill="1" applyBorder="1" applyAlignment="1">
      <alignment horizontal="center" vertical="center"/>
    </xf>
    <xf numFmtId="3" fontId="7" fillId="48" borderId="29" xfId="0" applyNumberFormat="1" applyFont="1" applyFill="1" applyBorder="1" applyAlignment="1">
      <alignment horizontal="center" vertical="center" wrapText="1"/>
    </xf>
    <xf numFmtId="0" fontId="7" fillId="48" borderId="2" xfId="0" applyFont="1" applyFill="1" applyBorder="1" applyAlignment="1">
      <alignment horizontal="center" vertical="center" wrapText="1"/>
    </xf>
    <xf numFmtId="0" fontId="47" fillId="2" borderId="1" xfId="0" applyFont="1" applyFill="1" applyBorder="1" applyAlignment="1">
      <alignment horizontal="center" vertical="center"/>
    </xf>
    <xf numFmtId="0" fontId="7" fillId="0" borderId="1" xfId="0" applyFont="1" applyBorder="1"/>
    <xf numFmtId="0" fontId="7" fillId="42" borderId="29"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0" fillId="0" borderId="29"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1" fontId="7" fillId="48" borderId="1" xfId="0" applyNumberFormat="1" applyFont="1" applyFill="1" applyBorder="1" applyAlignment="1">
      <alignment horizontal="center" vertical="center" wrapText="1"/>
    </xf>
    <xf numFmtId="0" fontId="7" fillId="48" borderId="1" xfId="0" applyFont="1" applyFill="1" applyBorder="1" applyAlignment="1">
      <alignment vertical="center" wrapText="1"/>
    </xf>
    <xf numFmtId="0" fontId="47" fillId="48" borderId="1" xfId="0" applyFont="1" applyFill="1" applyBorder="1" applyAlignment="1">
      <alignment horizontal="center" vertical="center" wrapText="1"/>
    </xf>
    <xf numFmtId="9" fontId="47" fillId="48" borderId="27" xfId="303" applyFont="1" applyFill="1" applyBorder="1" applyAlignment="1">
      <alignment horizontal="center" vertical="center"/>
    </xf>
    <xf numFmtId="0" fontId="7" fillId="48" borderId="27" xfId="0" applyFont="1" applyFill="1" applyBorder="1" applyAlignment="1">
      <alignment horizontal="left" vertical="center" wrapText="1"/>
    </xf>
    <xf numFmtId="0" fontId="7" fillId="48" borderId="4" xfId="0" applyFont="1" applyFill="1" applyBorder="1"/>
    <xf numFmtId="0" fontId="7" fillId="48" borderId="2" xfId="0" applyFont="1" applyFill="1" applyBorder="1" applyAlignment="1">
      <alignment horizont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43" borderId="29" xfId="0" applyFont="1" applyFill="1" applyBorder="1" applyAlignment="1">
      <alignment horizontal="center" vertical="center" wrapText="1"/>
    </xf>
    <xf numFmtId="0" fontId="7" fillId="48" borderId="29" xfId="0" applyFont="1" applyFill="1" applyBorder="1" applyAlignment="1">
      <alignment horizontal="left"/>
    </xf>
    <xf numFmtId="0" fontId="7" fillId="0" borderId="1" xfId="0" applyFont="1" applyBorder="1" applyAlignment="1">
      <alignment horizontal="center"/>
    </xf>
    <xf numFmtId="3" fontId="7" fillId="2" borderId="1" xfId="0" applyNumberFormat="1" applyFont="1" applyFill="1" applyBorder="1" applyAlignment="1">
      <alignment horizontal="center" vertical="center"/>
    </xf>
    <xf numFmtId="0" fontId="7" fillId="0" borderId="2" xfId="0" applyFont="1" applyBorder="1" applyAlignment="1">
      <alignment horizontal="center"/>
    </xf>
    <xf numFmtId="1" fontId="7" fillId="48" borderId="1" xfId="0" applyNumberFormat="1" applyFont="1" applyFill="1" applyBorder="1" applyAlignment="1">
      <alignment horizontal="center" vertical="center"/>
    </xf>
    <xf numFmtId="0" fontId="7" fillId="0" borderId="1" xfId="0" applyFont="1" applyBorder="1" applyAlignment="1">
      <alignment vertical="center" wrapText="1"/>
    </xf>
    <xf numFmtId="3" fontId="7" fillId="2" borderId="1" xfId="0" applyNumberFormat="1" applyFont="1" applyFill="1" applyBorder="1" applyAlignment="1">
      <alignment horizontal="center" vertical="center" wrapText="1"/>
    </xf>
    <xf numFmtId="0" fontId="7" fillId="0" borderId="29" xfId="0" applyFont="1" applyBorder="1" applyAlignment="1">
      <alignment vertical="center" wrapText="1"/>
    </xf>
    <xf numFmtId="0" fontId="7" fillId="44" borderId="29" xfId="0" applyFont="1" applyFill="1" applyBorder="1" applyAlignment="1">
      <alignment horizontal="center" vertical="center" wrapText="1"/>
    </xf>
    <xf numFmtId="0" fontId="7" fillId="0" borderId="29" xfId="0" applyFont="1" applyBorder="1" applyAlignment="1">
      <alignment horizontal="left" vertical="center" wrapText="1"/>
    </xf>
    <xf numFmtId="0" fontId="7" fillId="2" borderId="0" xfId="0" applyFont="1" applyFill="1" applyAlignment="1">
      <alignment horizontal="center" vertical="center" wrapText="1"/>
    </xf>
    <xf numFmtId="0" fontId="7" fillId="48" borderId="0" xfId="0" applyFont="1" applyFill="1" applyAlignment="1">
      <alignment horizontal="center" vertical="center" wrapText="1"/>
    </xf>
    <xf numFmtId="0" fontId="7" fillId="0" borderId="1" xfId="0" applyFont="1" applyBorder="1" applyAlignment="1">
      <alignment horizontal="left" vertical="center" wrapText="1"/>
    </xf>
    <xf numFmtId="0" fontId="7" fillId="45" borderId="29" xfId="0" applyFont="1" applyFill="1" applyBorder="1" applyAlignment="1">
      <alignment horizontal="center" vertical="center" wrapText="1"/>
    </xf>
    <xf numFmtId="0" fontId="7" fillId="2" borderId="13" xfId="0" applyFont="1" applyFill="1" applyBorder="1" applyAlignment="1">
      <alignment horizontal="center" vertical="center"/>
    </xf>
    <xf numFmtId="0" fontId="50" fillId="48" borderId="29" xfId="0" applyFont="1" applyFill="1" applyBorder="1" applyAlignment="1">
      <alignment horizontal="center" vertical="center"/>
    </xf>
    <xf numFmtId="1" fontId="7" fillId="48" borderId="29" xfId="0" applyNumberFormat="1" applyFont="1" applyFill="1" applyBorder="1" applyAlignment="1">
      <alignment horizontal="center" vertical="center"/>
    </xf>
    <xf numFmtId="3" fontId="47" fillId="48" borderId="29" xfId="303" applyNumberFormat="1" applyFont="1" applyFill="1" applyBorder="1" applyAlignment="1">
      <alignment horizontal="center" vertical="center"/>
    </xf>
    <xf numFmtId="0" fontId="7" fillId="48" borderId="2" xfId="0" applyFont="1" applyFill="1" applyBorder="1"/>
    <xf numFmtId="0" fontId="7" fillId="0" borderId="1" xfId="0" applyFont="1" applyBorder="1" applyAlignment="1">
      <alignment wrapText="1"/>
    </xf>
    <xf numFmtId="0" fontId="7" fillId="0" borderId="27" xfId="0" applyFont="1" applyBorder="1" applyAlignment="1">
      <alignment horizontal="center" vertical="center"/>
    </xf>
    <xf numFmtId="0" fontId="7" fillId="0" borderId="27" xfId="0" applyFont="1" applyBorder="1"/>
    <xf numFmtId="0" fontId="7" fillId="2" borderId="1" xfId="0" applyFont="1" applyFill="1" applyBorder="1"/>
    <xf numFmtId="0" fontId="47" fillId="0" borderId="0" xfId="0" applyFont="1" applyAlignment="1">
      <alignment horizontal="center"/>
    </xf>
    <xf numFmtId="3" fontId="47" fillId="0" borderId="0" xfId="0" applyNumberFormat="1" applyFont="1" applyAlignment="1">
      <alignment horizontal="center"/>
    </xf>
    <xf numFmtId="0" fontId="62" fillId="2" borderId="1" xfId="0" applyFont="1" applyFill="1" applyBorder="1" applyAlignment="1">
      <alignment horizontal="center" vertical="center"/>
    </xf>
    <xf numFmtId="3" fontId="47" fillId="0" borderId="27" xfId="0" applyNumberFormat="1" applyFont="1" applyBorder="1" applyAlignment="1">
      <alignment horizontal="center" vertical="center" wrapText="1"/>
    </xf>
    <xf numFmtId="0" fontId="47" fillId="0" borderId="4" xfId="0" applyFont="1" applyBorder="1" applyAlignment="1">
      <alignment horizontal="center" vertical="center" wrapText="1"/>
    </xf>
    <xf numFmtId="14" fontId="7" fillId="0" borderId="27" xfId="0" applyNumberFormat="1" applyFont="1" applyBorder="1" applyAlignment="1">
      <alignment horizontal="center" vertical="center"/>
    </xf>
    <xf numFmtId="14" fontId="7" fillId="0" borderId="29" xfId="0" applyNumberFormat="1" applyFont="1" applyBorder="1" applyAlignment="1">
      <alignment horizontal="center" vertical="center"/>
    </xf>
    <xf numFmtId="0" fontId="7" fillId="48" borderId="29" xfId="0" applyFont="1" applyFill="1" applyBorder="1"/>
    <xf numFmtId="0" fontId="7" fillId="0" borderId="29" xfId="0" applyFont="1" applyBorder="1"/>
    <xf numFmtId="0" fontId="7" fillId="0" borderId="28" xfId="0" applyFont="1" applyBorder="1"/>
    <xf numFmtId="0" fontId="7" fillId="48" borderId="28" xfId="0" applyFont="1" applyFill="1" applyBorder="1" applyAlignment="1">
      <alignment horizontal="center" vertical="center" wrapText="1"/>
    </xf>
    <xf numFmtId="0" fontId="50" fillId="48" borderId="16" xfId="0" applyFont="1" applyFill="1" applyBorder="1" applyAlignment="1">
      <alignment horizontal="center" vertical="center"/>
    </xf>
    <xf numFmtId="0" fontId="61" fillId="48" borderId="15" xfId="0" applyFont="1" applyFill="1" applyBorder="1" applyAlignment="1">
      <alignment horizontal="center" vertical="center" wrapText="1"/>
    </xf>
    <xf numFmtId="14" fontId="7" fillId="48" borderId="4" xfId="0" applyNumberFormat="1" applyFont="1" applyFill="1" applyBorder="1" applyAlignment="1">
      <alignment horizontal="center" vertical="center"/>
    </xf>
    <xf numFmtId="14" fontId="7" fillId="48" borderId="1" xfId="0" applyNumberFormat="1" applyFont="1" applyFill="1" applyBorder="1" applyAlignment="1">
      <alignment horizontal="center" vertical="center"/>
    </xf>
    <xf numFmtId="14" fontId="7" fillId="48" borderId="28" xfId="0" applyNumberFormat="1" applyFont="1" applyFill="1" applyBorder="1" applyAlignment="1">
      <alignment horizontal="center" vertical="center"/>
    </xf>
    <xf numFmtId="8" fontId="48" fillId="48" borderId="28" xfId="0" applyNumberFormat="1" applyFont="1" applyFill="1" applyBorder="1" applyAlignment="1">
      <alignment horizontal="center" vertical="center"/>
    </xf>
    <xf numFmtId="9" fontId="48" fillId="48" borderId="28" xfId="303" applyFont="1" applyFill="1" applyBorder="1" applyAlignment="1">
      <alignment horizontal="center" vertical="center" wrapText="1"/>
    </xf>
    <xf numFmtId="0" fontId="7" fillId="48" borderId="0" xfId="0" applyFont="1" applyFill="1" applyAlignment="1">
      <alignment horizontal="center"/>
    </xf>
    <xf numFmtId="0" fontId="49" fillId="0" borderId="1" xfId="0" applyFont="1" applyBorder="1" applyAlignment="1">
      <alignment horizontal="center" vertical="center" wrapText="1"/>
    </xf>
    <xf numFmtId="3" fontId="7" fillId="0" borderId="4" xfId="0" applyNumberFormat="1" applyFont="1" applyBorder="1" applyAlignment="1">
      <alignment horizontal="center" vertical="center" wrapText="1"/>
    </xf>
    <xf numFmtId="167" fontId="47" fillId="0" borderId="4" xfId="0" applyNumberFormat="1" applyFont="1" applyBorder="1" applyAlignment="1">
      <alignment horizontal="center" vertical="center" wrapText="1"/>
    </xf>
    <xf numFmtId="167" fontId="47" fillId="0" borderId="1" xfId="0" applyNumberFormat="1" applyFont="1" applyBorder="1" applyAlignment="1">
      <alignment horizontal="center" vertical="center" wrapText="1"/>
    </xf>
    <xf numFmtId="0" fontId="47" fillId="0" borderId="4" xfId="0" applyFont="1" applyBorder="1" applyAlignment="1">
      <alignment horizontal="center" vertical="center"/>
    </xf>
    <xf numFmtId="3" fontId="47" fillId="0" borderId="4" xfId="0" applyNumberFormat="1" applyFont="1" applyBorder="1" applyAlignment="1">
      <alignment horizontal="center" vertical="center"/>
    </xf>
    <xf numFmtId="0" fontId="37" fillId="2" borderId="1" xfId="0" applyFont="1" applyFill="1" applyBorder="1" applyAlignment="1">
      <alignment horizontal="center" vertical="center"/>
    </xf>
    <xf numFmtId="3" fontId="47" fillId="2" borderId="1" xfId="0" applyNumberFormat="1" applyFont="1" applyFill="1" applyBorder="1" applyAlignment="1">
      <alignment horizontal="center" vertical="center"/>
    </xf>
    <xf numFmtId="3" fontId="49" fillId="0" borderId="1" xfId="0" applyNumberFormat="1" applyFont="1" applyBorder="1" applyAlignment="1">
      <alignment horizontal="center" vertical="center"/>
    </xf>
    <xf numFmtId="0" fontId="37" fillId="0" borderId="2" xfId="0" applyFont="1" applyBorder="1" applyAlignment="1">
      <alignment horizontal="center" vertical="center"/>
    </xf>
    <xf numFmtId="8" fontId="7" fillId="0" borderId="1" xfId="0" applyNumberFormat="1" applyFont="1" applyBorder="1" applyAlignment="1">
      <alignment horizontal="center" vertical="center"/>
    </xf>
    <xf numFmtId="9" fontId="7" fillId="0" borderId="1" xfId="303" applyFont="1" applyFill="1" applyBorder="1" applyAlignment="1">
      <alignment horizontal="center" vertical="center"/>
    </xf>
    <xf numFmtId="0" fontId="7" fillId="0" borderId="1" xfId="0" applyFont="1" applyBorder="1" applyAlignment="1">
      <alignment vertical="center"/>
    </xf>
    <xf numFmtId="3" fontId="7" fillId="0" borderId="1" xfId="0" applyNumberFormat="1" applyFont="1" applyBorder="1" applyAlignment="1">
      <alignment horizontal="left" vertical="center" wrapText="1"/>
    </xf>
    <xf numFmtId="9" fontId="7" fillId="0" borderId="1" xfId="303" applyFont="1" applyFill="1" applyBorder="1" applyAlignment="1">
      <alignment horizontal="center" vertical="center" wrapText="1"/>
    </xf>
    <xf numFmtId="0" fontId="7" fillId="0" borderId="29" xfId="0" applyFont="1" applyBorder="1" applyAlignment="1">
      <alignment horizontal="center" vertical="center"/>
    </xf>
    <xf numFmtId="0" fontId="0" fillId="49" borderId="1" xfId="0" applyFill="1" applyBorder="1" applyAlignment="1">
      <alignment horizontal="center" vertical="center"/>
    </xf>
    <xf numFmtId="0" fontId="43" fillId="49" borderId="1" xfId="0" applyFont="1" applyFill="1" applyBorder="1" applyAlignment="1">
      <alignment horizontal="center" vertical="center"/>
    </xf>
    <xf numFmtId="0" fontId="46" fillId="49" borderId="1" xfId="0" applyFont="1" applyFill="1" applyBorder="1" applyAlignment="1">
      <alignment horizontal="center" vertical="center" wrapText="1"/>
    </xf>
    <xf numFmtId="0" fontId="43" fillId="49" borderId="1" xfId="0" applyFont="1" applyFill="1" applyBorder="1" applyAlignment="1">
      <alignment horizontal="center" vertical="center" wrapText="1"/>
    </xf>
    <xf numFmtId="0" fontId="47" fillId="49" borderId="1" xfId="0" applyFont="1" applyFill="1" applyBorder="1" applyAlignment="1">
      <alignment horizontal="center" vertical="center" wrapText="1"/>
    </xf>
    <xf numFmtId="0" fontId="47" fillId="49" borderId="4" xfId="0" applyFont="1" applyFill="1" applyBorder="1" applyAlignment="1">
      <alignment horizontal="center" vertical="center" wrapText="1"/>
    </xf>
    <xf numFmtId="3" fontId="47" fillId="49" borderId="4" xfId="0" applyNumberFormat="1" applyFont="1" applyFill="1" applyBorder="1" applyAlignment="1">
      <alignment horizontal="center" vertical="center" wrapText="1"/>
    </xf>
    <xf numFmtId="0" fontId="47" fillId="49" borderId="4" xfId="0" applyFont="1" applyFill="1" applyBorder="1" applyAlignment="1">
      <alignment horizontal="center" vertical="center"/>
    </xf>
    <xf numFmtId="0" fontId="47" fillId="49" borderId="1" xfId="0" applyFont="1" applyFill="1" applyBorder="1" applyAlignment="1">
      <alignment horizontal="center" vertical="center"/>
    </xf>
    <xf numFmtId="0" fontId="7" fillId="49" borderId="1" xfId="0" applyFont="1" applyFill="1" applyBorder="1" applyAlignment="1">
      <alignment horizontal="center" vertical="center"/>
    </xf>
    <xf numFmtId="0" fontId="7" fillId="49" borderId="4" xfId="0" applyFont="1" applyFill="1" applyBorder="1" applyAlignment="1">
      <alignment horizontal="center" vertical="center"/>
    </xf>
    <xf numFmtId="0" fontId="0" fillId="0" borderId="0" xfId="0" applyAlignment="1">
      <alignment wrapText="1"/>
    </xf>
    <xf numFmtId="8" fontId="7" fillId="0" borderId="1" xfId="0" applyNumberFormat="1" applyFont="1" applyBorder="1" applyAlignment="1">
      <alignment vertical="center"/>
    </xf>
    <xf numFmtId="9" fontId="7" fillId="0" borderId="1" xfId="303" applyFont="1" applyFill="1" applyBorder="1" applyAlignment="1">
      <alignment vertical="center"/>
    </xf>
    <xf numFmtId="3" fontId="7" fillId="0" borderId="1" xfId="0" applyNumberFormat="1" applyFont="1" applyBorder="1" applyAlignment="1">
      <alignment vertical="center" wrapText="1"/>
    </xf>
    <xf numFmtId="168" fontId="7" fillId="0" borderId="1" xfId="0" applyNumberFormat="1" applyFont="1" applyBorder="1" applyAlignment="1">
      <alignment horizontal="center" vertical="center"/>
    </xf>
    <xf numFmtId="168" fontId="0" fillId="0" borderId="0" xfId="304" applyNumberFormat="1" applyFont="1" applyAlignment="1">
      <alignment horizontal="center" vertical="center"/>
    </xf>
    <xf numFmtId="9" fontId="7" fillId="0" borderId="1" xfId="303" applyFont="1" applyFill="1" applyBorder="1" applyAlignment="1">
      <alignment vertical="center" wrapText="1"/>
    </xf>
    <xf numFmtId="3" fontId="7" fillId="0" borderId="1" xfId="0" applyNumberFormat="1" applyFont="1" applyBorder="1" applyAlignment="1">
      <alignment vertical="center"/>
    </xf>
    <xf numFmtId="14" fontId="7" fillId="2" borderId="1" xfId="0" applyNumberFormat="1" applyFont="1" applyFill="1" applyBorder="1" applyAlignment="1">
      <alignment horizontal="center" vertical="center"/>
    </xf>
    <xf numFmtId="0" fontId="7" fillId="48" borderId="4" xfId="0" applyFont="1" applyFill="1" applyBorder="1" applyAlignment="1">
      <alignment horizontal="center"/>
    </xf>
    <xf numFmtId="0" fontId="7" fillId="2" borderId="4" xfId="0" applyFont="1" applyFill="1" applyBorder="1" applyAlignment="1">
      <alignment horizontal="center" vertical="center"/>
    </xf>
    <xf numFmtId="4" fontId="7" fillId="0" borderId="29" xfId="0" applyNumberFormat="1" applyFont="1" applyBorder="1" applyAlignment="1">
      <alignment horizontal="center" vertical="center"/>
    </xf>
    <xf numFmtId="0" fontId="68" fillId="2" borderId="1" xfId="0" applyFont="1" applyFill="1" applyBorder="1" applyAlignment="1">
      <alignment vertical="center" wrapText="1"/>
    </xf>
    <xf numFmtId="6" fontId="65" fillId="2" borderId="1" xfId="0" applyNumberFormat="1" applyFont="1" applyFill="1" applyBorder="1" applyAlignment="1">
      <alignment horizontal="justify" vertical="center" wrapText="1"/>
    </xf>
    <xf numFmtId="0" fontId="67" fillId="2" borderId="1" xfId="0" applyFont="1" applyFill="1" applyBorder="1" applyAlignment="1">
      <alignment vertical="center" wrapText="1"/>
    </xf>
    <xf numFmtId="3" fontId="65" fillId="2" borderId="1" xfId="0" applyNumberFormat="1" applyFont="1" applyFill="1" applyBorder="1" applyAlignment="1">
      <alignment horizontal="justify" vertical="center" wrapText="1"/>
    </xf>
    <xf numFmtId="0" fontId="67" fillId="2" borderId="1" xfId="0" applyFont="1" applyFill="1" applyBorder="1" applyAlignment="1">
      <alignment horizontal="justify" vertical="center" wrapText="1"/>
    </xf>
    <xf numFmtId="0" fontId="65" fillId="2" borderId="1" xfId="0" applyFont="1" applyFill="1" applyBorder="1" applyAlignment="1">
      <alignment horizontal="justify" vertical="center" wrapText="1"/>
    </xf>
    <xf numFmtId="0" fontId="65" fillId="2" borderId="1" xfId="0" applyFont="1" applyFill="1" applyBorder="1" applyAlignment="1">
      <alignment vertical="center" wrapText="1"/>
    </xf>
    <xf numFmtId="14" fontId="7" fillId="2" borderId="2"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14" fontId="7" fillId="2" borderId="13" xfId="0" applyNumberFormat="1" applyFont="1" applyFill="1" applyBorder="1" applyAlignment="1">
      <alignment horizontal="center" vertical="center"/>
    </xf>
    <xf numFmtId="0" fontId="7" fillId="2" borderId="13" xfId="0" applyFont="1" applyFill="1" applyBorder="1"/>
    <xf numFmtId="3" fontId="7" fillId="2" borderId="4" xfId="0" applyNumberFormat="1" applyFont="1" applyFill="1" applyBorder="1" applyAlignment="1">
      <alignment horizontal="left" vertical="center" wrapText="1"/>
    </xf>
    <xf numFmtId="0" fontId="7" fillId="48" borderId="27" xfId="0" applyFont="1" applyFill="1" applyBorder="1" applyAlignment="1">
      <alignment horizontal="center" vertical="center"/>
    </xf>
    <xf numFmtId="0" fontId="68" fillId="2" borderId="2" xfId="0" applyFont="1" applyFill="1" applyBorder="1" applyAlignment="1">
      <alignment horizontal="justify" vertical="center" wrapText="1"/>
    </xf>
    <xf numFmtId="0" fontId="67" fillId="2" borderId="2" xfId="0" applyFont="1" applyFill="1" applyBorder="1" applyAlignment="1">
      <alignment horizontal="justify" vertical="center" wrapText="1"/>
    </xf>
    <xf numFmtId="0" fontId="69" fillId="2" borderId="2" xfId="0" applyFont="1" applyFill="1" applyBorder="1" applyAlignment="1">
      <alignment horizontal="justify" vertical="center" wrapText="1"/>
    </xf>
    <xf numFmtId="0" fontId="67" fillId="2" borderId="2" xfId="0" applyFont="1" applyFill="1" applyBorder="1" applyAlignment="1">
      <alignment vertical="center" wrapText="1"/>
    </xf>
    <xf numFmtId="4" fontId="7" fillId="48" borderId="27" xfId="0" applyNumberFormat="1" applyFont="1" applyFill="1" applyBorder="1" applyAlignment="1">
      <alignment horizontal="center" vertical="center"/>
    </xf>
    <xf numFmtId="14" fontId="7" fillId="48" borderId="27" xfId="0" applyNumberFormat="1" applyFont="1" applyFill="1" applyBorder="1" applyAlignment="1">
      <alignment horizontal="center" vertical="center"/>
    </xf>
    <xf numFmtId="9" fontId="48" fillId="48" borderId="27" xfId="303" applyFont="1" applyFill="1" applyBorder="1" applyAlignment="1">
      <alignment horizontal="center" vertical="center" wrapText="1"/>
    </xf>
    <xf numFmtId="2" fontId="7" fillId="2" borderId="1" xfId="0" applyNumberFormat="1" applyFont="1" applyFill="1" applyBorder="1" applyAlignment="1">
      <alignment horizontal="center" vertical="center"/>
    </xf>
    <xf numFmtId="2" fontId="67" fillId="2" borderId="1" xfId="0" applyNumberFormat="1" applyFont="1" applyFill="1" applyBorder="1" applyAlignment="1">
      <alignment horizontal="center" vertical="center" wrapText="1"/>
    </xf>
    <xf numFmtId="2" fontId="68" fillId="2" borderId="1" xfId="0" applyNumberFormat="1" applyFont="1" applyFill="1" applyBorder="1" applyAlignment="1">
      <alignment horizontal="center" vertical="center" wrapText="1"/>
    </xf>
    <xf numFmtId="0" fontId="7" fillId="48" borderId="27" xfId="0" applyFont="1" applyFill="1" applyBorder="1"/>
    <xf numFmtId="0" fontId="66" fillId="2" borderId="1" xfId="0" applyFont="1" applyFill="1" applyBorder="1" applyAlignment="1">
      <alignment horizontal="justify" vertical="center" wrapText="1"/>
    </xf>
    <xf numFmtId="168" fontId="7" fillId="0" borderId="4" xfId="0" applyNumberFormat="1" applyFont="1" applyBorder="1" applyAlignment="1">
      <alignment horizontal="center" vertical="center"/>
    </xf>
    <xf numFmtId="8" fontId="7" fillId="2" borderId="28" xfId="0" applyNumberFormat="1" applyFont="1" applyFill="1" applyBorder="1" applyAlignment="1">
      <alignment vertical="center"/>
    </xf>
    <xf numFmtId="3" fontId="7" fillId="2" borderId="28" xfId="0" applyNumberFormat="1" applyFont="1" applyFill="1" applyBorder="1" applyAlignment="1">
      <alignment vertical="center" wrapText="1"/>
    </xf>
    <xf numFmtId="9" fontId="7" fillId="2" borderId="28" xfId="303" applyFont="1" applyFill="1" applyBorder="1" applyAlignment="1">
      <alignment vertical="center" wrapText="1"/>
    </xf>
    <xf numFmtId="0" fontId="7" fillId="2" borderId="28" xfId="0" applyFont="1" applyFill="1" applyBorder="1" applyAlignment="1">
      <alignment vertical="center" wrapText="1"/>
    </xf>
    <xf numFmtId="8" fontId="7" fillId="2" borderId="29" xfId="0" applyNumberFormat="1" applyFont="1" applyFill="1" applyBorder="1" applyAlignment="1">
      <alignment vertical="center"/>
    </xf>
    <xf numFmtId="3" fontId="7" fillId="2" borderId="29" xfId="0" applyNumberFormat="1" applyFont="1" applyFill="1" applyBorder="1" applyAlignment="1">
      <alignment vertical="center" wrapText="1"/>
    </xf>
    <xf numFmtId="9" fontId="7" fillId="2" borderId="29" xfId="303" applyFont="1" applyFill="1" applyBorder="1" applyAlignment="1">
      <alignment vertical="center" wrapText="1"/>
    </xf>
    <xf numFmtId="0" fontId="7" fillId="2" borderId="29" xfId="0" applyFont="1" applyFill="1" applyBorder="1" applyAlignment="1">
      <alignment vertical="center" wrapText="1"/>
    </xf>
    <xf numFmtId="0" fontId="0" fillId="2" borderId="27" xfId="0" applyFill="1" applyBorder="1" applyAlignment="1">
      <alignment horizontal="center" vertical="center" wrapText="1"/>
    </xf>
    <xf numFmtId="0" fontId="47" fillId="0" borderId="27" xfId="0" applyFont="1" applyBorder="1" applyAlignment="1">
      <alignment horizontal="center" vertical="center" wrapText="1"/>
    </xf>
    <xf numFmtId="0" fontId="47" fillId="49" borderId="27" xfId="0" applyFont="1" applyFill="1" applyBorder="1" applyAlignment="1">
      <alignment horizontal="center" vertical="center" wrapText="1"/>
    </xf>
    <xf numFmtId="0" fontId="7" fillId="40" borderId="27" xfId="0" applyFont="1" applyFill="1" applyBorder="1" applyAlignment="1">
      <alignment horizontal="center" vertical="center" wrapText="1"/>
    </xf>
    <xf numFmtId="0" fontId="7" fillId="41" borderId="27" xfId="0" applyFont="1" applyFill="1" applyBorder="1" applyAlignment="1">
      <alignment horizontal="center" vertical="center" wrapText="1"/>
    </xf>
    <xf numFmtId="0" fontId="46" fillId="0" borderId="27" xfId="0" applyFont="1" applyBorder="1" applyAlignment="1">
      <alignment horizontal="center" vertical="center" wrapText="1"/>
    </xf>
    <xf numFmtId="0" fontId="46" fillId="0" borderId="29" xfId="0" applyFont="1" applyBorder="1" applyAlignment="1">
      <alignment horizontal="center" vertical="center" wrapText="1"/>
    </xf>
    <xf numFmtId="9" fontId="46" fillId="0" borderId="1" xfId="0" applyNumberFormat="1" applyFont="1" applyBorder="1" applyAlignment="1">
      <alignment horizontal="center" vertical="center" wrapText="1"/>
    </xf>
    <xf numFmtId="9" fontId="46" fillId="0" borderId="42" xfId="0" applyNumberFormat="1" applyFont="1" applyBorder="1" applyAlignment="1">
      <alignment horizontal="center" vertical="center" wrapText="1"/>
    </xf>
    <xf numFmtId="1" fontId="0" fillId="0" borderId="1" xfId="0" applyNumberFormat="1" applyBorder="1" applyAlignment="1">
      <alignment horizontal="left" indent="3"/>
    </xf>
    <xf numFmtId="1" fontId="0" fillId="0" borderId="1" xfId="0" applyNumberFormat="1" applyBorder="1" applyAlignment="1">
      <alignment horizontal="left" vertical="center" indent="3"/>
    </xf>
    <xf numFmtId="44" fontId="0" fillId="0" borderId="1" xfId="0" applyNumberFormat="1" applyBorder="1"/>
    <xf numFmtId="8" fontId="7" fillId="2" borderId="1" xfId="0" applyNumberFormat="1" applyFont="1" applyFill="1" applyBorder="1" applyAlignment="1">
      <alignment vertical="center"/>
    </xf>
    <xf numFmtId="3" fontId="7" fillId="2" borderId="1" xfId="0" applyNumberFormat="1" applyFont="1" applyFill="1" applyBorder="1" applyAlignment="1">
      <alignment vertical="center" wrapText="1"/>
    </xf>
    <xf numFmtId="9" fontId="7" fillId="2" borderId="1" xfId="303" applyFont="1" applyFill="1" applyBorder="1" applyAlignment="1">
      <alignment vertical="center" wrapText="1"/>
    </xf>
    <xf numFmtId="44" fontId="7" fillId="0" borderId="1" xfId="304" applyFont="1" applyBorder="1" applyAlignment="1">
      <alignment horizontal="center" vertical="center"/>
    </xf>
    <xf numFmtId="0" fontId="7" fillId="2" borderId="1" xfId="0" applyFont="1" applyFill="1" applyBorder="1" applyAlignment="1">
      <alignment vertical="center" wrapText="1"/>
    </xf>
    <xf numFmtId="168" fontId="65" fillId="2" borderId="1" xfId="0" applyNumberFormat="1" applyFont="1" applyFill="1" applyBorder="1" applyAlignment="1">
      <alignment horizontal="justify" vertical="center" wrapText="1"/>
    </xf>
    <xf numFmtId="168" fontId="65" fillId="2" borderId="1" xfId="0" applyNumberFormat="1" applyFont="1" applyFill="1" applyBorder="1" applyAlignment="1">
      <alignment vertical="center" wrapText="1"/>
    </xf>
    <xf numFmtId="9" fontId="46" fillId="0" borderId="4" xfId="0" applyNumberFormat="1" applyFont="1" applyBorder="1" applyAlignment="1">
      <alignment horizontal="center" vertical="center" wrapText="1"/>
    </xf>
    <xf numFmtId="0" fontId="5" fillId="50" borderId="1" xfId="0" applyFont="1" applyFill="1" applyBorder="1" applyAlignment="1">
      <alignment horizontal="center" vertical="center" wrapText="1"/>
    </xf>
    <xf numFmtId="9" fontId="43" fillId="0" borderId="1" xfId="303" applyFont="1" applyFill="1" applyBorder="1" applyAlignment="1">
      <alignment horizontal="center" vertical="center" wrapText="1"/>
    </xf>
    <xf numFmtId="166" fontId="43" fillId="0" borderId="1" xfId="303" applyNumberFormat="1" applyFont="1" applyFill="1" applyBorder="1" applyAlignment="1">
      <alignment horizontal="center" vertical="center" wrapText="1"/>
    </xf>
    <xf numFmtId="9" fontId="43" fillId="2" borderId="2" xfId="303" applyFont="1" applyFill="1" applyBorder="1" applyAlignment="1">
      <alignment horizontal="center" vertical="center"/>
    </xf>
    <xf numFmtId="0" fontId="0" fillId="48" borderId="1" xfId="0" applyFill="1" applyBorder="1" applyAlignment="1">
      <alignment horizontal="center" vertical="center"/>
    </xf>
    <xf numFmtId="0" fontId="0" fillId="48" borderId="1" xfId="0" applyFill="1" applyBorder="1" applyAlignment="1">
      <alignment horizontal="center" vertical="center" wrapText="1"/>
    </xf>
    <xf numFmtId="0" fontId="0" fillId="48" borderId="27" xfId="0" applyFill="1" applyBorder="1" applyAlignment="1">
      <alignment horizontal="center" vertical="center" wrapText="1"/>
    </xf>
    <xf numFmtId="0" fontId="45" fillId="48" borderId="1" xfId="0" applyFont="1" applyFill="1" applyBorder="1" applyAlignment="1">
      <alignment horizontal="center" vertical="center" wrapText="1"/>
    </xf>
    <xf numFmtId="9" fontId="43" fillId="48" borderId="1" xfId="303" applyFont="1" applyFill="1" applyBorder="1" applyAlignment="1">
      <alignment horizontal="center" vertical="center"/>
    </xf>
    <xf numFmtId="3" fontId="46" fillId="48" borderId="30" xfId="0" applyNumberFormat="1" applyFont="1" applyFill="1" applyBorder="1" applyAlignment="1">
      <alignment horizontal="center" vertical="center" wrapText="1"/>
    </xf>
    <xf numFmtId="0" fontId="43" fillId="48" borderId="1" xfId="0" applyFont="1" applyFill="1" applyBorder="1" applyAlignment="1">
      <alignment horizontal="center" vertical="center"/>
    </xf>
    <xf numFmtId="0" fontId="43" fillId="48" borderId="1" xfId="0" applyFont="1" applyFill="1" applyBorder="1" applyAlignment="1">
      <alignment horizontal="center" vertical="center" wrapText="1"/>
    </xf>
    <xf numFmtId="0" fontId="9" fillId="48" borderId="1" xfId="0" applyFont="1" applyFill="1" applyBorder="1" applyAlignment="1">
      <alignment horizontal="center"/>
    </xf>
    <xf numFmtId="3" fontId="47" fillId="48" borderId="31" xfId="0" applyNumberFormat="1" applyFont="1" applyFill="1" applyBorder="1" applyAlignment="1">
      <alignment horizontal="center" vertical="center" wrapText="1"/>
    </xf>
    <xf numFmtId="0" fontId="43" fillId="48" borderId="2" xfId="0" applyFont="1" applyFill="1" applyBorder="1" applyAlignment="1">
      <alignment horizontal="center" vertical="center"/>
    </xf>
    <xf numFmtId="9" fontId="43" fillId="48" borderId="1" xfId="303" applyFont="1" applyFill="1" applyBorder="1" applyAlignment="1">
      <alignment horizontal="center" vertical="center" wrapText="1"/>
    </xf>
    <xf numFmtId="166" fontId="43" fillId="48" borderId="1" xfId="303" applyNumberFormat="1" applyFont="1" applyFill="1" applyBorder="1" applyAlignment="1">
      <alignment horizontal="center" vertical="center" wrapText="1"/>
    </xf>
    <xf numFmtId="9" fontId="43" fillId="48" borderId="2" xfId="303" applyFont="1" applyFill="1" applyBorder="1" applyAlignment="1">
      <alignment horizontal="center" vertical="center"/>
    </xf>
    <xf numFmtId="3" fontId="0" fillId="48" borderId="1" xfId="0" applyNumberFormat="1" applyFill="1" applyBorder="1" applyAlignment="1">
      <alignment horizontal="center" vertical="center"/>
    </xf>
    <xf numFmtId="0" fontId="0" fillId="48" borderId="0" xfId="0" applyFill="1"/>
    <xf numFmtId="0" fontId="47" fillId="48" borderId="31" xfId="0" applyFont="1" applyFill="1" applyBorder="1" applyAlignment="1">
      <alignment horizontal="center" vertical="center" wrapText="1"/>
    </xf>
    <xf numFmtId="0" fontId="45" fillId="0" borderId="27" xfId="0" applyFont="1" applyBorder="1" applyAlignment="1">
      <alignment horizontal="center" vertical="center" wrapText="1"/>
    </xf>
    <xf numFmtId="0" fontId="0" fillId="2" borderId="27" xfId="0" applyFill="1" applyBorder="1" applyAlignment="1">
      <alignment horizontal="center" vertical="center"/>
    </xf>
    <xf numFmtId="9" fontId="43" fillId="0" borderId="27" xfId="303" applyFont="1" applyFill="1" applyBorder="1" applyAlignment="1">
      <alignment horizontal="center" vertical="center"/>
    </xf>
    <xf numFmtId="0" fontId="0" fillId="0" borderId="27" xfId="0" applyBorder="1" applyAlignment="1">
      <alignment horizontal="center" vertical="center"/>
    </xf>
    <xf numFmtId="0" fontId="47" fillId="0" borderId="35" xfId="0" applyFont="1" applyBorder="1" applyAlignment="1">
      <alignment horizontal="center" vertical="center" wrapText="1"/>
    </xf>
    <xf numFmtId="0" fontId="9" fillId="2" borderId="27" xfId="0" applyFont="1" applyFill="1" applyBorder="1" applyAlignment="1">
      <alignment horizontal="center"/>
    </xf>
    <xf numFmtId="0" fontId="43" fillId="2" borderId="11" xfId="0" applyFont="1" applyFill="1" applyBorder="1" applyAlignment="1">
      <alignment horizontal="center" vertical="center"/>
    </xf>
    <xf numFmtId="0" fontId="45" fillId="0" borderId="29" xfId="0" applyFont="1" applyBorder="1" applyAlignment="1">
      <alignment horizontal="center" vertical="center" wrapText="1"/>
    </xf>
    <xf numFmtId="0" fontId="0" fillId="2" borderId="29" xfId="0" applyFill="1" applyBorder="1" applyAlignment="1">
      <alignment horizontal="center" vertical="center"/>
    </xf>
    <xf numFmtId="9" fontId="0" fillId="0" borderId="29" xfId="303" applyFont="1" applyFill="1" applyBorder="1" applyAlignment="1">
      <alignment horizontal="center" vertical="center"/>
    </xf>
    <xf numFmtId="3" fontId="46" fillId="0" borderId="58" xfId="0" applyNumberFormat="1" applyFont="1" applyBorder="1" applyAlignment="1">
      <alignment horizontal="center" vertical="center" wrapText="1"/>
    </xf>
    <xf numFmtId="0" fontId="46" fillId="0" borderId="36" xfId="0" applyFont="1" applyBorder="1" applyAlignment="1">
      <alignment horizontal="center" vertical="center" wrapText="1"/>
    </xf>
    <xf numFmtId="0" fontId="46" fillId="49" borderId="29" xfId="0" applyFont="1" applyFill="1" applyBorder="1" applyAlignment="1">
      <alignment horizontal="center" vertical="center" wrapText="1"/>
    </xf>
    <xf numFmtId="0" fontId="9" fillId="2" borderId="29" xfId="0" applyFont="1" applyFill="1" applyBorder="1" applyAlignment="1">
      <alignment horizontal="center"/>
    </xf>
    <xf numFmtId="0" fontId="43" fillId="2" borderId="13" xfId="0" applyFont="1" applyFill="1" applyBorder="1" applyAlignment="1">
      <alignment horizontal="center" vertical="center"/>
    </xf>
    <xf numFmtId="169" fontId="43" fillId="48" borderId="1" xfId="303" applyNumberFormat="1" applyFont="1" applyFill="1" applyBorder="1" applyAlignment="1">
      <alignment horizontal="center" vertical="center" wrapText="1"/>
    </xf>
    <xf numFmtId="10" fontId="43" fillId="48" borderId="2" xfId="303" applyNumberFormat="1" applyFont="1" applyFill="1" applyBorder="1" applyAlignment="1">
      <alignment horizontal="center" vertical="center"/>
    </xf>
    <xf numFmtId="9" fontId="63" fillId="2" borderId="2" xfId="0" applyNumberFormat="1" applyFont="1" applyFill="1" applyBorder="1" applyAlignment="1">
      <alignment horizontal="center" vertical="center"/>
    </xf>
    <xf numFmtId="9" fontId="0" fillId="0" borderId="27" xfId="303" applyFont="1" applyFill="1" applyBorder="1" applyAlignment="1">
      <alignment horizontal="center" vertical="center"/>
    </xf>
    <xf numFmtId="0" fontId="43" fillId="0" borderId="27" xfId="0" applyFont="1" applyBorder="1" applyAlignment="1">
      <alignment horizontal="center" vertical="center" wrapText="1"/>
    </xf>
    <xf numFmtId="0" fontId="49" fillId="0" borderId="35" xfId="0" applyFont="1" applyBorder="1" applyAlignment="1">
      <alignment horizontal="center" vertical="center" wrapText="1"/>
    </xf>
    <xf numFmtId="0" fontId="46" fillId="49" borderId="27" xfId="0" applyFont="1" applyFill="1" applyBorder="1" applyAlignment="1">
      <alignment horizontal="center" vertical="center" wrapText="1"/>
    </xf>
    <xf numFmtId="0" fontId="43" fillId="2" borderId="27" xfId="0" applyFont="1" applyFill="1" applyBorder="1" applyAlignment="1">
      <alignment horizontal="center" vertical="center"/>
    </xf>
    <xf numFmtId="166" fontId="0" fillId="0" borderId="29" xfId="303" applyNumberFormat="1" applyFont="1" applyFill="1" applyBorder="1" applyAlignment="1">
      <alignment horizontal="center" vertical="center"/>
    </xf>
    <xf numFmtId="3" fontId="0" fillId="0" borderId="13" xfId="0" applyNumberFormat="1" applyBorder="1" applyAlignment="1">
      <alignment horizontal="center" vertical="center"/>
    </xf>
    <xf numFmtId="0" fontId="0" fillId="49" borderId="29" xfId="0" applyFill="1" applyBorder="1" applyAlignment="1">
      <alignment horizontal="center" vertical="center"/>
    </xf>
    <xf numFmtId="0" fontId="0" fillId="0" borderId="29" xfId="0" applyBorder="1" applyAlignment="1">
      <alignment horizontal="center" vertical="center"/>
    </xf>
    <xf numFmtId="166" fontId="43" fillId="2" borderId="2" xfId="303" applyNumberFormat="1" applyFont="1" applyFill="1" applyBorder="1" applyAlignment="1">
      <alignment horizontal="center" vertical="center"/>
    </xf>
    <xf numFmtId="10" fontId="43" fillId="2" borderId="2" xfId="303" applyNumberFormat="1" applyFont="1" applyFill="1" applyBorder="1" applyAlignment="1">
      <alignment horizontal="center" vertical="center"/>
    </xf>
    <xf numFmtId="9" fontId="37" fillId="2" borderId="2" xfId="303" applyFont="1" applyFill="1" applyBorder="1" applyAlignment="1">
      <alignment horizontal="center" vertical="center"/>
    </xf>
    <xf numFmtId="3" fontId="47" fillId="0" borderId="36" xfId="0" applyNumberFormat="1" applyFont="1" applyBorder="1" applyAlignment="1">
      <alignment horizontal="center" vertical="center" wrapText="1"/>
    </xf>
    <xf numFmtId="8" fontId="7" fillId="0" borderId="29" xfId="0" applyNumberFormat="1" applyFont="1" applyBorder="1" applyAlignment="1">
      <alignment horizontal="center" vertical="center"/>
    </xf>
    <xf numFmtId="9" fontId="43" fillId="2" borderId="2" xfId="0" applyNumberFormat="1" applyFont="1" applyFill="1" applyBorder="1" applyAlignment="1">
      <alignment horizontal="center" vertical="center"/>
    </xf>
    <xf numFmtId="0" fontId="19" fillId="50" borderId="1" xfId="0" applyFont="1" applyFill="1" applyBorder="1" applyAlignment="1">
      <alignment horizontal="center" vertical="center" wrapText="1"/>
    </xf>
    <xf numFmtId="10" fontId="47" fillId="0" borderId="4" xfId="303" applyNumberFormat="1" applyFont="1" applyBorder="1" applyAlignment="1">
      <alignment horizontal="center" vertical="center" wrapText="1"/>
    </xf>
    <xf numFmtId="10" fontId="61" fillId="48" borderId="15" xfId="0" applyNumberFormat="1" applyFont="1" applyFill="1" applyBorder="1" applyAlignment="1">
      <alignment horizontal="center" vertical="center" wrapText="1"/>
    </xf>
    <xf numFmtId="170" fontId="47" fillId="49" borderId="4" xfId="0" applyNumberFormat="1" applyFont="1" applyFill="1" applyBorder="1" applyAlignment="1">
      <alignment horizontal="center" vertical="center" wrapText="1"/>
    </xf>
    <xf numFmtId="9" fontId="46" fillId="0" borderId="4" xfId="303" applyFont="1" applyBorder="1" applyAlignment="1">
      <alignment horizontal="center" vertical="center" wrapText="1"/>
    </xf>
    <xf numFmtId="166" fontId="46" fillId="0" borderId="4" xfId="303" applyNumberFormat="1" applyFont="1" applyBorder="1" applyAlignment="1">
      <alignment horizontal="center" vertical="center" wrapText="1"/>
    </xf>
    <xf numFmtId="10" fontId="46" fillId="0" borderId="4" xfId="303" applyNumberFormat="1" applyFont="1" applyBorder="1" applyAlignment="1">
      <alignment horizontal="center" vertical="center" wrapText="1"/>
    </xf>
    <xf numFmtId="9" fontId="61" fillId="0" borderId="0" xfId="0" applyNumberFormat="1" applyFont="1" applyAlignment="1">
      <alignment horizontal="center" vertical="center" wrapText="1"/>
    </xf>
    <xf numFmtId="9" fontId="7" fillId="0" borderId="4" xfId="0" applyNumberFormat="1" applyFont="1" applyBorder="1" applyAlignment="1">
      <alignment horizontal="center" vertical="center"/>
    </xf>
    <xf numFmtId="9" fontId="61" fillId="0" borderId="15" xfId="0" applyNumberFormat="1" applyFont="1" applyBorder="1" applyAlignment="1">
      <alignment horizontal="center" vertical="center" wrapText="1"/>
    </xf>
    <xf numFmtId="9" fontId="7" fillId="0" borderId="4" xfId="303" applyFont="1" applyBorder="1" applyAlignment="1">
      <alignment horizontal="center" vertical="center"/>
    </xf>
    <xf numFmtId="166" fontId="7" fillId="0" borderId="4" xfId="303" applyNumberFormat="1" applyFont="1" applyBorder="1" applyAlignment="1">
      <alignment horizontal="center" vertical="center"/>
    </xf>
    <xf numFmtId="9" fontId="63" fillId="2" borderId="1" xfId="303"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37" fillId="2" borderId="1" xfId="0" applyFont="1" applyFill="1" applyBorder="1" applyAlignment="1">
      <alignment horizontal="center" vertical="center"/>
    </xf>
    <xf numFmtId="0" fontId="63" fillId="2" borderId="1" xfId="0" applyFont="1" applyFill="1" applyBorder="1" applyAlignment="1">
      <alignment horizontal="center"/>
    </xf>
    <xf numFmtId="0" fontId="63"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43" fillId="2" borderId="27" xfId="0" applyFont="1" applyFill="1" applyBorder="1" applyAlignment="1">
      <alignment horizontal="center" vertical="center" wrapText="1"/>
    </xf>
    <xf numFmtId="0" fontId="43" fillId="2" borderId="28" xfId="0" applyFont="1" applyFill="1" applyBorder="1" applyAlignment="1">
      <alignment horizontal="center" vertical="center" wrapText="1"/>
    </xf>
    <xf numFmtId="0" fontId="43" fillId="2" borderId="29"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63" fillId="2" borderId="3" xfId="0" applyFont="1" applyFill="1" applyBorder="1" applyAlignment="1">
      <alignment horizontal="center" vertical="center"/>
    </xf>
    <xf numFmtId="0" fontId="63" fillId="2" borderId="4" xfId="0" applyFont="1" applyFill="1" applyBorder="1" applyAlignment="1">
      <alignment horizontal="center" vertical="center"/>
    </xf>
    <xf numFmtId="9"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57" fillId="0" borderId="11" xfId="0" applyFont="1" applyBorder="1" applyAlignment="1">
      <alignment horizontal="center" vertical="center"/>
    </xf>
    <xf numFmtId="0" fontId="57" fillId="0" borderId="13" xfId="0" applyFont="1" applyBorder="1" applyAlignment="1">
      <alignment horizontal="center" vertical="center"/>
    </xf>
    <xf numFmtId="0" fontId="57" fillId="0" borderId="16" xfId="0" applyFont="1" applyBorder="1" applyAlignment="1">
      <alignment horizontal="center" vertical="center"/>
    </xf>
    <xf numFmtId="0" fontId="57" fillId="0" borderId="1" xfId="0" applyFont="1" applyBorder="1" applyAlignment="1">
      <alignment horizontal="left"/>
    </xf>
    <xf numFmtId="9" fontId="46" fillId="0" borderId="27" xfId="0" applyNumberFormat="1" applyFont="1" applyBorder="1" applyAlignment="1">
      <alignment horizontal="center" vertical="center" wrapText="1"/>
    </xf>
    <xf numFmtId="0" fontId="46"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27"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27" xfId="0" applyFont="1" applyBorder="1" applyAlignment="1">
      <alignment horizontal="center" vertical="center"/>
    </xf>
    <xf numFmtId="0" fontId="57" fillId="0" borderId="29" xfId="0" applyFont="1" applyBorder="1" applyAlignment="1">
      <alignment horizontal="center" vertical="center"/>
    </xf>
    <xf numFmtId="0" fontId="59" fillId="46" borderId="27" xfId="0" applyFont="1" applyFill="1" applyBorder="1" applyAlignment="1">
      <alignment vertical="center" wrapText="1"/>
    </xf>
    <xf numFmtId="0" fontId="59" fillId="46" borderId="51" xfId="0" applyFont="1" applyFill="1" applyBorder="1" applyAlignment="1">
      <alignment vertical="center" wrapText="1"/>
    </xf>
    <xf numFmtId="0" fontId="59" fillId="46" borderId="29" xfId="0" applyFont="1" applyFill="1" applyBorder="1" applyAlignment="1">
      <alignment vertical="center" wrapText="1"/>
    </xf>
    <xf numFmtId="0" fontId="59" fillId="46" borderId="47" xfId="0" applyFont="1" applyFill="1" applyBorder="1" applyAlignment="1">
      <alignment vertical="center" wrapText="1"/>
    </xf>
    <xf numFmtId="0" fontId="59" fillId="46" borderId="49" xfId="0" applyFont="1" applyFill="1" applyBorder="1" applyAlignment="1">
      <alignment vertical="center" wrapText="1"/>
    </xf>
    <xf numFmtId="0" fontId="57" fillId="0" borderId="1"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51" xfId="0" applyFont="1" applyBorder="1" applyAlignment="1">
      <alignment horizontal="center" vertical="center" wrapText="1"/>
    </xf>
    <xf numFmtId="0" fontId="57" fillId="0" borderId="28" xfId="0" applyFont="1" applyBorder="1" applyAlignment="1">
      <alignment horizontal="center" vertical="center"/>
    </xf>
    <xf numFmtId="0" fontId="57" fillId="0" borderId="59" xfId="0" applyFont="1" applyBorder="1" applyAlignment="1">
      <alignment horizontal="center" vertical="center" wrapText="1"/>
    </xf>
    <xf numFmtId="0" fontId="57" fillId="0" borderId="53" xfId="0" applyFont="1" applyBorder="1" applyAlignment="1">
      <alignment horizontal="center" vertical="center" wrapText="1"/>
    </xf>
    <xf numFmtId="0" fontId="57" fillId="0" borderId="61" xfId="0" applyFont="1" applyBorder="1" applyAlignment="1">
      <alignment horizontal="center" vertical="center" wrapText="1"/>
    </xf>
    <xf numFmtId="0" fontId="59" fillId="46" borderId="56" xfId="0" applyFont="1" applyFill="1" applyBorder="1" applyAlignment="1">
      <alignment vertical="center" wrapText="1"/>
    </xf>
    <xf numFmtId="0" fontId="59" fillId="46" borderId="57" xfId="0" applyFont="1" applyFill="1" applyBorder="1" applyAlignment="1">
      <alignment vertical="center" wrapText="1"/>
    </xf>
    <xf numFmtId="0" fontId="59" fillId="46" borderId="58" xfId="0" applyFont="1" applyFill="1" applyBorder="1" applyAlignment="1">
      <alignment vertical="center" wrapText="1"/>
    </xf>
    <xf numFmtId="0" fontId="57" fillId="0" borderId="32" xfId="0" applyFont="1" applyBorder="1" applyAlignment="1">
      <alignment horizontal="center" vertical="center"/>
    </xf>
    <xf numFmtId="0" fontId="57" fillId="0" borderId="33" xfId="0" applyFont="1" applyBorder="1" applyAlignment="1">
      <alignment horizontal="center" vertical="center"/>
    </xf>
    <xf numFmtId="0" fontId="57" fillId="0" borderId="34" xfId="0" applyFont="1" applyBorder="1" applyAlignment="1">
      <alignment horizontal="center" vertical="center"/>
    </xf>
    <xf numFmtId="0" fontId="57" fillId="0" borderId="37" xfId="0" applyFont="1" applyBorder="1" applyAlignment="1">
      <alignment horizontal="center" vertical="center" wrapText="1"/>
    </xf>
    <xf numFmtId="0" fontId="57" fillId="0" borderId="38"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57" xfId="0" applyFont="1" applyBorder="1" applyAlignment="1">
      <alignment horizontal="center" vertical="center" wrapText="1"/>
    </xf>
    <xf numFmtId="0" fontId="57" fillId="0" borderId="58" xfId="0" applyFont="1" applyBorder="1" applyAlignment="1">
      <alignment horizontal="center" vertical="center" wrapText="1"/>
    </xf>
    <xf numFmtId="0" fontId="57" fillId="0" borderId="60" xfId="0" applyFont="1" applyBorder="1" applyAlignment="1">
      <alignment horizontal="center" vertical="center"/>
    </xf>
    <xf numFmtId="0" fontId="57" fillId="0" borderId="39" xfId="0" applyFont="1" applyBorder="1" applyAlignment="1">
      <alignment horizontal="center" vertical="center"/>
    </xf>
    <xf numFmtId="0" fontId="57" fillId="0" borderId="62" xfId="0" applyFont="1" applyBorder="1" applyAlignment="1">
      <alignment horizontal="center" vertical="center"/>
    </xf>
    <xf numFmtId="0" fontId="57" fillId="46" borderId="27" xfId="0" applyFont="1" applyFill="1" applyBorder="1" applyAlignment="1">
      <alignment horizontal="center" vertical="center" wrapText="1"/>
    </xf>
    <xf numFmtId="0" fontId="57" fillId="46" borderId="28" xfId="0" applyFont="1" applyFill="1" applyBorder="1" applyAlignment="1">
      <alignment horizontal="center" vertical="center" wrapText="1"/>
    </xf>
    <xf numFmtId="0" fontId="57" fillId="46" borderId="29" xfId="0" applyFont="1" applyFill="1" applyBorder="1" applyAlignment="1">
      <alignment horizontal="center" vertical="center" wrapText="1"/>
    </xf>
    <xf numFmtId="0" fontId="59" fillId="46" borderId="28" xfId="0" applyFont="1" applyFill="1" applyBorder="1" applyAlignment="1">
      <alignment vertical="center" wrapText="1"/>
    </xf>
    <xf numFmtId="0" fontId="57" fillId="0" borderId="17" xfId="0" applyFont="1" applyBorder="1" applyAlignment="1">
      <alignment horizontal="center" vertical="center" wrapText="1"/>
    </xf>
    <xf numFmtId="0" fontId="59" fillId="46" borderId="55" xfId="0" applyFont="1" applyFill="1" applyBorder="1" applyAlignment="1">
      <alignment horizontal="center" vertical="center" wrapText="1"/>
    </xf>
    <xf numFmtId="0" fontId="59" fillId="46" borderId="28" xfId="0" applyFont="1" applyFill="1" applyBorder="1" applyAlignment="1">
      <alignment horizontal="center" vertical="center" wrapText="1"/>
    </xf>
    <xf numFmtId="0" fontId="59" fillId="46" borderId="29" xfId="0" applyFont="1" applyFill="1" applyBorder="1" applyAlignment="1">
      <alignment horizontal="center" vertical="center" wrapText="1"/>
    </xf>
    <xf numFmtId="0" fontId="57" fillId="0" borderId="11"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13" xfId="0" applyFont="1" applyBorder="1" applyAlignment="1">
      <alignment horizontal="center" vertical="center" wrapText="1"/>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8" fillId="46" borderId="11" xfId="0" applyFont="1" applyFill="1" applyBorder="1" applyAlignment="1">
      <alignment horizontal="center" vertical="center" wrapText="1"/>
    </xf>
    <xf numFmtId="0" fontId="58" fillId="46" borderId="16" xfId="0" applyFont="1" applyFill="1" applyBorder="1" applyAlignment="1">
      <alignment horizontal="center" vertical="center" wrapText="1"/>
    </xf>
    <xf numFmtId="0" fontId="58" fillId="46" borderId="13" xfId="0" applyFont="1" applyFill="1" applyBorder="1" applyAlignment="1">
      <alignment horizontal="center" vertical="center" wrapText="1"/>
    </xf>
    <xf numFmtId="0" fontId="59" fillId="46" borderId="27" xfId="0" applyFont="1" applyFill="1" applyBorder="1" applyAlignment="1">
      <alignment horizontal="center" vertical="center" wrapText="1"/>
    </xf>
    <xf numFmtId="0" fontId="59" fillId="46" borderId="51" xfId="0" applyFont="1" applyFill="1" applyBorder="1" applyAlignment="1">
      <alignment horizontal="center" vertical="center" wrapText="1"/>
    </xf>
    <xf numFmtId="0" fontId="59" fillId="46" borderId="56" xfId="0" applyFont="1" applyFill="1" applyBorder="1" applyAlignment="1">
      <alignment horizontal="center" vertical="center" wrapText="1"/>
    </xf>
    <xf numFmtId="0" fontId="59" fillId="46" borderId="57" xfId="0" applyFont="1" applyFill="1" applyBorder="1" applyAlignment="1">
      <alignment horizontal="center" vertical="center" wrapText="1"/>
    </xf>
    <xf numFmtId="0" fontId="59" fillId="46" borderId="58" xfId="0" applyFont="1" applyFill="1" applyBorder="1" applyAlignment="1">
      <alignment horizontal="center" vertical="center" wrapText="1"/>
    </xf>
    <xf numFmtId="0" fontId="57" fillId="0" borderId="32" xfId="0" applyFont="1" applyBorder="1" applyAlignment="1">
      <alignment horizontal="center" vertical="center" wrapText="1"/>
    </xf>
    <xf numFmtId="0" fontId="57" fillId="0" borderId="33" xfId="0" applyFont="1" applyBorder="1" applyAlignment="1">
      <alignment horizontal="center" vertical="center" wrapText="1"/>
    </xf>
    <xf numFmtId="0" fontId="57" fillId="0" borderId="34" xfId="0" applyFont="1" applyBorder="1" applyAlignment="1">
      <alignment horizontal="center" vertical="center" wrapText="1"/>
    </xf>
    <xf numFmtId="0" fontId="60" fillId="0" borderId="52" xfId="0" applyFont="1" applyBorder="1" applyAlignment="1">
      <alignment horizontal="center"/>
    </xf>
    <xf numFmtId="0" fontId="60" fillId="0" borderId="53" xfId="0" applyFont="1" applyBorder="1" applyAlignment="1">
      <alignment horizontal="center"/>
    </xf>
    <xf numFmtId="0" fontId="60" fillId="0" borderId="54" xfId="0" applyFont="1" applyBorder="1" applyAlignment="1">
      <alignment horizontal="center"/>
    </xf>
    <xf numFmtId="0" fontId="59" fillId="46" borderId="52" xfId="0" applyFont="1" applyFill="1" applyBorder="1" applyAlignment="1">
      <alignment vertical="center" wrapText="1"/>
    </xf>
    <xf numFmtId="0" fontId="59" fillId="46" borderId="53" xfId="0" applyFont="1" applyFill="1" applyBorder="1" applyAlignment="1">
      <alignment vertical="center" wrapText="1"/>
    </xf>
    <xf numFmtId="0" fontId="59" fillId="46" borderId="61" xfId="0" applyFont="1" applyFill="1" applyBorder="1" applyAlignment="1">
      <alignment vertical="center" wrapText="1"/>
    </xf>
    <xf numFmtId="0" fontId="57" fillId="0" borderId="55" xfId="0" applyFont="1" applyBorder="1" applyAlignment="1">
      <alignment horizontal="center" vertical="center" wrapText="1"/>
    </xf>
    <xf numFmtId="0" fontId="59" fillId="46" borderId="59" xfId="0" applyFont="1" applyFill="1" applyBorder="1" applyAlignment="1">
      <alignment vertical="center" wrapText="1"/>
    </xf>
    <xf numFmtId="0" fontId="57" fillId="0" borderId="37" xfId="0" applyFont="1" applyBorder="1" applyAlignment="1">
      <alignment horizontal="center" vertical="center"/>
    </xf>
    <xf numFmtId="0" fontId="57" fillId="0" borderId="38" xfId="0" applyFont="1" applyBorder="1" applyAlignment="1">
      <alignment horizontal="center" vertical="center"/>
    </xf>
    <xf numFmtId="0" fontId="57" fillId="0" borderId="41" xfId="0" applyFont="1" applyBorder="1" applyAlignment="1">
      <alignment horizontal="center" vertical="center"/>
    </xf>
    <xf numFmtId="0" fontId="57" fillId="0" borderId="60" xfId="0" applyFont="1" applyBorder="1" applyAlignment="1">
      <alignment horizontal="center" vertical="center" wrapText="1"/>
    </xf>
    <xf numFmtId="0" fontId="57" fillId="0" borderId="39" xfId="0" applyFont="1" applyBorder="1" applyAlignment="1">
      <alignment horizontal="center" vertical="center" wrapText="1"/>
    </xf>
    <xf numFmtId="0" fontId="57" fillId="0" borderId="62" xfId="0" applyFont="1" applyBorder="1" applyAlignment="1">
      <alignment horizontal="center" vertical="center" wrapText="1"/>
    </xf>
    <xf numFmtId="0" fontId="57" fillId="0" borderId="42" xfId="0" applyFont="1" applyBorder="1" applyAlignment="1">
      <alignment horizontal="center" vertical="center" wrapText="1"/>
    </xf>
    <xf numFmtId="0" fontId="57" fillId="0" borderId="41" xfId="0" applyFont="1" applyBorder="1" applyAlignment="1">
      <alignment horizontal="center" vertical="center" wrapText="1"/>
    </xf>
    <xf numFmtId="0" fontId="57" fillId="0" borderId="43" xfId="0" applyFont="1" applyBorder="1" applyAlignment="1">
      <alignment horizontal="center" vertical="center" wrapText="1"/>
    </xf>
    <xf numFmtId="0" fontId="59" fillId="46" borderId="35" xfId="0" applyFont="1" applyFill="1" applyBorder="1" applyAlignment="1">
      <alignment horizontal="center" vertical="center" wrapText="1"/>
    </xf>
    <xf numFmtId="0" fontId="59" fillId="46" borderId="33" xfId="0" applyFont="1" applyFill="1" applyBorder="1" applyAlignment="1">
      <alignment horizontal="center" vertical="center" wrapText="1"/>
    </xf>
    <xf numFmtId="0" fontId="59" fillId="46" borderId="36" xfId="0" applyFont="1" applyFill="1" applyBorder="1" applyAlignment="1">
      <alignment horizontal="center" vertical="center" wrapText="1"/>
    </xf>
    <xf numFmtId="0" fontId="59" fillId="46" borderId="54" xfId="0" applyFont="1" applyFill="1" applyBorder="1" applyAlignment="1">
      <alignment vertical="center" wrapText="1"/>
    </xf>
    <xf numFmtId="0" fontId="59" fillId="46" borderId="55" xfId="0" applyFont="1" applyFill="1" applyBorder="1" applyAlignment="1">
      <alignment vertical="center" wrapText="1"/>
    </xf>
    <xf numFmtId="0" fontId="57" fillId="46" borderId="59" xfId="0" applyFont="1" applyFill="1" applyBorder="1" applyAlignment="1">
      <alignment horizontal="center" vertical="center" wrapText="1"/>
    </xf>
    <xf numFmtId="0" fontId="57" fillId="46" borderId="53" xfId="0" applyFont="1" applyFill="1" applyBorder="1" applyAlignment="1">
      <alignment horizontal="center" vertical="center" wrapText="1"/>
    </xf>
    <xf numFmtId="0" fontId="57" fillId="46" borderId="61" xfId="0" applyFont="1" applyFill="1" applyBorder="1" applyAlignment="1">
      <alignment horizontal="center" vertical="center" wrapText="1"/>
    </xf>
    <xf numFmtId="0" fontId="59" fillId="46" borderId="60" xfId="0" applyFont="1" applyFill="1" applyBorder="1" applyAlignment="1">
      <alignment vertical="center" wrapText="1"/>
    </xf>
    <xf numFmtId="0" fontId="59" fillId="46" borderId="39" xfId="0" applyFont="1" applyFill="1" applyBorder="1" applyAlignment="1">
      <alignment vertical="center" wrapText="1"/>
    </xf>
    <xf numFmtId="0" fontId="60" fillId="0" borderId="42" xfId="0" applyFont="1" applyBorder="1" applyAlignment="1">
      <alignment horizontal="left" vertical="center" wrapText="1"/>
    </xf>
    <xf numFmtId="0" fontId="60" fillId="0" borderId="38" xfId="0" applyFont="1" applyBorder="1" applyAlignment="1">
      <alignment horizontal="left" vertical="center" wrapText="1"/>
    </xf>
    <xf numFmtId="0" fontId="60" fillId="0" borderId="41" xfId="0" applyFont="1" applyBorder="1" applyAlignment="1">
      <alignment horizontal="left" vertical="center" wrapText="1"/>
    </xf>
    <xf numFmtId="0" fontId="59" fillId="46" borderId="44" xfId="0" applyFont="1" applyFill="1" applyBorder="1" applyAlignment="1">
      <alignment horizontal="left" vertical="center" wrapText="1"/>
    </xf>
    <xf numFmtId="0" fontId="59" fillId="46" borderId="17" xfId="0" applyFont="1" applyFill="1" applyBorder="1" applyAlignment="1">
      <alignment horizontal="left" vertical="center" wrapText="1"/>
    </xf>
    <xf numFmtId="0" fontId="59" fillId="46" borderId="45" xfId="0" applyFont="1" applyFill="1" applyBorder="1" applyAlignment="1">
      <alignment horizontal="left" vertical="center" wrapText="1"/>
    </xf>
    <xf numFmtId="0" fontId="59" fillId="46" borderId="42" xfId="0" applyFont="1" applyFill="1" applyBorder="1" applyAlignment="1">
      <alignment horizontal="left" vertical="center" wrapText="1"/>
    </xf>
    <xf numFmtId="0" fontId="59" fillId="46" borderId="38" xfId="0" applyFont="1" applyFill="1" applyBorder="1" applyAlignment="1">
      <alignment horizontal="left" vertical="center" wrapText="1"/>
    </xf>
    <xf numFmtId="0" fontId="59" fillId="46" borderId="41" xfId="0" applyFont="1" applyFill="1" applyBorder="1" applyAlignment="1">
      <alignment horizontal="left" vertical="center" wrapText="1"/>
    </xf>
    <xf numFmtId="0" fontId="59" fillId="46" borderId="5" xfId="0" applyFont="1" applyFill="1" applyBorder="1" applyAlignment="1">
      <alignment horizontal="left" vertical="center" wrapText="1"/>
    </xf>
    <xf numFmtId="0" fontId="59" fillId="46" borderId="0" xfId="0" applyFont="1" applyFill="1" applyAlignment="1">
      <alignment horizontal="left" vertical="center" wrapText="1"/>
    </xf>
    <xf numFmtId="0" fontId="59" fillId="46" borderId="14" xfId="0" applyFont="1" applyFill="1" applyBorder="1" applyAlignment="1">
      <alignment horizontal="left" vertical="center" wrapText="1"/>
    </xf>
    <xf numFmtId="0" fontId="59" fillId="46" borderId="27" xfId="0" applyFont="1" applyFill="1" applyBorder="1" applyAlignment="1">
      <alignment horizontal="left" vertical="center" wrapText="1"/>
    </xf>
    <xf numFmtId="0" fontId="59" fillId="46" borderId="28" xfId="0" applyFont="1" applyFill="1" applyBorder="1" applyAlignment="1">
      <alignment horizontal="left" vertical="center" wrapText="1"/>
    </xf>
    <xf numFmtId="0" fontId="59" fillId="46" borderId="51" xfId="0" applyFont="1" applyFill="1" applyBorder="1" applyAlignment="1">
      <alignment horizontal="left" vertical="center" wrapText="1"/>
    </xf>
    <xf numFmtId="0" fontId="59" fillId="46" borderId="55" xfId="0" applyFont="1" applyFill="1" applyBorder="1" applyAlignment="1">
      <alignment horizontal="left" vertical="center" wrapText="1"/>
    </xf>
    <xf numFmtId="0" fontId="59" fillId="46" borderId="48" xfId="0" applyFont="1" applyFill="1" applyBorder="1" applyAlignment="1">
      <alignment horizontal="left" vertical="center" wrapText="1"/>
    </xf>
    <xf numFmtId="0" fontId="59" fillId="46" borderId="15" xfId="0" applyFont="1" applyFill="1" applyBorder="1" applyAlignment="1">
      <alignment horizontal="left" vertical="center" wrapText="1"/>
    </xf>
    <xf numFmtId="0" fontId="59" fillId="46" borderId="12" xfId="0" applyFont="1" applyFill="1" applyBorder="1" applyAlignment="1">
      <alignment horizontal="left" vertical="center" wrapText="1"/>
    </xf>
    <xf numFmtId="0" fontId="59" fillId="46" borderId="29" xfId="0" applyFont="1" applyFill="1" applyBorder="1" applyAlignment="1">
      <alignment horizontal="left" vertical="center" wrapText="1"/>
    </xf>
    <xf numFmtId="0" fontId="60" fillId="46" borderId="27" xfId="0" applyFont="1" applyFill="1" applyBorder="1" applyAlignment="1">
      <alignment horizontal="left" vertical="center" wrapText="1"/>
    </xf>
    <xf numFmtId="0" fontId="60" fillId="46" borderId="28" xfId="0" applyFont="1" applyFill="1" applyBorder="1" applyAlignment="1">
      <alignment horizontal="left" vertical="center" wrapText="1"/>
    </xf>
    <xf numFmtId="0" fontId="60" fillId="46" borderId="51" xfId="0" applyFont="1" applyFill="1" applyBorder="1" applyAlignment="1">
      <alignment horizontal="left" vertical="center" wrapText="1"/>
    </xf>
    <xf numFmtId="9" fontId="46" fillId="0" borderId="4" xfId="0" applyNumberFormat="1" applyFont="1" applyBorder="1" applyAlignment="1">
      <alignment horizontal="center" vertical="center" wrapText="1"/>
    </xf>
    <xf numFmtId="0" fontId="46" fillId="0" borderId="4"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14"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37" xfId="0" applyFont="1" applyBorder="1" applyAlignment="1">
      <alignment horizontal="center" vertical="center"/>
    </xf>
    <xf numFmtId="0" fontId="46" fillId="0" borderId="38" xfId="0" applyFont="1" applyBorder="1" applyAlignment="1">
      <alignment horizontal="center" vertical="center"/>
    </xf>
    <xf numFmtId="0" fontId="46" fillId="0" borderId="41"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48" xfId="0" applyFont="1" applyBorder="1" applyAlignment="1">
      <alignment horizontal="center" vertical="center"/>
    </xf>
    <xf numFmtId="0" fontId="46" fillId="0" borderId="42"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51"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5" xfId="0" applyFont="1" applyBorder="1" applyAlignment="1">
      <alignment horizontal="center" vertical="center" wrapText="1"/>
    </xf>
    <xf numFmtId="9" fontId="46" fillId="0" borderId="12" xfId="0" applyNumberFormat="1" applyFont="1" applyBorder="1" applyAlignment="1">
      <alignment horizontal="center" vertical="center" wrapText="1"/>
    </xf>
    <xf numFmtId="0" fontId="60" fillId="0" borderId="56" xfId="0" applyFont="1" applyBorder="1" applyAlignment="1">
      <alignment horizontal="left" vertical="center" wrapText="1"/>
    </xf>
    <xf numFmtId="0" fontId="60" fillId="0" borderId="58" xfId="0" applyFont="1" applyBorder="1" applyAlignment="1">
      <alignment horizontal="left" vertical="center" wrapText="1"/>
    </xf>
    <xf numFmtId="0" fontId="59" fillId="46" borderId="37" xfId="0" applyFont="1" applyFill="1" applyBorder="1" applyAlignment="1">
      <alignment horizontal="left" vertical="center" wrapText="1"/>
    </xf>
    <xf numFmtId="0" fontId="59" fillId="46" borderId="40" xfId="0" applyFont="1" applyFill="1" applyBorder="1" applyAlignment="1">
      <alignment horizontal="left" vertical="center" wrapText="1"/>
    </xf>
    <xf numFmtId="9" fontId="47" fillId="49" borderId="27" xfId="303" applyFont="1" applyFill="1" applyBorder="1" applyAlignment="1">
      <alignment horizontal="center" vertical="center" wrapText="1"/>
    </xf>
    <xf numFmtId="9" fontId="47" fillId="49" borderId="28" xfId="303" applyFont="1" applyFill="1" applyBorder="1" applyAlignment="1">
      <alignment horizontal="center" vertical="center" wrapText="1"/>
    </xf>
    <xf numFmtId="9" fontId="47" fillId="49" borderId="29" xfId="303" applyFont="1" applyFill="1" applyBorder="1" applyAlignment="1">
      <alignment horizontal="center" vertical="center" wrapText="1"/>
    </xf>
    <xf numFmtId="166" fontId="47" fillId="49" borderId="27" xfId="303" applyNumberFormat="1" applyFont="1" applyFill="1" applyBorder="1" applyAlignment="1">
      <alignment horizontal="center" vertical="center" wrapText="1"/>
    </xf>
    <xf numFmtId="166" fontId="47" fillId="49" borderId="29" xfId="303" applyNumberFormat="1" applyFont="1" applyFill="1" applyBorder="1" applyAlignment="1">
      <alignment horizontal="center" vertical="center" wrapText="1"/>
    </xf>
    <xf numFmtId="9" fontId="47" fillId="49" borderId="27" xfId="0" applyNumberFormat="1" applyFont="1" applyFill="1" applyBorder="1" applyAlignment="1">
      <alignment horizontal="center" vertical="center" wrapText="1"/>
    </xf>
    <xf numFmtId="0" fontId="47" fillId="49" borderId="29" xfId="0" applyFont="1" applyFill="1" applyBorder="1" applyAlignment="1">
      <alignment horizontal="center" vertical="center" wrapText="1"/>
    </xf>
    <xf numFmtId="9" fontId="7" fillId="0" borderId="27" xfId="303" applyFont="1" applyBorder="1" applyAlignment="1">
      <alignment horizontal="center" vertical="center"/>
    </xf>
    <xf numFmtId="9" fontId="7" fillId="0" borderId="29" xfId="303" applyFont="1" applyBorder="1" applyAlignment="1">
      <alignment horizontal="center" vertical="center"/>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62" fillId="2" borderId="1" xfId="0" applyFont="1" applyFill="1" applyBorder="1" applyAlignment="1">
      <alignment horizontal="center" vertical="center" wrapText="1"/>
    </xf>
    <xf numFmtId="0" fontId="63" fillId="2" borderId="2" xfId="0" applyFont="1" applyFill="1" applyBorder="1" applyAlignment="1">
      <alignment horizontal="center" vertical="center"/>
    </xf>
    <xf numFmtId="0" fontId="47" fillId="0" borderId="27" xfId="303" applyNumberFormat="1" applyFont="1" applyFill="1" applyBorder="1" applyAlignment="1">
      <alignment horizontal="center" vertical="center"/>
    </xf>
    <xf numFmtId="0" fontId="47" fillId="0" borderId="29" xfId="303" applyNumberFormat="1" applyFont="1" applyFill="1" applyBorder="1" applyAlignment="1">
      <alignment horizontal="center" vertical="center"/>
    </xf>
    <xf numFmtId="3" fontId="47" fillId="0" borderId="27" xfId="303" applyNumberFormat="1" applyFont="1" applyFill="1" applyBorder="1" applyAlignment="1">
      <alignment horizontal="center" vertical="center"/>
    </xf>
    <xf numFmtId="3" fontId="47" fillId="0" borderId="28" xfId="303" applyNumberFormat="1" applyFont="1" applyFill="1" applyBorder="1" applyAlignment="1">
      <alignment horizontal="center" vertical="center"/>
    </xf>
    <xf numFmtId="3" fontId="47" fillId="0" borderId="29" xfId="303" applyNumberFormat="1" applyFont="1" applyFill="1" applyBorder="1" applyAlignment="1">
      <alignment horizontal="center" vertical="center"/>
    </xf>
    <xf numFmtId="0" fontId="47" fillId="0" borderId="28" xfId="303" applyNumberFormat="1" applyFont="1" applyFill="1" applyBorder="1" applyAlignment="1">
      <alignment horizontal="center" vertical="center"/>
    </xf>
    <xf numFmtId="167" fontId="47" fillId="0" borderId="27" xfId="303" applyNumberFormat="1" applyFont="1" applyFill="1" applyBorder="1" applyAlignment="1">
      <alignment horizontal="center" vertical="center"/>
    </xf>
    <xf numFmtId="167" fontId="47" fillId="0" borderId="29" xfId="303" applyNumberFormat="1" applyFont="1" applyFill="1" applyBorder="1" applyAlignment="1">
      <alignment horizontal="center" vertical="center"/>
    </xf>
    <xf numFmtId="9" fontId="47" fillId="0" borderId="27" xfId="303" applyFont="1" applyFill="1" applyBorder="1" applyAlignment="1">
      <alignment horizontal="center" vertical="center"/>
    </xf>
    <xf numFmtId="9" fontId="47" fillId="0" borderId="28" xfId="303" applyFont="1" applyFill="1" applyBorder="1" applyAlignment="1">
      <alignment horizontal="center" vertical="center"/>
    </xf>
    <xf numFmtId="9" fontId="47" fillId="0" borderId="29" xfId="303"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29" xfId="0" applyFont="1" applyBorder="1" applyAlignment="1">
      <alignment horizontal="center" vertical="center" wrapText="1"/>
    </xf>
    <xf numFmtId="3" fontId="47" fillId="0" borderId="27" xfId="0" applyNumberFormat="1" applyFont="1" applyBorder="1" applyAlignment="1">
      <alignment horizontal="center" vertical="center" wrapText="1"/>
    </xf>
    <xf numFmtId="3" fontId="47" fillId="0" borderId="29" xfId="0" applyNumberFormat="1" applyFont="1" applyBorder="1" applyAlignment="1">
      <alignment horizontal="center" vertical="center" wrapText="1"/>
    </xf>
    <xf numFmtId="3" fontId="47" fillId="49" borderId="27" xfId="0" applyNumberFormat="1" applyFont="1" applyFill="1" applyBorder="1" applyAlignment="1">
      <alignment horizontal="center" vertical="center" wrapText="1"/>
    </xf>
    <xf numFmtId="3" fontId="47" fillId="49" borderId="29" xfId="0" applyNumberFormat="1" applyFont="1" applyFill="1" applyBorder="1" applyAlignment="1">
      <alignment horizontal="center" vertical="center" wrapText="1"/>
    </xf>
    <xf numFmtId="14" fontId="7" fillId="0" borderId="27" xfId="0" applyNumberFormat="1" applyFont="1" applyBorder="1" applyAlignment="1">
      <alignment horizontal="center" vertical="center"/>
    </xf>
    <xf numFmtId="14" fontId="7" fillId="0" borderId="29" xfId="0" applyNumberFormat="1"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1" fontId="7" fillId="0" borderId="27" xfId="0" applyNumberFormat="1" applyFont="1" applyBorder="1" applyAlignment="1">
      <alignment horizontal="center" vertical="center" wrapText="1"/>
    </xf>
    <xf numFmtId="1" fontId="7" fillId="0" borderId="28" xfId="0" applyNumberFormat="1" applyFont="1" applyBorder="1" applyAlignment="1">
      <alignment horizontal="center" vertical="center" wrapText="1"/>
    </xf>
    <xf numFmtId="1" fontId="7" fillId="0" borderId="29" xfId="0" applyNumberFormat="1" applyFont="1" applyBorder="1" applyAlignment="1">
      <alignment horizontal="center" vertical="center" wrapText="1"/>
    </xf>
    <xf numFmtId="9" fontId="47" fillId="0" borderId="27" xfId="303" applyFont="1" applyBorder="1" applyAlignment="1">
      <alignment horizontal="center" vertical="center"/>
    </xf>
    <xf numFmtId="9" fontId="47" fillId="0" borderId="28" xfId="303" applyFont="1" applyBorder="1" applyAlignment="1">
      <alignment horizontal="center" vertical="center"/>
    </xf>
    <xf numFmtId="9" fontId="47" fillId="0" borderId="29" xfId="303" applyFont="1" applyBorder="1" applyAlignment="1">
      <alignment horizontal="center" vertical="center"/>
    </xf>
    <xf numFmtId="0" fontId="7" fillId="47" borderId="27" xfId="0" applyFont="1" applyFill="1" applyBorder="1" applyAlignment="1">
      <alignment horizontal="center" vertical="center" wrapText="1"/>
    </xf>
    <xf numFmtId="0" fontId="7" fillId="47" borderId="28" xfId="0" applyFont="1" applyFill="1" applyBorder="1" applyAlignment="1">
      <alignment horizontal="center" vertical="center" wrapText="1"/>
    </xf>
    <xf numFmtId="0" fontId="7" fillId="47" borderId="29" xfId="0" applyFont="1" applyFill="1" applyBorder="1" applyAlignment="1">
      <alignment horizontal="center" vertical="center" wrapText="1"/>
    </xf>
    <xf numFmtId="9" fontId="47" fillId="0" borderId="27" xfId="303" applyFont="1" applyBorder="1" applyAlignment="1">
      <alignment horizontal="center" vertical="center" wrapText="1"/>
    </xf>
    <xf numFmtId="9" fontId="47" fillId="0" borderId="28" xfId="303" applyFont="1" applyBorder="1" applyAlignment="1">
      <alignment horizontal="center" vertical="center" wrapText="1"/>
    </xf>
    <xf numFmtId="9" fontId="47" fillId="0" borderId="29" xfId="303" applyFont="1" applyBorder="1" applyAlignment="1">
      <alignment horizontal="center" vertical="center" wrapText="1"/>
    </xf>
    <xf numFmtId="0" fontId="7" fillId="0" borderId="17" xfId="0" applyFont="1" applyBorder="1" applyAlignment="1">
      <alignment horizontal="center"/>
    </xf>
    <xf numFmtId="0" fontId="7" fillId="45" borderId="27" xfId="0" applyFont="1" applyFill="1" applyBorder="1" applyAlignment="1">
      <alignment horizontal="center" vertical="center" wrapText="1"/>
    </xf>
    <xf numFmtId="0" fontId="7" fillId="45" borderId="28" xfId="0" applyFont="1" applyFill="1" applyBorder="1" applyAlignment="1">
      <alignment horizontal="center" vertical="center" wrapText="1"/>
    </xf>
    <xf numFmtId="0" fontId="7" fillId="45" borderId="29" xfId="0" applyFont="1" applyFill="1" applyBorder="1" applyAlignment="1">
      <alignment horizontal="center" vertical="center" wrapText="1"/>
    </xf>
    <xf numFmtId="0" fontId="50" fillId="0" borderId="2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9" xfId="0" applyFont="1" applyBorder="1" applyAlignment="1">
      <alignment horizontal="center" vertical="center" wrapText="1"/>
    </xf>
    <xf numFmtId="1" fontId="7" fillId="0" borderId="27" xfId="0" applyNumberFormat="1" applyFont="1" applyBorder="1" applyAlignment="1">
      <alignment horizontal="center" vertical="center"/>
    </xf>
    <xf numFmtId="1" fontId="7" fillId="0" borderId="28" xfId="0" applyNumberFormat="1" applyFont="1" applyBorder="1" applyAlignment="1">
      <alignment horizontal="center" vertical="center"/>
    </xf>
    <xf numFmtId="1" fontId="7" fillId="0" borderId="29" xfId="0" applyNumberFormat="1" applyFont="1" applyBorder="1" applyAlignment="1">
      <alignment horizontal="center" vertic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3" fontId="7" fillId="2" borderId="27" xfId="0" applyNumberFormat="1" applyFont="1" applyFill="1" applyBorder="1" applyAlignment="1">
      <alignment horizontal="center" vertical="center"/>
    </xf>
    <xf numFmtId="3" fontId="7" fillId="2" borderId="28" xfId="0" applyNumberFormat="1" applyFont="1" applyFill="1" applyBorder="1" applyAlignment="1">
      <alignment horizontal="center" vertical="center"/>
    </xf>
    <xf numFmtId="3" fontId="7" fillId="2" borderId="29" xfId="0" applyNumberFormat="1" applyFont="1" applyFill="1" applyBorder="1" applyAlignment="1">
      <alignment horizontal="center" vertical="center"/>
    </xf>
    <xf numFmtId="3" fontId="7" fillId="2" borderId="27" xfId="0" applyNumberFormat="1" applyFont="1" applyFill="1" applyBorder="1" applyAlignment="1">
      <alignment horizontal="center" vertical="center" wrapText="1"/>
    </xf>
    <xf numFmtId="3" fontId="7" fillId="2" borderId="28" xfId="0" applyNumberFormat="1" applyFont="1" applyFill="1" applyBorder="1" applyAlignment="1">
      <alignment horizontal="center" vertical="center" wrapText="1"/>
    </xf>
    <xf numFmtId="3" fontId="7" fillId="2" borderId="29" xfId="0" applyNumberFormat="1" applyFont="1" applyFill="1" applyBorder="1" applyAlignment="1">
      <alignment horizontal="center" vertical="center" wrapText="1"/>
    </xf>
    <xf numFmtId="0" fontId="7" fillId="44" borderId="27" xfId="0" applyFont="1" applyFill="1" applyBorder="1" applyAlignment="1">
      <alignment horizontal="center" vertical="center" wrapText="1"/>
    </xf>
    <xf numFmtId="0" fontId="7" fillId="44" borderId="28" xfId="0" applyFont="1" applyFill="1" applyBorder="1" applyAlignment="1">
      <alignment horizontal="center" vertical="center" wrapText="1"/>
    </xf>
    <xf numFmtId="0" fontId="7" fillId="44" borderId="29" xfId="0" applyFont="1" applyFill="1" applyBorder="1" applyAlignment="1">
      <alignment horizontal="center" vertical="center" wrapText="1"/>
    </xf>
    <xf numFmtId="4" fontId="47" fillId="0" borderId="27" xfId="303" applyNumberFormat="1" applyFont="1" applyFill="1" applyBorder="1" applyAlignment="1">
      <alignment horizontal="center" vertical="center"/>
    </xf>
    <xf numFmtId="4" fontId="47" fillId="0" borderId="29" xfId="303" applyNumberFormat="1" applyFont="1" applyFill="1" applyBorder="1" applyAlignment="1">
      <alignment horizontal="center" vertical="center"/>
    </xf>
    <xf numFmtId="4" fontId="47" fillId="0" borderId="28" xfId="303" applyNumberFormat="1" applyFont="1" applyFill="1" applyBorder="1" applyAlignment="1">
      <alignment horizontal="center" vertical="center"/>
    </xf>
    <xf numFmtId="0" fontId="0" fillId="47" borderId="27" xfId="0" applyFill="1" applyBorder="1" applyAlignment="1">
      <alignment horizontal="center" vertical="center" wrapText="1"/>
    </xf>
    <xf numFmtId="0" fontId="0" fillId="47" borderId="28" xfId="0" applyFill="1" applyBorder="1" applyAlignment="1">
      <alignment horizontal="center" vertical="center" wrapText="1"/>
    </xf>
    <xf numFmtId="0" fontId="0" fillId="47" borderId="29" xfId="0" applyFill="1" applyBorder="1" applyAlignment="1">
      <alignment horizontal="center" vertical="center" wrapText="1"/>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3" fontId="7" fillId="0" borderId="27" xfId="0" applyNumberFormat="1" applyFont="1" applyBorder="1" applyAlignment="1">
      <alignment horizontal="center" vertical="center" wrapText="1"/>
    </xf>
    <xf numFmtId="3" fontId="7" fillId="0" borderId="29" xfId="0" applyNumberFormat="1" applyFont="1" applyBorder="1" applyAlignment="1">
      <alignment horizontal="center" vertical="center" wrapText="1"/>
    </xf>
    <xf numFmtId="9" fontId="7" fillId="0" borderId="27" xfId="303" applyFont="1" applyFill="1" applyBorder="1" applyAlignment="1">
      <alignment horizontal="center" vertical="center" wrapText="1"/>
    </xf>
    <xf numFmtId="9" fontId="7" fillId="0" borderId="29" xfId="303" applyFont="1" applyFill="1" applyBorder="1" applyAlignment="1">
      <alignment horizontal="center" vertical="center" wrapText="1"/>
    </xf>
    <xf numFmtId="3" fontId="7" fillId="0" borderId="27" xfId="0" applyNumberFormat="1" applyFont="1" applyBorder="1" applyAlignment="1">
      <alignment horizontal="left" vertical="center" wrapText="1"/>
    </xf>
    <xf numFmtId="3" fontId="7" fillId="0" borderId="29" xfId="0" applyNumberFormat="1" applyFont="1" applyBorder="1" applyAlignment="1">
      <alignment horizontal="left" vertical="center" wrapText="1"/>
    </xf>
    <xf numFmtId="0" fontId="7" fillId="43" borderId="27" xfId="0" applyFont="1" applyFill="1" applyBorder="1" applyAlignment="1">
      <alignment horizontal="center" vertical="center" wrapText="1"/>
    </xf>
    <xf numFmtId="0" fontId="7" fillId="43" borderId="28" xfId="0" applyFont="1" applyFill="1" applyBorder="1" applyAlignment="1">
      <alignment horizontal="center" vertical="center" wrapText="1"/>
    </xf>
    <xf numFmtId="0" fontId="7" fillId="43" borderId="29" xfId="0" applyFont="1" applyFill="1" applyBorder="1" applyAlignment="1">
      <alignment horizontal="center" vertical="center" wrapText="1"/>
    </xf>
    <xf numFmtId="0" fontId="47" fillId="0" borderId="27"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29" xfId="0" applyFont="1" applyBorder="1" applyAlignment="1">
      <alignment horizontal="center" vertical="center" wrapText="1"/>
    </xf>
    <xf numFmtId="0" fontId="7" fillId="2" borderId="27" xfId="0" applyFont="1" applyFill="1" applyBorder="1" applyAlignment="1">
      <alignment horizontal="center" wrapText="1"/>
    </xf>
    <xf numFmtId="0" fontId="7" fillId="2" borderId="29" xfId="0" applyFont="1" applyFill="1" applyBorder="1" applyAlignment="1">
      <alignment horizontal="center" wrapText="1"/>
    </xf>
    <xf numFmtId="3" fontId="7" fillId="0" borderId="28" xfId="0" applyNumberFormat="1" applyFont="1" applyBorder="1" applyAlignment="1">
      <alignment horizontal="center" vertical="center" wrapText="1"/>
    </xf>
    <xf numFmtId="0" fontId="61" fillId="0" borderId="1" xfId="0" applyFont="1" applyBorder="1" applyAlignment="1">
      <alignment horizontal="center" vertical="center" wrapText="1"/>
    </xf>
    <xf numFmtId="3" fontId="49" fillId="0" borderId="27" xfId="303" applyNumberFormat="1" applyFont="1" applyFill="1" applyBorder="1" applyAlignment="1">
      <alignment horizontal="center" vertical="center"/>
    </xf>
    <xf numFmtId="3" fontId="49" fillId="0" borderId="28" xfId="303" applyNumberFormat="1" applyFont="1" applyFill="1" applyBorder="1" applyAlignment="1">
      <alignment horizontal="center" vertical="center"/>
    </xf>
    <xf numFmtId="3" fontId="49" fillId="0" borderId="29" xfId="303" applyNumberFormat="1" applyFont="1" applyFill="1" applyBorder="1" applyAlignment="1">
      <alignment horizontal="center" vertical="center"/>
    </xf>
    <xf numFmtId="0" fontId="7" fillId="42" borderId="27" xfId="0" applyFont="1" applyFill="1" applyBorder="1" applyAlignment="1">
      <alignment horizontal="center" vertical="center" wrapText="1"/>
    </xf>
    <xf numFmtId="0" fontId="7" fillId="42" borderId="28" xfId="0" applyFont="1" applyFill="1" applyBorder="1" applyAlignment="1">
      <alignment horizontal="center" vertical="center" wrapText="1"/>
    </xf>
    <xf numFmtId="0" fontId="7" fillId="42" borderId="29" xfId="0" applyFont="1" applyFill="1" applyBorder="1" applyAlignment="1">
      <alignment horizontal="center" vertical="center" wrapText="1"/>
    </xf>
    <xf numFmtId="8" fontId="7" fillId="0" borderId="1" xfId="0" applyNumberFormat="1" applyFont="1" applyBorder="1" applyAlignment="1">
      <alignment horizontal="center" vertical="center"/>
    </xf>
    <xf numFmtId="9" fontId="7" fillId="0" borderId="1" xfId="303" applyFont="1" applyFill="1" applyBorder="1" applyAlignment="1">
      <alignment horizontal="center" vertical="center"/>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left" vertical="center" wrapText="1"/>
    </xf>
    <xf numFmtId="0" fontId="46" fillId="0" borderId="27" xfId="0" applyFont="1" applyBorder="1" applyAlignment="1">
      <alignment horizontal="center" vertical="center" wrapText="1"/>
    </xf>
    <xf numFmtId="9" fontId="47" fillId="2" borderId="27" xfId="303" applyFont="1" applyFill="1" applyBorder="1" applyAlignment="1">
      <alignment horizontal="center" vertical="center"/>
    </xf>
    <xf numFmtId="9" fontId="47" fillId="2" borderId="29" xfId="303" applyFont="1" applyFill="1" applyBorder="1" applyAlignment="1">
      <alignment horizontal="center" vertical="center"/>
    </xf>
    <xf numFmtId="0" fontId="47" fillId="49" borderId="27" xfId="0" applyFont="1" applyFill="1" applyBorder="1" applyAlignment="1">
      <alignment horizontal="center" vertical="center" wrapText="1"/>
    </xf>
    <xf numFmtId="0" fontId="7" fillId="41" borderId="27" xfId="0" applyFont="1" applyFill="1" applyBorder="1" applyAlignment="1">
      <alignment horizontal="center" vertical="center" wrapText="1"/>
    </xf>
    <xf numFmtId="0" fontId="7" fillId="41" borderId="28"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50" fillId="0" borderId="11"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3" xfId="0" applyFont="1" applyBorder="1" applyAlignment="1">
      <alignment horizontal="center" vertical="center" wrapText="1"/>
    </xf>
    <xf numFmtId="0" fontId="46" fillId="2" borderId="43" xfId="0" applyFont="1" applyFill="1" applyBorder="1" applyAlignment="1">
      <alignment horizontal="center" vertical="center" wrapText="1"/>
    </xf>
    <xf numFmtId="0" fontId="46" fillId="2" borderId="62" xfId="0" applyFont="1" applyFill="1" applyBorder="1" applyAlignment="1">
      <alignment horizontal="center" vertical="center" wrapText="1"/>
    </xf>
    <xf numFmtId="0" fontId="47" fillId="2" borderId="27"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47" fillId="2" borderId="29" xfId="0" applyFont="1" applyFill="1" applyBorder="1" applyAlignment="1">
      <alignment horizontal="center" vertical="center" wrapText="1"/>
    </xf>
    <xf numFmtId="0" fontId="61" fillId="48" borderId="2" xfId="0" applyFont="1" applyFill="1" applyBorder="1" applyAlignment="1">
      <alignment horizontal="center" vertical="center" wrapText="1"/>
    </xf>
    <xf numFmtId="0" fontId="61" fillId="48" borderId="3" xfId="0" applyFont="1" applyFill="1" applyBorder="1" applyAlignment="1">
      <alignment horizontal="center" vertical="center" wrapText="1"/>
    </xf>
    <xf numFmtId="0" fontId="61" fillId="48" borderId="4" xfId="0" applyFont="1" applyFill="1" applyBorder="1" applyAlignment="1">
      <alignment horizontal="center" vertical="center" wrapText="1"/>
    </xf>
    <xf numFmtId="9" fontId="47" fillId="0" borderId="27" xfId="0" applyNumberFormat="1" applyFont="1" applyBorder="1" applyAlignment="1">
      <alignment horizontal="center" vertical="center" wrapText="1"/>
    </xf>
    <xf numFmtId="9" fontId="47" fillId="0" borderId="28" xfId="0" applyNumberFormat="1" applyFont="1" applyBorder="1" applyAlignment="1">
      <alignment horizontal="center" vertical="center" wrapText="1"/>
    </xf>
    <xf numFmtId="9" fontId="47" fillId="0" borderId="29" xfId="0" applyNumberFormat="1" applyFont="1" applyBorder="1" applyAlignment="1">
      <alignment horizontal="center" vertical="center" wrapText="1"/>
    </xf>
    <xf numFmtId="3" fontId="47" fillId="0" borderId="28" xfId="0" applyNumberFormat="1" applyFont="1" applyBorder="1" applyAlignment="1">
      <alignment horizontal="center" vertical="center" wrapText="1"/>
    </xf>
    <xf numFmtId="167" fontId="47" fillId="0" borderId="27" xfId="0" applyNumberFormat="1" applyFont="1" applyBorder="1" applyAlignment="1">
      <alignment horizontal="center" vertical="center" wrapText="1"/>
    </xf>
    <xf numFmtId="167" fontId="47" fillId="0" borderId="28" xfId="0" applyNumberFormat="1" applyFont="1" applyBorder="1" applyAlignment="1">
      <alignment horizontal="center" vertical="center" wrapText="1"/>
    </xf>
    <xf numFmtId="167" fontId="47" fillId="0" borderId="29"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3" xfId="0" applyFont="1" applyFill="1" applyBorder="1" applyAlignment="1">
      <alignment horizontal="center" vertical="center" wrapText="1"/>
    </xf>
    <xf numFmtId="0" fontId="64" fillId="2" borderId="4"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40" borderId="27" xfId="0" applyFont="1" applyFill="1" applyBorder="1" applyAlignment="1">
      <alignment horizontal="center" vertical="center" wrapText="1"/>
    </xf>
    <xf numFmtId="0" fontId="7" fillId="40" borderId="28" xfId="0" applyFont="1" applyFill="1" applyBorder="1" applyAlignment="1">
      <alignment horizontal="center" vertical="center" wrapText="1"/>
    </xf>
    <xf numFmtId="0" fontId="7" fillId="40" borderId="29" xfId="0" applyFont="1" applyFill="1" applyBorder="1" applyAlignment="1">
      <alignment horizontal="center" vertical="center" wrapText="1"/>
    </xf>
    <xf numFmtId="167" fontId="47" fillId="0" borderId="28" xfId="303" applyNumberFormat="1" applyFont="1" applyFill="1" applyBorder="1" applyAlignment="1">
      <alignment horizontal="center" vertical="center"/>
    </xf>
    <xf numFmtId="0" fontId="54" fillId="0" borderId="27"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9" xfId="0" applyFont="1" applyBorder="1" applyAlignment="1">
      <alignment horizontal="center" vertical="center" wrapText="1"/>
    </xf>
    <xf numFmtId="0" fontId="55" fillId="0" borderId="28" xfId="0" applyFont="1" applyBorder="1" applyAlignment="1">
      <alignment horizontal="center" vertical="center" wrapText="1"/>
    </xf>
    <xf numFmtId="3" fontId="47" fillId="49" borderId="28" xfId="0" applyNumberFormat="1" applyFont="1" applyFill="1" applyBorder="1" applyAlignment="1">
      <alignment horizontal="center" vertical="center" wrapText="1"/>
    </xf>
    <xf numFmtId="0" fontId="47" fillId="49" borderId="28" xfId="0" applyFont="1" applyFill="1" applyBorder="1" applyAlignment="1">
      <alignment horizontal="center" vertical="center" wrapText="1"/>
    </xf>
    <xf numFmtId="14" fontId="7" fillId="0" borderId="28" xfId="0" applyNumberFormat="1" applyFont="1" applyBorder="1" applyAlignment="1">
      <alignment horizontal="center" vertical="center"/>
    </xf>
    <xf numFmtId="3" fontId="47" fillId="2" borderId="27" xfId="0" applyNumberFormat="1" applyFont="1" applyFill="1" applyBorder="1" applyAlignment="1">
      <alignment horizontal="center" vertical="center" wrapText="1"/>
    </xf>
    <xf numFmtId="3" fontId="47" fillId="2" borderId="28" xfId="0" applyNumberFormat="1" applyFont="1" applyFill="1" applyBorder="1" applyAlignment="1">
      <alignment horizontal="center" vertical="center" wrapText="1"/>
    </xf>
    <xf numFmtId="3" fontId="47" fillId="2" borderId="29" xfId="0" applyNumberFormat="1" applyFont="1" applyFill="1" applyBorder="1" applyAlignment="1">
      <alignment horizontal="center" vertical="center" wrapText="1"/>
    </xf>
    <xf numFmtId="0" fontId="7" fillId="49" borderId="27" xfId="0" applyFont="1" applyFill="1" applyBorder="1" applyAlignment="1">
      <alignment horizontal="center" vertical="center"/>
    </xf>
    <xf numFmtId="0" fontId="7" fillId="49" borderId="29" xfId="0" applyFont="1" applyFill="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9" fontId="63" fillId="2" borderId="1" xfId="0" applyNumberFormat="1" applyFont="1" applyFill="1" applyBorder="1" applyAlignment="1">
      <alignment horizontal="center" vertical="center"/>
    </xf>
    <xf numFmtId="0" fontId="7" fillId="48" borderId="27" xfId="0" applyFont="1" applyFill="1" applyBorder="1" applyAlignment="1">
      <alignment horizontal="center" vertical="center" wrapText="1"/>
    </xf>
    <xf numFmtId="0" fontId="7" fillId="48" borderId="28" xfId="0" applyFont="1" applyFill="1" applyBorder="1" applyAlignment="1">
      <alignment horizontal="center" vertical="center" wrapText="1"/>
    </xf>
    <xf numFmtId="0" fontId="7" fillId="48" borderId="29" xfId="0" applyFont="1" applyFill="1" applyBorder="1" applyAlignment="1">
      <alignment horizontal="center" vertical="center" wrapText="1"/>
    </xf>
    <xf numFmtId="171" fontId="0" fillId="0" borderId="0" xfId="0" applyNumberFormat="1" applyAlignment="1">
      <alignment horizontal="left" wrapText="1"/>
    </xf>
    <xf numFmtId="171" fontId="0" fillId="0" borderId="0" xfId="0" applyNumberFormat="1" applyAlignment="1">
      <alignment horizontal="center" vertical="center" wrapText="1"/>
    </xf>
    <xf numFmtId="171" fontId="0" fillId="0" borderId="1" xfId="0" applyNumberFormat="1" applyBorder="1" applyAlignment="1">
      <alignment horizontal="center" vertical="center" wrapText="1"/>
    </xf>
    <xf numFmtId="10" fontId="47" fillId="2" borderId="1" xfId="303" applyNumberFormat="1" applyFont="1" applyFill="1" applyBorder="1" applyAlignment="1">
      <alignment horizontal="center" vertical="center" wrapText="1"/>
    </xf>
    <xf numFmtId="1" fontId="0" fillId="0" borderId="0" xfId="0" applyNumberFormat="1" applyAlignment="1">
      <alignment horizontal="left" wrapText="1"/>
    </xf>
    <xf numFmtId="9" fontId="68" fillId="2" borderId="1" xfId="303" applyFont="1" applyFill="1" applyBorder="1" applyAlignment="1">
      <alignment horizontal="center" vertical="center" wrapText="1"/>
    </xf>
    <xf numFmtId="8" fontId="48" fillId="48" borderId="1" xfId="0" applyNumberFormat="1" applyFont="1" applyFill="1" applyBorder="1" applyAlignment="1">
      <alignment horizontal="center" vertical="center"/>
    </xf>
    <xf numFmtId="171" fontId="0" fillId="0" borderId="1" xfId="0" applyNumberFormat="1" applyBorder="1" applyAlignment="1">
      <alignment horizontal="left" wrapText="1"/>
    </xf>
    <xf numFmtId="44" fontId="68" fillId="2" borderId="1" xfId="304" applyFont="1" applyFill="1" applyBorder="1" applyAlignment="1">
      <alignment horizontal="center" vertical="center" wrapText="1"/>
    </xf>
    <xf numFmtId="9" fontId="67" fillId="2" borderId="1" xfId="303" applyFont="1" applyFill="1" applyBorder="1" applyAlignment="1">
      <alignment horizontal="center" vertical="center" wrapText="1"/>
    </xf>
    <xf numFmtId="10" fontId="67" fillId="2" borderId="1" xfId="303" applyNumberFormat="1" applyFont="1" applyFill="1" applyBorder="1" applyAlignment="1">
      <alignment horizontal="center" vertical="center" wrapText="1"/>
    </xf>
    <xf numFmtId="44" fontId="67" fillId="2" borderId="1" xfId="304" applyFont="1" applyFill="1" applyBorder="1" applyAlignment="1">
      <alignment horizontal="center" vertical="center" wrapText="1"/>
    </xf>
    <xf numFmtId="44" fontId="48" fillId="2" borderId="29" xfId="0" applyNumberFormat="1" applyFont="1" applyFill="1" applyBorder="1" applyAlignment="1">
      <alignment horizontal="center" vertical="center"/>
    </xf>
    <xf numFmtId="1" fontId="0" fillId="0" borderId="0" xfId="0" applyNumberFormat="1" applyAlignment="1">
      <alignment horizontal="center" vertical="center" wrapText="1"/>
    </xf>
    <xf numFmtId="9" fontId="7" fillId="0" borderId="1" xfId="303" applyFont="1" applyBorder="1" applyAlignment="1">
      <alignment horizontal="center" vertical="center"/>
    </xf>
    <xf numFmtId="10" fontId="7" fillId="0" borderId="1" xfId="303" applyNumberFormat="1" applyFont="1" applyBorder="1" applyAlignment="1">
      <alignment horizontal="center" vertical="center"/>
    </xf>
    <xf numFmtId="10" fontId="7" fillId="0" borderId="1" xfId="303" applyNumberFormat="1" applyFont="1" applyFill="1" applyBorder="1" applyAlignment="1">
      <alignment vertical="center"/>
    </xf>
    <xf numFmtId="171" fontId="48" fillId="0" borderId="1" xfId="0" applyNumberFormat="1" applyFont="1" applyBorder="1" applyAlignment="1">
      <alignment horizontal="center" vertical="center"/>
    </xf>
    <xf numFmtId="10" fontId="48" fillId="0" borderId="1" xfId="303" applyNumberFormat="1" applyFont="1" applyFill="1" applyBorder="1" applyAlignment="1">
      <alignment horizontal="center" vertical="center"/>
    </xf>
    <xf numFmtId="10" fontId="0" fillId="0" borderId="1" xfId="303" applyNumberFormat="1" applyFont="1" applyBorder="1" applyAlignment="1">
      <alignment horizontal="center" vertical="center"/>
    </xf>
    <xf numFmtId="9" fontId="7" fillId="0" borderId="29" xfId="0" applyNumberFormat="1" applyFont="1" applyBorder="1" applyAlignment="1">
      <alignment horizontal="center" vertical="center"/>
    </xf>
    <xf numFmtId="171" fontId="48" fillId="2" borderId="1" xfId="0" applyNumberFormat="1" applyFont="1" applyFill="1" applyBorder="1" applyAlignment="1">
      <alignment horizontal="center" vertical="center"/>
    </xf>
    <xf numFmtId="10" fontId="48" fillId="2" borderId="1" xfId="303" applyNumberFormat="1" applyFont="1" applyFill="1" applyBorder="1" applyAlignment="1">
      <alignment horizontal="center" vertical="center"/>
    </xf>
    <xf numFmtId="3" fontId="65" fillId="2" borderId="1" xfId="0" applyNumberFormat="1" applyFont="1" applyFill="1" applyBorder="1" applyAlignment="1">
      <alignment horizontal="center" vertical="center" wrapText="1"/>
    </xf>
    <xf numFmtId="9" fontId="65" fillId="2" borderId="1" xfId="303" applyFont="1" applyFill="1" applyBorder="1" applyAlignment="1">
      <alignment horizontal="center" vertical="center" wrapText="1"/>
    </xf>
    <xf numFmtId="166" fontId="65" fillId="2" borderId="1" xfId="303" applyNumberFormat="1" applyFont="1" applyFill="1" applyBorder="1" applyAlignment="1">
      <alignment horizontal="center" vertical="center" wrapText="1"/>
    </xf>
    <xf numFmtId="3" fontId="65" fillId="2" borderId="27" xfId="0" applyNumberFormat="1" applyFont="1" applyFill="1" applyBorder="1" applyAlignment="1">
      <alignment horizontal="center" vertical="center" wrapText="1"/>
    </xf>
    <xf numFmtId="9" fontId="65" fillId="2" borderId="27" xfId="303" applyFont="1" applyFill="1" applyBorder="1" applyAlignment="1">
      <alignment horizontal="center" vertical="center" wrapText="1"/>
    </xf>
    <xf numFmtId="1" fontId="0" fillId="0" borderId="1" xfId="0" applyNumberFormat="1" applyBorder="1" applyAlignment="1">
      <alignment horizontal="center" vertical="center" wrapText="1"/>
    </xf>
    <xf numFmtId="10" fontId="65" fillId="2" borderId="1" xfId="303" applyNumberFormat="1" applyFont="1" applyFill="1" applyBorder="1" applyAlignment="1">
      <alignment horizontal="center" vertical="center" wrapText="1"/>
    </xf>
    <xf numFmtId="10" fontId="48" fillId="2" borderId="29" xfId="303" applyNumberFormat="1" applyFont="1" applyFill="1" applyBorder="1" applyAlignment="1">
      <alignment horizontal="center" vertical="center"/>
    </xf>
    <xf numFmtId="44" fontId="7" fillId="2" borderId="27" xfId="304" applyFont="1" applyFill="1" applyBorder="1" applyAlignment="1">
      <alignment horizontal="center" vertical="center"/>
    </xf>
    <xf numFmtId="44" fontId="7" fillId="2" borderId="28" xfId="304" applyFont="1" applyFill="1" applyBorder="1" applyAlignment="1">
      <alignment horizontal="center" vertical="center"/>
    </xf>
    <xf numFmtId="44" fontId="7" fillId="2" borderId="29" xfId="304" applyFont="1" applyFill="1" applyBorder="1" applyAlignment="1">
      <alignment horizontal="center" vertical="center"/>
    </xf>
    <xf numFmtId="9" fontId="7" fillId="2" borderId="27" xfId="304" applyNumberFormat="1" applyFont="1" applyFill="1" applyBorder="1" applyAlignment="1">
      <alignment horizontal="center" vertical="center"/>
    </xf>
    <xf numFmtId="44" fontId="7" fillId="2" borderId="29" xfId="0" applyNumberFormat="1" applyFont="1" applyFill="1" applyBorder="1" applyAlignment="1">
      <alignment horizontal="center" vertical="center"/>
    </xf>
    <xf numFmtId="9" fontId="7" fillId="2" borderId="29" xfId="0" applyNumberFormat="1" applyFont="1" applyFill="1" applyBorder="1" applyAlignment="1">
      <alignment horizontal="center" vertical="center"/>
    </xf>
    <xf numFmtId="0" fontId="63" fillId="2" borderId="1" xfId="0" applyFont="1" applyFill="1" applyBorder="1" applyAlignment="1">
      <alignment vertical="center"/>
    </xf>
    <xf numFmtId="0" fontId="0" fillId="2" borderId="1" xfId="0" applyFill="1" applyBorder="1" applyAlignment="1">
      <alignment vertical="center"/>
    </xf>
    <xf numFmtId="10" fontId="63" fillId="2" borderId="1" xfId="0" applyNumberFormat="1" applyFont="1" applyFill="1" applyBorder="1" applyAlignment="1">
      <alignment vertical="center"/>
    </xf>
    <xf numFmtId="10" fontId="7" fillId="0" borderId="27" xfId="303" applyNumberFormat="1" applyFont="1" applyBorder="1" applyAlignment="1">
      <alignment horizontal="center" vertical="center"/>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D000000}"/>
    <cellStyle name="Moneda [0] 2 2" xfId="55" xr:uid="{00000000-0005-0000-0000-00006E000000}"/>
    <cellStyle name="Moneda [0] 2 2 2" xfId="126" xr:uid="{00000000-0005-0000-0000-00006F000000}"/>
    <cellStyle name="Moneda [0] 2 3" xfId="121" xr:uid="{00000000-0005-0000-0000-000070000000}"/>
    <cellStyle name="Moneda [0] 3" xfId="51" xr:uid="{00000000-0005-0000-0000-000071000000}"/>
    <cellStyle name="Moneda [0] 3 2" xfId="204" xr:uid="{00000000-0005-0000-0000-000072000000}"/>
    <cellStyle name="Moneda [0] 3 2 2" xfId="222" xr:uid="{00000000-0005-0000-0000-000073000000}"/>
    <cellStyle name="Moneda [0] 3 2 2 2" xfId="294" xr:uid="{00000000-0005-0000-0000-000074000000}"/>
    <cellStyle name="Moneda [0] 3 2 2 3" xfId="258" xr:uid="{00000000-0005-0000-0000-000075000000}"/>
    <cellStyle name="Moneda [0] 3 2 3" xfId="276" xr:uid="{00000000-0005-0000-0000-000076000000}"/>
    <cellStyle name="Moneda [0] 3 2 4" xfId="240" xr:uid="{00000000-0005-0000-0000-000077000000}"/>
    <cellStyle name="Moneda [0] 3 3" xfId="213" xr:uid="{00000000-0005-0000-0000-000078000000}"/>
    <cellStyle name="Moneda [0] 3 3 2" xfId="285" xr:uid="{00000000-0005-0000-0000-000079000000}"/>
    <cellStyle name="Moneda [0] 3 3 3" xfId="249" xr:uid="{00000000-0005-0000-0000-00007A000000}"/>
    <cellStyle name="Moneda [0] 3 4" xfId="267" xr:uid="{00000000-0005-0000-0000-00007B000000}"/>
    <cellStyle name="Moneda [0] 3 5" xfId="231" xr:uid="{00000000-0005-0000-0000-00007C000000}"/>
    <cellStyle name="Moneda [0] 4" xfId="205" xr:uid="{00000000-0005-0000-0000-00007D000000}"/>
    <cellStyle name="Moneda [0] 4 2" xfId="223" xr:uid="{00000000-0005-0000-0000-00007E000000}"/>
    <cellStyle name="Moneda [0] 4 2 2" xfId="295" xr:uid="{00000000-0005-0000-0000-00007F000000}"/>
    <cellStyle name="Moneda [0] 4 2 3" xfId="259" xr:uid="{00000000-0005-0000-0000-000080000000}"/>
    <cellStyle name="Moneda [0] 4 3" xfId="277" xr:uid="{00000000-0005-0000-0000-000081000000}"/>
    <cellStyle name="Moneda [0] 4 4" xfId="241" xr:uid="{00000000-0005-0000-0000-000082000000}"/>
    <cellStyle name="Moneda [0] 5" xfId="214" xr:uid="{00000000-0005-0000-0000-000083000000}"/>
    <cellStyle name="Moneda [0] 5 2" xfId="286" xr:uid="{00000000-0005-0000-0000-000084000000}"/>
    <cellStyle name="Moneda [0] 5 3" xfId="250" xr:uid="{00000000-0005-0000-0000-000085000000}"/>
    <cellStyle name="Moneda [0] 6" xfId="268" xr:uid="{00000000-0005-0000-0000-000086000000}"/>
    <cellStyle name="Moneda [0] 7" xfId="232" xr:uid="{00000000-0005-0000-0000-000087000000}"/>
    <cellStyle name="Moneda [0] 8" xfId="52" xr:uid="{00000000-0005-0000-0000-000088000000}"/>
    <cellStyle name="Moneda [0] 9" xfId="45" xr:uid="{00000000-0005-0000-0000-000089000000}"/>
    <cellStyle name="Moneda 10" xfId="66" xr:uid="{00000000-0005-0000-0000-00008A000000}"/>
    <cellStyle name="Moneda 10 2" xfId="137" xr:uid="{00000000-0005-0000-0000-00008B000000}"/>
    <cellStyle name="Moneda 11" xfId="67" xr:uid="{00000000-0005-0000-0000-00008C000000}"/>
    <cellStyle name="Moneda 11 2" xfId="138" xr:uid="{00000000-0005-0000-0000-00008D000000}"/>
    <cellStyle name="Moneda 12" xfId="68" xr:uid="{00000000-0005-0000-0000-00008E000000}"/>
    <cellStyle name="Moneda 12 2" xfId="139" xr:uid="{00000000-0005-0000-0000-00008F000000}"/>
    <cellStyle name="Moneda 13" xfId="69" xr:uid="{00000000-0005-0000-0000-000090000000}"/>
    <cellStyle name="Moneda 13 2" xfId="140" xr:uid="{00000000-0005-0000-0000-000091000000}"/>
    <cellStyle name="Moneda 14" xfId="70" xr:uid="{00000000-0005-0000-0000-000092000000}"/>
    <cellStyle name="Moneda 14 2" xfId="141" xr:uid="{00000000-0005-0000-0000-000093000000}"/>
    <cellStyle name="Moneda 15" xfId="71" xr:uid="{00000000-0005-0000-0000-000094000000}"/>
    <cellStyle name="Moneda 15 2" xfId="142" xr:uid="{00000000-0005-0000-0000-000095000000}"/>
    <cellStyle name="Moneda 16" xfId="72" xr:uid="{00000000-0005-0000-0000-000096000000}"/>
    <cellStyle name="Moneda 16 2" xfId="143" xr:uid="{00000000-0005-0000-0000-000097000000}"/>
    <cellStyle name="Moneda 17" xfId="73" xr:uid="{00000000-0005-0000-0000-000098000000}"/>
    <cellStyle name="Moneda 17 2" xfId="144" xr:uid="{00000000-0005-0000-0000-000099000000}"/>
    <cellStyle name="Moneda 18" xfId="74" xr:uid="{00000000-0005-0000-0000-00009A000000}"/>
    <cellStyle name="Moneda 18 2" xfId="145" xr:uid="{00000000-0005-0000-0000-00009B000000}"/>
    <cellStyle name="Moneda 19" xfId="75" xr:uid="{00000000-0005-0000-0000-00009C000000}"/>
    <cellStyle name="Moneda 19 2" xfId="146" xr:uid="{00000000-0005-0000-0000-00009D000000}"/>
    <cellStyle name="Moneda 2" xfId="2" xr:uid="{00000000-0005-0000-0000-00009E000000}"/>
    <cellStyle name="Moneda 2 2" xfId="128" xr:uid="{00000000-0005-0000-0000-00009F000000}"/>
    <cellStyle name="Moneda 2 3" xfId="57" xr:uid="{00000000-0005-0000-0000-0000A0000000}"/>
    <cellStyle name="Moneda 20" xfId="76" xr:uid="{00000000-0005-0000-0000-0000A1000000}"/>
    <cellStyle name="Moneda 20 2" xfId="147" xr:uid="{00000000-0005-0000-0000-0000A2000000}"/>
    <cellStyle name="Moneda 21" xfId="79" xr:uid="{00000000-0005-0000-0000-0000A3000000}"/>
    <cellStyle name="Moneda 21 2" xfId="150" xr:uid="{00000000-0005-0000-0000-0000A4000000}"/>
    <cellStyle name="Moneda 22" xfId="78" xr:uid="{00000000-0005-0000-0000-0000A5000000}"/>
    <cellStyle name="Moneda 22 2" xfId="149" xr:uid="{00000000-0005-0000-0000-0000A6000000}"/>
    <cellStyle name="Moneda 23" xfId="56" xr:uid="{00000000-0005-0000-0000-0000A7000000}"/>
    <cellStyle name="Moneda 23 2" xfId="127" xr:uid="{00000000-0005-0000-0000-0000A8000000}"/>
    <cellStyle name="Moneda 24" xfId="77" xr:uid="{00000000-0005-0000-0000-0000A9000000}"/>
    <cellStyle name="Moneda 24 2" xfId="148" xr:uid="{00000000-0005-0000-0000-0000AA000000}"/>
    <cellStyle name="Moneda 25" xfId="80" xr:uid="{00000000-0005-0000-0000-0000AB000000}"/>
    <cellStyle name="Moneda 25 2" xfId="151" xr:uid="{00000000-0005-0000-0000-0000AC000000}"/>
    <cellStyle name="Moneda 26" xfId="81" xr:uid="{00000000-0005-0000-0000-0000AD000000}"/>
    <cellStyle name="Moneda 26 2" xfId="152" xr:uid="{00000000-0005-0000-0000-0000AE000000}"/>
    <cellStyle name="Moneda 27" xfId="82" xr:uid="{00000000-0005-0000-0000-0000AF000000}"/>
    <cellStyle name="Moneda 27 2" xfId="153" xr:uid="{00000000-0005-0000-0000-0000B0000000}"/>
    <cellStyle name="Moneda 28" xfId="83" xr:uid="{00000000-0005-0000-0000-0000B1000000}"/>
    <cellStyle name="Moneda 28 2" xfId="154" xr:uid="{00000000-0005-0000-0000-0000B2000000}"/>
    <cellStyle name="Moneda 29" xfId="84" xr:uid="{00000000-0005-0000-0000-0000B3000000}"/>
    <cellStyle name="Moneda 29 2" xfId="155" xr:uid="{00000000-0005-0000-0000-0000B4000000}"/>
    <cellStyle name="Moneda 3" xfId="58" xr:uid="{00000000-0005-0000-0000-0000B5000000}"/>
    <cellStyle name="Moneda 3 2" xfId="129" xr:uid="{00000000-0005-0000-0000-0000B6000000}"/>
    <cellStyle name="Moneda 30" xfId="85" xr:uid="{00000000-0005-0000-0000-0000B7000000}"/>
    <cellStyle name="Moneda 30 2" xfId="156" xr:uid="{00000000-0005-0000-0000-0000B8000000}"/>
    <cellStyle name="Moneda 31" xfId="86" xr:uid="{00000000-0005-0000-0000-0000B9000000}"/>
    <cellStyle name="Moneda 31 2" xfId="157" xr:uid="{00000000-0005-0000-0000-0000BA000000}"/>
    <cellStyle name="Moneda 32" xfId="87" xr:uid="{00000000-0005-0000-0000-0000BB000000}"/>
    <cellStyle name="Moneda 32 2" xfId="158" xr:uid="{00000000-0005-0000-0000-0000BC000000}"/>
    <cellStyle name="Moneda 33" xfId="88" xr:uid="{00000000-0005-0000-0000-0000BD000000}"/>
    <cellStyle name="Moneda 33 2" xfId="159" xr:uid="{00000000-0005-0000-0000-0000BE000000}"/>
    <cellStyle name="Moneda 34" xfId="89" xr:uid="{00000000-0005-0000-0000-0000BF000000}"/>
    <cellStyle name="Moneda 34 2" xfId="160" xr:uid="{00000000-0005-0000-0000-0000C0000000}"/>
    <cellStyle name="Moneda 35" xfId="90" xr:uid="{00000000-0005-0000-0000-0000C1000000}"/>
    <cellStyle name="Moneda 35 2" xfId="161" xr:uid="{00000000-0005-0000-0000-0000C2000000}"/>
    <cellStyle name="Moneda 36" xfId="91" xr:uid="{00000000-0005-0000-0000-0000C3000000}"/>
    <cellStyle name="Moneda 36 2" xfId="162" xr:uid="{00000000-0005-0000-0000-0000C4000000}"/>
    <cellStyle name="Moneda 37" xfId="92" xr:uid="{00000000-0005-0000-0000-0000C5000000}"/>
    <cellStyle name="Moneda 37 2" xfId="163" xr:uid="{00000000-0005-0000-0000-0000C6000000}"/>
    <cellStyle name="Moneda 38" xfId="93" xr:uid="{00000000-0005-0000-0000-0000C7000000}"/>
    <cellStyle name="Moneda 38 2" xfId="164" xr:uid="{00000000-0005-0000-0000-0000C8000000}"/>
    <cellStyle name="Moneda 39" xfId="94" xr:uid="{00000000-0005-0000-0000-0000C9000000}"/>
    <cellStyle name="Moneda 39 2" xfId="165" xr:uid="{00000000-0005-0000-0000-0000CA000000}"/>
    <cellStyle name="Moneda 4" xfId="63" xr:uid="{00000000-0005-0000-0000-0000CB000000}"/>
    <cellStyle name="Moneda 4 2" xfId="134" xr:uid="{00000000-0005-0000-0000-0000CC000000}"/>
    <cellStyle name="Moneda 40" xfId="95" xr:uid="{00000000-0005-0000-0000-0000CD000000}"/>
    <cellStyle name="Moneda 40 2" xfId="166" xr:uid="{00000000-0005-0000-0000-0000CE000000}"/>
    <cellStyle name="Moneda 41" xfId="96" xr:uid="{00000000-0005-0000-0000-0000CF000000}"/>
    <cellStyle name="Moneda 41 2" xfId="167" xr:uid="{00000000-0005-0000-0000-0000D0000000}"/>
    <cellStyle name="Moneda 42" xfId="97" xr:uid="{00000000-0005-0000-0000-0000D1000000}"/>
    <cellStyle name="Moneda 42 2" xfId="168" xr:uid="{00000000-0005-0000-0000-0000D2000000}"/>
    <cellStyle name="Moneda 43" xfId="98" xr:uid="{00000000-0005-0000-0000-0000D3000000}"/>
    <cellStyle name="Moneda 43 2" xfId="169" xr:uid="{00000000-0005-0000-0000-0000D4000000}"/>
    <cellStyle name="Moneda 44" xfId="99" xr:uid="{00000000-0005-0000-0000-0000D5000000}"/>
    <cellStyle name="Moneda 44 2" xfId="170" xr:uid="{00000000-0005-0000-0000-0000D6000000}"/>
    <cellStyle name="Moneda 45" xfId="100" xr:uid="{00000000-0005-0000-0000-0000D7000000}"/>
    <cellStyle name="Moneda 45 2" xfId="171" xr:uid="{00000000-0005-0000-0000-0000D8000000}"/>
    <cellStyle name="Moneda 46" xfId="101" xr:uid="{00000000-0005-0000-0000-0000D9000000}"/>
    <cellStyle name="Moneda 46 2" xfId="172" xr:uid="{00000000-0005-0000-0000-0000DA000000}"/>
    <cellStyle name="Moneda 47" xfId="102" xr:uid="{00000000-0005-0000-0000-0000DB000000}"/>
    <cellStyle name="Moneda 47 2" xfId="173" xr:uid="{00000000-0005-0000-0000-0000DC000000}"/>
    <cellStyle name="Moneda 48" xfId="103" xr:uid="{00000000-0005-0000-0000-0000DD000000}"/>
    <cellStyle name="Moneda 48 2" xfId="174" xr:uid="{00000000-0005-0000-0000-0000DE000000}"/>
    <cellStyle name="Moneda 49" xfId="104" xr:uid="{00000000-0005-0000-0000-0000DF000000}"/>
    <cellStyle name="Moneda 49 2" xfId="175" xr:uid="{00000000-0005-0000-0000-0000E0000000}"/>
    <cellStyle name="Moneda 5" xfId="61" xr:uid="{00000000-0005-0000-0000-0000E1000000}"/>
    <cellStyle name="Moneda 5 2" xfId="132" xr:uid="{00000000-0005-0000-0000-0000E2000000}"/>
    <cellStyle name="Moneda 50" xfId="105" xr:uid="{00000000-0005-0000-0000-0000E3000000}"/>
    <cellStyle name="Moneda 50 2" xfId="176" xr:uid="{00000000-0005-0000-0000-0000E4000000}"/>
    <cellStyle name="Moneda 51" xfId="106" xr:uid="{00000000-0005-0000-0000-0000E5000000}"/>
    <cellStyle name="Moneda 51 2" xfId="177" xr:uid="{00000000-0005-0000-0000-0000E6000000}"/>
    <cellStyle name="Moneda 52" xfId="107" xr:uid="{00000000-0005-0000-0000-0000E7000000}"/>
    <cellStyle name="Moneda 52 2" xfId="178" xr:uid="{00000000-0005-0000-0000-0000E8000000}"/>
    <cellStyle name="Moneda 53" xfId="108" xr:uid="{00000000-0005-0000-0000-0000E9000000}"/>
    <cellStyle name="Moneda 53 2" xfId="179" xr:uid="{00000000-0005-0000-0000-0000EA000000}"/>
    <cellStyle name="Moneda 54" xfId="109" xr:uid="{00000000-0005-0000-0000-0000EB000000}"/>
    <cellStyle name="Moneda 54 2" xfId="180" xr:uid="{00000000-0005-0000-0000-0000EC000000}"/>
    <cellStyle name="Moneda 55" xfId="110" xr:uid="{00000000-0005-0000-0000-0000ED000000}"/>
    <cellStyle name="Moneda 55 2" xfId="181" xr:uid="{00000000-0005-0000-0000-0000EE000000}"/>
    <cellStyle name="Moneda 56" xfId="111" xr:uid="{00000000-0005-0000-0000-0000EF000000}"/>
    <cellStyle name="Moneda 56 2" xfId="182" xr:uid="{00000000-0005-0000-0000-0000F0000000}"/>
    <cellStyle name="Moneda 57" xfId="112" xr:uid="{00000000-0005-0000-0000-0000F1000000}"/>
    <cellStyle name="Moneda 57 2" xfId="183" xr:uid="{00000000-0005-0000-0000-0000F2000000}"/>
    <cellStyle name="Moneda 58" xfId="113" xr:uid="{00000000-0005-0000-0000-0000F3000000}"/>
    <cellStyle name="Moneda 58 2" xfId="184" xr:uid="{00000000-0005-0000-0000-0000F4000000}"/>
    <cellStyle name="Moneda 59" xfId="114" xr:uid="{00000000-0005-0000-0000-0000F5000000}"/>
    <cellStyle name="Moneda 59 2" xfId="185" xr:uid="{00000000-0005-0000-0000-0000F6000000}"/>
    <cellStyle name="Moneda 6" xfId="54" xr:uid="{00000000-0005-0000-0000-0000F7000000}"/>
    <cellStyle name="Moneda 6 2" xfId="125" xr:uid="{00000000-0005-0000-0000-0000F8000000}"/>
    <cellStyle name="Moneda 60" xfId="117" xr:uid="{00000000-0005-0000-0000-0000F9000000}"/>
    <cellStyle name="Moneda 60 2" xfId="188" xr:uid="{00000000-0005-0000-0000-0000FA000000}"/>
    <cellStyle name="Moneda 61" xfId="115" xr:uid="{00000000-0005-0000-0000-0000FB000000}"/>
    <cellStyle name="Moneda 61 2" xfId="186" xr:uid="{00000000-0005-0000-0000-0000FC000000}"/>
    <cellStyle name="Moneda 62" xfId="60" xr:uid="{00000000-0005-0000-0000-0000FD000000}"/>
    <cellStyle name="Moneda 62 2" xfId="131" xr:uid="{00000000-0005-0000-0000-0000FE000000}"/>
    <cellStyle name="Moneda 63" xfId="116" xr:uid="{00000000-0005-0000-0000-0000FF000000}"/>
    <cellStyle name="Moneda 63 2" xfId="187" xr:uid="{00000000-0005-0000-0000-000000010000}"/>
    <cellStyle name="Moneda 64" xfId="118" xr:uid="{00000000-0005-0000-0000-000001010000}"/>
    <cellStyle name="Moneda 64 2" xfId="189" xr:uid="{00000000-0005-0000-0000-000002010000}"/>
    <cellStyle name="Moneda 65" xfId="119" xr:uid="{00000000-0005-0000-0000-000003010000}"/>
    <cellStyle name="Moneda 65 2" xfId="190" xr:uid="{00000000-0005-0000-0000-000004010000}"/>
    <cellStyle name="Moneda 66" xfId="120" xr:uid="{00000000-0005-0000-0000-000005010000}"/>
    <cellStyle name="Moneda 66 2" xfId="191" xr:uid="{00000000-0005-0000-0000-000006010000}"/>
    <cellStyle name="Moneda 67" xfId="122" xr:uid="{00000000-0005-0000-0000-000007010000}"/>
    <cellStyle name="Moneda 68" xfId="123" xr:uid="{00000000-0005-0000-0000-000008010000}"/>
    <cellStyle name="Moneda 69" xfId="192" xr:uid="{00000000-0005-0000-0000-000009010000}"/>
    <cellStyle name="Moneda 7" xfId="62" xr:uid="{00000000-0005-0000-0000-00000A010000}"/>
    <cellStyle name="Moneda 7 2" xfId="133" xr:uid="{00000000-0005-0000-0000-00000B010000}"/>
    <cellStyle name="Moneda 70" xfId="203" xr:uid="{00000000-0005-0000-0000-00000C010000}"/>
    <cellStyle name="Moneda 70 2" xfId="212" xr:uid="{00000000-0005-0000-0000-00000D010000}"/>
    <cellStyle name="Moneda 70 2 2" xfId="230" xr:uid="{00000000-0005-0000-0000-00000E010000}"/>
    <cellStyle name="Moneda 70 2 2 2" xfId="302" xr:uid="{00000000-0005-0000-0000-00000F010000}"/>
    <cellStyle name="Moneda 70 2 2 3" xfId="266" xr:uid="{00000000-0005-0000-0000-000010010000}"/>
    <cellStyle name="Moneda 70 2 3" xfId="284" xr:uid="{00000000-0005-0000-0000-000011010000}"/>
    <cellStyle name="Moneda 70 2 4" xfId="248" xr:uid="{00000000-0005-0000-0000-000012010000}"/>
    <cellStyle name="Moneda 70 3" xfId="221" xr:uid="{00000000-0005-0000-0000-000013010000}"/>
    <cellStyle name="Moneda 70 3 2" xfId="293" xr:uid="{00000000-0005-0000-0000-000014010000}"/>
    <cellStyle name="Moneda 70 3 3" xfId="257" xr:uid="{00000000-0005-0000-0000-000015010000}"/>
    <cellStyle name="Moneda 70 4" xfId="275" xr:uid="{00000000-0005-0000-0000-000016010000}"/>
    <cellStyle name="Moneda 70 5" xfId="239" xr:uid="{00000000-0005-0000-0000-000017010000}"/>
    <cellStyle name="Moneda 71" xfId="50" xr:uid="{00000000-0005-0000-0000-000018010000}"/>
    <cellStyle name="Moneda 72" xfId="47" xr:uid="{00000000-0005-0000-0000-000019010000}"/>
    <cellStyle name="Moneda 73" xfId="193" xr:uid="{00000000-0005-0000-0000-00001A010000}"/>
    <cellStyle name="Moneda 8" xfId="64" xr:uid="{00000000-0005-0000-0000-00001B010000}"/>
    <cellStyle name="Moneda 8 2" xfId="135" xr:uid="{00000000-0005-0000-0000-00001C010000}"/>
    <cellStyle name="Moneda 9" xfId="65" xr:uid="{00000000-0005-0000-0000-00001D010000}"/>
    <cellStyle name="Moneda 9 2" xfId="136" xr:uid="{00000000-0005-0000-0000-00001E010000}"/>
    <cellStyle name="Neutral 2" xfId="195" xr:uid="{00000000-0005-0000-0000-00001F010000}"/>
    <cellStyle name="Normal" xfId="0" builtinId="0"/>
    <cellStyle name="Normal 2" xfId="1" xr:uid="{00000000-0005-0000-0000-000021010000}"/>
    <cellStyle name="Normal 2 2" xfId="44" xr:uid="{00000000-0005-0000-0000-000022010000}"/>
    <cellStyle name="Normal 2 2 2" xfId="43" xr:uid="{00000000-0005-0000-0000-000023010000}"/>
    <cellStyle name="Normal 3" xfId="42" xr:uid="{00000000-0005-0000-0000-000024010000}"/>
    <cellStyle name="Normal 4" xfId="46" xr:uid="{00000000-0005-0000-0000-000025010000}"/>
    <cellStyle name="Notas" xfId="20" builtinId="10" customBuiltin="1"/>
    <cellStyle name="Numeric" xfId="6" xr:uid="{00000000-0005-0000-0000-000027010000}"/>
    <cellStyle name="Porcentaje" xfId="303" builtinId="5"/>
    <cellStyle name="Porcentaje 2" xfId="49" xr:uid="{00000000-0005-0000-0000-000029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0996B8CE-F6BD-49D2-BB75-458AA82E6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1200726</xdr:colOff>
      <xdr:row>0</xdr:row>
      <xdr:rowOff>103909</xdr:rowOff>
    </xdr:from>
    <xdr:ext cx="684835" cy="618687"/>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726" y="103909"/>
          <a:ext cx="684835" cy="6186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53" zoomScaleNormal="80" workbookViewId="0">
      <selection activeCell="J48" sqref="J48"/>
    </sheetView>
  </sheetViews>
  <sheetFormatPr baseColWidth="10" defaultColWidth="10.85546875" defaultRowHeight="15" x14ac:dyDescent="0.2"/>
  <cols>
    <col min="1" max="1" width="34.140625" style="19" customWidth="1"/>
    <col min="2" max="2" width="10.85546875" style="11"/>
    <col min="3" max="3" width="28.140625" style="11" customWidth="1"/>
    <col min="4" max="4" width="21.140625" style="11" customWidth="1"/>
    <col min="5" max="5" width="19.140625" style="11" customWidth="1"/>
    <col min="6" max="6" width="27.140625" style="11" customWidth="1"/>
    <col min="7" max="7" width="17.140625" style="11" customWidth="1"/>
    <col min="8" max="8" width="27.140625" style="11" customWidth="1"/>
    <col min="9" max="9" width="15.140625" style="11" customWidth="1"/>
    <col min="10" max="10" width="17.85546875" style="11" customWidth="1"/>
    <col min="11" max="11" width="19.140625" style="11" customWidth="1"/>
    <col min="12" max="12" width="25.140625" style="11" customWidth="1"/>
    <col min="13" max="13" width="20.85546875" style="11" customWidth="1"/>
    <col min="14" max="15" width="10.85546875" style="11"/>
    <col min="16" max="16" width="16.85546875" style="11" customWidth="1"/>
    <col min="17" max="17" width="20.140625" style="11" customWidth="1"/>
    <col min="18" max="18" width="18.85546875" style="11" customWidth="1"/>
    <col min="19" max="19" width="22.85546875" style="11" customWidth="1"/>
    <col min="20" max="20" width="22.140625" style="11" customWidth="1"/>
    <col min="21" max="21" width="25.140625" style="11" customWidth="1"/>
    <col min="22" max="22" width="21.140625" style="11" customWidth="1"/>
    <col min="23" max="23" width="19.140625" style="11" customWidth="1"/>
    <col min="24" max="24" width="17.140625" style="11" customWidth="1"/>
    <col min="25" max="26" width="16.140625" style="11" customWidth="1"/>
    <col min="27" max="27" width="28.85546875" style="11" customWidth="1"/>
    <col min="28" max="28" width="19.140625" style="11" customWidth="1"/>
    <col min="29" max="29" width="21.140625" style="11" customWidth="1"/>
    <col min="30" max="30" width="21.85546875" style="11" customWidth="1"/>
    <col min="31" max="31" width="25.140625" style="11" customWidth="1"/>
    <col min="32" max="32" width="22.140625" style="11" customWidth="1"/>
    <col min="33" max="33" width="29.85546875" style="11" customWidth="1"/>
    <col min="34" max="34" width="18.85546875" style="11" customWidth="1"/>
    <col min="35" max="35" width="18.140625" style="11" customWidth="1"/>
    <col min="36" max="36" width="22.140625" style="11" customWidth="1"/>
    <col min="37" max="16384" width="10.85546875" style="11"/>
  </cols>
  <sheetData>
    <row r="1" spans="1:50" ht="54.95" customHeight="1" x14ac:dyDescent="0.2">
      <c r="A1" s="457" t="s">
        <v>158</v>
      </c>
      <c r="B1" s="457"/>
      <c r="C1" s="457"/>
      <c r="D1" s="457"/>
      <c r="E1" s="457"/>
      <c r="F1" s="457"/>
      <c r="G1" s="457"/>
      <c r="H1" s="457"/>
    </row>
    <row r="2" spans="1:50" ht="33" customHeight="1" x14ac:dyDescent="0.2">
      <c r="A2" s="440" t="s">
        <v>177</v>
      </c>
      <c r="B2" s="440"/>
      <c r="C2" s="440"/>
      <c r="D2" s="440"/>
      <c r="E2" s="440"/>
      <c r="F2" s="440"/>
      <c r="G2" s="440"/>
      <c r="H2" s="440"/>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
      <c r="A3" s="15" t="s">
        <v>92</v>
      </c>
      <c r="B3" s="436" t="s">
        <v>104</v>
      </c>
      <c r="C3" s="436"/>
      <c r="D3" s="436"/>
      <c r="E3" s="436"/>
      <c r="F3" s="436"/>
      <c r="G3" s="436"/>
      <c r="H3" s="436"/>
    </row>
    <row r="4" spans="1:50" ht="48" customHeight="1" x14ac:dyDescent="0.2">
      <c r="A4" s="15" t="s">
        <v>164</v>
      </c>
      <c r="B4" s="429" t="s">
        <v>183</v>
      </c>
      <c r="C4" s="430"/>
      <c r="D4" s="430"/>
      <c r="E4" s="430"/>
      <c r="F4" s="430"/>
      <c r="G4" s="430"/>
      <c r="H4" s="431"/>
    </row>
    <row r="5" spans="1:50" ht="31.7" customHeight="1" x14ac:dyDescent="0.2">
      <c r="A5" s="15" t="s">
        <v>182</v>
      </c>
      <c r="B5" s="436" t="s">
        <v>105</v>
      </c>
      <c r="C5" s="436"/>
      <c r="D5" s="436"/>
      <c r="E5" s="436"/>
      <c r="F5" s="436"/>
      <c r="G5" s="436"/>
      <c r="H5" s="436"/>
    </row>
    <row r="6" spans="1:50" ht="40.700000000000003" customHeight="1" x14ac:dyDescent="0.2">
      <c r="A6" s="15" t="s">
        <v>80</v>
      </c>
      <c r="B6" s="429" t="s">
        <v>106</v>
      </c>
      <c r="C6" s="430"/>
      <c r="D6" s="430"/>
      <c r="E6" s="430"/>
      <c r="F6" s="430"/>
      <c r="G6" s="430"/>
      <c r="H6" s="431"/>
    </row>
    <row r="7" spans="1:50" ht="41.1" customHeight="1" x14ac:dyDescent="0.2">
      <c r="A7" s="15" t="s">
        <v>97</v>
      </c>
      <c r="B7" s="436" t="s">
        <v>107</v>
      </c>
      <c r="C7" s="436"/>
      <c r="D7" s="436"/>
      <c r="E7" s="436"/>
      <c r="F7" s="436"/>
      <c r="G7" s="436"/>
      <c r="H7" s="436"/>
    </row>
    <row r="8" spans="1:50" ht="48.95" customHeight="1" x14ac:dyDescent="0.2">
      <c r="A8" s="15" t="s">
        <v>32</v>
      </c>
      <c r="B8" s="436" t="s">
        <v>191</v>
      </c>
      <c r="C8" s="436"/>
      <c r="D8" s="436"/>
      <c r="E8" s="436"/>
      <c r="F8" s="436"/>
      <c r="G8" s="436"/>
      <c r="H8" s="436"/>
    </row>
    <row r="9" spans="1:50" ht="48.95" customHeight="1" x14ac:dyDescent="0.2">
      <c r="A9" s="15" t="s">
        <v>192</v>
      </c>
      <c r="B9" s="429" t="s">
        <v>193</v>
      </c>
      <c r="C9" s="430"/>
      <c r="D9" s="430"/>
      <c r="E9" s="430"/>
      <c r="F9" s="430"/>
      <c r="G9" s="430"/>
      <c r="H9" s="431"/>
    </row>
    <row r="10" spans="1:50" ht="30" x14ac:dyDescent="0.2">
      <c r="A10" s="15" t="s">
        <v>33</v>
      </c>
      <c r="B10" s="436" t="s">
        <v>108</v>
      </c>
      <c r="C10" s="436"/>
      <c r="D10" s="436"/>
      <c r="E10" s="436"/>
      <c r="F10" s="436"/>
      <c r="G10" s="436"/>
      <c r="H10" s="436"/>
    </row>
    <row r="11" spans="1:50" ht="30" x14ac:dyDescent="0.2">
      <c r="A11" s="15" t="s">
        <v>8</v>
      </c>
      <c r="B11" s="436" t="s">
        <v>109</v>
      </c>
      <c r="C11" s="436"/>
      <c r="D11" s="436"/>
      <c r="E11" s="436"/>
      <c r="F11" s="436"/>
      <c r="G11" s="436"/>
      <c r="H11" s="436"/>
    </row>
    <row r="12" spans="1:50" ht="33.950000000000003" customHeight="1" x14ac:dyDescent="0.2">
      <c r="A12" s="15" t="s">
        <v>81</v>
      </c>
      <c r="B12" s="436" t="s">
        <v>110</v>
      </c>
      <c r="C12" s="436"/>
      <c r="D12" s="436"/>
      <c r="E12" s="436"/>
      <c r="F12" s="436"/>
      <c r="G12" s="436"/>
      <c r="H12" s="436"/>
    </row>
    <row r="13" spans="1:50" ht="30" x14ac:dyDescent="0.2">
      <c r="A13" s="15" t="s">
        <v>29</v>
      </c>
      <c r="B13" s="436" t="s">
        <v>111</v>
      </c>
      <c r="C13" s="436"/>
      <c r="D13" s="436"/>
      <c r="E13" s="436"/>
      <c r="F13" s="436"/>
      <c r="G13" s="436"/>
      <c r="H13" s="436"/>
    </row>
    <row r="14" spans="1:50" ht="30" x14ac:dyDescent="0.2">
      <c r="A14" s="15" t="s">
        <v>101</v>
      </c>
      <c r="B14" s="436" t="s">
        <v>112</v>
      </c>
      <c r="C14" s="436"/>
      <c r="D14" s="436"/>
      <c r="E14" s="436"/>
      <c r="F14" s="436"/>
      <c r="G14" s="436"/>
      <c r="H14" s="436"/>
    </row>
    <row r="15" spans="1:50" ht="44.25" customHeight="1" x14ac:dyDescent="0.2">
      <c r="A15" s="15" t="s">
        <v>98</v>
      </c>
      <c r="B15" s="436" t="s">
        <v>113</v>
      </c>
      <c r="C15" s="436"/>
      <c r="D15" s="436"/>
      <c r="E15" s="436"/>
      <c r="F15" s="436"/>
      <c r="G15" s="436"/>
      <c r="H15" s="436"/>
    </row>
    <row r="16" spans="1:50" ht="60" x14ac:dyDescent="0.2">
      <c r="A16" s="15" t="s">
        <v>9</v>
      </c>
      <c r="B16" s="436" t="s">
        <v>114</v>
      </c>
      <c r="C16" s="436"/>
      <c r="D16" s="436"/>
      <c r="E16" s="436"/>
      <c r="F16" s="436"/>
      <c r="G16" s="436"/>
      <c r="H16" s="436"/>
    </row>
    <row r="17" spans="1:8" ht="58.7" customHeight="1" x14ac:dyDescent="0.2">
      <c r="A17" s="15" t="s">
        <v>30</v>
      </c>
      <c r="B17" s="436" t="s">
        <v>115</v>
      </c>
      <c r="C17" s="436"/>
      <c r="D17" s="436"/>
      <c r="E17" s="436"/>
      <c r="F17" s="436"/>
      <c r="G17" s="436"/>
      <c r="H17" s="436"/>
    </row>
    <row r="18" spans="1:8" ht="30" x14ac:dyDescent="0.2">
      <c r="A18" s="15" t="s">
        <v>82</v>
      </c>
      <c r="B18" s="436" t="s">
        <v>116</v>
      </c>
      <c r="C18" s="436"/>
      <c r="D18" s="436"/>
      <c r="E18" s="436"/>
      <c r="F18" s="436"/>
      <c r="G18" s="436"/>
      <c r="H18" s="436"/>
    </row>
    <row r="19" spans="1:8" ht="30" customHeight="1" x14ac:dyDescent="0.2">
      <c r="A19" s="454"/>
      <c r="B19" s="455"/>
      <c r="C19" s="455"/>
      <c r="D19" s="455"/>
      <c r="E19" s="455"/>
      <c r="F19" s="455"/>
      <c r="G19" s="455"/>
      <c r="H19" s="456"/>
    </row>
    <row r="20" spans="1:8" ht="37.5" customHeight="1" x14ac:dyDescent="0.2">
      <c r="A20" s="440" t="s">
        <v>178</v>
      </c>
      <c r="B20" s="440"/>
      <c r="C20" s="440"/>
      <c r="D20" s="440"/>
      <c r="E20" s="440"/>
      <c r="F20" s="440"/>
      <c r="G20" s="440"/>
      <c r="H20" s="440"/>
    </row>
    <row r="21" spans="1:8" ht="117" customHeight="1" x14ac:dyDescent="0.2">
      <c r="A21" s="437" t="s">
        <v>34</v>
      </c>
      <c r="B21" s="437"/>
      <c r="C21" s="437"/>
      <c r="D21" s="437"/>
      <c r="E21" s="437"/>
      <c r="F21" s="437"/>
      <c r="G21" s="437"/>
      <c r="H21" s="437"/>
    </row>
    <row r="22" spans="1:8" ht="117" customHeight="1" x14ac:dyDescent="0.2">
      <c r="A22" s="15" t="s">
        <v>97</v>
      </c>
      <c r="B22" s="436" t="s">
        <v>107</v>
      </c>
      <c r="C22" s="436"/>
      <c r="D22" s="436"/>
      <c r="E22" s="436"/>
      <c r="F22" s="436"/>
      <c r="G22" s="436"/>
      <c r="H22" s="436"/>
    </row>
    <row r="23" spans="1:8" ht="167.1" customHeight="1" x14ac:dyDescent="0.2">
      <c r="A23" s="15" t="s">
        <v>83</v>
      </c>
      <c r="B23" s="437" t="s">
        <v>117</v>
      </c>
      <c r="C23" s="437"/>
      <c r="D23" s="437"/>
      <c r="E23" s="437"/>
      <c r="F23" s="437"/>
      <c r="G23" s="437"/>
      <c r="H23" s="437"/>
    </row>
    <row r="24" spans="1:8" ht="69.75" customHeight="1" x14ac:dyDescent="0.2">
      <c r="A24" s="15" t="s">
        <v>184</v>
      </c>
      <c r="B24" s="437" t="s">
        <v>118</v>
      </c>
      <c r="C24" s="437"/>
      <c r="D24" s="437"/>
      <c r="E24" s="437"/>
      <c r="F24" s="437"/>
      <c r="G24" s="437"/>
      <c r="H24" s="437"/>
    </row>
    <row r="25" spans="1:8" ht="60" customHeight="1" x14ac:dyDescent="0.2">
      <c r="A25" s="15" t="s">
        <v>185</v>
      </c>
      <c r="B25" s="437" t="s">
        <v>120</v>
      </c>
      <c r="C25" s="437"/>
      <c r="D25" s="437"/>
      <c r="E25" s="437"/>
      <c r="F25" s="437"/>
      <c r="G25" s="437"/>
      <c r="H25" s="437"/>
    </row>
    <row r="26" spans="1:8" ht="24.75" customHeight="1" x14ac:dyDescent="0.2">
      <c r="A26" s="16" t="s">
        <v>85</v>
      </c>
      <c r="B26" s="438" t="s">
        <v>119</v>
      </c>
      <c r="C26" s="438"/>
      <c r="D26" s="438"/>
      <c r="E26" s="438"/>
      <c r="F26" s="438"/>
      <c r="G26" s="438"/>
      <c r="H26" s="438"/>
    </row>
    <row r="27" spans="1:8" ht="26.25" customHeight="1" x14ac:dyDescent="0.2">
      <c r="A27" s="16" t="s">
        <v>86</v>
      </c>
      <c r="B27" s="438" t="s">
        <v>99</v>
      </c>
      <c r="C27" s="438"/>
      <c r="D27" s="438"/>
      <c r="E27" s="438"/>
      <c r="F27" s="438"/>
      <c r="G27" s="438"/>
      <c r="H27" s="438"/>
    </row>
    <row r="28" spans="1:8" ht="53.25" customHeight="1" x14ac:dyDescent="0.2">
      <c r="A28" s="15" t="s">
        <v>165</v>
      </c>
      <c r="B28" s="437" t="s">
        <v>171</v>
      </c>
      <c r="C28" s="437"/>
      <c r="D28" s="437"/>
      <c r="E28" s="437"/>
      <c r="F28" s="437"/>
      <c r="G28" s="437"/>
      <c r="H28" s="437"/>
    </row>
    <row r="29" spans="1:8" ht="45" customHeight="1" x14ac:dyDescent="0.2">
      <c r="A29" s="15" t="s">
        <v>167</v>
      </c>
      <c r="B29" s="432" t="s">
        <v>172</v>
      </c>
      <c r="C29" s="433"/>
      <c r="D29" s="433"/>
      <c r="E29" s="433"/>
      <c r="F29" s="433"/>
      <c r="G29" s="433"/>
      <c r="H29" s="434"/>
    </row>
    <row r="30" spans="1:8" ht="45" customHeight="1" x14ac:dyDescent="0.2">
      <c r="A30" s="15" t="s">
        <v>166</v>
      </c>
      <c r="B30" s="432" t="s">
        <v>173</v>
      </c>
      <c r="C30" s="433"/>
      <c r="D30" s="433"/>
      <c r="E30" s="433"/>
      <c r="F30" s="433"/>
      <c r="G30" s="433"/>
      <c r="H30" s="434"/>
    </row>
    <row r="31" spans="1:8" ht="45" customHeight="1" x14ac:dyDescent="0.2">
      <c r="A31" s="15" t="s">
        <v>156</v>
      </c>
      <c r="B31" s="432" t="s">
        <v>174</v>
      </c>
      <c r="C31" s="433"/>
      <c r="D31" s="433"/>
      <c r="E31" s="433"/>
      <c r="F31" s="433"/>
      <c r="G31" s="433"/>
      <c r="H31" s="434"/>
    </row>
    <row r="32" spans="1:8" ht="33" customHeight="1" x14ac:dyDescent="0.2">
      <c r="A32" s="16" t="s">
        <v>186</v>
      </c>
      <c r="B32" s="437" t="s">
        <v>121</v>
      </c>
      <c r="C32" s="437"/>
      <c r="D32" s="437"/>
      <c r="E32" s="437"/>
      <c r="F32" s="437"/>
      <c r="G32" s="437"/>
      <c r="H32" s="437"/>
    </row>
    <row r="33" spans="1:8" ht="39" customHeight="1" x14ac:dyDescent="0.2">
      <c r="A33" s="15" t="s">
        <v>87</v>
      </c>
      <c r="B33" s="438" t="s">
        <v>175</v>
      </c>
      <c r="C33" s="438"/>
      <c r="D33" s="438"/>
      <c r="E33" s="438"/>
      <c r="F33" s="438"/>
      <c r="G33" s="438"/>
      <c r="H33" s="438"/>
    </row>
    <row r="34" spans="1:8" ht="39" customHeight="1" x14ac:dyDescent="0.2">
      <c r="A34" s="440" t="s">
        <v>209</v>
      </c>
      <c r="B34" s="440"/>
      <c r="C34" s="440"/>
      <c r="D34" s="440"/>
      <c r="E34" s="440"/>
      <c r="F34" s="440"/>
      <c r="G34" s="440"/>
      <c r="H34" s="440"/>
    </row>
    <row r="35" spans="1:8" ht="79.5" customHeight="1" x14ac:dyDescent="0.2">
      <c r="A35" s="429" t="s">
        <v>210</v>
      </c>
      <c r="B35" s="430"/>
      <c r="C35" s="430"/>
      <c r="D35" s="430"/>
      <c r="E35" s="430"/>
      <c r="F35" s="430"/>
      <c r="G35" s="430"/>
      <c r="H35" s="431"/>
    </row>
    <row r="36" spans="1:8" ht="33" customHeight="1" x14ac:dyDescent="0.2">
      <c r="A36" s="15" t="s">
        <v>26</v>
      </c>
      <c r="B36" s="437" t="s">
        <v>144</v>
      </c>
      <c r="C36" s="437"/>
      <c r="D36" s="437"/>
      <c r="E36" s="437"/>
      <c r="F36" s="437"/>
      <c r="G36" s="437"/>
      <c r="H36" s="437"/>
    </row>
    <row r="37" spans="1:8" ht="33" customHeight="1" x14ac:dyDescent="0.2">
      <c r="A37" s="15" t="s">
        <v>27</v>
      </c>
      <c r="B37" s="437" t="s">
        <v>145</v>
      </c>
      <c r="C37" s="437"/>
      <c r="D37" s="437"/>
      <c r="E37" s="437"/>
      <c r="F37" s="437"/>
      <c r="G37" s="437"/>
      <c r="H37" s="437"/>
    </row>
    <row r="38" spans="1:8" ht="33" customHeight="1" x14ac:dyDescent="0.2">
      <c r="A38" s="26"/>
      <c r="B38" s="27"/>
      <c r="C38" s="27"/>
      <c r="D38" s="27"/>
      <c r="E38" s="27"/>
      <c r="F38" s="27"/>
      <c r="G38" s="27"/>
      <c r="H38" s="28"/>
    </row>
    <row r="39" spans="1:8" ht="34.5" customHeight="1" x14ac:dyDescent="0.2">
      <c r="A39" s="440" t="s">
        <v>179</v>
      </c>
      <c r="B39" s="440"/>
      <c r="C39" s="440"/>
      <c r="D39" s="440"/>
      <c r="E39" s="440"/>
      <c r="F39" s="440"/>
      <c r="G39" s="440"/>
      <c r="H39" s="440"/>
    </row>
    <row r="40" spans="1:8" ht="34.5" customHeight="1" x14ac:dyDescent="0.2">
      <c r="A40" s="15" t="s">
        <v>10</v>
      </c>
      <c r="B40" s="437" t="s">
        <v>122</v>
      </c>
      <c r="C40" s="437"/>
      <c r="D40" s="437"/>
      <c r="E40" s="437"/>
      <c r="F40" s="437"/>
      <c r="G40" s="437"/>
      <c r="H40" s="437"/>
    </row>
    <row r="41" spans="1:8" ht="29.25" customHeight="1" x14ac:dyDescent="0.2">
      <c r="A41" s="15" t="s">
        <v>11</v>
      </c>
      <c r="B41" s="437" t="s">
        <v>123</v>
      </c>
      <c r="C41" s="437"/>
      <c r="D41" s="437"/>
      <c r="E41" s="437"/>
      <c r="F41" s="437"/>
      <c r="G41" s="437"/>
      <c r="H41" s="437"/>
    </row>
    <row r="42" spans="1:8" ht="42" customHeight="1" x14ac:dyDescent="0.2">
      <c r="A42" s="15" t="s">
        <v>146</v>
      </c>
      <c r="B42" s="437" t="s">
        <v>195</v>
      </c>
      <c r="C42" s="437"/>
      <c r="D42" s="437"/>
      <c r="E42" s="437"/>
      <c r="F42" s="437"/>
      <c r="G42" s="437"/>
      <c r="H42" s="437"/>
    </row>
    <row r="43" spans="1:8" ht="42" customHeight="1" x14ac:dyDescent="0.2">
      <c r="A43" s="15" t="s">
        <v>197</v>
      </c>
      <c r="B43" s="432" t="s">
        <v>198</v>
      </c>
      <c r="C43" s="433"/>
      <c r="D43" s="433"/>
      <c r="E43" s="433"/>
      <c r="F43" s="433"/>
      <c r="G43" s="433"/>
      <c r="H43" s="434"/>
    </row>
    <row r="44" spans="1:8" ht="42" customHeight="1" x14ac:dyDescent="0.2">
      <c r="A44" s="15" t="s">
        <v>147</v>
      </c>
      <c r="B44" s="432" t="s">
        <v>199</v>
      </c>
      <c r="C44" s="433"/>
      <c r="D44" s="433"/>
      <c r="E44" s="433"/>
      <c r="F44" s="433"/>
      <c r="G44" s="433"/>
      <c r="H44" s="434"/>
    </row>
    <row r="45" spans="1:8" ht="42" customHeight="1" x14ac:dyDescent="0.2">
      <c r="A45" s="15" t="s">
        <v>200</v>
      </c>
      <c r="B45" s="432" t="s">
        <v>202</v>
      </c>
      <c r="C45" s="433"/>
      <c r="D45" s="433"/>
      <c r="E45" s="433"/>
      <c r="F45" s="433"/>
      <c r="G45" s="433"/>
      <c r="H45" s="434"/>
    </row>
    <row r="46" spans="1:8" ht="86.1" customHeight="1" x14ac:dyDescent="0.2">
      <c r="A46" s="17" t="s">
        <v>204</v>
      </c>
      <c r="B46" s="443" t="s">
        <v>124</v>
      </c>
      <c r="C46" s="443"/>
      <c r="D46" s="443"/>
      <c r="E46" s="443"/>
      <c r="F46" s="443"/>
      <c r="G46" s="443"/>
      <c r="H46" s="443"/>
    </row>
    <row r="47" spans="1:8" ht="39.75" customHeight="1" x14ac:dyDescent="0.2">
      <c r="A47" s="17" t="s">
        <v>208</v>
      </c>
      <c r="B47" s="451" t="s">
        <v>211</v>
      </c>
      <c r="C47" s="452"/>
      <c r="D47" s="452"/>
      <c r="E47" s="452"/>
      <c r="F47" s="452"/>
      <c r="G47" s="452"/>
      <c r="H47" s="453"/>
    </row>
    <row r="48" spans="1:8" ht="31.7" customHeight="1" x14ac:dyDescent="0.2">
      <c r="A48" s="17" t="s">
        <v>12</v>
      </c>
      <c r="B48" s="443" t="s">
        <v>203</v>
      </c>
      <c r="C48" s="443"/>
      <c r="D48" s="443"/>
      <c r="E48" s="443"/>
      <c r="F48" s="443"/>
      <c r="G48" s="443"/>
      <c r="H48" s="443"/>
    </row>
    <row r="49" spans="1:8" ht="45" x14ac:dyDescent="0.2">
      <c r="A49" s="17" t="s">
        <v>205</v>
      </c>
      <c r="B49" s="443" t="s">
        <v>125</v>
      </c>
      <c r="C49" s="443"/>
      <c r="D49" s="443"/>
      <c r="E49" s="443"/>
      <c r="F49" s="443"/>
      <c r="G49" s="443"/>
      <c r="H49" s="443"/>
    </row>
    <row r="50" spans="1:8" ht="43.5" customHeight="1" x14ac:dyDescent="0.2">
      <c r="A50" s="17" t="s">
        <v>14</v>
      </c>
      <c r="B50" s="443" t="s">
        <v>126</v>
      </c>
      <c r="C50" s="443"/>
      <c r="D50" s="443"/>
      <c r="E50" s="443"/>
      <c r="F50" s="443"/>
      <c r="G50" s="443"/>
      <c r="H50" s="443"/>
    </row>
    <row r="51" spans="1:8" ht="40.700000000000003" customHeight="1" x14ac:dyDescent="0.2">
      <c r="A51" s="17" t="s">
        <v>15</v>
      </c>
      <c r="B51" s="443" t="s">
        <v>127</v>
      </c>
      <c r="C51" s="443"/>
      <c r="D51" s="443"/>
      <c r="E51" s="443"/>
      <c r="F51" s="443"/>
      <c r="G51" s="443"/>
      <c r="H51" s="443"/>
    </row>
    <row r="52" spans="1:8" ht="75.75" customHeight="1" x14ac:dyDescent="0.2">
      <c r="A52" s="18" t="s">
        <v>16</v>
      </c>
      <c r="B52" s="439" t="s">
        <v>128</v>
      </c>
      <c r="C52" s="439"/>
      <c r="D52" s="439"/>
      <c r="E52" s="439"/>
      <c r="F52" s="439"/>
      <c r="G52" s="439"/>
      <c r="H52" s="439"/>
    </row>
    <row r="53" spans="1:8" ht="41.25" customHeight="1" x14ac:dyDescent="0.2">
      <c r="A53" s="18" t="s">
        <v>17</v>
      </c>
      <c r="B53" s="439" t="s">
        <v>129</v>
      </c>
      <c r="C53" s="439"/>
      <c r="D53" s="439"/>
      <c r="E53" s="439"/>
      <c r="F53" s="439"/>
      <c r="G53" s="439"/>
      <c r="H53" s="439"/>
    </row>
    <row r="54" spans="1:8" ht="47.45" customHeight="1" x14ac:dyDescent="0.2">
      <c r="A54" s="18" t="s">
        <v>163</v>
      </c>
      <c r="B54" s="439" t="s">
        <v>130</v>
      </c>
      <c r="C54" s="439"/>
      <c r="D54" s="439"/>
      <c r="E54" s="439"/>
      <c r="F54" s="439"/>
      <c r="G54" s="439"/>
      <c r="H54" s="439"/>
    </row>
    <row r="55" spans="1:8" ht="57.6" customHeight="1" x14ac:dyDescent="0.2">
      <c r="A55" s="18" t="s">
        <v>35</v>
      </c>
      <c r="B55" s="439" t="s">
        <v>131</v>
      </c>
      <c r="C55" s="439"/>
      <c r="D55" s="439"/>
      <c r="E55" s="439"/>
      <c r="F55" s="439"/>
      <c r="G55" s="439"/>
      <c r="H55" s="439"/>
    </row>
    <row r="56" spans="1:8" ht="31.7" customHeight="1" x14ac:dyDescent="0.2">
      <c r="A56" s="18" t="s">
        <v>102</v>
      </c>
      <c r="B56" s="439" t="s">
        <v>132</v>
      </c>
      <c r="C56" s="439"/>
      <c r="D56" s="439"/>
      <c r="E56" s="439"/>
      <c r="F56" s="439"/>
      <c r="G56" s="439"/>
      <c r="H56" s="439"/>
    </row>
    <row r="57" spans="1:8" ht="70.5" customHeight="1" x14ac:dyDescent="0.2">
      <c r="A57" s="18" t="s">
        <v>103</v>
      </c>
      <c r="B57" s="439" t="s">
        <v>133</v>
      </c>
      <c r="C57" s="439"/>
      <c r="D57" s="439"/>
      <c r="E57" s="439"/>
      <c r="F57" s="439"/>
      <c r="G57" s="439"/>
      <c r="H57" s="439"/>
    </row>
    <row r="58" spans="1:8" ht="33.75" customHeight="1" x14ac:dyDescent="0.2">
      <c r="A58" s="444"/>
      <c r="B58" s="444"/>
      <c r="C58" s="444"/>
      <c r="D58" s="444"/>
      <c r="E58" s="444"/>
      <c r="F58" s="444"/>
      <c r="G58" s="444"/>
      <c r="H58" s="445"/>
    </row>
    <row r="59" spans="1:8" ht="32.25" customHeight="1" x14ac:dyDescent="0.2">
      <c r="A59" s="435" t="s">
        <v>181</v>
      </c>
      <c r="B59" s="435"/>
      <c r="C59" s="435"/>
      <c r="D59" s="435"/>
      <c r="E59" s="435"/>
      <c r="F59" s="435"/>
      <c r="G59" s="435"/>
      <c r="H59" s="435"/>
    </row>
    <row r="60" spans="1:8" ht="34.5" customHeight="1" x14ac:dyDescent="0.2">
      <c r="A60" s="15" t="s">
        <v>22</v>
      </c>
      <c r="B60" s="441" t="s">
        <v>139</v>
      </c>
      <c r="C60" s="441"/>
      <c r="D60" s="441"/>
      <c r="E60" s="441"/>
      <c r="F60" s="441"/>
      <c r="G60" s="441"/>
      <c r="H60" s="441"/>
    </row>
    <row r="61" spans="1:8" ht="60" customHeight="1" x14ac:dyDescent="0.2">
      <c r="A61" s="15" t="s">
        <v>31</v>
      </c>
      <c r="B61" s="450" t="s">
        <v>140</v>
      </c>
      <c r="C61" s="450"/>
      <c r="D61" s="450"/>
      <c r="E61" s="450"/>
      <c r="F61" s="450"/>
      <c r="G61" s="450"/>
      <c r="H61" s="450"/>
    </row>
    <row r="62" spans="1:8" ht="41.25" customHeight="1" x14ac:dyDescent="0.2">
      <c r="A62" s="15" t="s">
        <v>206</v>
      </c>
      <c r="B62" s="447" t="s">
        <v>207</v>
      </c>
      <c r="C62" s="448"/>
      <c r="D62" s="448"/>
      <c r="E62" s="448"/>
      <c r="F62" s="448"/>
      <c r="G62" s="448"/>
      <c r="H62" s="449"/>
    </row>
    <row r="63" spans="1:8" ht="42" customHeight="1" x14ac:dyDescent="0.2">
      <c r="A63" s="15" t="s">
        <v>23</v>
      </c>
      <c r="B63" s="437" t="s">
        <v>141</v>
      </c>
      <c r="C63" s="437"/>
      <c r="D63" s="437"/>
      <c r="E63" s="437"/>
      <c r="F63" s="437"/>
      <c r="G63" s="437"/>
      <c r="H63" s="437"/>
    </row>
    <row r="64" spans="1:8" ht="31.7" customHeight="1" x14ac:dyDescent="0.2">
      <c r="A64" s="15" t="s">
        <v>24</v>
      </c>
      <c r="B64" s="441" t="s">
        <v>142</v>
      </c>
      <c r="C64" s="441"/>
      <c r="D64" s="441"/>
      <c r="E64" s="441"/>
      <c r="F64" s="441"/>
      <c r="G64" s="441"/>
      <c r="H64" s="441"/>
    </row>
    <row r="65" spans="1:8" ht="45.95" customHeight="1" x14ac:dyDescent="0.2">
      <c r="A65" s="15" t="s">
        <v>25</v>
      </c>
      <c r="B65" s="441" t="s">
        <v>143</v>
      </c>
      <c r="C65" s="441"/>
      <c r="D65" s="441"/>
      <c r="E65" s="441"/>
      <c r="F65" s="441"/>
      <c r="G65" s="441"/>
      <c r="H65" s="441"/>
    </row>
    <row r="66" spans="1:8" ht="30.75" customHeight="1" x14ac:dyDescent="0.2">
      <c r="A66" s="446"/>
      <c r="B66" s="446"/>
      <c r="C66" s="446"/>
      <c r="D66" s="446"/>
      <c r="E66" s="446"/>
      <c r="F66" s="446"/>
      <c r="G66" s="446"/>
      <c r="H66" s="446"/>
    </row>
    <row r="67" spans="1:8" ht="34.5" customHeight="1" x14ac:dyDescent="0.2">
      <c r="A67" s="435" t="s">
        <v>180</v>
      </c>
      <c r="B67" s="435"/>
      <c r="C67" s="435"/>
      <c r="D67" s="435"/>
      <c r="E67" s="435"/>
      <c r="F67" s="435"/>
      <c r="G67" s="435"/>
      <c r="H67" s="435"/>
    </row>
    <row r="68" spans="1:8" ht="39.75" customHeight="1" x14ac:dyDescent="0.2">
      <c r="A68" s="18" t="s">
        <v>19</v>
      </c>
      <c r="B68" s="441" t="s">
        <v>134</v>
      </c>
      <c r="C68" s="441"/>
      <c r="D68" s="441"/>
      <c r="E68" s="441"/>
      <c r="F68" s="441"/>
      <c r="G68" s="441"/>
      <c r="H68" s="441"/>
    </row>
    <row r="69" spans="1:8" ht="39.75" customHeight="1" x14ac:dyDescent="0.2">
      <c r="A69" s="18" t="s">
        <v>13</v>
      </c>
      <c r="B69" s="441" t="s">
        <v>135</v>
      </c>
      <c r="C69" s="441"/>
      <c r="D69" s="441"/>
      <c r="E69" s="441"/>
      <c r="F69" s="441"/>
      <c r="G69" s="441"/>
      <c r="H69" s="441"/>
    </row>
    <row r="70" spans="1:8" ht="42" customHeight="1" x14ac:dyDescent="0.2">
      <c r="A70" s="18" t="s">
        <v>18</v>
      </c>
      <c r="B70" s="439" t="s">
        <v>136</v>
      </c>
      <c r="C70" s="439"/>
      <c r="D70" s="439"/>
      <c r="E70" s="439"/>
      <c r="F70" s="439"/>
      <c r="G70" s="439"/>
      <c r="H70" s="439"/>
    </row>
    <row r="71" spans="1:8" ht="33.75" customHeight="1" x14ac:dyDescent="0.2">
      <c r="A71" s="18" t="s">
        <v>20</v>
      </c>
      <c r="B71" s="441" t="s">
        <v>137</v>
      </c>
      <c r="C71" s="441"/>
      <c r="D71" s="441"/>
      <c r="E71" s="441"/>
      <c r="F71" s="441"/>
      <c r="G71" s="441"/>
      <c r="H71" s="441"/>
    </row>
    <row r="72" spans="1:8" ht="33" customHeight="1" x14ac:dyDescent="0.2">
      <c r="A72" s="18" t="s">
        <v>21</v>
      </c>
      <c r="B72" s="441" t="s">
        <v>138</v>
      </c>
      <c r="C72" s="441"/>
      <c r="D72" s="441"/>
      <c r="E72" s="441"/>
      <c r="F72" s="441"/>
      <c r="G72" s="441"/>
      <c r="H72" s="441"/>
    </row>
    <row r="73" spans="1:8" ht="33.75" customHeight="1" x14ac:dyDescent="0.2">
      <c r="A73" s="442"/>
      <c r="B73" s="442"/>
      <c r="C73" s="442"/>
      <c r="D73" s="442"/>
      <c r="E73" s="442"/>
      <c r="F73" s="442"/>
      <c r="G73" s="442"/>
      <c r="H73" s="442"/>
    </row>
    <row r="74" spans="1:8" ht="54.95" customHeight="1" x14ac:dyDescent="0.2"/>
    <row r="76" spans="1:8" ht="134.44999999999999" customHeight="1" x14ac:dyDescent="0.2"/>
    <row r="77" spans="1:8" ht="64.5" customHeight="1" x14ac:dyDescent="0.2"/>
    <row r="78" spans="1:8" ht="49.7" customHeight="1" x14ac:dyDescent="0.2"/>
    <row r="87" ht="40.700000000000003"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
  <sheetViews>
    <sheetView tabSelected="1" topLeftCell="V7" zoomScale="70" zoomScaleNormal="70" workbookViewId="0">
      <pane ySplit="1" topLeftCell="A38" activePane="bottomLeft" state="frozen"/>
      <selection activeCell="A7" sqref="A7"/>
      <selection pane="bottomLeft" activeCell="AA41" sqref="AA41:AC41"/>
    </sheetView>
  </sheetViews>
  <sheetFormatPr baseColWidth="10" defaultColWidth="11.140625" defaultRowHeight="18.75" x14ac:dyDescent="0.25"/>
  <cols>
    <col min="1" max="1" width="26.140625" style="1" customWidth="1"/>
    <col min="2" max="2" width="42.85546875" style="24" customWidth="1"/>
    <col min="3" max="4" width="22.140625" style="1" customWidth="1"/>
    <col min="5" max="5" width="59.85546875" style="1" customWidth="1"/>
    <col min="6" max="6" width="48.85546875" style="1" customWidth="1"/>
    <col min="7" max="7" width="23.85546875" style="1" hidden="1" customWidth="1"/>
    <col min="8" max="8" width="37.42578125" style="1" customWidth="1"/>
    <col min="9" max="9" width="27.85546875" style="1" hidden="1" customWidth="1"/>
    <col min="10" max="10" width="21" style="1" customWidth="1"/>
    <col min="11" max="11" width="35.140625" style="4" customWidth="1"/>
    <col min="12" max="12" width="21.85546875" style="4" customWidth="1"/>
    <col min="13" max="13" width="24.5703125" style="4" customWidth="1"/>
    <col min="14" max="14" width="26.42578125" style="4" customWidth="1"/>
    <col min="15" max="15" width="27.140625" style="5" customWidth="1"/>
    <col min="16" max="17" width="28.140625" style="6" customWidth="1"/>
    <col min="18" max="18" width="0.140625" style="6" hidden="1" customWidth="1"/>
    <col min="19" max="19" width="1" style="6" hidden="1" customWidth="1"/>
    <col min="20" max="20" width="31.42578125" style="6" hidden="1" customWidth="1"/>
    <col min="21" max="27" width="28.140625" style="120" customWidth="1"/>
    <col min="28" max="28" width="30.140625" style="1" customWidth="1"/>
    <col min="29" max="29" width="32.140625" style="1" customWidth="1"/>
    <col min="30" max="30" width="27.140625" style="1" customWidth="1"/>
    <col min="31" max="31" width="0" style="1" hidden="1" customWidth="1"/>
    <col min="32" max="16384" width="11.140625" style="1"/>
  </cols>
  <sheetData>
    <row r="1" spans="1:31" ht="21" customHeight="1" x14ac:dyDescent="0.25">
      <c r="A1" s="472"/>
      <c r="B1" s="472"/>
      <c r="C1" s="473" t="s">
        <v>1</v>
      </c>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31" t="s">
        <v>213</v>
      </c>
    </row>
    <row r="2" spans="1:31" ht="21" customHeight="1" x14ac:dyDescent="0.25">
      <c r="A2" s="472"/>
      <c r="B2" s="472"/>
      <c r="C2" s="473" t="s">
        <v>2</v>
      </c>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31" t="s">
        <v>3</v>
      </c>
    </row>
    <row r="3" spans="1:31" ht="21" customHeight="1" x14ac:dyDescent="0.25">
      <c r="A3" s="472"/>
      <c r="B3" s="472"/>
      <c r="C3" s="473" t="s">
        <v>4</v>
      </c>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31" t="s">
        <v>212</v>
      </c>
    </row>
    <row r="4" spans="1:31" ht="21" customHeight="1" x14ac:dyDescent="0.25">
      <c r="A4" s="472"/>
      <c r="B4" s="472"/>
      <c r="C4" s="473" t="s">
        <v>157</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31" t="s">
        <v>215</v>
      </c>
    </row>
    <row r="5" spans="1:31" ht="26.25" customHeight="1" x14ac:dyDescent="0.25">
      <c r="A5" s="471" t="s">
        <v>169</v>
      </c>
      <c r="B5" s="471"/>
      <c r="C5" s="24"/>
      <c r="D5" s="20"/>
      <c r="E5" s="20"/>
      <c r="F5" s="20"/>
      <c r="G5" s="20"/>
      <c r="H5" s="20"/>
      <c r="I5" s="20"/>
      <c r="J5" s="20"/>
      <c r="K5" s="20"/>
      <c r="L5" s="20"/>
      <c r="M5" s="20"/>
      <c r="N5" s="20"/>
      <c r="O5" s="20"/>
      <c r="P5" s="20"/>
      <c r="Q5" s="20"/>
      <c r="R5" s="20"/>
      <c r="S5" s="20"/>
      <c r="T5" s="20"/>
      <c r="U5" s="116"/>
      <c r="V5" s="116"/>
      <c r="W5" s="116"/>
      <c r="X5" s="116"/>
      <c r="Y5" s="116"/>
      <c r="Z5" s="116"/>
      <c r="AA5" s="116"/>
      <c r="AB5" s="20"/>
      <c r="AC5" s="25"/>
    </row>
    <row r="6" spans="1:31" ht="39" customHeight="1" x14ac:dyDescent="0.25">
      <c r="A6" s="468" t="s">
        <v>159</v>
      </c>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70"/>
    </row>
    <row r="7" spans="1:31" s="3" customFormat="1" ht="78.75" customHeight="1" x14ac:dyDescent="0.2">
      <c r="A7" s="2" t="s">
        <v>92</v>
      </c>
      <c r="B7" s="2" t="s">
        <v>164</v>
      </c>
      <c r="C7" s="2" t="s">
        <v>155</v>
      </c>
      <c r="D7" s="2" t="s">
        <v>28</v>
      </c>
      <c r="E7" s="2" t="s">
        <v>100</v>
      </c>
      <c r="F7" s="2" t="s">
        <v>7</v>
      </c>
      <c r="G7" s="2" t="s">
        <v>192</v>
      </c>
      <c r="H7" s="2" t="s">
        <v>33</v>
      </c>
      <c r="I7" s="2" t="s">
        <v>8</v>
      </c>
      <c r="J7" s="22" t="s">
        <v>154</v>
      </c>
      <c r="K7" s="2" t="s">
        <v>96</v>
      </c>
      <c r="L7" s="2" t="s">
        <v>95</v>
      </c>
      <c r="M7" s="2" t="s">
        <v>176</v>
      </c>
      <c r="N7" s="2" t="s">
        <v>9</v>
      </c>
      <c r="O7" s="2" t="s">
        <v>30</v>
      </c>
      <c r="P7" s="2" t="s">
        <v>161</v>
      </c>
      <c r="Q7" s="41" t="s">
        <v>644</v>
      </c>
      <c r="R7" s="41" t="s">
        <v>469</v>
      </c>
      <c r="S7" s="41" t="s">
        <v>470</v>
      </c>
      <c r="T7" s="81" t="s">
        <v>471</v>
      </c>
      <c r="U7" s="117" t="s">
        <v>336</v>
      </c>
      <c r="V7" s="362" t="s">
        <v>707</v>
      </c>
      <c r="W7" s="362" t="s">
        <v>703</v>
      </c>
      <c r="X7" s="362" t="s">
        <v>704</v>
      </c>
      <c r="Y7" s="362" t="s">
        <v>705</v>
      </c>
      <c r="Z7" s="362" t="s">
        <v>706</v>
      </c>
      <c r="AA7" s="362" t="s">
        <v>705</v>
      </c>
      <c r="AB7" s="2" t="s">
        <v>162</v>
      </c>
      <c r="AC7" s="2" t="s">
        <v>160</v>
      </c>
      <c r="AD7" s="21"/>
    </row>
    <row r="8" spans="1:31" ht="42.75" x14ac:dyDescent="0.25">
      <c r="A8" s="461" t="s">
        <v>234</v>
      </c>
      <c r="B8" s="462" t="s">
        <v>235</v>
      </c>
      <c r="C8" s="49" t="s">
        <v>236</v>
      </c>
      <c r="D8" s="50" t="s">
        <v>237</v>
      </c>
      <c r="E8" s="56" t="s">
        <v>243</v>
      </c>
      <c r="F8" s="57" t="s">
        <v>244</v>
      </c>
      <c r="G8" s="64" t="s">
        <v>255</v>
      </c>
      <c r="H8" s="65" t="s">
        <v>256</v>
      </c>
      <c r="I8" s="52" t="s">
        <v>287</v>
      </c>
      <c r="J8" s="67" t="s">
        <v>288</v>
      </c>
      <c r="K8" s="65" t="s">
        <v>289</v>
      </c>
      <c r="L8" s="69">
        <v>0.1</v>
      </c>
      <c r="M8" s="52" t="s">
        <v>188</v>
      </c>
      <c r="N8" s="70" t="s">
        <v>323</v>
      </c>
      <c r="O8" s="50">
        <v>18</v>
      </c>
      <c r="P8" s="71">
        <v>18</v>
      </c>
      <c r="Q8" s="288">
        <v>4</v>
      </c>
      <c r="R8" s="66"/>
      <c r="S8" s="82"/>
      <c r="T8" s="82"/>
      <c r="U8" s="118">
        <v>2</v>
      </c>
      <c r="V8" s="118">
        <f>SUM(Q8:T8)</f>
        <v>4</v>
      </c>
      <c r="W8" s="118">
        <f>SUM(U8:V8)</f>
        <v>6</v>
      </c>
      <c r="X8" s="363">
        <f>+(V8/P8)*L8</f>
        <v>2.2222222222222223E-2</v>
      </c>
      <c r="Y8" s="364">
        <f>+(W8/O8)*L8</f>
        <v>3.3333333333333333E-2</v>
      </c>
      <c r="Z8" s="365">
        <f>+V8/P8</f>
        <v>0.22222222222222221</v>
      </c>
      <c r="AA8" s="365">
        <f>+W8/O8</f>
        <v>0.33333333333333331</v>
      </c>
      <c r="AB8" s="52">
        <v>18</v>
      </c>
      <c r="AC8" s="52">
        <v>18</v>
      </c>
    </row>
    <row r="9" spans="1:31" ht="85.5" x14ac:dyDescent="0.25">
      <c r="A9" s="461"/>
      <c r="B9" s="463"/>
      <c r="C9" s="49" t="s">
        <v>236</v>
      </c>
      <c r="D9" s="50" t="s">
        <v>237</v>
      </c>
      <c r="E9" s="56" t="s">
        <v>243</v>
      </c>
      <c r="F9" s="57" t="s">
        <v>244</v>
      </c>
      <c r="G9" s="64" t="s">
        <v>255</v>
      </c>
      <c r="H9" s="65" t="s">
        <v>257</v>
      </c>
      <c r="I9" s="52" t="s">
        <v>287</v>
      </c>
      <c r="J9" s="65" t="s">
        <v>290</v>
      </c>
      <c r="K9" s="65" t="s">
        <v>291</v>
      </c>
      <c r="L9" s="69">
        <v>0.15</v>
      </c>
      <c r="M9" s="52" t="s">
        <v>188</v>
      </c>
      <c r="N9" s="70" t="s">
        <v>324</v>
      </c>
      <c r="O9" s="49">
        <v>34</v>
      </c>
      <c r="P9" s="72">
        <v>34</v>
      </c>
      <c r="Q9" s="286">
        <v>1</v>
      </c>
      <c r="R9" s="80"/>
      <c r="S9" s="82"/>
      <c r="T9" s="82"/>
      <c r="U9" s="118">
        <v>34</v>
      </c>
      <c r="V9" s="118">
        <f t="shared" ref="V9:V35" si="0">SUM(Q9:T9)</f>
        <v>1</v>
      </c>
      <c r="W9" s="118">
        <f t="shared" ref="W9:W35" si="1">SUM(U9:V9)</f>
        <v>35</v>
      </c>
      <c r="X9" s="363">
        <f t="shared" ref="X9:X15" si="2">+(V9/P9)*L9</f>
        <v>4.4117647058823529E-3</v>
      </c>
      <c r="Y9" s="364">
        <f t="shared" ref="Y9:Y15" si="3">+(W9/O9)*L9</f>
        <v>0.15441176470588233</v>
      </c>
      <c r="Z9" s="365">
        <f t="shared" ref="Z9:Z15" si="4">+V9/P9</f>
        <v>2.9411764705882353E-2</v>
      </c>
      <c r="AA9" s="365">
        <f t="shared" ref="AA9:AA15" si="5">+W9/O9</f>
        <v>1.0294117647058822</v>
      </c>
      <c r="AB9" s="52">
        <v>34</v>
      </c>
      <c r="AC9" s="52">
        <v>34</v>
      </c>
      <c r="AE9" s="1" t="s">
        <v>187</v>
      </c>
    </row>
    <row r="10" spans="1:31" ht="76.7" customHeight="1" x14ac:dyDescent="0.25">
      <c r="A10" s="461"/>
      <c r="B10" s="463"/>
      <c r="C10" s="49" t="s">
        <v>236</v>
      </c>
      <c r="D10" s="50" t="s">
        <v>237</v>
      </c>
      <c r="E10" s="56" t="s">
        <v>243</v>
      </c>
      <c r="F10" s="57" t="s">
        <v>244</v>
      </c>
      <c r="G10" s="64" t="s">
        <v>255</v>
      </c>
      <c r="H10" s="65" t="s">
        <v>258</v>
      </c>
      <c r="I10" s="52" t="s">
        <v>287</v>
      </c>
      <c r="J10" s="68" t="s">
        <v>292</v>
      </c>
      <c r="K10" s="65" t="s">
        <v>293</v>
      </c>
      <c r="L10" s="69">
        <v>0.2</v>
      </c>
      <c r="M10" s="52" t="s">
        <v>188</v>
      </c>
      <c r="N10" s="48" t="s">
        <v>325</v>
      </c>
      <c r="O10" s="73">
        <v>306059</v>
      </c>
      <c r="P10" s="74">
        <v>88693</v>
      </c>
      <c r="Q10" s="286">
        <v>3268</v>
      </c>
      <c r="R10" s="83"/>
      <c r="S10" s="82"/>
      <c r="T10" s="82"/>
      <c r="U10" s="119">
        <v>47985</v>
      </c>
      <c r="V10" s="118">
        <f t="shared" si="0"/>
        <v>3268</v>
      </c>
      <c r="W10" s="118">
        <f t="shared" si="1"/>
        <v>51253</v>
      </c>
      <c r="X10" s="363">
        <f t="shared" si="2"/>
        <v>7.3692399625675089E-3</v>
      </c>
      <c r="Y10" s="364">
        <f t="shared" si="3"/>
        <v>3.3492235157273599E-2</v>
      </c>
      <c r="Z10" s="365">
        <f t="shared" si="4"/>
        <v>3.6846199812837543E-2</v>
      </c>
      <c r="AA10" s="365">
        <f t="shared" si="5"/>
        <v>0.16746117578636799</v>
      </c>
      <c r="AB10" s="73">
        <v>92589</v>
      </c>
      <c r="AC10" s="73">
        <v>84777</v>
      </c>
      <c r="AD10" s="121"/>
      <c r="AE10" s="1" t="s">
        <v>188</v>
      </c>
    </row>
    <row r="11" spans="1:31" s="381" customFormat="1" ht="75.75" customHeight="1" x14ac:dyDescent="0.25">
      <c r="A11" s="461"/>
      <c r="B11" s="463"/>
      <c r="C11" s="366" t="s">
        <v>236</v>
      </c>
      <c r="D11" s="367" t="s">
        <v>237</v>
      </c>
      <c r="E11" s="368" t="s">
        <v>243</v>
      </c>
      <c r="F11" s="180" t="s">
        <v>244</v>
      </c>
      <c r="G11" s="369" t="s">
        <v>255</v>
      </c>
      <c r="H11" s="180" t="s">
        <v>259</v>
      </c>
      <c r="I11" s="366" t="s">
        <v>287</v>
      </c>
      <c r="J11" s="180" t="s">
        <v>294</v>
      </c>
      <c r="K11" s="180" t="s">
        <v>295</v>
      </c>
      <c r="L11" s="370">
        <v>0.15</v>
      </c>
      <c r="M11" s="366" t="s">
        <v>188</v>
      </c>
      <c r="N11" s="367" t="s">
        <v>326</v>
      </c>
      <c r="O11" s="371">
        <v>1800</v>
      </c>
      <c r="P11" s="371">
        <v>1800</v>
      </c>
      <c r="Q11" s="372">
        <v>9</v>
      </c>
      <c r="R11" s="373"/>
      <c r="S11" s="374"/>
      <c r="T11" s="374"/>
      <c r="U11" s="375">
        <v>15168</v>
      </c>
      <c r="V11" s="376">
        <f t="shared" si="0"/>
        <v>9</v>
      </c>
      <c r="W11" s="376">
        <f t="shared" si="1"/>
        <v>15177</v>
      </c>
      <c r="X11" s="398">
        <f t="shared" si="2"/>
        <v>7.5000000000000002E-4</v>
      </c>
      <c r="Y11" s="378">
        <v>1</v>
      </c>
      <c r="Z11" s="399">
        <f t="shared" si="4"/>
        <v>5.0000000000000001E-3</v>
      </c>
      <c r="AA11" s="379">
        <v>1</v>
      </c>
      <c r="AB11" s="380">
        <v>1800</v>
      </c>
      <c r="AC11" s="380">
        <v>1800</v>
      </c>
    </row>
    <row r="12" spans="1:31" s="381" customFormat="1" ht="57.6" customHeight="1" x14ac:dyDescent="0.25">
      <c r="A12" s="461"/>
      <c r="B12" s="463"/>
      <c r="C12" s="366" t="s">
        <v>236</v>
      </c>
      <c r="D12" s="367" t="s">
        <v>237</v>
      </c>
      <c r="E12" s="368" t="s">
        <v>243</v>
      </c>
      <c r="F12" s="180" t="s">
        <v>244</v>
      </c>
      <c r="G12" s="369" t="s">
        <v>255</v>
      </c>
      <c r="H12" s="180" t="s">
        <v>260</v>
      </c>
      <c r="I12" s="366" t="s">
        <v>287</v>
      </c>
      <c r="J12" s="180" t="s">
        <v>296</v>
      </c>
      <c r="K12" s="180" t="s">
        <v>297</v>
      </c>
      <c r="L12" s="370">
        <v>0.1</v>
      </c>
      <c r="M12" s="366" t="s">
        <v>187</v>
      </c>
      <c r="N12" s="367" t="s">
        <v>327</v>
      </c>
      <c r="O12" s="366">
        <v>1</v>
      </c>
      <c r="P12" s="382">
        <v>0.3</v>
      </c>
      <c r="Q12" s="218">
        <v>0.5</v>
      </c>
      <c r="R12" s="218"/>
      <c r="S12" s="374"/>
      <c r="T12" s="374"/>
      <c r="U12" s="376">
        <v>0.2</v>
      </c>
      <c r="V12" s="376">
        <f t="shared" si="0"/>
        <v>0.5</v>
      </c>
      <c r="W12" s="376">
        <f t="shared" si="1"/>
        <v>0.7</v>
      </c>
      <c r="X12" s="377">
        <f t="shared" si="2"/>
        <v>0.16666666666666669</v>
      </c>
      <c r="Y12" s="378">
        <f t="shared" si="3"/>
        <v>6.9999999999999993E-2</v>
      </c>
      <c r="Z12" s="379">
        <v>1</v>
      </c>
      <c r="AA12" s="379">
        <f t="shared" si="5"/>
        <v>0.7</v>
      </c>
      <c r="AB12" s="366">
        <v>0.25</v>
      </c>
      <c r="AC12" s="366">
        <v>0.25</v>
      </c>
    </row>
    <row r="13" spans="1:31" s="381" customFormat="1" ht="42.75" x14ac:dyDescent="0.25">
      <c r="A13" s="461"/>
      <c r="B13" s="463"/>
      <c r="C13" s="366" t="s">
        <v>236</v>
      </c>
      <c r="D13" s="367" t="s">
        <v>237</v>
      </c>
      <c r="E13" s="368" t="s">
        <v>243</v>
      </c>
      <c r="F13" s="180" t="s">
        <v>244</v>
      </c>
      <c r="G13" s="369" t="s">
        <v>255</v>
      </c>
      <c r="H13" s="180" t="s">
        <v>261</v>
      </c>
      <c r="I13" s="366" t="s">
        <v>287</v>
      </c>
      <c r="J13" s="180">
        <v>0</v>
      </c>
      <c r="K13" s="180" t="s">
        <v>298</v>
      </c>
      <c r="L13" s="370">
        <v>0.1</v>
      </c>
      <c r="M13" s="366" t="s">
        <v>187</v>
      </c>
      <c r="N13" s="367" t="s">
        <v>327</v>
      </c>
      <c r="O13" s="366">
        <v>1</v>
      </c>
      <c r="P13" s="382">
        <v>0.3</v>
      </c>
      <c r="Q13" s="218">
        <f>0.075+0.5</f>
        <v>0.57499999999999996</v>
      </c>
      <c r="R13" s="218"/>
      <c r="S13" s="374"/>
      <c r="T13" s="374"/>
      <c r="U13" s="376">
        <v>0.2</v>
      </c>
      <c r="V13" s="376">
        <f t="shared" si="0"/>
        <v>0.57499999999999996</v>
      </c>
      <c r="W13" s="376">
        <f t="shared" si="1"/>
        <v>0.77499999999999991</v>
      </c>
      <c r="X13" s="377">
        <f t="shared" si="2"/>
        <v>0.19166666666666665</v>
      </c>
      <c r="Y13" s="378">
        <f t="shared" si="3"/>
        <v>7.7499999999999999E-2</v>
      </c>
      <c r="Z13" s="379">
        <v>1</v>
      </c>
      <c r="AA13" s="379">
        <f t="shared" si="5"/>
        <v>0.77499999999999991</v>
      </c>
      <c r="AB13" s="366">
        <v>0.25</v>
      </c>
      <c r="AC13" s="366">
        <v>0.25</v>
      </c>
    </row>
    <row r="14" spans="1:31" ht="42.75" x14ac:dyDescent="0.25">
      <c r="A14" s="461"/>
      <c r="B14" s="463"/>
      <c r="C14" s="49" t="s">
        <v>236</v>
      </c>
      <c r="D14" s="50" t="s">
        <v>237</v>
      </c>
      <c r="E14" s="56" t="s">
        <v>243</v>
      </c>
      <c r="F14" s="57" t="s">
        <v>244</v>
      </c>
      <c r="G14" s="64" t="s">
        <v>255</v>
      </c>
      <c r="H14" s="65" t="s">
        <v>261</v>
      </c>
      <c r="I14" s="52" t="s">
        <v>287</v>
      </c>
      <c r="J14" s="65">
        <v>0</v>
      </c>
      <c r="K14" s="65" t="s">
        <v>299</v>
      </c>
      <c r="L14" s="69" t="s">
        <v>328</v>
      </c>
      <c r="M14" s="52" t="s">
        <v>187</v>
      </c>
      <c r="N14" s="48" t="s">
        <v>327</v>
      </c>
      <c r="O14" s="49">
        <v>2</v>
      </c>
      <c r="P14" s="75">
        <v>1</v>
      </c>
      <c r="Q14" s="289">
        <f>0.075+0.5</f>
        <v>0.57499999999999996</v>
      </c>
      <c r="R14" s="84"/>
      <c r="S14" s="82"/>
      <c r="T14" s="82"/>
      <c r="U14" s="118">
        <v>0</v>
      </c>
      <c r="V14" s="118">
        <f t="shared" si="0"/>
        <v>0.57499999999999996</v>
      </c>
      <c r="W14" s="118">
        <f t="shared" si="1"/>
        <v>0.57499999999999996</v>
      </c>
      <c r="X14" s="363">
        <f>+(V14/P14)</f>
        <v>0.57499999999999996</v>
      </c>
      <c r="Y14" s="364">
        <f>+(W14/O14)</f>
        <v>0.28749999999999998</v>
      </c>
      <c r="Z14" s="365">
        <f t="shared" si="4"/>
        <v>0.57499999999999996</v>
      </c>
      <c r="AA14" s="365">
        <f t="shared" si="5"/>
        <v>0.28749999999999998</v>
      </c>
      <c r="AB14" s="52">
        <v>1</v>
      </c>
      <c r="AC14" s="52">
        <v>0</v>
      </c>
    </row>
    <row r="15" spans="1:31" ht="71.25" x14ac:dyDescent="0.25">
      <c r="A15" s="461"/>
      <c r="B15" s="464"/>
      <c r="C15" s="49" t="s">
        <v>236</v>
      </c>
      <c r="D15" s="50" t="s">
        <v>237</v>
      </c>
      <c r="E15" s="50" t="s">
        <v>243</v>
      </c>
      <c r="F15" s="345" t="s">
        <v>244</v>
      </c>
      <c r="G15" s="383" t="s">
        <v>255</v>
      </c>
      <c r="H15" s="68" t="s">
        <v>262</v>
      </c>
      <c r="I15" s="384" t="s">
        <v>287</v>
      </c>
      <c r="J15" s="68" t="s">
        <v>300</v>
      </c>
      <c r="K15" s="68" t="s">
        <v>301</v>
      </c>
      <c r="L15" s="385">
        <v>0.2</v>
      </c>
      <c r="M15" s="384" t="s">
        <v>188</v>
      </c>
      <c r="N15" s="342" t="s">
        <v>329</v>
      </c>
      <c r="O15" s="386">
        <v>34</v>
      </c>
      <c r="P15" s="387">
        <v>34</v>
      </c>
      <c r="Q15" s="344">
        <v>18</v>
      </c>
      <c r="R15" s="343"/>
      <c r="S15" s="388"/>
      <c r="T15" s="388"/>
      <c r="U15" s="389">
        <v>34</v>
      </c>
      <c r="V15" s="389">
        <f t="shared" si="0"/>
        <v>18</v>
      </c>
      <c r="W15" s="389">
        <f t="shared" si="1"/>
        <v>52</v>
      </c>
      <c r="X15" s="363">
        <f t="shared" si="2"/>
        <v>0.10588235294117648</v>
      </c>
      <c r="Y15" s="364">
        <f t="shared" si="3"/>
        <v>0.30588235294117649</v>
      </c>
      <c r="Z15" s="365">
        <f t="shared" si="4"/>
        <v>0.52941176470588236</v>
      </c>
      <c r="AA15" s="365">
        <f t="shared" si="5"/>
        <v>1.5294117647058822</v>
      </c>
      <c r="AB15" s="52">
        <v>34</v>
      </c>
      <c r="AC15" s="52">
        <v>34</v>
      </c>
    </row>
    <row r="16" spans="1:31" ht="45" customHeight="1" x14ac:dyDescent="0.25">
      <c r="A16" s="48"/>
      <c r="B16" s="51"/>
      <c r="C16" s="49"/>
      <c r="D16" s="50"/>
      <c r="F16" s="460" t="s">
        <v>708</v>
      </c>
      <c r="G16" s="460"/>
      <c r="H16" s="460"/>
      <c r="I16" s="460"/>
      <c r="J16" s="460"/>
      <c r="K16" s="460"/>
      <c r="L16" s="460"/>
      <c r="M16" s="460"/>
      <c r="N16" s="460"/>
      <c r="O16" s="460"/>
      <c r="P16" s="460"/>
      <c r="Q16" s="460"/>
      <c r="R16" s="460"/>
      <c r="S16" s="460"/>
      <c r="T16" s="460"/>
      <c r="U16" s="460"/>
      <c r="V16" s="460"/>
      <c r="W16" s="460"/>
      <c r="X16" s="400">
        <f>SUM(X8:X15)</f>
        <v>1.0739689131651819</v>
      </c>
      <c r="Y16" s="400">
        <f>SUM(Y8:Y15)</f>
        <v>1.9621196861376655</v>
      </c>
      <c r="Z16" s="400">
        <f>AVERAGE(Z8:Z15)</f>
        <v>0.424736493930853</v>
      </c>
      <c r="AA16" s="400">
        <f>AVERAGE(AA8:AA15)</f>
        <v>0.72776475481643321</v>
      </c>
      <c r="AB16" s="52"/>
      <c r="AC16" s="52"/>
    </row>
    <row r="17" spans="1:29" ht="57" x14ac:dyDescent="0.25">
      <c r="A17" s="461" t="s">
        <v>238</v>
      </c>
      <c r="B17" s="465" t="s">
        <v>239</v>
      </c>
      <c r="C17" s="52" t="s">
        <v>236</v>
      </c>
      <c r="D17" s="48" t="s">
        <v>237</v>
      </c>
      <c r="E17" s="50" t="s">
        <v>245</v>
      </c>
      <c r="F17" s="112" t="s">
        <v>246</v>
      </c>
      <c r="G17" s="390" t="s">
        <v>263</v>
      </c>
      <c r="H17" s="87" t="s">
        <v>264</v>
      </c>
      <c r="I17" s="391" t="s">
        <v>287</v>
      </c>
      <c r="J17" s="87" t="s">
        <v>302</v>
      </c>
      <c r="K17" s="87" t="s">
        <v>303</v>
      </c>
      <c r="L17" s="392">
        <v>0.5</v>
      </c>
      <c r="M17" s="391" t="s">
        <v>188</v>
      </c>
      <c r="N17" s="54" t="s">
        <v>330</v>
      </c>
      <c r="O17" s="393">
        <v>1000</v>
      </c>
      <c r="P17" s="394">
        <v>250</v>
      </c>
      <c r="Q17" s="395">
        <v>186</v>
      </c>
      <c r="R17" s="348"/>
      <c r="S17" s="396"/>
      <c r="T17" s="396"/>
      <c r="U17" s="397">
        <v>565</v>
      </c>
      <c r="V17" s="389">
        <f t="shared" si="0"/>
        <v>186</v>
      </c>
      <c r="W17" s="389">
        <f t="shared" si="1"/>
        <v>751</v>
      </c>
      <c r="X17" s="411">
        <f>+V17/P17*L17</f>
        <v>0.372</v>
      </c>
      <c r="Y17" s="411">
        <f>+W17/O17*L17</f>
        <v>0.3755</v>
      </c>
      <c r="Z17" s="410">
        <f>+V17/P17</f>
        <v>0.74399999999999999</v>
      </c>
      <c r="AA17" s="410">
        <f>+W17/O17</f>
        <v>0.751</v>
      </c>
      <c r="AB17" s="52">
        <v>250</v>
      </c>
      <c r="AC17" s="52">
        <v>250</v>
      </c>
    </row>
    <row r="18" spans="1:29" ht="57" x14ac:dyDescent="0.25">
      <c r="A18" s="461"/>
      <c r="B18" s="466"/>
      <c r="C18" s="49" t="s">
        <v>236</v>
      </c>
      <c r="D18" s="50" t="s">
        <v>237</v>
      </c>
      <c r="E18" s="50" t="s">
        <v>245</v>
      </c>
      <c r="F18" s="58" t="s">
        <v>246</v>
      </c>
      <c r="G18" s="64" t="s">
        <v>263</v>
      </c>
      <c r="H18" s="65" t="s">
        <v>265</v>
      </c>
      <c r="I18" s="52" t="s">
        <v>287</v>
      </c>
      <c r="J18" s="65">
        <v>0</v>
      </c>
      <c r="K18" s="65" t="s">
        <v>304</v>
      </c>
      <c r="L18" s="76">
        <v>0.25</v>
      </c>
      <c r="M18" s="52" t="s">
        <v>188</v>
      </c>
      <c r="N18" s="48" t="s">
        <v>330</v>
      </c>
      <c r="O18" s="49">
        <v>100</v>
      </c>
      <c r="P18" s="77">
        <v>25</v>
      </c>
      <c r="Q18" s="287">
        <v>13</v>
      </c>
      <c r="R18" s="85"/>
      <c r="S18" s="82"/>
      <c r="T18" s="82"/>
      <c r="U18" s="118">
        <v>195</v>
      </c>
      <c r="V18" s="389">
        <f t="shared" si="0"/>
        <v>13</v>
      </c>
      <c r="W18" s="389">
        <f t="shared" si="1"/>
        <v>208</v>
      </c>
      <c r="X18" s="365">
        <f t="shared" ref="X18:X27" si="6">+V18/P18*L18</f>
        <v>0.13</v>
      </c>
      <c r="Y18" s="411">
        <f t="shared" ref="Y18:Y27" si="7">+W18/O18*L18</f>
        <v>0.52</v>
      </c>
      <c r="Z18" s="365">
        <f t="shared" ref="Z18:Z23" si="8">+V18/P18</f>
        <v>0.52</v>
      </c>
      <c r="AA18" s="410">
        <v>1</v>
      </c>
      <c r="AB18" s="52">
        <v>25</v>
      </c>
      <c r="AC18" s="52">
        <v>25</v>
      </c>
    </row>
    <row r="19" spans="1:29" ht="57" x14ac:dyDescent="0.25">
      <c r="A19" s="461"/>
      <c r="B19" s="466"/>
      <c r="C19" s="49" t="s">
        <v>236</v>
      </c>
      <c r="D19" s="50" t="s">
        <v>237</v>
      </c>
      <c r="E19" s="50" t="s">
        <v>245</v>
      </c>
      <c r="F19" s="58" t="s">
        <v>246</v>
      </c>
      <c r="G19" s="64" t="s">
        <v>263</v>
      </c>
      <c r="H19" s="65" t="s">
        <v>266</v>
      </c>
      <c r="I19" s="52" t="s">
        <v>287</v>
      </c>
      <c r="J19" s="65">
        <v>0</v>
      </c>
      <c r="K19" s="65" t="s">
        <v>305</v>
      </c>
      <c r="L19" s="76">
        <v>0.15</v>
      </c>
      <c r="M19" s="52" t="s">
        <v>188</v>
      </c>
      <c r="N19" s="48" t="s">
        <v>329</v>
      </c>
      <c r="O19" s="49">
        <v>6</v>
      </c>
      <c r="P19" s="78">
        <v>2</v>
      </c>
      <c r="Q19" s="285">
        <v>1</v>
      </c>
      <c r="R19" s="49"/>
      <c r="S19" s="82"/>
      <c r="T19" s="82"/>
      <c r="U19" s="118">
        <v>2</v>
      </c>
      <c r="V19" s="389">
        <f t="shared" si="0"/>
        <v>1</v>
      </c>
      <c r="W19" s="389">
        <f t="shared" si="1"/>
        <v>3</v>
      </c>
      <c r="X19" s="365">
        <f t="shared" si="6"/>
        <v>7.4999999999999997E-2</v>
      </c>
      <c r="Y19" s="411">
        <f t="shared" si="7"/>
        <v>7.4999999999999997E-2</v>
      </c>
      <c r="Z19" s="365">
        <f t="shared" si="8"/>
        <v>0.5</v>
      </c>
      <c r="AA19" s="410">
        <f t="shared" ref="AA19:AA23" si="9">+W19/O19</f>
        <v>0.5</v>
      </c>
      <c r="AB19" s="52">
        <v>2</v>
      </c>
      <c r="AC19" s="52">
        <v>1</v>
      </c>
    </row>
    <row r="20" spans="1:29" ht="71.25" x14ac:dyDescent="0.25">
      <c r="A20" s="461"/>
      <c r="B20" s="467"/>
      <c r="C20" s="49" t="s">
        <v>236</v>
      </c>
      <c r="D20" s="50" t="s">
        <v>237</v>
      </c>
      <c r="E20" s="50" t="s">
        <v>245</v>
      </c>
      <c r="F20" s="346" t="s">
        <v>246</v>
      </c>
      <c r="G20" s="383" t="s">
        <v>263</v>
      </c>
      <c r="H20" s="68" t="s">
        <v>267</v>
      </c>
      <c r="I20" s="384" t="s">
        <v>287</v>
      </c>
      <c r="J20" s="68">
        <v>0</v>
      </c>
      <c r="K20" s="68" t="s">
        <v>306</v>
      </c>
      <c r="L20" s="401">
        <v>0.1</v>
      </c>
      <c r="M20" s="384" t="s">
        <v>188</v>
      </c>
      <c r="N20" s="402" t="s">
        <v>331</v>
      </c>
      <c r="O20" s="386">
        <v>150</v>
      </c>
      <c r="P20" s="403">
        <v>50</v>
      </c>
      <c r="Q20" s="404">
        <v>0</v>
      </c>
      <c r="R20" s="347"/>
      <c r="S20" s="388"/>
      <c r="T20" s="388"/>
      <c r="U20" s="405">
        <v>0</v>
      </c>
      <c r="V20" s="405">
        <f t="shared" si="0"/>
        <v>0</v>
      </c>
      <c r="W20" s="405">
        <f t="shared" si="1"/>
        <v>0</v>
      </c>
      <c r="X20" s="365">
        <f t="shared" si="6"/>
        <v>0</v>
      </c>
      <c r="Y20" s="411">
        <f t="shared" si="7"/>
        <v>0</v>
      </c>
      <c r="Z20" s="365">
        <f t="shared" si="8"/>
        <v>0</v>
      </c>
      <c r="AA20" s="410">
        <f t="shared" si="9"/>
        <v>0</v>
      </c>
      <c r="AB20" s="275">
        <v>50</v>
      </c>
      <c r="AC20" s="275">
        <v>50</v>
      </c>
    </row>
    <row r="21" spans="1:29" ht="57.75" customHeight="1" x14ac:dyDescent="0.25">
      <c r="A21" s="461"/>
      <c r="B21" s="53"/>
      <c r="C21" s="49"/>
      <c r="D21" s="50"/>
      <c r="F21" s="460" t="s">
        <v>709</v>
      </c>
      <c r="G21" s="460"/>
      <c r="H21" s="460"/>
      <c r="I21" s="460"/>
      <c r="J21" s="460"/>
      <c r="K21" s="460"/>
      <c r="L21" s="460"/>
      <c r="M21" s="460"/>
      <c r="N21" s="460"/>
      <c r="O21" s="460"/>
      <c r="P21" s="460"/>
      <c r="Q21" s="460"/>
      <c r="R21" s="460"/>
      <c r="S21" s="460"/>
      <c r="T21" s="460"/>
      <c r="U21" s="460"/>
      <c r="V21" s="460"/>
      <c r="W21" s="460"/>
      <c r="X21" s="400">
        <f>SUM(X17:X20)</f>
        <v>0.57699999999999996</v>
      </c>
      <c r="Y21" s="400">
        <f>SUM(Y17:Y20)</f>
        <v>0.97049999999999992</v>
      </c>
      <c r="Z21" s="412">
        <f>AVERAGE(Z17:Z20)</f>
        <v>0.441</v>
      </c>
      <c r="AA21" s="412">
        <f>AVERAGE(AA17:AA20)</f>
        <v>0.56274999999999997</v>
      </c>
      <c r="AB21" s="52"/>
      <c r="AC21" s="52"/>
    </row>
    <row r="22" spans="1:29" ht="110.25" customHeight="1" x14ac:dyDescent="0.25">
      <c r="A22" s="461"/>
      <c r="B22" s="465" t="s">
        <v>239</v>
      </c>
      <c r="C22" s="52" t="s">
        <v>236</v>
      </c>
      <c r="D22" s="48" t="s">
        <v>237</v>
      </c>
      <c r="E22" s="50" t="s">
        <v>245</v>
      </c>
      <c r="F22" s="211" t="s">
        <v>247</v>
      </c>
      <c r="G22" s="390" t="s">
        <v>268</v>
      </c>
      <c r="H22" s="87" t="s">
        <v>269</v>
      </c>
      <c r="I22" s="391" t="s">
        <v>287</v>
      </c>
      <c r="J22" s="87" t="s">
        <v>307</v>
      </c>
      <c r="K22" s="87" t="s">
        <v>308</v>
      </c>
      <c r="L22" s="406">
        <v>0.19019644256936799</v>
      </c>
      <c r="M22" s="391" t="s">
        <v>188</v>
      </c>
      <c r="N22" s="54" t="s">
        <v>332</v>
      </c>
      <c r="O22" s="393">
        <v>1800</v>
      </c>
      <c r="P22" s="407">
        <v>1800</v>
      </c>
      <c r="Q22" s="408">
        <v>0</v>
      </c>
      <c r="R22" s="409"/>
      <c r="S22" s="396"/>
      <c r="T22" s="396"/>
      <c r="U22" s="413">
        <v>2952</v>
      </c>
      <c r="V22" s="405">
        <f t="shared" si="0"/>
        <v>0</v>
      </c>
      <c r="W22" s="405">
        <f t="shared" si="1"/>
        <v>2952</v>
      </c>
      <c r="X22" s="365">
        <f t="shared" si="6"/>
        <v>0</v>
      </c>
      <c r="Y22" s="411">
        <f t="shared" si="7"/>
        <v>0.31192216581376347</v>
      </c>
      <c r="Z22" s="365">
        <f t="shared" si="8"/>
        <v>0</v>
      </c>
      <c r="AA22" s="410">
        <v>1</v>
      </c>
      <c r="AB22" s="122">
        <v>1800</v>
      </c>
      <c r="AC22" s="122">
        <v>1800</v>
      </c>
    </row>
    <row r="23" spans="1:29" ht="65.25" customHeight="1" x14ac:dyDescent="0.25">
      <c r="A23" s="461"/>
      <c r="B23" s="467"/>
      <c r="C23" s="49" t="s">
        <v>236</v>
      </c>
      <c r="D23" s="50" t="s">
        <v>237</v>
      </c>
      <c r="E23" s="50" t="s">
        <v>245</v>
      </c>
      <c r="F23" s="59" t="s">
        <v>247</v>
      </c>
      <c r="G23" s="64" t="s">
        <v>268</v>
      </c>
      <c r="H23" s="65" t="s">
        <v>270</v>
      </c>
      <c r="I23" s="52" t="s">
        <v>287</v>
      </c>
      <c r="J23" s="65">
        <v>0</v>
      </c>
      <c r="K23" s="65" t="s">
        <v>309</v>
      </c>
      <c r="L23" s="79">
        <v>0.80980355743063204</v>
      </c>
      <c r="M23" s="52" t="s">
        <v>188</v>
      </c>
      <c r="N23" s="66" t="s">
        <v>333</v>
      </c>
      <c r="O23" s="49">
        <v>1</v>
      </c>
      <c r="P23" s="78">
        <v>0.25</v>
      </c>
      <c r="Q23" s="285">
        <v>6.25E-2</v>
      </c>
      <c r="R23" s="49"/>
      <c r="S23" s="82"/>
      <c r="T23" s="82"/>
      <c r="U23" s="118">
        <v>0.3</v>
      </c>
      <c r="V23" s="405">
        <f t="shared" si="0"/>
        <v>6.25E-2</v>
      </c>
      <c r="W23" s="405">
        <f t="shared" si="1"/>
        <v>0.36249999999999999</v>
      </c>
      <c r="X23" s="365">
        <f t="shared" si="6"/>
        <v>0.20245088935765801</v>
      </c>
      <c r="Y23" s="411">
        <f t="shared" si="7"/>
        <v>0.29355378956860412</v>
      </c>
      <c r="Z23" s="365">
        <f t="shared" si="8"/>
        <v>0.25</v>
      </c>
      <c r="AA23" s="410">
        <f t="shared" si="9"/>
        <v>0.36249999999999999</v>
      </c>
      <c r="AB23" s="52">
        <v>0.25</v>
      </c>
      <c r="AC23" s="52">
        <v>0.2</v>
      </c>
    </row>
    <row r="24" spans="1:29" ht="72" customHeight="1" x14ac:dyDescent="0.25">
      <c r="A24" s="461"/>
      <c r="B24" s="53"/>
      <c r="C24" s="49"/>
      <c r="D24" s="50"/>
      <c r="F24" s="460" t="s">
        <v>710</v>
      </c>
      <c r="G24" s="460"/>
      <c r="H24" s="460"/>
      <c r="I24" s="460"/>
      <c r="J24" s="460"/>
      <c r="K24" s="460"/>
      <c r="L24" s="460"/>
      <c r="M24" s="460"/>
      <c r="N24" s="460"/>
      <c r="O24" s="460"/>
      <c r="P24" s="460"/>
      <c r="Q24" s="460"/>
      <c r="R24" s="460"/>
      <c r="S24" s="460"/>
      <c r="T24" s="460"/>
      <c r="U24" s="460"/>
      <c r="V24" s="460"/>
      <c r="W24" s="460"/>
      <c r="X24" s="400">
        <f>SUM(X22:X23)</f>
        <v>0.20245088935765801</v>
      </c>
      <c r="Y24" s="400">
        <f>SUM(Y22:Y23)</f>
        <v>0.60547595538236765</v>
      </c>
      <c r="Z24" s="400">
        <f>AVERAGE(Z22:Z23)</f>
        <v>0.125</v>
      </c>
      <c r="AA24" s="400">
        <f>AVERAGE(AA22:AA23)</f>
        <v>0.68125000000000002</v>
      </c>
      <c r="AB24" s="52"/>
      <c r="AC24" s="52"/>
    </row>
    <row r="25" spans="1:29" ht="71.25" x14ac:dyDescent="0.25">
      <c r="A25" s="461"/>
      <c r="B25" s="465" t="s">
        <v>239</v>
      </c>
      <c r="C25" s="52" t="s">
        <v>236</v>
      </c>
      <c r="D25" s="48" t="s">
        <v>237</v>
      </c>
      <c r="E25" s="50" t="s">
        <v>248</v>
      </c>
      <c r="F25" s="60" t="s">
        <v>249</v>
      </c>
      <c r="G25" s="66" t="s">
        <v>271</v>
      </c>
      <c r="H25" s="65" t="s">
        <v>272</v>
      </c>
      <c r="I25" s="52" t="s">
        <v>287</v>
      </c>
      <c r="J25" s="65">
        <v>0</v>
      </c>
      <c r="K25" s="65" t="s">
        <v>310</v>
      </c>
      <c r="L25" s="69">
        <v>0.35</v>
      </c>
      <c r="M25" s="52" t="s">
        <v>188</v>
      </c>
      <c r="N25" s="48" t="s">
        <v>327</v>
      </c>
      <c r="O25" s="49">
        <v>1</v>
      </c>
      <c r="P25" s="78">
        <v>0.48</v>
      </c>
      <c r="Q25" s="285">
        <v>0.12</v>
      </c>
      <c r="R25" s="49"/>
      <c r="S25" s="82"/>
      <c r="T25" s="82"/>
      <c r="U25" s="118">
        <v>0.08</v>
      </c>
      <c r="V25" s="405">
        <f t="shared" si="0"/>
        <v>0.12</v>
      </c>
      <c r="W25" s="405">
        <f t="shared" si="1"/>
        <v>0.2</v>
      </c>
      <c r="X25" s="365">
        <f t="shared" si="6"/>
        <v>8.7499999999999994E-2</v>
      </c>
      <c r="Y25" s="411">
        <f t="shared" si="7"/>
        <v>6.9999999999999993E-2</v>
      </c>
      <c r="Z25" s="365">
        <f t="shared" ref="Z25:Z29" si="10">+V25/P25</f>
        <v>0.25</v>
      </c>
      <c r="AA25" s="410">
        <f t="shared" ref="AA25:AA29" si="11">+W25/O25</f>
        <v>0.2</v>
      </c>
      <c r="AB25" s="52">
        <v>0.22</v>
      </c>
      <c r="AC25" s="52">
        <v>0.23</v>
      </c>
    </row>
    <row r="26" spans="1:29" ht="57" x14ac:dyDescent="0.25">
      <c r="A26" s="461"/>
      <c r="B26" s="466"/>
      <c r="C26" s="49" t="s">
        <v>236</v>
      </c>
      <c r="D26" s="50" t="s">
        <v>237</v>
      </c>
      <c r="E26" s="50" t="s">
        <v>248</v>
      </c>
      <c r="F26" s="60" t="s">
        <v>249</v>
      </c>
      <c r="G26" s="66" t="s">
        <v>271</v>
      </c>
      <c r="H26" s="65" t="s">
        <v>273</v>
      </c>
      <c r="I26" s="52" t="s">
        <v>287</v>
      </c>
      <c r="J26" s="65">
        <v>0</v>
      </c>
      <c r="K26" s="65" t="s">
        <v>311</v>
      </c>
      <c r="L26" s="69">
        <v>0.35</v>
      </c>
      <c r="M26" s="52" t="s">
        <v>188</v>
      </c>
      <c r="N26" s="66" t="s">
        <v>333</v>
      </c>
      <c r="O26" s="49">
        <v>1</v>
      </c>
      <c r="P26" s="78">
        <v>0.48</v>
      </c>
      <c r="Q26" s="285">
        <v>0.12</v>
      </c>
      <c r="R26" s="49"/>
      <c r="S26" s="82"/>
      <c r="T26" s="82"/>
      <c r="U26" s="118">
        <v>7.0000000000000007E-2</v>
      </c>
      <c r="V26" s="405">
        <f t="shared" si="0"/>
        <v>0.12</v>
      </c>
      <c r="W26" s="405">
        <f t="shared" si="1"/>
        <v>0.19</v>
      </c>
      <c r="X26" s="365">
        <f t="shared" si="6"/>
        <v>8.7499999999999994E-2</v>
      </c>
      <c r="Y26" s="411">
        <f t="shared" si="7"/>
        <v>6.649999999999999E-2</v>
      </c>
      <c r="Z26" s="365">
        <f t="shared" si="10"/>
        <v>0.25</v>
      </c>
      <c r="AA26" s="410">
        <f t="shared" si="11"/>
        <v>0.19</v>
      </c>
      <c r="AB26" s="52">
        <v>0.22</v>
      </c>
      <c r="AC26" s="52">
        <v>0.23</v>
      </c>
    </row>
    <row r="27" spans="1:29" ht="57" x14ac:dyDescent="0.25">
      <c r="A27" s="461"/>
      <c r="B27" s="466"/>
      <c r="C27" s="49" t="s">
        <v>236</v>
      </c>
      <c r="D27" s="50" t="s">
        <v>237</v>
      </c>
      <c r="E27" s="50" t="s">
        <v>248</v>
      </c>
      <c r="F27" s="60" t="s">
        <v>249</v>
      </c>
      <c r="G27" s="66" t="s">
        <v>271</v>
      </c>
      <c r="H27" s="65" t="s">
        <v>274</v>
      </c>
      <c r="I27" s="52" t="s">
        <v>287</v>
      </c>
      <c r="J27" s="65">
        <v>0</v>
      </c>
      <c r="K27" s="65" t="s">
        <v>312</v>
      </c>
      <c r="L27" s="69">
        <v>0.3</v>
      </c>
      <c r="M27" s="52" t="s">
        <v>188</v>
      </c>
      <c r="N27" s="50" t="s">
        <v>334</v>
      </c>
      <c r="O27" s="80">
        <v>1</v>
      </c>
      <c r="P27" s="72">
        <v>0.5</v>
      </c>
      <c r="Q27" s="286">
        <v>0.25</v>
      </c>
      <c r="R27" s="80"/>
      <c r="S27" s="82"/>
      <c r="T27" s="82"/>
      <c r="U27" s="118">
        <v>0.5</v>
      </c>
      <c r="V27" s="405">
        <f t="shared" si="0"/>
        <v>0.25</v>
      </c>
      <c r="W27" s="405">
        <f t="shared" si="1"/>
        <v>0.75</v>
      </c>
      <c r="X27" s="365">
        <f t="shared" si="6"/>
        <v>0.15</v>
      </c>
      <c r="Y27" s="411">
        <f t="shared" si="7"/>
        <v>0.22499999999999998</v>
      </c>
      <c r="Z27" s="365">
        <f t="shared" si="10"/>
        <v>0.5</v>
      </c>
      <c r="AA27" s="410">
        <f t="shared" si="11"/>
        <v>0.75</v>
      </c>
      <c r="AB27" s="52">
        <v>0</v>
      </c>
      <c r="AC27" s="52">
        <v>0</v>
      </c>
    </row>
    <row r="28" spans="1:29" ht="45" x14ac:dyDescent="0.25">
      <c r="A28" s="461"/>
      <c r="B28" s="466"/>
      <c r="C28" s="49" t="s">
        <v>236</v>
      </c>
      <c r="D28" s="50" t="s">
        <v>237</v>
      </c>
      <c r="E28" s="50" t="s">
        <v>248</v>
      </c>
      <c r="F28" s="60" t="s">
        <v>249</v>
      </c>
      <c r="G28" s="66" t="s">
        <v>271</v>
      </c>
      <c r="H28" s="65" t="s">
        <v>275</v>
      </c>
      <c r="I28" s="52" t="s">
        <v>287</v>
      </c>
      <c r="J28" s="65">
        <v>0</v>
      </c>
      <c r="K28" s="65" t="s">
        <v>313</v>
      </c>
      <c r="L28" s="69" t="s">
        <v>328</v>
      </c>
      <c r="M28" s="52" t="s">
        <v>188</v>
      </c>
      <c r="N28" s="48" t="s">
        <v>335</v>
      </c>
      <c r="O28" s="49">
        <v>1</v>
      </c>
      <c r="P28" s="72">
        <v>1</v>
      </c>
      <c r="Q28" s="286">
        <v>0.15</v>
      </c>
      <c r="R28" s="80"/>
      <c r="S28" s="82"/>
      <c r="T28" s="82"/>
      <c r="U28" s="118">
        <v>0</v>
      </c>
      <c r="V28" s="405">
        <f t="shared" si="0"/>
        <v>0.15</v>
      </c>
      <c r="W28" s="405">
        <f t="shared" si="1"/>
        <v>0.15</v>
      </c>
      <c r="X28" s="365">
        <f>+V28/P28</f>
        <v>0.15</v>
      </c>
      <c r="Y28" s="411">
        <f>+W28/O28</f>
        <v>0.15</v>
      </c>
      <c r="Z28" s="365">
        <f t="shared" si="10"/>
        <v>0.15</v>
      </c>
      <c r="AA28" s="410">
        <f t="shared" si="11"/>
        <v>0.15</v>
      </c>
      <c r="AB28" s="52">
        <v>0</v>
      </c>
      <c r="AC28" s="52">
        <v>0</v>
      </c>
    </row>
    <row r="29" spans="1:29" ht="53.85" customHeight="1" x14ac:dyDescent="0.25">
      <c r="A29" s="461"/>
      <c r="B29" s="467"/>
      <c r="C29" s="49" t="s">
        <v>236</v>
      </c>
      <c r="D29" s="50" t="s">
        <v>237</v>
      </c>
      <c r="E29" s="50" t="s">
        <v>248</v>
      </c>
      <c r="F29" s="60" t="s">
        <v>249</v>
      </c>
      <c r="G29" s="66" t="s">
        <v>271</v>
      </c>
      <c r="H29" s="65" t="s">
        <v>276</v>
      </c>
      <c r="I29" s="52" t="s">
        <v>287</v>
      </c>
      <c r="J29" s="65">
        <v>0</v>
      </c>
      <c r="K29" s="65" t="s">
        <v>314</v>
      </c>
      <c r="L29" s="69" t="s">
        <v>328</v>
      </c>
      <c r="M29" s="52" t="s">
        <v>188</v>
      </c>
      <c r="N29" s="48" t="s">
        <v>327</v>
      </c>
      <c r="O29" s="49">
        <v>1</v>
      </c>
      <c r="P29" s="78">
        <v>0.4</v>
      </c>
      <c r="Q29" s="286">
        <v>0.06</v>
      </c>
      <c r="R29" s="49"/>
      <c r="S29" s="82"/>
      <c r="T29" s="82"/>
      <c r="U29" s="118">
        <v>0</v>
      </c>
      <c r="V29" s="405">
        <f t="shared" si="0"/>
        <v>0.06</v>
      </c>
      <c r="W29" s="405">
        <f t="shared" si="1"/>
        <v>0.06</v>
      </c>
      <c r="X29" s="365">
        <f>+V29/P29</f>
        <v>0.15</v>
      </c>
      <c r="Y29" s="411">
        <f>+W29/O29</f>
        <v>0.06</v>
      </c>
      <c r="Z29" s="365">
        <f t="shared" si="10"/>
        <v>0.15</v>
      </c>
      <c r="AA29" s="410">
        <f t="shared" si="11"/>
        <v>0.06</v>
      </c>
      <c r="AB29" s="52">
        <v>0.4</v>
      </c>
      <c r="AC29" s="52">
        <v>0.2</v>
      </c>
    </row>
    <row r="30" spans="1:29" ht="57" customHeight="1" x14ac:dyDescent="0.25">
      <c r="A30" s="461"/>
      <c r="B30" s="53"/>
      <c r="C30" s="49"/>
      <c r="D30" s="50"/>
      <c r="F30" s="474" t="s">
        <v>711</v>
      </c>
      <c r="G30" s="474"/>
      <c r="H30" s="474"/>
      <c r="I30" s="474"/>
      <c r="J30" s="474"/>
      <c r="K30" s="474"/>
      <c r="L30" s="474"/>
      <c r="M30" s="474"/>
      <c r="N30" s="474"/>
      <c r="O30" s="474"/>
      <c r="P30" s="474"/>
      <c r="Q30" s="474"/>
      <c r="R30" s="474"/>
      <c r="S30" s="474"/>
      <c r="T30" s="474"/>
      <c r="U30" s="474"/>
      <c r="V30" s="474"/>
      <c r="W30" s="475"/>
      <c r="X30" s="400">
        <f>SUM(X25:X29)</f>
        <v>0.625</v>
      </c>
      <c r="Y30" s="400">
        <f>SUM(Y25:Y29)</f>
        <v>0.5714999999999999</v>
      </c>
      <c r="Z30" s="400">
        <f>AVERAGE(Z25:Z29)</f>
        <v>0.25999999999999995</v>
      </c>
      <c r="AA30" s="400">
        <f>AVERAGE(AA25:AA29)</f>
        <v>0.27</v>
      </c>
      <c r="AB30" s="52"/>
      <c r="AC30" s="52"/>
    </row>
    <row r="31" spans="1:29" ht="57" x14ac:dyDescent="0.25">
      <c r="A31" s="461"/>
      <c r="B31" s="465" t="s">
        <v>239</v>
      </c>
      <c r="C31" s="52" t="s">
        <v>236</v>
      </c>
      <c r="D31" s="48" t="s">
        <v>237</v>
      </c>
      <c r="E31" s="50" t="s">
        <v>248</v>
      </c>
      <c r="F31" s="61" t="s">
        <v>250</v>
      </c>
      <c r="G31" s="64" t="s">
        <v>277</v>
      </c>
      <c r="H31" s="65" t="s">
        <v>278</v>
      </c>
      <c r="I31" s="52" t="s">
        <v>287</v>
      </c>
      <c r="J31" s="65">
        <v>0</v>
      </c>
      <c r="K31" s="65" t="s">
        <v>315</v>
      </c>
      <c r="L31" s="69">
        <v>0.45</v>
      </c>
      <c r="M31" s="52" t="s">
        <v>188</v>
      </c>
      <c r="N31" s="48" t="s">
        <v>329</v>
      </c>
      <c r="O31" s="49">
        <v>16</v>
      </c>
      <c r="P31" s="78">
        <v>4</v>
      </c>
      <c r="Q31" s="285">
        <v>2</v>
      </c>
      <c r="R31" s="49"/>
      <c r="S31" s="82"/>
      <c r="T31" s="82"/>
      <c r="U31" s="118">
        <v>8</v>
      </c>
      <c r="V31" s="405">
        <f t="shared" si="0"/>
        <v>2</v>
      </c>
      <c r="W31" s="405">
        <f t="shared" si="1"/>
        <v>10</v>
      </c>
      <c r="X31" s="365">
        <f t="shared" ref="X31:X35" si="12">+V31/P31</f>
        <v>0.5</v>
      </c>
      <c r="Y31" s="411">
        <f t="shared" ref="Y31:Y35" si="13">+W31/O31</f>
        <v>0.625</v>
      </c>
      <c r="Z31" s="365">
        <f t="shared" ref="Z31:Z35" si="14">+V31/P31</f>
        <v>0.5</v>
      </c>
      <c r="AA31" s="410">
        <f t="shared" ref="AA31:AA35" si="15">+W31/O31</f>
        <v>0.625</v>
      </c>
      <c r="AB31" s="52">
        <v>4</v>
      </c>
      <c r="AC31" s="52">
        <v>4</v>
      </c>
    </row>
    <row r="32" spans="1:29" ht="45" x14ac:dyDescent="0.25">
      <c r="A32" s="461"/>
      <c r="B32" s="466"/>
      <c r="C32" s="49" t="s">
        <v>236</v>
      </c>
      <c r="D32" s="50" t="s">
        <v>237</v>
      </c>
      <c r="E32" s="50" t="s">
        <v>248</v>
      </c>
      <c r="F32" s="61" t="s">
        <v>250</v>
      </c>
      <c r="G32" s="64" t="s">
        <v>277</v>
      </c>
      <c r="H32" s="65" t="s">
        <v>279</v>
      </c>
      <c r="I32" s="52" t="s">
        <v>287</v>
      </c>
      <c r="J32" s="65">
        <v>0</v>
      </c>
      <c r="K32" s="65" t="s">
        <v>316</v>
      </c>
      <c r="L32" s="69">
        <v>0.3</v>
      </c>
      <c r="M32" s="52" t="s">
        <v>188</v>
      </c>
      <c r="N32" s="50" t="s">
        <v>330</v>
      </c>
      <c r="O32" s="49">
        <v>1</v>
      </c>
      <c r="P32" s="78">
        <v>1</v>
      </c>
      <c r="Q32" s="285">
        <v>0.15</v>
      </c>
      <c r="R32" s="49"/>
      <c r="S32" s="82"/>
      <c r="T32" s="82"/>
      <c r="U32" s="118">
        <v>0</v>
      </c>
      <c r="V32" s="405">
        <f t="shared" si="0"/>
        <v>0.15</v>
      </c>
      <c r="W32" s="405">
        <f t="shared" si="1"/>
        <v>0.15</v>
      </c>
      <c r="X32" s="365">
        <f t="shared" si="12"/>
        <v>0.15</v>
      </c>
      <c r="Y32" s="411">
        <f t="shared" si="13"/>
        <v>0.15</v>
      </c>
      <c r="Z32" s="365">
        <f t="shared" si="14"/>
        <v>0.15</v>
      </c>
      <c r="AA32" s="410">
        <f t="shared" si="15"/>
        <v>0.15</v>
      </c>
      <c r="AB32" s="52">
        <v>1</v>
      </c>
      <c r="AC32" s="52">
        <v>1</v>
      </c>
    </row>
    <row r="33" spans="1:29" ht="45" x14ac:dyDescent="0.25">
      <c r="A33" s="461"/>
      <c r="B33" s="466"/>
      <c r="C33" s="49" t="s">
        <v>236</v>
      </c>
      <c r="D33" s="50" t="s">
        <v>237</v>
      </c>
      <c r="E33" s="50" t="s">
        <v>248</v>
      </c>
      <c r="F33" s="61" t="s">
        <v>250</v>
      </c>
      <c r="G33" s="64" t="s">
        <v>277</v>
      </c>
      <c r="H33" s="65" t="s">
        <v>280</v>
      </c>
      <c r="I33" s="52" t="s">
        <v>287</v>
      </c>
      <c r="J33" s="65">
        <v>0</v>
      </c>
      <c r="K33" s="65" t="s">
        <v>317</v>
      </c>
      <c r="L33" s="69">
        <v>0.1</v>
      </c>
      <c r="M33" s="52" t="s">
        <v>188</v>
      </c>
      <c r="N33" s="66" t="s">
        <v>333</v>
      </c>
      <c r="O33" s="49">
        <v>1</v>
      </c>
      <c r="P33" s="278">
        <v>0.47499999999999998</v>
      </c>
      <c r="Q33" s="285"/>
      <c r="R33" s="49"/>
      <c r="S33" s="82"/>
      <c r="T33" s="82"/>
      <c r="U33" s="118">
        <v>2.5000000000000001E-2</v>
      </c>
      <c r="V33" s="405">
        <f t="shared" si="0"/>
        <v>0</v>
      </c>
      <c r="W33" s="405">
        <f t="shared" si="1"/>
        <v>2.5000000000000001E-2</v>
      </c>
      <c r="X33" s="365">
        <f t="shared" si="12"/>
        <v>0</v>
      </c>
      <c r="Y33" s="411">
        <f t="shared" si="13"/>
        <v>2.5000000000000001E-2</v>
      </c>
      <c r="Z33" s="365">
        <f t="shared" si="14"/>
        <v>0</v>
      </c>
      <c r="AA33" s="410">
        <f t="shared" si="15"/>
        <v>2.5000000000000001E-2</v>
      </c>
      <c r="AB33" s="52">
        <v>0.25</v>
      </c>
      <c r="AC33" s="52">
        <v>0.25</v>
      </c>
    </row>
    <row r="34" spans="1:29" ht="114" x14ac:dyDescent="0.25">
      <c r="A34" s="461"/>
      <c r="B34" s="466"/>
      <c r="C34" s="49" t="s">
        <v>236</v>
      </c>
      <c r="D34" s="50" t="s">
        <v>237</v>
      </c>
      <c r="E34" s="50" t="s">
        <v>248</v>
      </c>
      <c r="F34" s="61" t="s">
        <v>250</v>
      </c>
      <c r="G34" s="64" t="s">
        <v>277</v>
      </c>
      <c r="H34" s="65" t="s">
        <v>281</v>
      </c>
      <c r="I34" s="52" t="s">
        <v>287</v>
      </c>
      <c r="J34" s="65">
        <v>0</v>
      </c>
      <c r="K34" s="65" t="s">
        <v>318</v>
      </c>
      <c r="L34" s="69">
        <v>0.15</v>
      </c>
      <c r="M34" s="52" t="s">
        <v>188</v>
      </c>
      <c r="N34" s="48" t="s">
        <v>329</v>
      </c>
      <c r="O34" s="49">
        <v>4</v>
      </c>
      <c r="P34" s="78">
        <v>1</v>
      </c>
      <c r="Q34" s="285">
        <v>0</v>
      </c>
      <c r="R34" s="49"/>
      <c r="S34" s="82"/>
      <c r="T34" s="82"/>
      <c r="U34" s="118">
        <v>1</v>
      </c>
      <c r="V34" s="405">
        <f t="shared" si="0"/>
        <v>0</v>
      </c>
      <c r="W34" s="405">
        <f t="shared" si="1"/>
        <v>1</v>
      </c>
      <c r="X34" s="365">
        <f t="shared" si="12"/>
        <v>0</v>
      </c>
      <c r="Y34" s="411">
        <f t="shared" si="13"/>
        <v>0.25</v>
      </c>
      <c r="Z34" s="365">
        <f t="shared" si="14"/>
        <v>0</v>
      </c>
      <c r="AA34" s="410">
        <f t="shared" si="15"/>
        <v>0.25</v>
      </c>
      <c r="AB34" s="52">
        <v>1</v>
      </c>
      <c r="AC34" s="52">
        <v>1</v>
      </c>
    </row>
    <row r="35" spans="1:29" ht="57" x14ac:dyDescent="0.25">
      <c r="A35" s="461"/>
      <c r="B35" s="467"/>
      <c r="C35" s="49" t="s">
        <v>236</v>
      </c>
      <c r="D35" s="50" t="s">
        <v>237</v>
      </c>
      <c r="E35" s="50" t="s">
        <v>248</v>
      </c>
      <c r="F35" s="61" t="s">
        <v>250</v>
      </c>
      <c r="G35" s="64" t="s">
        <v>277</v>
      </c>
      <c r="H35" s="65" t="s">
        <v>282</v>
      </c>
      <c r="I35" s="52" t="s">
        <v>287</v>
      </c>
      <c r="J35" s="65">
        <v>0</v>
      </c>
      <c r="K35" s="65" t="s">
        <v>319</v>
      </c>
      <c r="L35" s="69" t="s">
        <v>328</v>
      </c>
      <c r="M35" s="52" t="s">
        <v>188</v>
      </c>
      <c r="N35" s="48" t="s">
        <v>327</v>
      </c>
      <c r="O35" s="49">
        <v>1</v>
      </c>
      <c r="P35" s="72">
        <v>0.5</v>
      </c>
      <c r="Q35" s="286">
        <v>0</v>
      </c>
      <c r="R35" s="80"/>
      <c r="S35" s="82"/>
      <c r="T35" s="82"/>
      <c r="U35" s="118">
        <v>0</v>
      </c>
      <c r="V35" s="405">
        <f t="shared" si="0"/>
        <v>0</v>
      </c>
      <c r="W35" s="405">
        <f t="shared" si="1"/>
        <v>0</v>
      </c>
      <c r="X35" s="365">
        <f t="shared" si="12"/>
        <v>0</v>
      </c>
      <c r="Y35" s="411">
        <f t="shared" si="13"/>
        <v>0</v>
      </c>
      <c r="Z35" s="365">
        <f t="shared" si="14"/>
        <v>0</v>
      </c>
      <c r="AA35" s="410">
        <f t="shared" si="15"/>
        <v>0</v>
      </c>
      <c r="AB35" s="52">
        <v>0.25</v>
      </c>
      <c r="AC35" s="52">
        <v>0.25</v>
      </c>
    </row>
    <row r="36" spans="1:29" ht="48" customHeight="1" x14ac:dyDescent="0.25">
      <c r="A36" s="48"/>
      <c r="B36" s="54"/>
      <c r="C36" s="49"/>
      <c r="D36" s="50"/>
      <c r="F36" s="460" t="s">
        <v>712</v>
      </c>
      <c r="G36" s="460"/>
      <c r="H36" s="460"/>
      <c r="I36" s="460"/>
      <c r="J36" s="460"/>
      <c r="K36" s="460"/>
      <c r="L36" s="460"/>
      <c r="M36" s="460"/>
      <c r="N36" s="460"/>
      <c r="O36" s="460"/>
      <c r="P36" s="460"/>
      <c r="Q36" s="460"/>
      <c r="R36" s="460"/>
      <c r="S36" s="460"/>
      <c r="T36" s="460"/>
      <c r="U36" s="460"/>
      <c r="V36" s="460"/>
      <c r="W36" s="460"/>
      <c r="X36" s="400">
        <f>SUM(X31:X35)</f>
        <v>0.65</v>
      </c>
      <c r="Y36" s="400">
        <f>SUM(Y31:Y35)</f>
        <v>1.05</v>
      </c>
      <c r="Z36" s="400">
        <f>AVERAGE(Z31:Z35)</f>
        <v>0.13</v>
      </c>
      <c r="AA36" s="400">
        <f>AVERAGE(AA31:AA35)</f>
        <v>0.21000000000000002</v>
      </c>
      <c r="AB36" s="52"/>
      <c r="AC36" s="52"/>
    </row>
    <row r="37" spans="1:29" ht="180" x14ac:dyDescent="0.25">
      <c r="A37" s="55"/>
      <c r="B37" s="48" t="s">
        <v>239</v>
      </c>
      <c r="C37" s="50" t="s">
        <v>240</v>
      </c>
      <c r="D37" s="50" t="s">
        <v>241</v>
      </c>
      <c r="E37" s="62" t="s">
        <v>251</v>
      </c>
      <c r="F37" s="63" t="s">
        <v>252</v>
      </c>
      <c r="G37" s="64" t="s">
        <v>283</v>
      </c>
      <c r="H37" s="50" t="s">
        <v>284</v>
      </c>
      <c r="I37" s="52" t="s">
        <v>287</v>
      </c>
      <c r="J37" s="49" t="s">
        <v>320</v>
      </c>
      <c r="K37" s="50" t="s">
        <v>321</v>
      </c>
      <c r="L37" s="69" t="s">
        <v>328</v>
      </c>
      <c r="M37" s="52" t="s">
        <v>188</v>
      </c>
      <c r="N37" s="48" t="s">
        <v>327</v>
      </c>
      <c r="O37" s="49">
        <v>1</v>
      </c>
      <c r="P37" s="78">
        <v>1</v>
      </c>
      <c r="Q37" s="285">
        <v>0</v>
      </c>
      <c r="R37" s="49"/>
      <c r="S37" s="82"/>
      <c r="T37" s="82"/>
      <c r="U37" s="118">
        <v>0</v>
      </c>
      <c r="V37" s="118">
        <v>0</v>
      </c>
      <c r="W37" s="118">
        <v>0</v>
      </c>
      <c r="X37" s="415">
        <v>0</v>
      </c>
      <c r="Y37" s="415">
        <v>0</v>
      </c>
      <c r="Z37" s="415">
        <v>0</v>
      </c>
      <c r="AA37" s="415">
        <v>0</v>
      </c>
      <c r="AB37" s="52">
        <v>1</v>
      </c>
      <c r="AC37" s="52">
        <v>1</v>
      </c>
    </row>
    <row r="38" spans="1:29" ht="55.5" customHeight="1" x14ac:dyDescent="0.25">
      <c r="A38" s="55"/>
      <c r="B38" s="48"/>
      <c r="C38" s="50"/>
      <c r="D38" s="50"/>
      <c r="F38" s="458" t="s">
        <v>713</v>
      </c>
      <c r="G38" s="458"/>
      <c r="H38" s="458"/>
      <c r="I38" s="458"/>
      <c r="J38" s="458"/>
      <c r="K38" s="458"/>
      <c r="L38" s="458"/>
      <c r="M38" s="458"/>
      <c r="N38" s="458"/>
      <c r="O38" s="458"/>
      <c r="P38" s="458"/>
      <c r="Q38" s="458"/>
      <c r="R38" s="458"/>
      <c r="S38" s="458"/>
      <c r="T38" s="458"/>
      <c r="U38" s="458"/>
      <c r="V38" s="458"/>
      <c r="W38" s="458"/>
      <c r="X38" s="400">
        <v>0</v>
      </c>
      <c r="Y38" s="400">
        <v>0</v>
      </c>
      <c r="Z38" s="400">
        <v>0</v>
      </c>
      <c r="AA38" s="400">
        <v>0</v>
      </c>
      <c r="AB38" s="52"/>
      <c r="AC38" s="52"/>
    </row>
    <row r="39" spans="1:29" ht="180" x14ac:dyDescent="0.25">
      <c r="A39" s="55"/>
      <c r="B39" s="48" t="s">
        <v>239</v>
      </c>
      <c r="C39" s="50" t="s">
        <v>240</v>
      </c>
      <c r="D39" s="50" t="s">
        <v>242</v>
      </c>
      <c r="E39" s="50" t="s">
        <v>253</v>
      </c>
      <c r="F39" s="50" t="s">
        <v>254</v>
      </c>
      <c r="G39" s="64" t="s">
        <v>285</v>
      </c>
      <c r="H39" s="50" t="s">
        <v>286</v>
      </c>
      <c r="I39" s="52" t="s">
        <v>287</v>
      </c>
      <c r="J39" s="49" t="s">
        <v>320</v>
      </c>
      <c r="K39" s="50" t="s">
        <v>322</v>
      </c>
      <c r="L39" s="69">
        <v>0.04</v>
      </c>
      <c r="M39" s="52" t="s">
        <v>188</v>
      </c>
      <c r="N39" s="50" t="s">
        <v>329</v>
      </c>
      <c r="O39" s="49">
        <v>1</v>
      </c>
      <c r="P39" s="78">
        <v>1</v>
      </c>
      <c r="Q39" s="285">
        <v>0</v>
      </c>
      <c r="R39" s="49"/>
      <c r="S39" s="82"/>
      <c r="T39" s="82"/>
      <c r="U39" s="118">
        <v>0</v>
      </c>
      <c r="V39" s="118">
        <v>0</v>
      </c>
      <c r="W39" s="118">
        <v>0</v>
      </c>
      <c r="X39" s="415">
        <v>0</v>
      </c>
      <c r="Y39" s="415">
        <v>0</v>
      </c>
      <c r="Z39" s="415">
        <v>0</v>
      </c>
      <c r="AA39" s="415">
        <v>0</v>
      </c>
      <c r="AB39" s="52">
        <v>1</v>
      </c>
      <c r="AC39" s="52">
        <v>1</v>
      </c>
    </row>
    <row r="40" spans="1:29" ht="18.75" customHeight="1" x14ac:dyDescent="0.25">
      <c r="F40" s="459" t="s">
        <v>714</v>
      </c>
      <c r="G40" s="459"/>
      <c r="H40" s="459"/>
      <c r="I40" s="459"/>
      <c r="J40" s="459"/>
      <c r="K40" s="459"/>
      <c r="L40" s="459"/>
      <c r="M40" s="459"/>
      <c r="N40" s="459"/>
      <c r="O40" s="459"/>
      <c r="P40" s="459"/>
      <c r="Q40" s="459"/>
      <c r="R40" s="459"/>
      <c r="S40" s="459"/>
      <c r="T40" s="459"/>
      <c r="U40" s="459"/>
      <c r="V40" s="459"/>
      <c r="W40" s="459"/>
      <c r="X40" s="400">
        <v>0</v>
      </c>
      <c r="Y40" s="400">
        <v>0</v>
      </c>
      <c r="Z40" s="400">
        <v>0</v>
      </c>
      <c r="AA40" s="400">
        <v>0</v>
      </c>
      <c r="AB40" s="55"/>
      <c r="AC40" s="55"/>
    </row>
    <row r="41" spans="1:29" ht="45.75" customHeight="1" x14ac:dyDescent="0.25">
      <c r="F41" s="460" t="s">
        <v>715</v>
      </c>
      <c r="G41" s="460"/>
      <c r="H41" s="460"/>
      <c r="I41" s="460"/>
      <c r="J41" s="460"/>
      <c r="K41" s="460"/>
      <c r="L41" s="460"/>
      <c r="M41" s="460"/>
      <c r="N41" s="460"/>
      <c r="O41" s="460"/>
      <c r="P41" s="460"/>
      <c r="Q41" s="460"/>
      <c r="R41" s="460"/>
      <c r="S41" s="460"/>
      <c r="T41" s="460"/>
      <c r="U41" s="460"/>
      <c r="V41" s="460"/>
      <c r="W41" s="460"/>
      <c r="X41" s="820">
        <f>AVERAGE(X16,X21,X24,X30,X36,X38,X40)</f>
        <v>0.44691711464612</v>
      </c>
      <c r="Y41" s="820">
        <f t="shared" ref="Y41:AA41" si="16">AVERAGE(Y16,Y21,Y24,Y30,Y36,Y38,Y40)</f>
        <v>0.737085091645719</v>
      </c>
      <c r="Z41" s="820">
        <f t="shared" si="16"/>
        <v>0.19724807056155041</v>
      </c>
      <c r="AA41" s="820">
        <f t="shared" si="16"/>
        <v>0.35025210783091903</v>
      </c>
      <c r="AB41" s="55"/>
      <c r="AC41" s="55"/>
    </row>
  </sheetData>
  <mergeCells count="22">
    <mergeCell ref="A6:AC6"/>
    <mergeCell ref="A5:B5"/>
    <mergeCell ref="A1:B4"/>
    <mergeCell ref="C1:AB1"/>
    <mergeCell ref="C2:AB2"/>
    <mergeCell ref="C3:AB3"/>
    <mergeCell ref="C4:AB4"/>
    <mergeCell ref="F38:W38"/>
    <mergeCell ref="F40:W40"/>
    <mergeCell ref="F41:W41"/>
    <mergeCell ref="A8:A15"/>
    <mergeCell ref="B8:B15"/>
    <mergeCell ref="A17:A35"/>
    <mergeCell ref="B17:B20"/>
    <mergeCell ref="B22:B23"/>
    <mergeCell ref="B25:B29"/>
    <mergeCell ref="B31:B35"/>
    <mergeCell ref="F16:W16"/>
    <mergeCell ref="F21:W21"/>
    <mergeCell ref="F24:W24"/>
    <mergeCell ref="F30:W30"/>
    <mergeCell ref="F36:W36"/>
  </mergeCells>
  <dataValidations count="2">
    <dataValidation type="list" allowBlank="1" showInputMessage="1" showErrorMessage="1" sqref="M42:M290" xr:uid="{00000000-0002-0000-0100-000000000000}">
      <formula1>$AE$9:$AE$10</formula1>
    </dataValidation>
    <dataValidation type="list" allowBlank="1" showInputMessage="1" showErrorMessage="1" sqref="M8:M15 M17:M20 M22:M23 M25:M29 M31:M35 M37 M39" xr:uid="{00000000-0002-0000-0100-000001000000}">
      <formula1>$AL$9:$AL$10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2"/>
  <sheetViews>
    <sheetView topLeftCell="H1" zoomScale="40" zoomScaleNormal="40" workbookViewId="0">
      <selection activeCell="N93" sqref="N93"/>
    </sheetView>
  </sheetViews>
  <sheetFormatPr baseColWidth="10" defaultColWidth="10.85546875" defaultRowHeight="14.25" x14ac:dyDescent="0.2"/>
  <cols>
    <col min="1" max="1" width="37.140625" style="101" customWidth="1"/>
    <col min="2" max="2" width="30.85546875" style="101" customWidth="1"/>
    <col min="3" max="3" width="33.85546875" style="101" customWidth="1"/>
    <col min="4" max="4" width="32" style="101" customWidth="1"/>
    <col min="5" max="6" width="28.5703125" style="101" customWidth="1"/>
    <col min="7" max="7" width="33.140625" style="101" bestFit="1" customWidth="1"/>
    <col min="8" max="8" width="33.140625" style="101" customWidth="1"/>
    <col min="9" max="9" width="34" style="101" bestFit="1" customWidth="1"/>
    <col min="10" max="10" width="30.140625" style="101" customWidth="1"/>
    <col min="11" max="11" width="20" style="101" customWidth="1"/>
    <col min="12" max="12" width="13.5703125" style="101" customWidth="1"/>
    <col min="13" max="13" width="14.140625" style="101" customWidth="1"/>
    <col min="14" max="14" width="13.140625" style="101" customWidth="1"/>
    <col min="15" max="15" width="12.85546875" style="101" customWidth="1"/>
    <col min="16" max="16" width="12.140625" style="101" customWidth="1"/>
    <col min="17" max="17" width="12.42578125" style="101" customWidth="1"/>
    <col min="18" max="18" width="12.85546875" style="101" customWidth="1"/>
    <col min="19" max="19" width="13.85546875" style="101" customWidth="1"/>
    <col min="20" max="20" width="13.140625" style="101" customWidth="1"/>
    <col min="21" max="21" width="12.42578125" style="101" customWidth="1"/>
    <col min="22" max="22" width="12.140625" style="101" customWidth="1"/>
    <col min="23" max="23" width="12.42578125" style="101" customWidth="1"/>
    <col min="24" max="24" width="13.28515625" style="101" customWidth="1"/>
    <col min="25" max="25" width="34.42578125" style="101" customWidth="1"/>
    <col min="26" max="26" width="39.140625" style="101" bestFit="1" customWidth="1"/>
    <col min="27" max="27" width="54.85546875" style="101" bestFit="1" customWidth="1"/>
    <col min="28" max="29" width="10.85546875" style="101"/>
    <col min="30" max="30" width="0" style="101" hidden="1" customWidth="1"/>
    <col min="31" max="16384" width="10.85546875" style="101"/>
  </cols>
  <sheetData>
    <row r="1" spans="1:30" s="3" customFormat="1" ht="22.7" customHeight="1" x14ac:dyDescent="0.2">
      <c r="A1" s="538"/>
      <c r="B1" s="539"/>
      <c r="C1" s="544" t="s">
        <v>1</v>
      </c>
      <c r="D1" s="545"/>
      <c r="E1" s="545"/>
      <c r="F1" s="545"/>
      <c r="G1" s="545"/>
      <c r="H1" s="545"/>
      <c r="I1" s="545"/>
      <c r="J1" s="545"/>
      <c r="K1" s="545"/>
      <c r="L1" s="545"/>
      <c r="M1" s="545"/>
      <c r="N1" s="545"/>
      <c r="O1" s="545"/>
      <c r="P1" s="545"/>
      <c r="Q1" s="545"/>
      <c r="R1" s="545"/>
      <c r="S1" s="545"/>
      <c r="T1" s="545"/>
      <c r="U1" s="545"/>
      <c r="V1" s="545"/>
      <c r="W1" s="545"/>
      <c r="X1" s="545"/>
      <c r="Y1" s="545"/>
      <c r="Z1" s="546"/>
      <c r="AA1" s="31" t="s">
        <v>213</v>
      </c>
    </row>
    <row r="2" spans="1:30" s="3" customFormat="1" ht="22.7" customHeight="1" x14ac:dyDescent="0.2">
      <c r="A2" s="540"/>
      <c r="B2" s="541"/>
      <c r="C2" s="544" t="s">
        <v>2</v>
      </c>
      <c r="D2" s="545"/>
      <c r="E2" s="545"/>
      <c r="F2" s="545"/>
      <c r="G2" s="545"/>
      <c r="H2" s="545"/>
      <c r="I2" s="545"/>
      <c r="J2" s="545"/>
      <c r="K2" s="545"/>
      <c r="L2" s="545"/>
      <c r="M2" s="545"/>
      <c r="N2" s="545"/>
      <c r="O2" s="545"/>
      <c r="P2" s="545"/>
      <c r="Q2" s="545"/>
      <c r="R2" s="545"/>
      <c r="S2" s="545"/>
      <c r="T2" s="545"/>
      <c r="U2" s="545"/>
      <c r="V2" s="545"/>
      <c r="W2" s="545"/>
      <c r="X2" s="545"/>
      <c r="Y2" s="545"/>
      <c r="Z2" s="546"/>
      <c r="AA2" s="31" t="s">
        <v>3</v>
      </c>
    </row>
    <row r="3" spans="1:30" s="3" customFormat="1" ht="22.7" customHeight="1" x14ac:dyDescent="0.2">
      <c r="A3" s="540"/>
      <c r="B3" s="541"/>
      <c r="C3" s="544" t="s">
        <v>4</v>
      </c>
      <c r="D3" s="545"/>
      <c r="E3" s="545"/>
      <c r="F3" s="545"/>
      <c r="G3" s="545"/>
      <c r="H3" s="545"/>
      <c r="I3" s="545"/>
      <c r="J3" s="545"/>
      <c r="K3" s="545"/>
      <c r="L3" s="545"/>
      <c r="M3" s="545"/>
      <c r="N3" s="545"/>
      <c r="O3" s="545"/>
      <c r="P3" s="545"/>
      <c r="Q3" s="545"/>
      <c r="R3" s="545"/>
      <c r="S3" s="545"/>
      <c r="T3" s="545"/>
      <c r="U3" s="545"/>
      <c r="V3" s="545"/>
      <c r="W3" s="545"/>
      <c r="X3" s="545"/>
      <c r="Y3" s="545"/>
      <c r="Z3" s="546"/>
      <c r="AA3" s="31" t="s">
        <v>212</v>
      </c>
    </row>
    <row r="4" spans="1:30" s="3" customFormat="1" ht="22.7" customHeight="1" x14ac:dyDescent="0.2">
      <c r="A4" s="542"/>
      <c r="B4" s="543"/>
      <c r="C4" s="544" t="s">
        <v>157</v>
      </c>
      <c r="D4" s="545"/>
      <c r="E4" s="545"/>
      <c r="F4" s="545"/>
      <c r="G4" s="545"/>
      <c r="H4" s="545"/>
      <c r="I4" s="545"/>
      <c r="J4" s="545"/>
      <c r="K4" s="545"/>
      <c r="L4" s="545"/>
      <c r="M4" s="545"/>
      <c r="N4" s="545"/>
      <c r="O4" s="545"/>
      <c r="P4" s="545"/>
      <c r="Q4" s="545"/>
      <c r="R4" s="545"/>
      <c r="S4" s="545"/>
      <c r="T4" s="545"/>
      <c r="U4" s="545"/>
      <c r="V4" s="545"/>
      <c r="W4" s="545"/>
      <c r="X4" s="545"/>
      <c r="Y4" s="545"/>
      <c r="Z4" s="546"/>
      <c r="AA4" s="31" t="s">
        <v>214</v>
      </c>
    </row>
    <row r="5" spans="1:30" s="3" customFormat="1" ht="26.25" customHeight="1" x14ac:dyDescent="0.2">
      <c r="A5" s="536" t="s">
        <v>5</v>
      </c>
      <c r="B5" s="537"/>
      <c r="C5" s="536"/>
      <c r="D5" s="547"/>
      <c r="E5" s="547"/>
      <c r="F5" s="547"/>
      <c r="G5" s="547"/>
      <c r="H5" s="547"/>
      <c r="I5" s="547"/>
      <c r="J5" s="547"/>
      <c r="K5" s="547"/>
      <c r="L5" s="547"/>
      <c r="M5" s="547"/>
      <c r="N5" s="547"/>
      <c r="O5" s="547"/>
      <c r="P5" s="547"/>
      <c r="Q5" s="547"/>
      <c r="R5" s="547"/>
      <c r="S5" s="547"/>
      <c r="T5" s="547"/>
      <c r="U5" s="547"/>
      <c r="V5" s="547"/>
      <c r="W5" s="547"/>
      <c r="X5" s="547"/>
      <c r="Y5" s="547"/>
      <c r="Z5" s="547"/>
      <c r="AA5" s="547"/>
    </row>
    <row r="6" spans="1:30" s="3" customFormat="1" ht="15" customHeight="1" x14ac:dyDescent="0.2">
      <c r="A6" s="531" t="s">
        <v>153</v>
      </c>
      <c r="B6" s="531"/>
      <c r="C6" s="531"/>
      <c r="D6" s="531"/>
      <c r="E6" s="531"/>
      <c r="F6" s="531"/>
      <c r="G6" s="531"/>
      <c r="H6" s="531"/>
      <c r="I6" s="531"/>
      <c r="J6" s="531"/>
      <c r="K6" s="531"/>
      <c r="L6" s="531"/>
      <c r="M6" s="531"/>
      <c r="N6" s="531"/>
      <c r="O6" s="531"/>
      <c r="P6" s="531"/>
      <c r="Q6" s="531"/>
      <c r="R6" s="531"/>
      <c r="S6" s="531"/>
      <c r="T6" s="531"/>
      <c r="U6" s="531"/>
      <c r="V6" s="531"/>
      <c r="W6" s="531"/>
      <c r="X6" s="531"/>
      <c r="Y6" s="532"/>
      <c r="Z6" s="468" t="s">
        <v>94</v>
      </c>
      <c r="AA6" s="470"/>
    </row>
    <row r="7" spans="1:30" s="3" customFormat="1" x14ac:dyDescent="0.2">
      <c r="A7" s="533"/>
      <c r="B7" s="533"/>
      <c r="C7" s="533"/>
      <c r="D7" s="533"/>
      <c r="E7" s="533"/>
      <c r="F7" s="533"/>
      <c r="G7" s="533"/>
      <c r="H7" s="533"/>
      <c r="I7" s="533"/>
      <c r="J7" s="533"/>
      <c r="K7" s="533"/>
      <c r="L7" s="534"/>
      <c r="M7" s="534"/>
      <c r="N7" s="534"/>
      <c r="O7" s="534"/>
      <c r="P7" s="534"/>
      <c r="Q7" s="534"/>
      <c r="R7" s="534"/>
      <c r="S7" s="534"/>
      <c r="T7" s="534"/>
      <c r="U7" s="534"/>
      <c r="V7" s="534"/>
      <c r="W7" s="534"/>
      <c r="X7" s="534"/>
      <c r="Y7" s="535"/>
      <c r="Z7" s="529"/>
      <c r="AA7" s="530"/>
    </row>
    <row r="8" spans="1:30" s="100" customFormat="1" ht="66.75" customHeight="1" x14ac:dyDescent="0.2">
      <c r="A8" s="2" t="s">
        <v>97</v>
      </c>
      <c r="B8" s="2" t="s">
        <v>189</v>
      </c>
      <c r="C8" s="2" t="s">
        <v>170</v>
      </c>
      <c r="D8" s="2" t="s">
        <v>84</v>
      </c>
      <c r="E8" s="2" t="s">
        <v>85</v>
      </c>
      <c r="F8" s="2" t="s">
        <v>86</v>
      </c>
      <c r="G8" s="2" t="s">
        <v>165</v>
      </c>
      <c r="H8" s="2" t="s">
        <v>167</v>
      </c>
      <c r="I8" s="99" t="s">
        <v>166</v>
      </c>
      <c r="J8" s="99" t="s">
        <v>156</v>
      </c>
      <c r="K8" s="47" t="s">
        <v>358</v>
      </c>
      <c r="L8" s="105" t="s">
        <v>220</v>
      </c>
      <c r="M8" s="105" t="s">
        <v>221</v>
      </c>
      <c r="N8" s="105" t="s">
        <v>222</v>
      </c>
      <c r="O8" s="105" t="s">
        <v>223</v>
      </c>
      <c r="P8" s="105" t="s">
        <v>224</v>
      </c>
      <c r="Q8" s="105" t="s">
        <v>225</v>
      </c>
      <c r="R8" s="105" t="s">
        <v>226</v>
      </c>
      <c r="S8" s="105" t="s">
        <v>227</v>
      </c>
      <c r="T8" s="105" t="s">
        <v>228</v>
      </c>
      <c r="U8" s="105" t="s">
        <v>229</v>
      </c>
      <c r="V8" s="105" t="s">
        <v>230</v>
      </c>
      <c r="W8" s="105" t="s">
        <v>231</v>
      </c>
      <c r="X8" s="105" t="s">
        <v>232</v>
      </c>
      <c r="Y8" s="46" t="s">
        <v>87</v>
      </c>
      <c r="Z8" s="2" t="s">
        <v>26</v>
      </c>
      <c r="AA8" s="2" t="s">
        <v>27</v>
      </c>
    </row>
    <row r="9" spans="1:30" ht="27.95" customHeight="1" x14ac:dyDescent="0.2">
      <c r="A9" s="487" t="s">
        <v>243</v>
      </c>
      <c r="B9" s="548" t="s">
        <v>509</v>
      </c>
      <c r="C9" s="123" t="s">
        <v>510</v>
      </c>
      <c r="D9" s="551" t="s">
        <v>511</v>
      </c>
      <c r="E9" s="526" t="s">
        <v>512</v>
      </c>
      <c r="F9" s="124" t="s">
        <v>359</v>
      </c>
      <c r="G9" s="485" t="s">
        <v>360</v>
      </c>
      <c r="H9" s="487" t="s">
        <v>361</v>
      </c>
      <c r="I9" s="487" t="s">
        <v>362</v>
      </c>
      <c r="J9" s="487" t="s">
        <v>363</v>
      </c>
      <c r="K9" s="478" t="s">
        <v>90</v>
      </c>
      <c r="L9" s="476">
        <v>0.1</v>
      </c>
      <c r="M9" s="476">
        <v>0.1</v>
      </c>
      <c r="N9" s="476">
        <v>0.1</v>
      </c>
      <c r="O9" s="611"/>
      <c r="P9" s="611"/>
      <c r="Q9" s="611"/>
      <c r="R9" s="611"/>
      <c r="S9" s="611"/>
      <c r="T9" s="611"/>
      <c r="U9" s="611"/>
      <c r="V9" s="611"/>
      <c r="W9" s="611"/>
      <c r="X9" s="614"/>
      <c r="Y9" s="159" t="s">
        <v>429</v>
      </c>
      <c r="Z9" s="595" t="s">
        <v>430</v>
      </c>
      <c r="AA9" s="598" t="s">
        <v>431</v>
      </c>
    </row>
    <row r="10" spans="1:30" ht="63.95" customHeight="1" x14ac:dyDescent="0.2">
      <c r="A10" s="497"/>
      <c r="B10" s="549"/>
      <c r="C10" s="125" t="s">
        <v>513</v>
      </c>
      <c r="D10" s="524"/>
      <c r="E10" s="527"/>
      <c r="F10" s="496" t="s">
        <v>364</v>
      </c>
      <c r="G10" s="522"/>
      <c r="H10" s="497"/>
      <c r="I10" s="497"/>
      <c r="J10" s="497"/>
      <c r="K10" s="480"/>
      <c r="L10" s="477"/>
      <c r="M10" s="477"/>
      <c r="N10" s="477"/>
      <c r="O10" s="612"/>
      <c r="P10" s="612"/>
      <c r="Q10" s="612"/>
      <c r="R10" s="612"/>
      <c r="S10" s="612"/>
      <c r="T10" s="612"/>
      <c r="U10" s="612"/>
      <c r="V10" s="612"/>
      <c r="W10" s="612"/>
      <c r="X10" s="615"/>
      <c r="Y10" s="159" t="s">
        <v>432</v>
      </c>
      <c r="Z10" s="596"/>
      <c r="AA10" s="599"/>
      <c r="AD10" s="101" t="s">
        <v>88</v>
      </c>
    </row>
    <row r="11" spans="1:30" ht="34.5" customHeight="1" x14ac:dyDescent="0.2">
      <c r="A11" s="497"/>
      <c r="B11" s="549"/>
      <c r="C11" s="125"/>
      <c r="D11" s="524"/>
      <c r="E11" s="527"/>
      <c r="F11" s="496"/>
      <c r="G11" s="522"/>
      <c r="H11" s="497"/>
      <c r="I11" s="497"/>
      <c r="J11" s="497"/>
      <c r="K11" s="480"/>
      <c r="L11" s="477"/>
      <c r="M11" s="477"/>
      <c r="N11" s="477"/>
      <c r="O11" s="612"/>
      <c r="P11" s="612"/>
      <c r="Q11" s="612"/>
      <c r="R11" s="612"/>
      <c r="S11" s="612"/>
      <c r="T11" s="612"/>
      <c r="U11" s="612"/>
      <c r="V11" s="612"/>
      <c r="W11" s="612"/>
      <c r="X11" s="615"/>
      <c r="Y11" s="159" t="s">
        <v>433</v>
      </c>
      <c r="Z11" s="596"/>
      <c r="AA11" s="599"/>
      <c r="AD11" s="101" t="s">
        <v>89</v>
      </c>
    </row>
    <row r="12" spans="1:30" ht="35.450000000000003" customHeight="1" x14ac:dyDescent="0.2">
      <c r="A12" s="497"/>
      <c r="B12" s="549"/>
      <c r="C12" s="125"/>
      <c r="D12" s="524"/>
      <c r="E12" s="527"/>
      <c r="F12" s="496"/>
      <c r="G12" s="522"/>
      <c r="H12" s="497"/>
      <c r="I12" s="497"/>
      <c r="J12" s="497"/>
      <c r="K12" s="480"/>
      <c r="L12" s="477"/>
      <c r="M12" s="477"/>
      <c r="N12" s="477"/>
      <c r="O12" s="612"/>
      <c r="P12" s="612"/>
      <c r="Q12" s="612"/>
      <c r="R12" s="612"/>
      <c r="S12" s="612"/>
      <c r="T12" s="612"/>
      <c r="U12" s="612"/>
      <c r="V12" s="612"/>
      <c r="W12" s="612"/>
      <c r="X12" s="615"/>
      <c r="Y12" s="159" t="s">
        <v>520</v>
      </c>
      <c r="Z12" s="596"/>
      <c r="AA12" s="599"/>
      <c r="AD12" s="101" t="s">
        <v>90</v>
      </c>
    </row>
    <row r="13" spans="1:30" ht="38.450000000000003" customHeight="1" x14ac:dyDescent="0.2">
      <c r="A13" s="497"/>
      <c r="B13" s="549"/>
      <c r="C13" s="125"/>
      <c r="D13" s="524"/>
      <c r="E13" s="527"/>
      <c r="F13" s="496"/>
      <c r="G13" s="522"/>
      <c r="H13" s="497"/>
      <c r="I13" s="497"/>
      <c r="J13" s="497"/>
      <c r="K13" s="480"/>
      <c r="L13" s="477"/>
      <c r="M13" s="477"/>
      <c r="N13" s="477"/>
      <c r="O13" s="612"/>
      <c r="P13" s="612"/>
      <c r="Q13" s="612"/>
      <c r="R13" s="612"/>
      <c r="S13" s="612"/>
      <c r="T13" s="612"/>
      <c r="U13" s="612"/>
      <c r="V13" s="612"/>
      <c r="W13" s="612"/>
      <c r="X13" s="615"/>
      <c r="Y13" s="159" t="s">
        <v>434</v>
      </c>
      <c r="Z13" s="596"/>
      <c r="AA13" s="599"/>
      <c r="AD13" s="101" t="s">
        <v>91</v>
      </c>
    </row>
    <row r="14" spans="1:30" ht="39" customHeight="1" x14ac:dyDescent="0.2">
      <c r="A14" s="488"/>
      <c r="B14" s="549"/>
      <c r="C14" s="125"/>
      <c r="D14" s="524"/>
      <c r="E14" s="527"/>
      <c r="F14" s="496"/>
      <c r="G14" s="522"/>
      <c r="H14" s="497"/>
      <c r="I14" s="497"/>
      <c r="J14" s="497"/>
      <c r="K14" s="479"/>
      <c r="L14" s="477"/>
      <c r="M14" s="477"/>
      <c r="N14" s="477"/>
      <c r="O14" s="612"/>
      <c r="P14" s="612"/>
      <c r="Q14" s="612"/>
      <c r="R14" s="612"/>
      <c r="S14" s="612"/>
      <c r="T14" s="612"/>
      <c r="U14" s="612"/>
      <c r="V14" s="612"/>
      <c r="W14" s="612"/>
      <c r="X14" s="615"/>
      <c r="Y14" s="159" t="s">
        <v>435</v>
      </c>
      <c r="Z14" s="596"/>
      <c r="AA14" s="600"/>
    </row>
    <row r="15" spans="1:30" ht="68.650000000000006" customHeight="1" x14ac:dyDescent="0.2">
      <c r="A15" s="487" t="s">
        <v>243</v>
      </c>
      <c r="B15" s="549"/>
      <c r="C15" s="125"/>
      <c r="D15" s="524"/>
      <c r="E15" s="527"/>
      <c r="F15" s="496"/>
      <c r="G15" s="522"/>
      <c r="H15" s="497"/>
      <c r="I15" s="497"/>
      <c r="J15" s="497"/>
      <c r="K15" s="478" t="s">
        <v>90</v>
      </c>
      <c r="L15" s="477"/>
      <c r="M15" s="477"/>
      <c r="N15" s="477"/>
      <c r="O15" s="612"/>
      <c r="P15" s="612"/>
      <c r="Q15" s="612"/>
      <c r="R15" s="612"/>
      <c r="S15" s="612"/>
      <c r="T15" s="612"/>
      <c r="U15" s="612"/>
      <c r="V15" s="612"/>
      <c r="W15" s="612"/>
      <c r="X15" s="615"/>
      <c r="Y15" s="159" t="s">
        <v>521</v>
      </c>
      <c r="Z15" s="596"/>
      <c r="AA15" s="148" t="s">
        <v>436</v>
      </c>
    </row>
    <row r="16" spans="1:30" ht="45.6" customHeight="1" x14ac:dyDescent="0.2">
      <c r="A16" s="497"/>
      <c r="B16" s="549"/>
      <c r="C16" s="125"/>
      <c r="D16" s="524"/>
      <c r="E16" s="527"/>
      <c r="F16" s="496"/>
      <c r="G16" s="522"/>
      <c r="H16" s="497"/>
      <c r="I16" s="497"/>
      <c r="J16" s="497"/>
      <c r="K16" s="480"/>
      <c r="L16" s="477"/>
      <c r="M16" s="477"/>
      <c r="N16" s="477"/>
      <c r="O16" s="612"/>
      <c r="P16" s="612"/>
      <c r="Q16" s="612"/>
      <c r="R16" s="612"/>
      <c r="S16" s="612"/>
      <c r="T16" s="612"/>
      <c r="U16" s="612"/>
      <c r="V16" s="612"/>
      <c r="W16" s="612"/>
      <c r="X16" s="615"/>
      <c r="Y16" s="159" t="s">
        <v>432</v>
      </c>
      <c r="Z16" s="596"/>
      <c r="AA16" s="149"/>
    </row>
    <row r="17" spans="1:27" ht="30" x14ac:dyDescent="0.2">
      <c r="A17" s="497"/>
      <c r="B17" s="549"/>
      <c r="C17" s="125"/>
      <c r="D17" s="524"/>
      <c r="E17" s="527"/>
      <c r="F17" s="496"/>
      <c r="G17" s="522"/>
      <c r="H17" s="497"/>
      <c r="I17" s="497"/>
      <c r="J17" s="497"/>
      <c r="K17" s="480"/>
      <c r="L17" s="477"/>
      <c r="M17" s="477"/>
      <c r="N17" s="477"/>
      <c r="O17" s="612"/>
      <c r="P17" s="612"/>
      <c r="Q17" s="612"/>
      <c r="R17" s="612"/>
      <c r="S17" s="612"/>
      <c r="T17" s="612"/>
      <c r="U17" s="612"/>
      <c r="V17" s="612"/>
      <c r="W17" s="612"/>
      <c r="X17" s="615"/>
      <c r="Y17" s="159" t="s">
        <v>433</v>
      </c>
      <c r="Z17" s="596"/>
      <c r="AA17" s="149" t="s">
        <v>437</v>
      </c>
    </row>
    <row r="18" spans="1:27" ht="45" x14ac:dyDescent="0.2">
      <c r="A18" s="497"/>
      <c r="B18" s="549"/>
      <c r="C18" s="125"/>
      <c r="D18" s="524"/>
      <c r="E18" s="527"/>
      <c r="F18" s="496"/>
      <c r="G18" s="522"/>
      <c r="H18" s="497"/>
      <c r="I18" s="497"/>
      <c r="J18" s="497"/>
      <c r="K18" s="480"/>
      <c r="L18" s="477"/>
      <c r="M18" s="477"/>
      <c r="N18" s="477"/>
      <c r="O18" s="612"/>
      <c r="P18" s="612"/>
      <c r="Q18" s="612"/>
      <c r="R18" s="612"/>
      <c r="S18" s="612"/>
      <c r="T18" s="612"/>
      <c r="U18" s="612"/>
      <c r="V18" s="612"/>
      <c r="W18" s="612"/>
      <c r="X18" s="615"/>
      <c r="Y18" s="159" t="s">
        <v>520</v>
      </c>
      <c r="Z18" s="596"/>
      <c r="AA18" s="149"/>
    </row>
    <row r="19" spans="1:27" ht="45" x14ac:dyDescent="0.2">
      <c r="A19" s="497"/>
      <c r="B19" s="549"/>
      <c r="C19" s="125"/>
      <c r="D19" s="524"/>
      <c r="E19" s="527"/>
      <c r="F19" s="496"/>
      <c r="G19" s="522"/>
      <c r="H19" s="497"/>
      <c r="I19" s="497"/>
      <c r="J19" s="497"/>
      <c r="K19" s="480"/>
      <c r="L19" s="477"/>
      <c r="M19" s="477"/>
      <c r="N19" s="477"/>
      <c r="O19" s="612"/>
      <c r="P19" s="612"/>
      <c r="Q19" s="612"/>
      <c r="R19" s="612"/>
      <c r="S19" s="612"/>
      <c r="T19" s="612"/>
      <c r="U19" s="612"/>
      <c r="V19" s="612"/>
      <c r="W19" s="612"/>
      <c r="X19" s="615"/>
      <c r="Y19" s="159" t="s">
        <v>434</v>
      </c>
      <c r="Z19" s="596"/>
      <c r="AA19" s="149"/>
    </row>
    <row r="20" spans="1:27" ht="30" x14ac:dyDescent="0.2">
      <c r="A20" s="488"/>
      <c r="B20" s="549"/>
      <c r="C20" s="125"/>
      <c r="D20" s="525"/>
      <c r="E20" s="528"/>
      <c r="F20" s="496"/>
      <c r="G20" s="486"/>
      <c r="H20" s="488"/>
      <c r="I20" s="488"/>
      <c r="J20" s="488"/>
      <c r="K20" s="479"/>
      <c r="L20" s="477"/>
      <c r="M20" s="477"/>
      <c r="N20" s="477"/>
      <c r="O20" s="613"/>
      <c r="P20" s="613"/>
      <c r="Q20" s="613"/>
      <c r="R20" s="613"/>
      <c r="S20" s="613"/>
      <c r="T20" s="613"/>
      <c r="U20" s="613"/>
      <c r="V20" s="613"/>
      <c r="W20" s="613"/>
      <c r="X20" s="616"/>
      <c r="Y20" s="159" t="s">
        <v>435</v>
      </c>
      <c r="Z20" s="597"/>
      <c r="AA20" s="150"/>
    </row>
    <row r="21" spans="1:27" ht="14.1" customHeight="1" x14ac:dyDescent="0.25">
      <c r="A21" s="487" t="s">
        <v>243</v>
      </c>
      <c r="B21" s="549"/>
      <c r="C21" s="126" t="s">
        <v>510</v>
      </c>
      <c r="D21" s="551" t="s">
        <v>511</v>
      </c>
      <c r="E21" s="526" t="s">
        <v>512</v>
      </c>
      <c r="F21" s="124" t="s">
        <v>359</v>
      </c>
      <c r="G21" s="496" t="s">
        <v>360</v>
      </c>
      <c r="H21" s="487" t="s">
        <v>365</v>
      </c>
      <c r="I21" s="487" t="s">
        <v>362</v>
      </c>
      <c r="J21" s="487" t="s">
        <v>363</v>
      </c>
      <c r="K21" s="478" t="s">
        <v>90</v>
      </c>
      <c r="L21" s="476">
        <v>0.1</v>
      </c>
      <c r="M21" s="476">
        <v>0.1</v>
      </c>
      <c r="N21" s="476">
        <v>0.1</v>
      </c>
      <c r="O21" s="477"/>
      <c r="P21" s="477"/>
      <c r="Q21" s="477"/>
      <c r="R21" s="477"/>
      <c r="S21" s="477"/>
      <c r="T21" s="477"/>
      <c r="U21" s="477"/>
      <c r="V21" s="477"/>
      <c r="W21" s="477"/>
      <c r="X21" s="617"/>
      <c r="Y21" s="160" t="s">
        <v>521</v>
      </c>
      <c r="Z21" s="595" t="s">
        <v>430</v>
      </c>
      <c r="AA21" s="601" t="s">
        <v>431</v>
      </c>
    </row>
    <row r="22" spans="1:27" ht="59.65" customHeight="1" x14ac:dyDescent="0.25">
      <c r="A22" s="497"/>
      <c r="B22" s="549"/>
      <c r="C22" s="127" t="s">
        <v>513</v>
      </c>
      <c r="D22" s="524"/>
      <c r="E22" s="527"/>
      <c r="F22" s="496" t="s">
        <v>364</v>
      </c>
      <c r="G22" s="496"/>
      <c r="H22" s="497"/>
      <c r="I22" s="497"/>
      <c r="J22" s="497"/>
      <c r="K22" s="480"/>
      <c r="L22" s="477"/>
      <c r="M22" s="477"/>
      <c r="N22" s="477"/>
      <c r="O22" s="477"/>
      <c r="P22" s="477"/>
      <c r="Q22" s="477"/>
      <c r="R22" s="477"/>
      <c r="S22" s="477"/>
      <c r="T22" s="477"/>
      <c r="U22" s="477"/>
      <c r="V22" s="477"/>
      <c r="W22" s="477"/>
      <c r="X22" s="617"/>
      <c r="Y22" s="160" t="s">
        <v>432</v>
      </c>
      <c r="Z22" s="596"/>
      <c r="AA22" s="599"/>
    </row>
    <row r="23" spans="1:27" ht="36" customHeight="1" x14ac:dyDescent="0.25">
      <c r="A23" s="497"/>
      <c r="B23" s="549"/>
      <c r="C23" s="127"/>
      <c r="D23" s="524"/>
      <c r="E23" s="527"/>
      <c r="F23" s="496"/>
      <c r="G23" s="496"/>
      <c r="H23" s="497"/>
      <c r="I23" s="497"/>
      <c r="J23" s="497"/>
      <c r="K23" s="480"/>
      <c r="L23" s="477"/>
      <c r="M23" s="477"/>
      <c r="N23" s="477"/>
      <c r="O23" s="477"/>
      <c r="P23" s="477"/>
      <c r="Q23" s="477"/>
      <c r="R23" s="477"/>
      <c r="S23" s="477"/>
      <c r="T23" s="477"/>
      <c r="U23" s="477"/>
      <c r="V23" s="477"/>
      <c r="W23" s="477"/>
      <c r="X23" s="617"/>
      <c r="Y23" s="160" t="s">
        <v>433</v>
      </c>
      <c r="Z23" s="596"/>
      <c r="AA23" s="599"/>
    </row>
    <row r="24" spans="1:27" ht="51" customHeight="1" x14ac:dyDescent="0.25">
      <c r="A24" s="497"/>
      <c r="B24" s="549"/>
      <c r="C24" s="127"/>
      <c r="D24" s="524"/>
      <c r="E24" s="527"/>
      <c r="F24" s="496"/>
      <c r="G24" s="496"/>
      <c r="H24" s="497"/>
      <c r="I24" s="497"/>
      <c r="J24" s="497"/>
      <c r="K24" s="480"/>
      <c r="L24" s="477"/>
      <c r="M24" s="477"/>
      <c r="N24" s="477"/>
      <c r="O24" s="477"/>
      <c r="P24" s="477"/>
      <c r="Q24" s="477"/>
      <c r="R24" s="477"/>
      <c r="S24" s="477"/>
      <c r="T24" s="477"/>
      <c r="U24" s="477"/>
      <c r="V24" s="477"/>
      <c r="W24" s="477"/>
      <c r="X24" s="617"/>
      <c r="Y24" s="160" t="s">
        <v>520</v>
      </c>
      <c r="Z24" s="596"/>
      <c r="AA24" s="599"/>
    </row>
    <row r="25" spans="1:27" ht="54.6" customHeight="1" x14ac:dyDescent="0.25">
      <c r="A25" s="497"/>
      <c r="B25" s="549"/>
      <c r="C25" s="127"/>
      <c r="D25" s="524"/>
      <c r="E25" s="527"/>
      <c r="F25" s="496"/>
      <c r="G25" s="496"/>
      <c r="H25" s="497"/>
      <c r="I25" s="497"/>
      <c r="J25" s="497"/>
      <c r="K25" s="480"/>
      <c r="L25" s="477"/>
      <c r="M25" s="477"/>
      <c r="N25" s="477"/>
      <c r="O25" s="477"/>
      <c r="P25" s="477"/>
      <c r="Q25" s="477"/>
      <c r="R25" s="477"/>
      <c r="S25" s="477"/>
      <c r="T25" s="477"/>
      <c r="U25" s="477"/>
      <c r="V25" s="477"/>
      <c r="W25" s="477"/>
      <c r="X25" s="617"/>
      <c r="Y25" s="160" t="s">
        <v>434</v>
      </c>
      <c r="Z25" s="596"/>
      <c r="AA25" s="599"/>
    </row>
    <row r="26" spans="1:27" ht="42.6" customHeight="1" x14ac:dyDescent="0.25">
      <c r="A26" s="488"/>
      <c r="B26" s="549"/>
      <c r="C26" s="127"/>
      <c r="D26" s="552"/>
      <c r="E26" s="528"/>
      <c r="F26" s="496"/>
      <c r="G26" s="496"/>
      <c r="H26" s="497"/>
      <c r="I26" s="497"/>
      <c r="J26" s="497"/>
      <c r="K26" s="479"/>
      <c r="L26" s="477"/>
      <c r="M26" s="477"/>
      <c r="N26" s="477"/>
      <c r="O26" s="477"/>
      <c r="P26" s="477"/>
      <c r="Q26" s="477"/>
      <c r="R26" s="477"/>
      <c r="S26" s="477"/>
      <c r="T26" s="477"/>
      <c r="U26" s="477"/>
      <c r="V26" s="477"/>
      <c r="W26" s="477"/>
      <c r="X26" s="617"/>
      <c r="Y26" s="160" t="s">
        <v>435</v>
      </c>
      <c r="Z26" s="596"/>
      <c r="AA26" s="600"/>
    </row>
    <row r="27" spans="1:27" ht="42" customHeight="1" x14ac:dyDescent="0.25">
      <c r="A27" s="487" t="s">
        <v>243</v>
      </c>
      <c r="B27" s="549"/>
      <c r="C27" s="127"/>
      <c r="D27" s="559" t="s">
        <v>511</v>
      </c>
      <c r="E27" s="556" t="s">
        <v>512</v>
      </c>
      <c r="F27" s="124" t="s">
        <v>359</v>
      </c>
      <c r="G27" s="496"/>
      <c r="H27" s="497"/>
      <c r="I27" s="497"/>
      <c r="J27" s="497"/>
      <c r="K27" s="478" t="s">
        <v>90</v>
      </c>
      <c r="L27" s="477"/>
      <c r="M27" s="477"/>
      <c r="N27" s="477"/>
      <c r="O27" s="477"/>
      <c r="P27" s="477"/>
      <c r="Q27" s="477"/>
      <c r="R27" s="477"/>
      <c r="S27" s="477"/>
      <c r="T27" s="477"/>
      <c r="U27" s="477"/>
      <c r="V27" s="477"/>
      <c r="W27" s="477"/>
      <c r="X27" s="617"/>
      <c r="Y27" s="160" t="s">
        <v>521</v>
      </c>
      <c r="Z27" s="596"/>
      <c r="AA27" s="148" t="s">
        <v>436</v>
      </c>
    </row>
    <row r="28" spans="1:27" ht="62.1" customHeight="1" x14ac:dyDescent="0.25">
      <c r="A28" s="497"/>
      <c r="B28" s="549"/>
      <c r="C28" s="127"/>
      <c r="D28" s="560"/>
      <c r="E28" s="557"/>
      <c r="F28" s="496" t="s">
        <v>364</v>
      </c>
      <c r="G28" s="496"/>
      <c r="H28" s="497"/>
      <c r="I28" s="497"/>
      <c r="J28" s="497"/>
      <c r="K28" s="480"/>
      <c r="L28" s="477"/>
      <c r="M28" s="477"/>
      <c r="N28" s="477"/>
      <c r="O28" s="477"/>
      <c r="P28" s="477"/>
      <c r="Q28" s="477"/>
      <c r="R28" s="477"/>
      <c r="S28" s="477"/>
      <c r="T28" s="477"/>
      <c r="U28" s="477"/>
      <c r="V28" s="477"/>
      <c r="W28" s="477"/>
      <c r="X28" s="617"/>
      <c r="Y28" s="160" t="s">
        <v>432</v>
      </c>
      <c r="Z28" s="596"/>
      <c r="AA28" s="149"/>
    </row>
    <row r="29" spans="1:27" ht="30" x14ac:dyDescent="0.25">
      <c r="A29" s="497"/>
      <c r="B29" s="549"/>
      <c r="C29" s="127"/>
      <c r="D29" s="560"/>
      <c r="E29" s="557"/>
      <c r="F29" s="496"/>
      <c r="G29" s="496"/>
      <c r="H29" s="497"/>
      <c r="I29" s="497"/>
      <c r="J29" s="497"/>
      <c r="K29" s="480"/>
      <c r="L29" s="477"/>
      <c r="M29" s="477"/>
      <c r="N29" s="477"/>
      <c r="O29" s="477"/>
      <c r="P29" s="477"/>
      <c r="Q29" s="477"/>
      <c r="R29" s="477"/>
      <c r="S29" s="477"/>
      <c r="T29" s="477"/>
      <c r="U29" s="477"/>
      <c r="V29" s="477"/>
      <c r="W29" s="477"/>
      <c r="X29" s="617"/>
      <c r="Y29" s="160" t="s">
        <v>433</v>
      </c>
      <c r="Z29" s="596"/>
      <c r="AA29" s="149" t="s">
        <v>437</v>
      </c>
    </row>
    <row r="30" spans="1:27" ht="45" x14ac:dyDescent="0.25">
      <c r="A30" s="497"/>
      <c r="B30" s="549"/>
      <c r="C30" s="127"/>
      <c r="D30" s="560"/>
      <c r="E30" s="557"/>
      <c r="F30" s="496"/>
      <c r="G30" s="496"/>
      <c r="H30" s="497"/>
      <c r="I30" s="497"/>
      <c r="J30" s="497"/>
      <c r="K30" s="480"/>
      <c r="L30" s="477"/>
      <c r="M30" s="477"/>
      <c r="N30" s="477"/>
      <c r="O30" s="477"/>
      <c r="P30" s="477"/>
      <c r="Q30" s="477"/>
      <c r="R30" s="477"/>
      <c r="S30" s="477"/>
      <c r="T30" s="477"/>
      <c r="U30" s="477"/>
      <c r="V30" s="477"/>
      <c r="W30" s="477"/>
      <c r="X30" s="617"/>
      <c r="Y30" s="160" t="s">
        <v>520</v>
      </c>
      <c r="Z30" s="596"/>
      <c r="AA30" s="149"/>
    </row>
    <row r="31" spans="1:27" ht="45" x14ac:dyDescent="0.25">
      <c r="A31" s="497"/>
      <c r="B31" s="549"/>
      <c r="C31" s="127"/>
      <c r="D31" s="560"/>
      <c r="E31" s="557"/>
      <c r="F31" s="496"/>
      <c r="G31" s="496"/>
      <c r="H31" s="497"/>
      <c r="I31" s="497"/>
      <c r="J31" s="497"/>
      <c r="K31" s="480"/>
      <c r="L31" s="477"/>
      <c r="M31" s="477"/>
      <c r="N31" s="477"/>
      <c r="O31" s="477"/>
      <c r="P31" s="477"/>
      <c r="Q31" s="477"/>
      <c r="R31" s="477"/>
      <c r="S31" s="477"/>
      <c r="T31" s="477"/>
      <c r="U31" s="477"/>
      <c r="V31" s="477"/>
      <c r="W31" s="477"/>
      <c r="X31" s="617"/>
      <c r="Y31" s="160" t="s">
        <v>434</v>
      </c>
      <c r="Z31" s="596"/>
      <c r="AA31" s="149"/>
    </row>
    <row r="32" spans="1:27" ht="30" x14ac:dyDescent="0.25">
      <c r="A32" s="488"/>
      <c r="B32" s="549"/>
      <c r="C32" s="127"/>
      <c r="D32" s="561"/>
      <c r="E32" s="558"/>
      <c r="F32" s="496"/>
      <c r="G32" s="496"/>
      <c r="H32" s="488"/>
      <c r="I32" s="488"/>
      <c r="J32" s="488"/>
      <c r="K32" s="479"/>
      <c r="L32" s="477"/>
      <c r="M32" s="477"/>
      <c r="N32" s="477"/>
      <c r="O32" s="477"/>
      <c r="P32" s="477"/>
      <c r="Q32" s="477"/>
      <c r="R32" s="477"/>
      <c r="S32" s="477"/>
      <c r="T32" s="477"/>
      <c r="U32" s="477"/>
      <c r="V32" s="477"/>
      <c r="W32" s="477"/>
      <c r="X32" s="617"/>
      <c r="Y32" s="160" t="s">
        <v>435</v>
      </c>
      <c r="Z32" s="597"/>
      <c r="AA32" s="150"/>
    </row>
    <row r="33" spans="1:27" ht="40.700000000000003" customHeight="1" x14ac:dyDescent="0.25">
      <c r="A33" s="487" t="s">
        <v>243</v>
      </c>
      <c r="B33" s="549"/>
      <c r="C33" s="127" t="s">
        <v>514</v>
      </c>
      <c r="D33" s="523" t="s">
        <v>511</v>
      </c>
      <c r="E33" s="526" t="s">
        <v>512</v>
      </c>
      <c r="F33" s="124" t="s">
        <v>359</v>
      </c>
      <c r="G33" s="496" t="s">
        <v>366</v>
      </c>
      <c r="H33" s="487" t="s">
        <v>367</v>
      </c>
      <c r="I33" s="487" t="s">
        <v>368</v>
      </c>
      <c r="J33" s="487" t="s">
        <v>369</v>
      </c>
      <c r="K33" s="478" t="s">
        <v>90</v>
      </c>
      <c r="L33" s="476">
        <v>0.1</v>
      </c>
      <c r="M33" s="609">
        <v>0.1</v>
      </c>
      <c r="N33" s="476">
        <v>0.1</v>
      </c>
      <c r="O33" s="477"/>
      <c r="P33" s="477"/>
      <c r="Q33" s="477"/>
      <c r="R33" s="477"/>
      <c r="S33" s="477"/>
      <c r="T33" s="477"/>
      <c r="U33" s="477"/>
      <c r="V33" s="477"/>
      <c r="W33" s="477"/>
      <c r="X33" s="617"/>
      <c r="Y33" s="160" t="s">
        <v>429</v>
      </c>
      <c r="Z33" s="595" t="s">
        <v>430</v>
      </c>
      <c r="AA33" s="601" t="s">
        <v>438</v>
      </c>
    </row>
    <row r="34" spans="1:27" ht="57.6" customHeight="1" x14ac:dyDescent="0.25">
      <c r="A34" s="497"/>
      <c r="B34" s="549"/>
      <c r="C34" s="127" t="s">
        <v>513</v>
      </c>
      <c r="D34" s="524"/>
      <c r="E34" s="527"/>
      <c r="F34" s="496" t="s">
        <v>364</v>
      </c>
      <c r="G34" s="496"/>
      <c r="H34" s="497"/>
      <c r="I34" s="497"/>
      <c r="J34" s="497"/>
      <c r="K34" s="480"/>
      <c r="L34" s="477"/>
      <c r="M34" s="610"/>
      <c r="N34" s="477"/>
      <c r="O34" s="477"/>
      <c r="P34" s="477"/>
      <c r="Q34" s="477"/>
      <c r="R34" s="477"/>
      <c r="S34" s="477"/>
      <c r="T34" s="477"/>
      <c r="U34" s="477"/>
      <c r="V34" s="477"/>
      <c r="W34" s="477"/>
      <c r="X34" s="617"/>
      <c r="Y34" s="160" t="s">
        <v>432</v>
      </c>
      <c r="Z34" s="596"/>
      <c r="AA34" s="599"/>
    </row>
    <row r="35" spans="1:27" ht="36.6" customHeight="1" x14ac:dyDescent="0.25">
      <c r="A35" s="497"/>
      <c r="B35" s="549"/>
      <c r="C35" s="127"/>
      <c r="D35" s="524"/>
      <c r="E35" s="527"/>
      <c r="F35" s="496"/>
      <c r="G35" s="496"/>
      <c r="H35" s="497"/>
      <c r="I35" s="497"/>
      <c r="J35" s="497"/>
      <c r="K35" s="480"/>
      <c r="L35" s="477"/>
      <c r="M35" s="610"/>
      <c r="N35" s="477"/>
      <c r="O35" s="477"/>
      <c r="P35" s="477"/>
      <c r="Q35" s="477"/>
      <c r="R35" s="477"/>
      <c r="S35" s="477"/>
      <c r="T35" s="477"/>
      <c r="U35" s="477"/>
      <c r="V35" s="477"/>
      <c r="W35" s="477"/>
      <c r="X35" s="617"/>
      <c r="Y35" s="160" t="s">
        <v>433</v>
      </c>
      <c r="Z35" s="596"/>
      <c r="AA35" s="599"/>
    </row>
    <row r="36" spans="1:27" ht="44.45" customHeight="1" x14ac:dyDescent="0.25">
      <c r="A36" s="497"/>
      <c r="B36" s="549"/>
      <c r="C36" s="127"/>
      <c r="D36" s="524"/>
      <c r="E36" s="527"/>
      <c r="F36" s="496"/>
      <c r="G36" s="496"/>
      <c r="H36" s="497"/>
      <c r="I36" s="497"/>
      <c r="J36" s="497"/>
      <c r="K36" s="480"/>
      <c r="L36" s="477"/>
      <c r="M36" s="610"/>
      <c r="N36" s="477"/>
      <c r="O36" s="477"/>
      <c r="P36" s="477"/>
      <c r="Q36" s="477"/>
      <c r="R36" s="477"/>
      <c r="S36" s="477"/>
      <c r="T36" s="477"/>
      <c r="U36" s="477"/>
      <c r="V36" s="477"/>
      <c r="W36" s="477"/>
      <c r="X36" s="617"/>
      <c r="Y36" s="160" t="s">
        <v>520</v>
      </c>
      <c r="Z36" s="596"/>
      <c r="AA36" s="599"/>
    </row>
    <row r="37" spans="1:27" ht="30.6" customHeight="1" x14ac:dyDescent="0.25">
      <c r="A37" s="497"/>
      <c r="B37" s="549"/>
      <c r="C37" s="127"/>
      <c r="D37" s="524"/>
      <c r="E37" s="527"/>
      <c r="F37" s="496"/>
      <c r="G37" s="496"/>
      <c r="H37" s="497"/>
      <c r="I37" s="497"/>
      <c r="J37" s="497"/>
      <c r="K37" s="480"/>
      <c r="L37" s="477"/>
      <c r="M37" s="610"/>
      <c r="N37" s="477"/>
      <c r="O37" s="477"/>
      <c r="P37" s="477"/>
      <c r="Q37" s="477"/>
      <c r="R37" s="477"/>
      <c r="S37" s="477"/>
      <c r="T37" s="477"/>
      <c r="U37" s="477"/>
      <c r="V37" s="477"/>
      <c r="W37" s="477"/>
      <c r="X37" s="617"/>
      <c r="Y37" s="160" t="s">
        <v>434</v>
      </c>
      <c r="Z37" s="596"/>
      <c r="AA37" s="599"/>
    </row>
    <row r="38" spans="1:27" ht="45.6" customHeight="1" x14ac:dyDescent="0.25">
      <c r="A38" s="488"/>
      <c r="B38" s="549"/>
      <c r="C38" s="127"/>
      <c r="D38" s="552"/>
      <c r="E38" s="528"/>
      <c r="F38" s="496"/>
      <c r="G38" s="496"/>
      <c r="H38" s="488"/>
      <c r="I38" s="488"/>
      <c r="J38" s="488"/>
      <c r="K38" s="479"/>
      <c r="L38" s="477"/>
      <c r="M38" s="610"/>
      <c r="N38" s="477"/>
      <c r="O38" s="477"/>
      <c r="P38" s="477"/>
      <c r="Q38" s="477"/>
      <c r="R38" s="477"/>
      <c r="S38" s="477"/>
      <c r="T38" s="477"/>
      <c r="U38" s="477"/>
      <c r="V38" s="477"/>
      <c r="W38" s="477"/>
      <c r="X38" s="617"/>
      <c r="Y38" s="160" t="s">
        <v>435</v>
      </c>
      <c r="Z38" s="596"/>
      <c r="AA38" s="600"/>
    </row>
    <row r="39" spans="1:27" ht="42" customHeight="1" x14ac:dyDescent="0.25">
      <c r="A39" s="487" t="s">
        <v>243</v>
      </c>
      <c r="B39" s="549"/>
      <c r="C39" s="128" t="s">
        <v>510</v>
      </c>
      <c r="D39" s="553" t="s">
        <v>511</v>
      </c>
      <c r="E39" s="556" t="s">
        <v>512</v>
      </c>
      <c r="F39" s="124" t="s">
        <v>359</v>
      </c>
      <c r="G39" s="485" t="s">
        <v>370</v>
      </c>
      <c r="H39" s="487" t="s">
        <v>371</v>
      </c>
      <c r="I39" s="489" t="s">
        <v>372</v>
      </c>
      <c r="J39" s="487" t="s">
        <v>369</v>
      </c>
      <c r="K39" s="478" t="s">
        <v>90</v>
      </c>
      <c r="L39" s="476">
        <v>0.1</v>
      </c>
      <c r="M39" s="609">
        <v>0.1</v>
      </c>
      <c r="N39" s="476">
        <v>0.1</v>
      </c>
      <c r="O39" s="611"/>
      <c r="P39" s="611"/>
      <c r="Q39" s="611"/>
      <c r="R39" s="611"/>
      <c r="S39" s="611"/>
      <c r="T39" s="611"/>
      <c r="U39" s="611"/>
      <c r="V39" s="611"/>
      <c r="W39" s="611"/>
      <c r="X39" s="614"/>
      <c r="Y39" s="160" t="s">
        <v>429</v>
      </c>
      <c r="Z39" s="596"/>
      <c r="AA39" s="148" t="s">
        <v>436</v>
      </c>
    </row>
    <row r="40" spans="1:27" ht="57.6" customHeight="1" x14ac:dyDescent="0.25">
      <c r="A40" s="497"/>
      <c r="B40" s="549"/>
      <c r="C40" s="129" t="s">
        <v>513</v>
      </c>
      <c r="D40" s="554"/>
      <c r="E40" s="557"/>
      <c r="F40" s="496" t="s">
        <v>364</v>
      </c>
      <c r="G40" s="522"/>
      <c r="H40" s="497"/>
      <c r="I40" s="499"/>
      <c r="J40" s="497"/>
      <c r="K40" s="480"/>
      <c r="L40" s="477"/>
      <c r="M40" s="610"/>
      <c r="N40" s="477"/>
      <c r="O40" s="612"/>
      <c r="P40" s="612"/>
      <c r="Q40" s="612"/>
      <c r="R40" s="612"/>
      <c r="S40" s="612"/>
      <c r="T40" s="612"/>
      <c r="U40" s="612"/>
      <c r="V40" s="612"/>
      <c r="W40" s="612"/>
      <c r="X40" s="615"/>
      <c r="Y40" s="160" t="s">
        <v>432</v>
      </c>
      <c r="Z40" s="596"/>
      <c r="AA40" s="149"/>
    </row>
    <row r="41" spans="1:27" ht="30" x14ac:dyDescent="0.25">
      <c r="A41" s="497"/>
      <c r="B41" s="549"/>
      <c r="C41" s="129"/>
      <c r="D41" s="554"/>
      <c r="E41" s="557"/>
      <c r="F41" s="496"/>
      <c r="G41" s="522"/>
      <c r="H41" s="497"/>
      <c r="I41" s="499"/>
      <c r="J41" s="497"/>
      <c r="K41" s="480"/>
      <c r="L41" s="477"/>
      <c r="M41" s="610"/>
      <c r="N41" s="477"/>
      <c r="O41" s="612"/>
      <c r="P41" s="612"/>
      <c r="Q41" s="612"/>
      <c r="R41" s="612"/>
      <c r="S41" s="612"/>
      <c r="T41" s="612"/>
      <c r="U41" s="612"/>
      <c r="V41" s="612"/>
      <c r="W41" s="612"/>
      <c r="X41" s="615"/>
      <c r="Y41" s="160" t="s">
        <v>433</v>
      </c>
      <c r="Z41" s="596"/>
      <c r="AA41" s="149" t="s">
        <v>437</v>
      </c>
    </row>
    <row r="42" spans="1:27" ht="45" x14ac:dyDescent="0.25">
      <c r="A42" s="497"/>
      <c r="B42" s="549"/>
      <c r="C42" s="129"/>
      <c r="D42" s="554"/>
      <c r="E42" s="557"/>
      <c r="F42" s="496"/>
      <c r="G42" s="522"/>
      <c r="H42" s="497"/>
      <c r="I42" s="499"/>
      <c r="J42" s="497"/>
      <c r="K42" s="480"/>
      <c r="L42" s="477"/>
      <c r="M42" s="610"/>
      <c r="N42" s="477"/>
      <c r="O42" s="612"/>
      <c r="P42" s="612"/>
      <c r="Q42" s="612"/>
      <c r="R42" s="612"/>
      <c r="S42" s="612"/>
      <c r="T42" s="612"/>
      <c r="U42" s="612"/>
      <c r="V42" s="612"/>
      <c r="W42" s="612"/>
      <c r="X42" s="615"/>
      <c r="Y42" s="160" t="s">
        <v>520</v>
      </c>
      <c r="Z42" s="596"/>
      <c r="AA42" s="149"/>
    </row>
    <row r="43" spans="1:27" ht="45" x14ac:dyDescent="0.25">
      <c r="A43" s="497"/>
      <c r="B43" s="549"/>
      <c r="C43" s="129"/>
      <c r="D43" s="554"/>
      <c r="E43" s="557"/>
      <c r="F43" s="496"/>
      <c r="G43" s="522"/>
      <c r="H43" s="497"/>
      <c r="I43" s="499"/>
      <c r="J43" s="497"/>
      <c r="K43" s="480"/>
      <c r="L43" s="477"/>
      <c r="M43" s="610"/>
      <c r="N43" s="477"/>
      <c r="O43" s="612"/>
      <c r="P43" s="612"/>
      <c r="Q43" s="612"/>
      <c r="R43" s="612"/>
      <c r="S43" s="612"/>
      <c r="T43" s="612"/>
      <c r="U43" s="612"/>
      <c r="V43" s="612"/>
      <c r="W43" s="612"/>
      <c r="X43" s="615"/>
      <c r="Y43" s="160" t="s">
        <v>434</v>
      </c>
      <c r="Z43" s="596"/>
      <c r="AA43" s="149"/>
    </row>
    <row r="44" spans="1:27" ht="30" x14ac:dyDescent="0.25">
      <c r="A44" s="488"/>
      <c r="B44" s="549"/>
      <c r="C44" s="130"/>
      <c r="D44" s="555"/>
      <c r="E44" s="558"/>
      <c r="F44" s="496"/>
      <c r="G44" s="486"/>
      <c r="H44" s="488"/>
      <c r="I44" s="490"/>
      <c r="J44" s="488"/>
      <c r="K44" s="479"/>
      <c r="L44" s="477"/>
      <c r="M44" s="610"/>
      <c r="N44" s="477"/>
      <c r="O44" s="613"/>
      <c r="P44" s="613"/>
      <c r="Q44" s="613"/>
      <c r="R44" s="613"/>
      <c r="S44" s="613"/>
      <c r="T44" s="613"/>
      <c r="U44" s="613"/>
      <c r="V44" s="613"/>
      <c r="W44" s="613"/>
      <c r="X44" s="616"/>
      <c r="Y44" s="160" t="s">
        <v>435</v>
      </c>
      <c r="Z44" s="602"/>
      <c r="AA44" s="149"/>
    </row>
    <row r="45" spans="1:27" ht="29.1" customHeight="1" x14ac:dyDescent="0.25">
      <c r="A45" s="487" t="s">
        <v>243</v>
      </c>
      <c r="B45" s="549"/>
      <c r="C45" s="131" t="s">
        <v>510</v>
      </c>
      <c r="D45" s="523" t="s">
        <v>511</v>
      </c>
      <c r="E45" s="526" t="s">
        <v>512</v>
      </c>
      <c r="F45" s="124" t="s">
        <v>359</v>
      </c>
      <c r="G45" s="485" t="s">
        <v>370</v>
      </c>
      <c r="H45" s="487" t="s">
        <v>371</v>
      </c>
      <c r="I45" s="489" t="s">
        <v>372</v>
      </c>
      <c r="J45" s="487" t="s">
        <v>369</v>
      </c>
      <c r="K45" s="478" t="s">
        <v>90</v>
      </c>
      <c r="L45" s="476">
        <v>0.1</v>
      </c>
      <c r="M45" s="609">
        <v>0.1</v>
      </c>
      <c r="N45" s="476">
        <v>0.1</v>
      </c>
      <c r="O45" s="611"/>
      <c r="P45" s="611"/>
      <c r="Q45" s="611"/>
      <c r="R45" s="611"/>
      <c r="S45" s="611"/>
      <c r="T45" s="611"/>
      <c r="U45" s="611"/>
      <c r="V45" s="611"/>
      <c r="W45" s="611"/>
      <c r="X45" s="614"/>
      <c r="Y45" s="160" t="s">
        <v>429</v>
      </c>
      <c r="Z45" s="586" t="s">
        <v>439</v>
      </c>
      <c r="AA45" s="151" t="s">
        <v>438</v>
      </c>
    </row>
    <row r="46" spans="1:27" ht="63.95" customHeight="1" x14ac:dyDescent="0.25">
      <c r="A46" s="497"/>
      <c r="B46" s="549"/>
      <c r="C46" s="131" t="s">
        <v>513</v>
      </c>
      <c r="D46" s="524"/>
      <c r="E46" s="527"/>
      <c r="F46" s="496" t="s">
        <v>364</v>
      </c>
      <c r="G46" s="522"/>
      <c r="H46" s="497"/>
      <c r="I46" s="499"/>
      <c r="J46" s="497"/>
      <c r="K46" s="480"/>
      <c r="L46" s="477"/>
      <c r="M46" s="610"/>
      <c r="N46" s="477"/>
      <c r="O46" s="612"/>
      <c r="P46" s="612"/>
      <c r="Q46" s="612"/>
      <c r="R46" s="612"/>
      <c r="S46" s="612"/>
      <c r="T46" s="612"/>
      <c r="U46" s="612"/>
      <c r="V46" s="612"/>
      <c r="W46" s="612"/>
      <c r="X46" s="615"/>
      <c r="Y46" s="160" t="s">
        <v>432</v>
      </c>
      <c r="Z46" s="587"/>
      <c r="AA46" s="152" t="s">
        <v>440</v>
      </c>
    </row>
    <row r="47" spans="1:27" ht="30" x14ac:dyDescent="0.25">
      <c r="A47" s="497"/>
      <c r="B47" s="549"/>
      <c r="C47" s="131"/>
      <c r="D47" s="524"/>
      <c r="E47" s="527"/>
      <c r="F47" s="496"/>
      <c r="G47" s="522"/>
      <c r="H47" s="497"/>
      <c r="I47" s="499"/>
      <c r="J47" s="497"/>
      <c r="K47" s="480"/>
      <c r="L47" s="477"/>
      <c r="M47" s="610"/>
      <c r="N47" s="477"/>
      <c r="O47" s="612"/>
      <c r="P47" s="612"/>
      <c r="Q47" s="612"/>
      <c r="R47" s="612"/>
      <c r="S47" s="612"/>
      <c r="T47" s="612"/>
      <c r="U47" s="612"/>
      <c r="V47" s="612"/>
      <c r="W47" s="612"/>
      <c r="X47" s="615"/>
      <c r="Y47" s="160" t="s">
        <v>433</v>
      </c>
      <c r="Z47" s="587"/>
      <c r="AA47" s="152"/>
    </row>
    <row r="48" spans="1:27" ht="45" x14ac:dyDescent="0.25">
      <c r="A48" s="497"/>
      <c r="B48" s="549"/>
      <c r="C48" s="131"/>
      <c r="D48" s="524"/>
      <c r="E48" s="527"/>
      <c r="F48" s="496"/>
      <c r="G48" s="522"/>
      <c r="H48" s="497"/>
      <c r="I48" s="499"/>
      <c r="J48" s="497"/>
      <c r="K48" s="480"/>
      <c r="L48" s="477"/>
      <c r="M48" s="610"/>
      <c r="N48" s="477"/>
      <c r="O48" s="612"/>
      <c r="P48" s="612"/>
      <c r="Q48" s="612"/>
      <c r="R48" s="612"/>
      <c r="S48" s="612"/>
      <c r="T48" s="612"/>
      <c r="U48" s="612"/>
      <c r="V48" s="612"/>
      <c r="W48" s="612"/>
      <c r="X48" s="615"/>
      <c r="Y48" s="160" t="s">
        <v>520</v>
      </c>
      <c r="Z48" s="587"/>
      <c r="AA48" s="152"/>
    </row>
    <row r="49" spans="1:27" ht="45" x14ac:dyDescent="0.25">
      <c r="A49" s="497"/>
      <c r="B49" s="549"/>
      <c r="C49" s="131"/>
      <c r="D49" s="524"/>
      <c r="E49" s="527"/>
      <c r="F49" s="496"/>
      <c r="G49" s="522"/>
      <c r="H49" s="497"/>
      <c r="I49" s="499"/>
      <c r="J49" s="497"/>
      <c r="K49" s="480"/>
      <c r="L49" s="477"/>
      <c r="M49" s="610"/>
      <c r="N49" s="477"/>
      <c r="O49" s="612"/>
      <c r="P49" s="612"/>
      <c r="Q49" s="612"/>
      <c r="R49" s="612"/>
      <c r="S49" s="612"/>
      <c r="T49" s="612"/>
      <c r="U49" s="612"/>
      <c r="V49" s="612"/>
      <c r="W49" s="612"/>
      <c r="X49" s="615"/>
      <c r="Y49" s="160" t="s">
        <v>434</v>
      </c>
      <c r="Z49" s="587"/>
      <c r="AA49" s="152"/>
    </row>
    <row r="50" spans="1:27" ht="30" x14ac:dyDescent="0.25">
      <c r="A50" s="488"/>
      <c r="B50" s="550"/>
      <c r="C50" s="132"/>
      <c r="D50" s="525"/>
      <c r="E50" s="528"/>
      <c r="F50" s="496"/>
      <c r="G50" s="486"/>
      <c r="H50" s="488"/>
      <c r="I50" s="490"/>
      <c r="J50" s="488"/>
      <c r="K50" s="479"/>
      <c r="L50" s="477"/>
      <c r="M50" s="610"/>
      <c r="N50" s="477"/>
      <c r="O50" s="613"/>
      <c r="P50" s="613"/>
      <c r="Q50" s="613"/>
      <c r="R50" s="613"/>
      <c r="S50" s="613"/>
      <c r="T50" s="613"/>
      <c r="U50" s="613"/>
      <c r="V50" s="613"/>
      <c r="W50" s="613"/>
      <c r="X50" s="616"/>
      <c r="Y50" s="160" t="s">
        <v>435</v>
      </c>
      <c r="Z50" s="588"/>
      <c r="AA50" s="153"/>
    </row>
    <row r="51" spans="1:27" ht="29.1" customHeight="1" x14ac:dyDescent="0.2">
      <c r="A51" s="518" t="s">
        <v>373</v>
      </c>
      <c r="B51" s="491"/>
      <c r="C51" s="133" t="s">
        <v>510</v>
      </c>
      <c r="D51" s="491" t="s">
        <v>511</v>
      </c>
      <c r="E51" s="478" t="s">
        <v>374</v>
      </c>
      <c r="F51" s="496" t="s">
        <v>375</v>
      </c>
      <c r="G51" s="485" t="s">
        <v>376</v>
      </c>
      <c r="H51" s="487" t="s">
        <v>377</v>
      </c>
      <c r="I51" s="489" t="s">
        <v>362</v>
      </c>
      <c r="J51" s="489" t="s">
        <v>363</v>
      </c>
      <c r="K51" s="478" t="s">
        <v>90</v>
      </c>
      <c r="L51" s="482">
        <v>0.1</v>
      </c>
      <c r="M51" s="482">
        <v>0.1</v>
      </c>
      <c r="N51" s="482">
        <v>0.1</v>
      </c>
      <c r="O51" s="611"/>
      <c r="P51" s="611"/>
      <c r="Q51" s="611"/>
      <c r="R51" s="611"/>
      <c r="S51" s="611"/>
      <c r="T51" s="611"/>
      <c r="U51" s="611"/>
      <c r="V51" s="611"/>
      <c r="W51" s="611"/>
      <c r="X51" s="614"/>
      <c r="Y51" s="481"/>
      <c r="Z51" s="589" t="s">
        <v>441</v>
      </c>
      <c r="AA51" s="127" t="s">
        <v>442</v>
      </c>
    </row>
    <row r="52" spans="1:27" ht="27.95" customHeight="1" x14ac:dyDescent="0.2">
      <c r="A52" s="519"/>
      <c r="B52" s="521"/>
      <c r="C52" s="131" t="s">
        <v>513</v>
      </c>
      <c r="D52" s="521"/>
      <c r="E52" s="480"/>
      <c r="F52" s="496"/>
      <c r="G52" s="522"/>
      <c r="H52" s="497"/>
      <c r="I52" s="499"/>
      <c r="J52" s="499"/>
      <c r="K52" s="480"/>
      <c r="L52" s="483"/>
      <c r="M52" s="483"/>
      <c r="N52" s="483"/>
      <c r="O52" s="612"/>
      <c r="P52" s="612"/>
      <c r="Q52" s="612"/>
      <c r="R52" s="612"/>
      <c r="S52" s="612"/>
      <c r="T52" s="612"/>
      <c r="U52" s="612"/>
      <c r="V52" s="612"/>
      <c r="W52" s="612"/>
      <c r="X52" s="615"/>
      <c r="Y52" s="481"/>
      <c r="Z52" s="590"/>
      <c r="AA52" s="127"/>
    </row>
    <row r="53" spans="1:27" ht="66.95" customHeight="1" x14ac:dyDescent="0.2">
      <c r="A53" s="520"/>
      <c r="B53" s="492"/>
      <c r="C53" s="131"/>
      <c r="D53" s="492"/>
      <c r="E53" s="479"/>
      <c r="F53" s="496"/>
      <c r="G53" s="486"/>
      <c r="H53" s="498"/>
      <c r="I53" s="490"/>
      <c r="J53" s="490"/>
      <c r="K53" s="479"/>
      <c r="L53" s="484"/>
      <c r="M53" s="484"/>
      <c r="N53" s="484"/>
      <c r="O53" s="613"/>
      <c r="P53" s="613"/>
      <c r="Q53" s="613"/>
      <c r="R53" s="613"/>
      <c r="S53" s="613"/>
      <c r="T53" s="613"/>
      <c r="U53" s="613"/>
      <c r="V53" s="613"/>
      <c r="W53" s="613"/>
      <c r="X53" s="616"/>
      <c r="Y53" s="481"/>
      <c r="Z53" s="591"/>
      <c r="AA53" s="127" t="s">
        <v>443</v>
      </c>
    </row>
    <row r="54" spans="1:27" ht="29.1" customHeight="1" x14ac:dyDescent="0.2">
      <c r="A54" s="500" t="s">
        <v>373</v>
      </c>
      <c r="B54" s="503"/>
      <c r="C54" s="134" t="s">
        <v>510</v>
      </c>
      <c r="D54" s="503" t="s">
        <v>511</v>
      </c>
      <c r="E54" s="506" t="s">
        <v>374</v>
      </c>
      <c r="F54" s="496" t="s">
        <v>375</v>
      </c>
      <c r="G54" s="509" t="s">
        <v>376</v>
      </c>
      <c r="H54" s="512" t="s">
        <v>377</v>
      </c>
      <c r="I54" s="515" t="s">
        <v>362</v>
      </c>
      <c r="J54" s="489" t="s">
        <v>363</v>
      </c>
      <c r="K54" s="478" t="s">
        <v>90</v>
      </c>
      <c r="L54" s="482">
        <v>0.1</v>
      </c>
      <c r="M54" s="482">
        <v>0.1</v>
      </c>
      <c r="N54" s="482">
        <v>0.1</v>
      </c>
      <c r="O54" s="618"/>
      <c r="P54" s="618"/>
      <c r="Q54" s="618"/>
      <c r="R54" s="618"/>
      <c r="S54" s="618"/>
      <c r="T54" s="618"/>
      <c r="U54" s="618"/>
      <c r="V54" s="618"/>
      <c r="W54" s="618"/>
      <c r="X54" s="614"/>
      <c r="Y54" s="481"/>
      <c r="Z54" s="592" t="s">
        <v>441</v>
      </c>
      <c r="AA54" s="148" t="s">
        <v>442</v>
      </c>
    </row>
    <row r="55" spans="1:27" ht="42" customHeight="1" x14ac:dyDescent="0.2">
      <c r="A55" s="501"/>
      <c r="B55" s="504"/>
      <c r="C55" s="135" t="s">
        <v>513</v>
      </c>
      <c r="D55" s="504"/>
      <c r="E55" s="507"/>
      <c r="F55" s="496"/>
      <c r="G55" s="510"/>
      <c r="H55" s="513"/>
      <c r="I55" s="516"/>
      <c r="J55" s="499"/>
      <c r="K55" s="480"/>
      <c r="L55" s="483"/>
      <c r="M55" s="483"/>
      <c r="N55" s="483"/>
      <c r="O55" s="619"/>
      <c r="P55" s="619"/>
      <c r="Q55" s="619"/>
      <c r="R55" s="619"/>
      <c r="S55" s="619"/>
      <c r="T55" s="619"/>
      <c r="U55" s="619"/>
      <c r="V55" s="619"/>
      <c r="W55" s="619"/>
      <c r="X55" s="615"/>
      <c r="Y55" s="481"/>
      <c r="Z55" s="593"/>
      <c r="AA55" s="149"/>
    </row>
    <row r="56" spans="1:27" ht="69.599999999999994" customHeight="1" x14ac:dyDescent="0.2">
      <c r="A56" s="502"/>
      <c r="B56" s="505"/>
      <c r="C56" s="136"/>
      <c r="D56" s="505"/>
      <c r="E56" s="508"/>
      <c r="F56" s="496"/>
      <c r="G56" s="511"/>
      <c r="H56" s="514"/>
      <c r="I56" s="517"/>
      <c r="J56" s="490"/>
      <c r="K56" s="479"/>
      <c r="L56" s="484"/>
      <c r="M56" s="484"/>
      <c r="N56" s="484"/>
      <c r="O56" s="620"/>
      <c r="P56" s="620"/>
      <c r="Q56" s="620"/>
      <c r="R56" s="620"/>
      <c r="S56" s="620"/>
      <c r="T56" s="620"/>
      <c r="U56" s="620"/>
      <c r="V56" s="620"/>
      <c r="W56" s="620"/>
      <c r="X56" s="616"/>
      <c r="Y56" s="481"/>
      <c r="Z56" s="594"/>
      <c r="AA56" s="150" t="s">
        <v>443</v>
      </c>
    </row>
    <row r="57" spans="1:27" ht="29.1" customHeight="1" x14ac:dyDescent="0.2">
      <c r="A57" s="487" t="s">
        <v>378</v>
      </c>
      <c r="B57" s="562"/>
      <c r="C57" s="134" t="s">
        <v>510</v>
      </c>
      <c r="D57" s="503" t="s">
        <v>511</v>
      </c>
      <c r="E57" s="506" t="s">
        <v>374</v>
      </c>
      <c r="F57" s="496" t="s">
        <v>375</v>
      </c>
      <c r="G57" s="485" t="s">
        <v>379</v>
      </c>
      <c r="H57" s="565" t="s">
        <v>380</v>
      </c>
      <c r="I57" s="487" t="s">
        <v>372</v>
      </c>
      <c r="J57" s="489" t="s">
        <v>363</v>
      </c>
      <c r="K57" s="478" t="s">
        <v>90</v>
      </c>
      <c r="L57" s="482">
        <v>0.1</v>
      </c>
      <c r="M57" s="482">
        <v>0.1</v>
      </c>
      <c r="N57" s="482">
        <v>0.1</v>
      </c>
      <c r="O57" s="611"/>
      <c r="P57" s="611"/>
      <c r="Q57" s="611"/>
      <c r="R57" s="611"/>
      <c r="S57" s="611"/>
      <c r="T57" s="611"/>
      <c r="U57" s="611"/>
      <c r="V57" s="611"/>
      <c r="W57" s="611"/>
      <c r="X57" s="614"/>
      <c r="Y57" s="481"/>
      <c r="Z57" s="592" t="s">
        <v>441</v>
      </c>
      <c r="AA57" s="148" t="s">
        <v>442</v>
      </c>
    </row>
    <row r="58" spans="1:27" ht="27.95" customHeight="1" x14ac:dyDescent="0.2">
      <c r="A58" s="497"/>
      <c r="B58" s="563"/>
      <c r="C58" s="135" t="s">
        <v>513</v>
      </c>
      <c r="D58" s="504"/>
      <c r="E58" s="507"/>
      <c r="F58" s="496"/>
      <c r="G58" s="522"/>
      <c r="H58" s="497"/>
      <c r="I58" s="497"/>
      <c r="J58" s="499"/>
      <c r="K58" s="480"/>
      <c r="L58" s="483"/>
      <c r="M58" s="483"/>
      <c r="N58" s="483"/>
      <c r="O58" s="612"/>
      <c r="P58" s="612"/>
      <c r="Q58" s="612"/>
      <c r="R58" s="612"/>
      <c r="S58" s="612"/>
      <c r="T58" s="612"/>
      <c r="U58" s="612"/>
      <c r="V58" s="612"/>
      <c r="W58" s="612"/>
      <c r="X58" s="615"/>
      <c r="Y58" s="481"/>
      <c r="Z58" s="593"/>
      <c r="AA58" s="149"/>
    </row>
    <row r="59" spans="1:27" ht="60.6" customHeight="1" x14ac:dyDescent="0.2">
      <c r="A59" s="488"/>
      <c r="B59" s="564"/>
      <c r="C59" s="136"/>
      <c r="D59" s="505"/>
      <c r="E59" s="508"/>
      <c r="F59" s="496"/>
      <c r="G59" s="486"/>
      <c r="H59" s="498"/>
      <c r="I59" s="488"/>
      <c r="J59" s="490"/>
      <c r="K59" s="479"/>
      <c r="L59" s="484"/>
      <c r="M59" s="484"/>
      <c r="N59" s="484"/>
      <c r="O59" s="613"/>
      <c r="P59" s="613"/>
      <c r="Q59" s="613"/>
      <c r="R59" s="613"/>
      <c r="S59" s="613"/>
      <c r="T59" s="613"/>
      <c r="U59" s="613"/>
      <c r="V59" s="613"/>
      <c r="W59" s="613"/>
      <c r="X59" s="616"/>
      <c r="Y59" s="481"/>
      <c r="Z59" s="594"/>
      <c r="AA59" s="150" t="s">
        <v>443</v>
      </c>
    </row>
    <row r="60" spans="1:27" ht="29.1" customHeight="1" x14ac:dyDescent="0.2">
      <c r="A60" s="487" t="s">
        <v>381</v>
      </c>
      <c r="B60" s="566"/>
      <c r="C60" s="134" t="s">
        <v>510</v>
      </c>
      <c r="D60" s="503" t="s">
        <v>511</v>
      </c>
      <c r="E60" s="506" t="s">
        <v>374</v>
      </c>
      <c r="F60" s="496" t="s">
        <v>375</v>
      </c>
      <c r="G60" s="567" t="s">
        <v>382</v>
      </c>
      <c r="H60" s="512" t="s">
        <v>383</v>
      </c>
      <c r="I60" s="570" t="s">
        <v>362</v>
      </c>
      <c r="J60" s="487" t="s">
        <v>369</v>
      </c>
      <c r="K60" s="478" t="s">
        <v>90</v>
      </c>
      <c r="L60" s="482">
        <v>0.1</v>
      </c>
      <c r="M60" s="482">
        <v>0.1</v>
      </c>
      <c r="N60" s="482">
        <v>0.1</v>
      </c>
      <c r="O60" s="621"/>
      <c r="P60" s="621"/>
      <c r="Q60" s="621"/>
      <c r="R60" s="621"/>
      <c r="S60" s="621"/>
      <c r="T60" s="621"/>
      <c r="U60" s="621"/>
      <c r="V60" s="621"/>
      <c r="W60" s="621"/>
      <c r="X60" s="624"/>
      <c r="Y60" s="481"/>
      <c r="Z60" s="592" t="s">
        <v>441</v>
      </c>
      <c r="AA60" s="148" t="s">
        <v>442</v>
      </c>
    </row>
    <row r="61" spans="1:27" ht="42" customHeight="1" x14ac:dyDescent="0.2">
      <c r="A61" s="497"/>
      <c r="B61" s="563"/>
      <c r="C61" s="135" t="s">
        <v>513</v>
      </c>
      <c r="D61" s="504"/>
      <c r="E61" s="507"/>
      <c r="F61" s="496"/>
      <c r="G61" s="568"/>
      <c r="H61" s="513"/>
      <c r="I61" s="571"/>
      <c r="J61" s="497"/>
      <c r="K61" s="480"/>
      <c r="L61" s="483"/>
      <c r="M61" s="483"/>
      <c r="N61" s="483"/>
      <c r="O61" s="622"/>
      <c r="P61" s="622"/>
      <c r="Q61" s="622"/>
      <c r="R61" s="622"/>
      <c r="S61" s="622"/>
      <c r="T61" s="622"/>
      <c r="U61" s="622"/>
      <c r="V61" s="622"/>
      <c r="W61" s="622"/>
      <c r="X61" s="625"/>
      <c r="Y61" s="481"/>
      <c r="Z61" s="593"/>
      <c r="AA61" s="149"/>
    </row>
    <row r="62" spans="1:27" ht="53.1" customHeight="1" x14ac:dyDescent="0.2">
      <c r="A62" s="488"/>
      <c r="B62" s="563"/>
      <c r="C62" s="136"/>
      <c r="D62" s="505"/>
      <c r="E62" s="508"/>
      <c r="F62" s="496"/>
      <c r="G62" s="569"/>
      <c r="H62" s="514"/>
      <c r="I62" s="572"/>
      <c r="J62" s="488"/>
      <c r="K62" s="479"/>
      <c r="L62" s="484"/>
      <c r="M62" s="484"/>
      <c r="N62" s="484"/>
      <c r="O62" s="623"/>
      <c r="P62" s="623"/>
      <c r="Q62" s="623"/>
      <c r="R62" s="623"/>
      <c r="S62" s="623"/>
      <c r="T62" s="623"/>
      <c r="U62" s="623"/>
      <c r="V62" s="623"/>
      <c r="W62" s="623"/>
      <c r="X62" s="626"/>
      <c r="Y62" s="481"/>
      <c r="Z62" s="594"/>
      <c r="AA62" s="150" t="s">
        <v>444</v>
      </c>
    </row>
    <row r="63" spans="1:27" ht="29.1" customHeight="1" x14ac:dyDescent="0.2">
      <c r="A63" s="518" t="s">
        <v>384</v>
      </c>
      <c r="B63" s="563"/>
      <c r="C63" s="128" t="s">
        <v>510</v>
      </c>
      <c r="D63" s="503" t="s">
        <v>511</v>
      </c>
      <c r="E63" s="506" t="s">
        <v>515</v>
      </c>
      <c r="F63" s="496" t="s">
        <v>385</v>
      </c>
      <c r="G63" s="573" t="s">
        <v>386</v>
      </c>
      <c r="H63" s="575" t="s">
        <v>387</v>
      </c>
      <c r="I63" s="487" t="s">
        <v>362</v>
      </c>
      <c r="J63" s="487" t="s">
        <v>369</v>
      </c>
      <c r="K63" s="478" t="s">
        <v>90</v>
      </c>
      <c r="L63" s="482">
        <v>0.1</v>
      </c>
      <c r="M63" s="482">
        <v>0.1</v>
      </c>
      <c r="N63" s="482">
        <v>0.1</v>
      </c>
      <c r="O63" s="627"/>
      <c r="P63" s="627"/>
      <c r="Q63" s="627"/>
      <c r="R63" s="627"/>
      <c r="S63" s="627"/>
      <c r="T63" s="627"/>
      <c r="U63" s="627"/>
      <c r="V63" s="627"/>
      <c r="W63" s="627"/>
      <c r="X63" s="629"/>
      <c r="Y63" s="481"/>
      <c r="Z63" s="589" t="s">
        <v>445</v>
      </c>
      <c r="AA63" s="127" t="s">
        <v>446</v>
      </c>
    </row>
    <row r="64" spans="1:27" ht="27.95" customHeight="1" x14ac:dyDescent="0.2">
      <c r="A64" s="519"/>
      <c r="B64" s="563"/>
      <c r="C64" s="129" t="s">
        <v>513</v>
      </c>
      <c r="D64" s="504"/>
      <c r="E64" s="507"/>
      <c r="F64" s="496"/>
      <c r="G64" s="510"/>
      <c r="H64" s="571"/>
      <c r="I64" s="497"/>
      <c r="J64" s="497"/>
      <c r="K64" s="480"/>
      <c r="L64" s="483"/>
      <c r="M64" s="483"/>
      <c r="N64" s="483"/>
      <c r="O64" s="619"/>
      <c r="P64" s="619"/>
      <c r="Q64" s="619"/>
      <c r="R64" s="619"/>
      <c r="S64" s="619"/>
      <c r="T64" s="619"/>
      <c r="U64" s="619"/>
      <c r="V64" s="619"/>
      <c r="W64" s="619"/>
      <c r="X64" s="615"/>
      <c r="Y64" s="481"/>
      <c r="Z64" s="590"/>
      <c r="AA64" s="127"/>
    </row>
    <row r="65" spans="1:27" ht="27.95" customHeight="1" x14ac:dyDescent="0.2">
      <c r="A65" s="520"/>
      <c r="B65" s="564"/>
      <c r="C65" s="130"/>
      <c r="D65" s="505"/>
      <c r="E65" s="508"/>
      <c r="F65" s="496"/>
      <c r="G65" s="574"/>
      <c r="H65" s="572"/>
      <c r="I65" s="488"/>
      <c r="J65" s="488"/>
      <c r="K65" s="479"/>
      <c r="L65" s="484"/>
      <c r="M65" s="484"/>
      <c r="N65" s="484"/>
      <c r="O65" s="628"/>
      <c r="P65" s="628"/>
      <c r="Q65" s="628"/>
      <c r="R65" s="628"/>
      <c r="S65" s="628"/>
      <c r="T65" s="628"/>
      <c r="U65" s="628"/>
      <c r="V65" s="628"/>
      <c r="W65" s="628"/>
      <c r="X65" s="630"/>
      <c r="Y65" s="481"/>
      <c r="Z65" s="603"/>
      <c r="AA65" s="155" t="s">
        <v>447</v>
      </c>
    </row>
    <row r="66" spans="1:27" ht="29.1" customHeight="1" x14ac:dyDescent="0.2">
      <c r="A66" s="487" t="s">
        <v>384</v>
      </c>
      <c r="B66" s="566"/>
      <c r="C66" s="134" t="s">
        <v>510</v>
      </c>
      <c r="D66" s="503" t="s">
        <v>511</v>
      </c>
      <c r="E66" s="506" t="s">
        <v>515</v>
      </c>
      <c r="F66" s="496" t="s">
        <v>385</v>
      </c>
      <c r="G66" s="573" t="s">
        <v>386</v>
      </c>
      <c r="H66" s="570" t="s">
        <v>387</v>
      </c>
      <c r="I66" s="487" t="s">
        <v>362</v>
      </c>
      <c r="J66" s="487" t="s">
        <v>369</v>
      </c>
      <c r="K66" s="478" t="s">
        <v>90</v>
      </c>
      <c r="L66" s="482">
        <v>0.1</v>
      </c>
      <c r="M66" s="482">
        <v>0.1</v>
      </c>
      <c r="N66" s="482">
        <v>0.1</v>
      </c>
      <c r="O66" s="627"/>
      <c r="P66" s="627"/>
      <c r="Q66" s="627"/>
      <c r="R66" s="627"/>
      <c r="S66" s="627"/>
      <c r="T66" s="627"/>
      <c r="U66" s="627"/>
      <c r="V66" s="627"/>
      <c r="W66" s="627"/>
      <c r="X66" s="629"/>
      <c r="Y66" s="481"/>
      <c r="Z66" s="604" t="s">
        <v>445</v>
      </c>
      <c r="AA66" s="127" t="s">
        <v>446</v>
      </c>
    </row>
    <row r="67" spans="1:27" ht="42" customHeight="1" x14ac:dyDescent="0.2">
      <c r="A67" s="497"/>
      <c r="B67" s="563"/>
      <c r="C67" s="135" t="s">
        <v>513</v>
      </c>
      <c r="D67" s="504"/>
      <c r="E67" s="507"/>
      <c r="F67" s="496"/>
      <c r="G67" s="510"/>
      <c r="H67" s="571"/>
      <c r="I67" s="497"/>
      <c r="J67" s="497"/>
      <c r="K67" s="480"/>
      <c r="L67" s="483"/>
      <c r="M67" s="483"/>
      <c r="N67" s="483"/>
      <c r="O67" s="619"/>
      <c r="P67" s="619"/>
      <c r="Q67" s="619"/>
      <c r="R67" s="619"/>
      <c r="S67" s="619"/>
      <c r="T67" s="619"/>
      <c r="U67" s="619"/>
      <c r="V67" s="619"/>
      <c r="W67" s="619"/>
      <c r="X67" s="615"/>
      <c r="Y67" s="481"/>
      <c r="Z67" s="590"/>
      <c r="AA67" s="127"/>
    </row>
    <row r="68" spans="1:27" ht="27.95" customHeight="1" x14ac:dyDescent="0.2">
      <c r="A68" s="488"/>
      <c r="B68" s="579"/>
      <c r="C68" s="135"/>
      <c r="D68" s="505"/>
      <c r="E68" s="507"/>
      <c r="F68" s="487"/>
      <c r="G68" s="510"/>
      <c r="H68" s="572"/>
      <c r="I68" s="488"/>
      <c r="J68" s="488"/>
      <c r="K68" s="479"/>
      <c r="L68" s="484"/>
      <c r="M68" s="484"/>
      <c r="N68" s="484"/>
      <c r="O68" s="628"/>
      <c r="P68" s="628"/>
      <c r="Q68" s="628"/>
      <c r="R68" s="628"/>
      <c r="S68" s="628"/>
      <c r="T68" s="628"/>
      <c r="U68" s="628"/>
      <c r="V68" s="628"/>
      <c r="W68" s="628"/>
      <c r="X68" s="630"/>
      <c r="Y68" s="481"/>
      <c r="Z68" s="591"/>
      <c r="AA68" s="127" t="s">
        <v>447</v>
      </c>
    </row>
    <row r="69" spans="1:27" ht="43.5" customHeight="1" x14ac:dyDescent="0.2">
      <c r="A69" s="581" t="s">
        <v>388</v>
      </c>
      <c r="B69" s="553"/>
      <c r="C69" s="553"/>
      <c r="D69" s="576" t="s">
        <v>389</v>
      </c>
      <c r="E69" s="496" t="s">
        <v>516</v>
      </c>
      <c r="F69" s="496" t="s">
        <v>390</v>
      </c>
      <c r="G69" s="496" t="s">
        <v>391</v>
      </c>
      <c r="H69" s="485" t="s">
        <v>392</v>
      </c>
      <c r="I69" s="487" t="s">
        <v>362</v>
      </c>
      <c r="J69" s="487" t="s">
        <v>363</v>
      </c>
      <c r="K69" s="478" t="s">
        <v>89</v>
      </c>
      <c r="L69" s="482">
        <v>0.1</v>
      </c>
      <c r="M69" s="482">
        <v>0.1</v>
      </c>
      <c r="N69" s="482">
        <v>0.1</v>
      </c>
      <c r="O69" s="632"/>
      <c r="P69" s="632"/>
      <c r="Q69" s="632"/>
      <c r="R69" s="632"/>
      <c r="S69" s="632"/>
      <c r="T69" s="632"/>
      <c r="U69" s="632"/>
      <c r="V69" s="632"/>
      <c r="W69" s="632"/>
      <c r="X69" s="629"/>
      <c r="Y69" s="481"/>
      <c r="Z69" s="592" t="s">
        <v>448</v>
      </c>
      <c r="AA69" s="148" t="s">
        <v>449</v>
      </c>
    </row>
    <row r="70" spans="1:27" ht="48.6" customHeight="1" x14ac:dyDescent="0.2">
      <c r="A70" s="582"/>
      <c r="B70" s="554"/>
      <c r="C70" s="554"/>
      <c r="D70" s="577"/>
      <c r="E70" s="496"/>
      <c r="F70" s="496"/>
      <c r="G70" s="496"/>
      <c r="H70" s="486"/>
      <c r="I70" s="488"/>
      <c r="J70" s="488"/>
      <c r="K70" s="479"/>
      <c r="L70" s="484"/>
      <c r="M70" s="631"/>
      <c r="N70" s="631"/>
      <c r="O70" s="633"/>
      <c r="P70" s="633"/>
      <c r="Q70" s="633"/>
      <c r="R70" s="633"/>
      <c r="S70" s="633"/>
      <c r="T70" s="633"/>
      <c r="U70" s="633"/>
      <c r="V70" s="633"/>
      <c r="W70" s="633"/>
      <c r="X70" s="630"/>
      <c r="Y70" s="481"/>
      <c r="Z70" s="593"/>
      <c r="AA70" s="149"/>
    </row>
    <row r="71" spans="1:27" ht="45.95" customHeight="1" x14ac:dyDescent="0.25">
      <c r="A71" s="583"/>
      <c r="B71" s="555"/>
      <c r="C71" s="555"/>
      <c r="D71" s="578"/>
      <c r="E71" s="496"/>
      <c r="F71" s="496"/>
      <c r="G71" s="124" t="s">
        <v>393</v>
      </c>
      <c r="H71" s="137" t="s">
        <v>517</v>
      </c>
      <c r="I71" s="124" t="s">
        <v>372</v>
      </c>
      <c r="J71" s="124" t="s">
        <v>369</v>
      </c>
      <c r="K71" s="147" t="s">
        <v>91</v>
      </c>
      <c r="L71" s="349">
        <v>0.1</v>
      </c>
      <c r="M71" s="350">
        <v>0.1</v>
      </c>
      <c r="N71" s="350">
        <v>0.1</v>
      </c>
      <c r="O71" s="102"/>
      <c r="P71" s="102"/>
      <c r="Q71" s="102"/>
      <c r="R71" s="102"/>
      <c r="S71" s="102"/>
      <c r="T71" s="102"/>
      <c r="U71" s="102"/>
      <c r="V71" s="102"/>
      <c r="W71" s="102"/>
      <c r="X71" s="106"/>
      <c r="Y71" s="161"/>
      <c r="Z71" s="594"/>
      <c r="AA71" s="150" t="s">
        <v>450</v>
      </c>
    </row>
    <row r="72" spans="1:27" ht="105" x14ac:dyDescent="0.25">
      <c r="A72" s="138" t="s">
        <v>394</v>
      </c>
      <c r="B72" s="135"/>
      <c r="C72" s="139"/>
      <c r="D72" s="140" t="s">
        <v>511</v>
      </c>
      <c r="E72" s="141" t="s">
        <v>395</v>
      </c>
      <c r="F72" s="124" t="s">
        <v>396</v>
      </c>
      <c r="G72" s="124" t="s">
        <v>397</v>
      </c>
      <c r="H72" s="142" t="s">
        <v>398</v>
      </c>
      <c r="I72" s="124" t="s">
        <v>362</v>
      </c>
      <c r="J72" s="124" t="s">
        <v>369</v>
      </c>
      <c r="K72" s="147" t="s">
        <v>90</v>
      </c>
      <c r="L72" s="349">
        <v>0.1</v>
      </c>
      <c r="M72" s="349">
        <v>0.1</v>
      </c>
      <c r="N72" s="349">
        <v>0.1</v>
      </c>
      <c r="O72" s="85"/>
      <c r="P72" s="85"/>
      <c r="Q72" s="85"/>
      <c r="R72" s="85"/>
      <c r="S72" s="85"/>
      <c r="T72" s="85"/>
      <c r="U72" s="85"/>
      <c r="V72" s="85"/>
      <c r="W72" s="85"/>
      <c r="X72" s="103"/>
      <c r="Y72" s="161"/>
      <c r="Z72" s="154" t="s">
        <v>451</v>
      </c>
      <c r="AA72" s="127" t="s">
        <v>452</v>
      </c>
    </row>
    <row r="73" spans="1:27" ht="90" x14ac:dyDescent="0.25">
      <c r="A73" s="138" t="s">
        <v>399</v>
      </c>
      <c r="B73" s="143"/>
      <c r="C73" s="144"/>
      <c r="D73" s="145" t="s">
        <v>511</v>
      </c>
      <c r="E73" s="146" t="s">
        <v>395</v>
      </c>
      <c r="F73" s="124" t="s">
        <v>396</v>
      </c>
      <c r="G73" s="124" t="s">
        <v>400</v>
      </c>
      <c r="H73" s="142" t="s">
        <v>401</v>
      </c>
      <c r="I73" s="124" t="s">
        <v>362</v>
      </c>
      <c r="J73" s="124" t="s">
        <v>369</v>
      </c>
      <c r="K73" s="147" t="s">
        <v>91</v>
      </c>
      <c r="L73" s="349">
        <v>0.1</v>
      </c>
      <c r="M73" s="349">
        <v>0.1</v>
      </c>
      <c r="N73" s="349">
        <v>0.1</v>
      </c>
      <c r="O73" s="85"/>
      <c r="P73" s="85"/>
      <c r="Q73" s="85"/>
      <c r="R73" s="85"/>
      <c r="S73" s="85"/>
      <c r="T73" s="85"/>
      <c r="U73" s="85"/>
      <c r="V73" s="85"/>
      <c r="W73" s="85"/>
      <c r="X73" s="103"/>
      <c r="Y73" s="161"/>
      <c r="Z73" s="156" t="s">
        <v>453</v>
      </c>
      <c r="AA73" s="157" t="s">
        <v>454</v>
      </c>
    </row>
    <row r="74" spans="1:27" ht="60" x14ac:dyDescent="0.2">
      <c r="A74" s="487" t="s">
        <v>402</v>
      </c>
      <c r="B74" s="580"/>
      <c r="C74" s="580"/>
      <c r="D74" s="494" t="s">
        <v>511</v>
      </c>
      <c r="E74" s="496" t="s">
        <v>512</v>
      </c>
      <c r="F74" s="124" t="s">
        <v>359</v>
      </c>
      <c r="G74" s="496" t="s">
        <v>403</v>
      </c>
      <c r="H74" s="485" t="s">
        <v>404</v>
      </c>
      <c r="I74" s="487" t="s">
        <v>372</v>
      </c>
      <c r="J74" s="489" t="s">
        <v>369</v>
      </c>
      <c r="K74" s="478" t="s">
        <v>90</v>
      </c>
      <c r="L74" s="476">
        <v>0.1</v>
      </c>
      <c r="M74" s="476">
        <v>0.1</v>
      </c>
      <c r="N74" s="476">
        <v>0.1</v>
      </c>
      <c r="O74" s="611"/>
      <c r="P74" s="611"/>
      <c r="Q74" s="611"/>
      <c r="R74" s="611"/>
      <c r="S74" s="611"/>
      <c r="T74" s="611"/>
      <c r="U74" s="611"/>
      <c r="V74" s="611"/>
      <c r="W74" s="611"/>
      <c r="X74" s="614"/>
      <c r="Y74" s="481"/>
      <c r="Z74" s="589" t="s">
        <v>455</v>
      </c>
      <c r="AA74" s="601" t="s">
        <v>456</v>
      </c>
    </row>
    <row r="75" spans="1:27" ht="66" customHeight="1" x14ac:dyDescent="0.2">
      <c r="A75" s="488"/>
      <c r="B75" s="493"/>
      <c r="C75" s="493"/>
      <c r="D75" s="495"/>
      <c r="E75" s="496"/>
      <c r="F75" s="124" t="s">
        <v>364</v>
      </c>
      <c r="G75" s="496"/>
      <c r="H75" s="486"/>
      <c r="I75" s="488"/>
      <c r="J75" s="490"/>
      <c r="K75" s="479"/>
      <c r="L75" s="477"/>
      <c r="M75" s="477"/>
      <c r="N75" s="477"/>
      <c r="O75" s="613"/>
      <c r="P75" s="613"/>
      <c r="Q75" s="613"/>
      <c r="R75" s="613"/>
      <c r="S75" s="613"/>
      <c r="T75" s="613"/>
      <c r="U75" s="613"/>
      <c r="V75" s="613"/>
      <c r="W75" s="613"/>
      <c r="X75" s="616"/>
      <c r="Y75" s="481"/>
      <c r="Z75" s="603"/>
      <c r="AA75" s="605"/>
    </row>
    <row r="76" spans="1:27" ht="44.45" customHeight="1" x14ac:dyDescent="0.2">
      <c r="A76" s="487" t="s">
        <v>405</v>
      </c>
      <c r="B76" s="491"/>
      <c r="C76" s="491"/>
      <c r="D76" s="494" t="s">
        <v>511</v>
      </c>
      <c r="E76" s="496" t="s">
        <v>512</v>
      </c>
      <c r="F76" s="124" t="s">
        <v>359</v>
      </c>
      <c r="G76" s="496" t="s">
        <v>406</v>
      </c>
      <c r="H76" s="485" t="s">
        <v>407</v>
      </c>
      <c r="I76" s="489" t="s">
        <v>362</v>
      </c>
      <c r="J76" s="487" t="s">
        <v>369</v>
      </c>
      <c r="K76" s="478" t="s">
        <v>90</v>
      </c>
      <c r="L76" s="476">
        <v>0.1</v>
      </c>
      <c r="M76" s="476">
        <v>0.1</v>
      </c>
      <c r="N76" s="476">
        <v>0.1</v>
      </c>
      <c r="O76" s="611"/>
      <c r="P76" s="611"/>
      <c r="Q76" s="611"/>
      <c r="R76" s="611"/>
      <c r="S76" s="611"/>
      <c r="T76" s="611"/>
      <c r="U76" s="611"/>
      <c r="V76" s="611"/>
      <c r="W76" s="611"/>
      <c r="X76" s="614"/>
      <c r="Y76" s="481"/>
      <c r="Z76" s="604" t="s">
        <v>457</v>
      </c>
      <c r="AA76" s="598" t="s">
        <v>458</v>
      </c>
    </row>
    <row r="77" spans="1:27" ht="42" customHeight="1" x14ac:dyDescent="0.2">
      <c r="A77" s="488"/>
      <c r="B77" s="492"/>
      <c r="C77" s="493"/>
      <c r="D77" s="495"/>
      <c r="E77" s="496"/>
      <c r="F77" s="124" t="s">
        <v>364</v>
      </c>
      <c r="G77" s="496"/>
      <c r="H77" s="486"/>
      <c r="I77" s="490"/>
      <c r="J77" s="488"/>
      <c r="K77" s="479"/>
      <c r="L77" s="477"/>
      <c r="M77" s="477"/>
      <c r="N77" s="477"/>
      <c r="O77" s="613"/>
      <c r="P77" s="613"/>
      <c r="Q77" s="613"/>
      <c r="R77" s="613"/>
      <c r="S77" s="613"/>
      <c r="T77" s="613"/>
      <c r="U77" s="613"/>
      <c r="V77" s="613"/>
      <c r="W77" s="613"/>
      <c r="X77" s="616"/>
      <c r="Y77" s="481"/>
      <c r="Z77" s="603"/>
      <c r="AA77" s="605"/>
    </row>
    <row r="78" spans="1:27" ht="45.95" customHeight="1" x14ac:dyDescent="0.2">
      <c r="A78" s="581" t="s">
        <v>408</v>
      </c>
      <c r="B78" s="503"/>
      <c r="C78" s="584"/>
      <c r="D78" s="580" t="s">
        <v>511</v>
      </c>
      <c r="E78" s="478" t="s">
        <v>409</v>
      </c>
      <c r="F78" s="124" t="s">
        <v>410</v>
      </c>
      <c r="G78" s="485" t="s">
        <v>411</v>
      </c>
      <c r="H78" s="487" t="s">
        <v>412</v>
      </c>
      <c r="I78" s="487" t="s">
        <v>413</v>
      </c>
      <c r="J78" s="487" t="s">
        <v>369</v>
      </c>
      <c r="K78" s="478" t="s">
        <v>90</v>
      </c>
      <c r="L78" s="476">
        <v>0.1</v>
      </c>
      <c r="M78" s="476">
        <v>0.1</v>
      </c>
      <c r="N78" s="476">
        <v>0.1</v>
      </c>
      <c r="O78" s="611"/>
      <c r="P78" s="611"/>
      <c r="Q78" s="611"/>
      <c r="R78" s="611"/>
      <c r="S78" s="611"/>
      <c r="T78" s="611"/>
      <c r="U78" s="611"/>
      <c r="V78" s="611"/>
      <c r="W78" s="611"/>
      <c r="X78" s="614"/>
      <c r="Y78" s="481"/>
      <c r="Z78" s="604" t="s">
        <v>459</v>
      </c>
      <c r="AA78" s="606" t="s">
        <v>460</v>
      </c>
    </row>
    <row r="79" spans="1:27" ht="56.1" customHeight="1" x14ac:dyDescent="0.2">
      <c r="A79" s="582"/>
      <c r="B79" s="504"/>
      <c r="C79" s="585"/>
      <c r="D79" s="521"/>
      <c r="E79" s="480"/>
      <c r="F79" s="124" t="s">
        <v>414</v>
      </c>
      <c r="G79" s="522"/>
      <c r="H79" s="497"/>
      <c r="I79" s="497"/>
      <c r="J79" s="497"/>
      <c r="K79" s="480"/>
      <c r="L79" s="477"/>
      <c r="M79" s="477"/>
      <c r="N79" s="477"/>
      <c r="O79" s="612"/>
      <c r="P79" s="612"/>
      <c r="Q79" s="612"/>
      <c r="R79" s="612"/>
      <c r="S79" s="612"/>
      <c r="T79" s="612"/>
      <c r="U79" s="612"/>
      <c r="V79" s="612"/>
      <c r="W79" s="612"/>
      <c r="X79" s="615"/>
      <c r="Y79" s="481"/>
      <c r="Z79" s="590"/>
      <c r="AA79" s="607"/>
    </row>
    <row r="80" spans="1:27" ht="15" x14ac:dyDescent="0.2">
      <c r="A80" s="583"/>
      <c r="B80" s="505"/>
      <c r="C80" s="585"/>
      <c r="D80" s="492"/>
      <c r="E80" s="479"/>
      <c r="F80" s="124" t="s">
        <v>415</v>
      </c>
      <c r="G80" s="486"/>
      <c r="H80" s="488"/>
      <c r="I80" s="488"/>
      <c r="J80" s="497"/>
      <c r="K80" s="479"/>
      <c r="L80" s="477"/>
      <c r="M80" s="477"/>
      <c r="N80" s="477"/>
      <c r="O80" s="613"/>
      <c r="P80" s="613"/>
      <c r="Q80" s="613"/>
      <c r="R80" s="613"/>
      <c r="S80" s="613"/>
      <c r="T80" s="613"/>
      <c r="U80" s="613"/>
      <c r="V80" s="613"/>
      <c r="W80" s="613"/>
      <c r="X80" s="616"/>
      <c r="Y80" s="481"/>
      <c r="Z80" s="590"/>
      <c r="AA80" s="607"/>
    </row>
    <row r="81" spans="1:27" ht="14.1" customHeight="1" x14ac:dyDescent="0.2">
      <c r="A81" s="487" t="s">
        <v>416</v>
      </c>
      <c r="B81" s="580"/>
      <c r="C81" s="521"/>
      <c r="D81" s="580" t="s">
        <v>511</v>
      </c>
      <c r="E81" s="478" t="s">
        <v>409</v>
      </c>
      <c r="F81" s="124" t="s">
        <v>410</v>
      </c>
      <c r="G81" s="485" t="s">
        <v>411</v>
      </c>
      <c r="H81" s="487" t="s">
        <v>411</v>
      </c>
      <c r="I81" s="489" t="s">
        <v>413</v>
      </c>
      <c r="J81" s="497"/>
      <c r="K81" s="478" t="s">
        <v>90</v>
      </c>
      <c r="L81" s="476">
        <v>0.1</v>
      </c>
      <c r="M81" s="476">
        <v>0.1</v>
      </c>
      <c r="N81" s="476">
        <v>0.1</v>
      </c>
      <c r="O81" s="611"/>
      <c r="P81" s="611"/>
      <c r="Q81" s="611"/>
      <c r="R81" s="611"/>
      <c r="S81" s="611"/>
      <c r="T81" s="611"/>
      <c r="U81" s="611"/>
      <c r="V81" s="611"/>
      <c r="W81" s="611"/>
      <c r="X81" s="614"/>
      <c r="Y81" s="481"/>
      <c r="Z81" s="590"/>
      <c r="AA81" s="607"/>
    </row>
    <row r="82" spans="1:27" ht="56.1" customHeight="1" x14ac:dyDescent="0.2">
      <c r="A82" s="497"/>
      <c r="B82" s="521"/>
      <c r="C82" s="521"/>
      <c r="D82" s="521"/>
      <c r="E82" s="480"/>
      <c r="F82" s="124" t="s">
        <v>414</v>
      </c>
      <c r="G82" s="522"/>
      <c r="H82" s="497"/>
      <c r="I82" s="499"/>
      <c r="J82" s="497"/>
      <c r="K82" s="480"/>
      <c r="L82" s="477"/>
      <c r="M82" s="477"/>
      <c r="N82" s="477"/>
      <c r="O82" s="612"/>
      <c r="P82" s="612"/>
      <c r="Q82" s="612"/>
      <c r="R82" s="612"/>
      <c r="S82" s="612"/>
      <c r="T82" s="612"/>
      <c r="U82" s="612"/>
      <c r="V82" s="612"/>
      <c r="W82" s="612"/>
      <c r="X82" s="615"/>
      <c r="Y82" s="481"/>
      <c r="Z82" s="590"/>
      <c r="AA82" s="607"/>
    </row>
    <row r="83" spans="1:27" ht="15" x14ac:dyDescent="0.2">
      <c r="A83" s="488"/>
      <c r="B83" s="493"/>
      <c r="C83" s="493"/>
      <c r="D83" s="493"/>
      <c r="E83" s="479"/>
      <c r="F83" s="124" t="s">
        <v>415</v>
      </c>
      <c r="G83" s="486"/>
      <c r="H83" s="488"/>
      <c r="I83" s="490"/>
      <c r="J83" s="488"/>
      <c r="K83" s="479"/>
      <c r="L83" s="477"/>
      <c r="M83" s="477"/>
      <c r="N83" s="477"/>
      <c r="O83" s="613"/>
      <c r="P83" s="613"/>
      <c r="Q83" s="613"/>
      <c r="R83" s="613"/>
      <c r="S83" s="613"/>
      <c r="T83" s="613"/>
      <c r="U83" s="613"/>
      <c r="V83" s="613"/>
      <c r="W83" s="613"/>
      <c r="X83" s="616"/>
      <c r="Y83" s="481"/>
      <c r="Z83" s="603"/>
      <c r="AA83" s="608"/>
    </row>
    <row r="84" spans="1:27" ht="14.1" customHeight="1" x14ac:dyDescent="0.2">
      <c r="A84" s="487" t="s">
        <v>417</v>
      </c>
      <c r="B84" s="491"/>
      <c r="C84" s="491"/>
      <c r="D84" s="491" t="s">
        <v>518</v>
      </c>
      <c r="E84" s="478" t="s">
        <v>519</v>
      </c>
      <c r="F84" s="124" t="s">
        <v>418</v>
      </c>
      <c r="G84" s="485" t="s">
        <v>419</v>
      </c>
      <c r="H84" s="487" t="s">
        <v>420</v>
      </c>
      <c r="I84" s="489" t="s">
        <v>362</v>
      </c>
      <c r="J84" s="487" t="s">
        <v>369</v>
      </c>
      <c r="K84" s="478" t="s">
        <v>91</v>
      </c>
      <c r="L84" s="476">
        <v>0.1</v>
      </c>
      <c r="M84" s="634">
        <v>0.1</v>
      </c>
      <c r="N84" s="634">
        <v>0.1</v>
      </c>
      <c r="O84" s="611"/>
      <c r="P84" s="611"/>
      <c r="Q84" s="611"/>
      <c r="R84" s="611"/>
      <c r="S84" s="611"/>
      <c r="T84" s="611"/>
      <c r="U84" s="611"/>
      <c r="V84" s="611"/>
      <c r="W84" s="611"/>
      <c r="X84" s="614"/>
      <c r="Y84" s="481"/>
      <c r="Z84" s="637" t="s">
        <v>461</v>
      </c>
      <c r="AA84" s="635" t="s">
        <v>462</v>
      </c>
    </row>
    <row r="85" spans="1:27" ht="42" customHeight="1" x14ac:dyDescent="0.2">
      <c r="A85" s="488"/>
      <c r="B85" s="493"/>
      <c r="C85" s="493"/>
      <c r="D85" s="493"/>
      <c r="E85" s="479"/>
      <c r="F85" s="124" t="s">
        <v>421</v>
      </c>
      <c r="G85" s="486"/>
      <c r="H85" s="488"/>
      <c r="I85" s="490"/>
      <c r="J85" s="488"/>
      <c r="K85" s="479"/>
      <c r="L85" s="477"/>
      <c r="M85" s="613"/>
      <c r="N85" s="613"/>
      <c r="O85" s="613"/>
      <c r="P85" s="613"/>
      <c r="Q85" s="613"/>
      <c r="R85" s="613"/>
      <c r="S85" s="613"/>
      <c r="T85" s="613"/>
      <c r="U85" s="613"/>
      <c r="V85" s="613"/>
      <c r="W85" s="613"/>
      <c r="X85" s="616"/>
      <c r="Y85" s="481"/>
      <c r="Z85" s="638"/>
      <c r="AA85" s="636"/>
    </row>
    <row r="86" spans="1:27" ht="48.6" customHeight="1" x14ac:dyDescent="0.2">
      <c r="A86" s="487" t="s">
        <v>422</v>
      </c>
      <c r="B86" s="491"/>
      <c r="C86" s="491"/>
      <c r="D86" s="491" t="s">
        <v>511</v>
      </c>
      <c r="E86" s="526" t="s">
        <v>512</v>
      </c>
      <c r="F86" s="496" t="s">
        <v>423</v>
      </c>
      <c r="G86" s="485" t="s">
        <v>424</v>
      </c>
      <c r="H86" s="487" t="s">
        <v>425</v>
      </c>
      <c r="I86" s="489" t="s">
        <v>362</v>
      </c>
      <c r="J86" s="487" t="s">
        <v>369</v>
      </c>
      <c r="K86" s="478" t="s">
        <v>90</v>
      </c>
      <c r="L86" s="476">
        <v>0.1</v>
      </c>
      <c r="M86" s="634">
        <v>0.1</v>
      </c>
      <c r="N86" s="634">
        <v>0.1</v>
      </c>
      <c r="O86" s="611"/>
      <c r="P86" s="611"/>
      <c r="Q86" s="611"/>
      <c r="R86" s="611"/>
      <c r="S86" s="611"/>
      <c r="T86" s="611"/>
      <c r="U86" s="611"/>
      <c r="V86" s="611"/>
      <c r="W86" s="611"/>
      <c r="X86" s="614"/>
      <c r="Y86" s="481"/>
      <c r="Z86" s="604" t="s">
        <v>463</v>
      </c>
      <c r="AA86" s="601" t="s">
        <v>464</v>
      </c>
    </row>
    <row r="87" spans="1:27" ht="38.450000000000003" customHeight="1" x14ac:dyDescent="0.2">
      <c r="A87" s="488"/>
      <c r="B87" s="493"/>
      <c r="C87" s="493"/>
      <c r="D87" s="493"/>
      <c r="E87" s="528"/>
      <c r="F87" s="496"/>
      <c r="G87" s="486"/>
      <c r="H87" s="488"/>
      <c r="I87" s="490"/>
      <c r="J87" s="488"/>
      <c r="K87" s="479"/>
      <c r="L87" s="477"/>
      <c r="M87" s="613"/>
      <c r="N87" s="613"/>
      <c r="O87" s="613"/>
      <c r="P87" s="613"/>
      <c r="Q87" s="613"/>
      <c r="R87" s="613"/>
      <c r="S87" s="613"/>
      <c r="T87" s="613"/>
      <c r="U87" s="613"/>
      <c r="V87" s="613"/>
      <c r="W87" s="613"/>
      <c r="X87" s="616"/>
      <c r="Y87" s="481"/>
      <c r="Z87" s="603"/>
      <c r="AA87" s="605"/>
    </row>
    <row r="88" spans="1:27" ht="51" customHeight="1" x14ac:dyDescent="0.2">
      <c r="A88" s="487" t="s">
        <v>426</v>
      </c>
      <c r="B88" s="491"/>
      <c r="C88" s="491"/>
      <c r="D88" s="491" t="s">
        <v>518</v>
      </c>
      <c r="E88" s="478" t="s">
        <v>519</v>
      </c>
      <c r="F88" s="124" t="s">
        <v>418</v>
      </c>
      <c r="G88" s="485" t="s">
        <v>427</v>
      </c>
      <c r="H88" s="487" t="s">
        <v>428</v>
      </c>
      <c r="I88" s="487" t="s">
        <v>362</v>
      </c>
      <c r="J88" s="487" t="s">
        <v>369</v>
      </c>
      <c r="K88" s="478" t="s">
        <v>90</v>
      </c>
      <c r="L88" s="476">
        <v>0.1</v>
      </c>
      <c r="M88" s="634">
        <v>0.1</v>
      </c>
      <c r="N88" s="634">
        <v>0.1</v>
      </c>
      <c r="O88" s="611"/>
      <c r="P88" s="611"/>
      <c r="Q88" s="611"/>
      <c r="R88" s="611"/>
      <c r="S88" s="611"/>
      <c r="T88" s="611"/>
      <c r="U88" s="611"/>
      <c r="V88" s="611"/>
      <c r="W88" s="611"/>
      <c r="X88" s="614"/>
      <c r="Y88" s="481"/>
      <c r="Z88" s="604" t="s">
        <v>465</v>
      </c>
      <c r="AA88" s="126" t="s">
        <v>466</v>
      </c>
    </row>
    <row r="89" spans="1:27" ht="42" customHeight="1" x14ac:dyDescent="0.2">
      <c r="A89" s="497"/>
      <c r="B89" s="521"/>
      <c r="C89" s="521"/>
      <c r="D89" s="521"/>
      <c r="E89" s="480"/>
      <c r="F89" s="496" t="s">
        <v>421</v>
      </c>
      <c r="G89" s="522"/>
      <c r="H89" s="497"/>
      <c r="I89" s="497"/>
      <c r="J89" s="497"/>
      <c r="K89" s="480"/>
      <c r="L89" s="477"/>
      <c r="M89" s="612"/>
      <c r="N89" s="612"/>
      <c r="O89" s="612"/>
      <c r="P89" s="612"/>
      <c r="Q89" s="612"/>
      <c r="R89" s="612"/>
      <c r="S89" s="612"/>
      <c r="T89" s="612"/>
      <c r="U89" s="612"/>
      <c r="V89" s="612"/>
      <c r="W89" s="612"/>
      <c r="X89" s="615"/>
      <c r="Y89" s="481"/>
      <c r="Z89" s="590"/>
      <c r="AA89" s="158"/>
    </row>
    <row r="90" spans="1:27" ht="30" x14ac:dyDescent="0.2">
      <c r="A90" s="497"/>
      <c r="B90" s="521"/>
      <c r="C90" s="521"/>
      <c r="D90" s="521"/>
      <c r="E90" s="480"/>
      <c r="F90" s="496"/>
      <c r="G90" s="522"/>
      <c r="H90" s="497"/>
      <c r="I90" s="497"/>
      <c r="J90" s="497"/>
      <c r="K90" s="480"/>
      <c r="L90" s="477"/>
      <c r="M90" s="612"/>
      <c r="N90" s="612"/>
      <c r="O90" s="612"/>
      <c r="P90" s="612"/>
      <c r="Q90" s="612"/>
      <c r="R90" s="612"/>
      <c r="S90" s="612"/>
      <c r="T90" s="612"/>
      <c r="U90" s="612"/>
      <c r="V90" s="612"/>
      <c r="W90" s="612"/>
      <c r="X90" s="615"/>
      <c r="Y90" s="481"/>
      <c r="Z90" s="590"/>
      <c r="AA90" s="127" t="s">
        <v>467</v>
      </c>
    </row>
    <row r="91" spans="1:27" ht="15" x14ac:dyDescent="0.2">
      <c r="A91" s="497"/>
      <c r="B91" s="521"/>
      <c r="C91" s="521"/>
      <c r="D91" s="521"/>
      <c r="E91" s="480"/>
      <c r="F91" s="496"/>
      <c r="G91" s="522"/>
      <c r="H91" s="497"/>
      <c r="I91" s="497"/>
      <c r="J91" s="497"/>
      <c r="K91" s="480"/>
      <c r="L91" s="477"/>
      <c r="M91" s="612"/>
      <c r="N91" s="612"/>
      <c r="O91" s="612"/>
      <c r="P91" s="612"/>
      <c r="Q91" s="612"/>
      <c r="R91" s="612"/>
      <c r="S91" s="612"/>
      <c r="T91" s="612"/>
      <c r="U91" s="612"/>
      <c r="V91" s="612"/>
      <c r="W91" s="612"/>
      <c r="X91" s="615"/>
      <c r="Y91" s="481"/>
      <c r="Z91" s="590"/>
      <c r="AA91" s="127"/>
    </row>
    <row r="92" spans="1:27" ht="30" x14ac:dyDescent="0.2">
      <c r="A92" s="488"/>
      <c r="B92" s="493"/>
      <c r="C92" s="493"/>
      <c r="D92" s="493"/>
      <c r="E92" s="479"/>
      <c r="F92" s="496"/>
      <c r="G92" s="486"/>
      <c r="H92" s="488"/>
      <c r="I92" s="488"/>
      <c r="J92" s="488"/>
      <c r="K92" s="479"/>
      <c r="L92" s="477"/>
      <c r="M92" s="613"/>
      <c r="N92" s="613"/>
      <c r="O92" s="613"/>
      <c r="P92" s="613"/>
      <c r="Q92" s="613"/>
      <c r="R92" s="613"/>
      <c r="S92" s="613"/>
      <c r="T92" s="613"/>
      <c r="U92" s="613"/>
      <c r="V92" s="613"/>
      <c r="W92" s="613"/>
      <c r="X92" s="616"/>
      <c r="Y92" s="481"/>
      <c r="Z92" s="603"/>
      <c r="AA92" s="155" t="s">
        <v>468</v>
      </c>
    </row>
  </sheetData>
  <mergeCells count="490">
    <mergeCell ref="AA84:AA85"/>
    <mergeCell ref="AA86:AA87"/>
    <mergeCell ref="W88:W92"/>
    <mergeCell ref="X88:X92"/>
    <mergeCell ref="R88:R92"/>
    <mergeCell ref="S88:S92"/>
    <mergeCell ref="T88:T92"/>
    <mergeCell ref="U88:U92"/>
    <mergeCell ref="V88:V92"/>
    <mergeCell ref="Z84:Z85"/>
    <mergeCell ref="Z86:Z87"/>
    <mergeCell ref="Z88:Z92"/>
    <mergeCell ref="M88:M92"/>
    <mergeCell ref="N88:N92"/>
    <mergeCell ref="O88:O92"/>
    <mergeCell ref="P88:P92"/>
    <mergeCell ref="Q88:Q92"/>
    <mergeCell ref="W84:W85"/>
    <mergeCell ref="X84:X85"/>
    <mergeCell ref="M86:M87"/>
    <mergeCell ref="N86:N87"/>
    <mergeCell ref="O86:O87"/>
    <mergeCell ref="P86:P87"/>
    <mergeCell ref="Q86:Q87"/>
    <mergeCell ref="R86:R87"/>
    <mergeCell ref="S86:S87"/>
    <mergeCell ref="T86:T87"/>
    <mergeCell ref="U86:U87"/>
    <mergeCell ref="V86:V87"/>
    <mergeCell ref="W86:W87"/>
    <mergeCell ref="X86:X87"/>
    <mergeCell ref="R84:R85"/>
    <mergeCell ref="S84:S85"/>
    <mergeCell ref="T84:T85"/>
    <mergeCell ref="U84:U85"/>
    <mergeCell ref="V84:V85"/>
    <mergeCell ref="M84:M85"/>
    <mergeCell ref="N84:N85"/>
    <mergeCell ref="O84:O85"/>
    <mergeCell ref="P84:P85"/>
    <mergeCell ref="Q84:Q85"/>
    <mergeCell ref="W78:W80"/>
    <mergeCell ref="X78:X80"/>
    <mergeCell ref="M81:M83"/>
    <mergeCell ref="N81:N83"/>
    <mergeCell ref="O81:O83"/>
    <mergeCell ref="P81:P83"/>
    <mergeCell ref="Q81:Q83"/>
    <mergeCell ref="R81:R83"/>
    <mergeCell ref="S81:S83"/>
    <mergeCell ref="T81:T83"/>
    <mergeCell ref="U81:U83"/>
    <mergeCell ref="V81:V83"/>
    <mergeCell ref="W81:W83"/>
    <mergeCell ref="X81:X83"/>
    <mergeCell ref="R78:R80"/>
    <mergeCell ref="S78:S80"/>
    <mergeCell ref="T78:T80"/>
    <mergeCell ref="U78:U80"/>
    <mergeCell ref="V78:V80"/>
    <mergeCell ref="O78:O80"/>
    <mergeCell ref="P78:P80"/>
    <mergeCell ref="Q78:Q80"/>
    <mergeCell ref="W74:W75"/>
    <mergeCell ref="X74:X75"/>
    <mergeCell ref="M76:M77"/>
    <mergeCell ref="N76:N77"/>
    <mergeCell ref="O76:O77"/>
    <mergeCell ref="P76:P77"/>
    <mergeCell ref="Q76:Q77"/>
    <mergeCell ref="R76:R77"/>
    <mergeCell ref="S76:S77"/>
    <mergeCell ref="T76:T77"/>
    <mergeCell ref="U76:U77"/>
    <mergeCell ref="V76:V77"/>
    <mergeCell ref="W76:W77"/>
    <mergeCell ref="X76:X77"/>
    <mergeCell ref="R74:R75"/>
    <mergeCell ref="S74:S75"/>
    <mergeCell ref="T74:T75"/>
    <mergeCell ref="U74:U75"/>
    <mergeCell ref="V74:V75"/>
    <mergeCell ref="O74:O75"/>
    <mergeCell ref="P74:P75"/>
    <mergeCell ref="Q74:Q75"/>
    <mergeCell ref="W66:W68"/>
    <mergeCell ref="X66:X68"/>
    <mergeCell ref="M69:M70"/>
    <mergeCell ref="N69:N70"/>
    <mergeCell ref="O69:O70"/>
    <mergeCell ref="P69:P70"/>
    <mergeCell ref="Q69:Q70"/>
    <mergeCell ref="R69:R70"/>
    <mergeCell ref="S69:S70"/>
    <mergeCell ref="T69:T70"/>
    <mergeCell ref="U69:U70"/>
    <mergeCell ref="V69:V70"/>
    <mergeCell ref="W69:W70"/>
    <mergeCell ref="X69:X70"/>
    <mergeCell ref="R66:R68"/>
    <mergeCell ref="S66:S68"/>
    <mergeCell ref="T66:T68"/>
    <mergeCell ref="U66:U68"/>
    <mergeCell ref="V66:V68"/>
    <mergeCell ref="O66:O68"/>
    <mergeCell ref="P66:P68"/>
    <mergeCell ref="Q66:Q68"/>
    <mergeCell ref="W60:W62"/>
    <mergeCell ref="X60:X62"/>
    <mergeCell ref="M63:M65"/>
    <mergeCell ref="N63:N65"/>
    <mergeCell ref="O63:O65"/>
    <mergeCell ref="P63:P65"/>
    <mergeCell ref="Q63:Q65"/>
    <mergeCell ref="R63:R65"/>
    <mergeCell ref="S63:S65"/>
    <mergeCell ref="T63:T65"/>
    <mergeCell ref="U63:U65"/>
    <mergeCell ref="V63:V65"/>
    <mergeCell ref="W63:W65"/>
    <mergeCell ref="X63:X65"/>
    <mergeCell ref="R60:R62"/>
    <mergeCell ref="S60:S62"/>
    <mergeCell ref="T60:T62"/>
    <mergeCell ref="U60:U62"/>
    <mergeCell ref="V60:V62"/>
    <mergeCell ref="O60:O62"/>
    <mergeCell ref="P60:P62"/>
    <mergeCell ref="Q60:Q62"/>
    <mergeCell ref="X54:X56"/>
    <mergeCell ref="M57:M59"/>
    <mergeCell ref="N57:N59"/>
    <mergeCell ref="O57:O59"/>
    <mergeCell ref="P57:P59"/>
    <mergeCell ref="Q57:Q59"/>
    <mergeCell ref="R57:R59"/>
    <mergeCell ref="S57:S59"/>
    <mergeCell ref="T57:T59"/>
    <mergeCell ref="U57:U59"/>
    <mergeCell ref="V57:V59"/>
    <mergeCell ref="W57:W59"/>
    <mergeCell ref="X57:X59"/>
    <mergeCell ref="S54:S56"/>
    <mergeCell ref="T54:T56"/>
    <mergeCell ref="U54:U56"/>
    <mergeCell ref="V54:V56"/>
    <mergeCell ref="W54:W56"/>
    <mergeCell ref="N54:N56"/>
    <mergeCell ref="O54:O56"/>
    <mergeCell ref="P54:P56"/>
    <mergeCell ref="Q54:Q56"/>
    <mergeCell ref="R54:R56"/>
    <mergeCell ref="T51:T53"/>
    <mergeCell ref="U51:U53"/>
    <mergeCell ref="V51:V53"/>
    <mergeCell ref="W51:W53"/>
    <mergeCell ref="X51:X53"/>
    <mergeCell ref="O51:O53"/>
    <mergeCell ref="P51:P53"/>
    <mergeCell ref="Q51:Q53"/>
    <mergeCell ref="R51:R53"/>
    <mergeCell ref="S51:S53"/>
    <mergeCell ref="T45:T50"/>
    <mergeCell ref="U45:U50"/>
    <mergeCell ref="V45:V50"/>
    <mergeCell ref="W45:W50"/>
    <mergeCell ref="X45:X50"/>
    <mergeCell ref="O45:O50"/>
    <mergeCell ref="P45:P50"/>
    <mergeCell ref="Q45:Q50"/>
    <mergeCell ref="R45:R50"/>
    <mergeCell ref="S45:S50"/>
    <mergeCell ref="T39:T44"/>
    <mergeCell ref="U39:U44"/>
    <mergeCell ref="V39:V44"/>
    <mergeCell ref="W39:W44"/>
    <mergeCell ref="X39:X44"/>
    <mergeCell ref="O39:O44"/>
    <mergeCell ref="P39:P44"/>
    <mergeCell ref="Q39:Q44"/>
    <mergeCell ref="R39:R44"/>
    <mergeCell ref="S39:S44"/>
    <mergeCell ref="T33:T38"/>
    <mergeCell ref="U33:U38"/>
    <mergeCell ref="V33:V38"/>
    <mergeCell ref="W33:W38"/>
    <mergeCell ref="X33:X38"/>
    <mergeCell ref="O33:O38"/>
    <mergeCell ref="P33:P38"/>
    <mergeCell ref="Q33:Q38"/>
    <mergeCell ref="R33:R38"/>
    <mergeCell ref="S33:S38"/>
    <mergeCell ref="T21:T32"/>
    <mergeCell ref="U21:U32"/>
    <mergeCell ref="V21:V32"/>
    <mergeCell ref="W21:W32"/>
    <mergeCell ref="X21:X32"/>
    <mergeCell ref="O21:O32"/>
    <mergeCell ref="P21:P32"/>
    <mergeCell ref="Q21:Q32"/>
    <mergeCell ref="R21:R32"/>
    <mergeCell ref="S21:S32"/>
    <mergeCell ref="T9:T20"/>
    <mergeCell ref="U9:U20"/>
    <mergeCell ref="V9:V20"/>
    <mergeCell ref="W9:W20"/>
    <mergeCell ref="X9:X20"/>
    <mergeCell ref="O9:O20"/>
    <mergeCell ref="P9:P20"/>
    <mergeCell ref="Q9:Q20"/>
    <mergeCell ref="R9:R20"/>
    <mergeCell ref="S9:S20"/>
    <mergeCell ref="M51:M53"/>
    <mergeCell ref="N51:N53"/>
    <mergeCell ref="M54:M56"/>
    <mergeCell ref="L69:L70"/>
    <mergeCell ref="L74:L75"/>
    <mergeCell ref="L76:L77"/>
    <mergeCell ref="L78:L80"/>
    <mergeCell ref="L81:L83"/>
    <mergeCell ref="L54:L56"/>
    <mergeCell ref="L57:L59"/>
    <mergeCell ref="L60:L62"/>
    <mergeCell ref="M60:M62"/>
    <mergeCell ref="N60:N62"/>
    <mergeCell ref="M66:M68"/>
    <mergeCell ref="N66:N68"/>
    <mergeCell ref="M74:M75"/>
    <mergeCell ref="N74:N75"/>
    <mergeCell ref="M78:M80"/>
    <mergeCell ref="N78:N80"/>
    <mergeCell ref="M9:M20"/>
    <mergeCell ref="N9:N20"/>
    <mergeCell ref="M21:M32"/>
    <mergeCell ref="N21:N32"/>
    <mergeCell ref="M33:M38"/>
    <mergeCell ref="N33:N38"/>
    <mergeCell ref="M39:M44"/>
    <mergeCell ref="N39:N44"/>
    <mergeCell ref="M45:M50"/>
    <mergeCell ref="N45:N50"/>
    <mergeCell ref="Z74:Z75"/>
    <mergeCell ref="Z76:Z77"/>
    <mergeCell ref="Z78:Z83"/>
    <mergeCell ref="AA74:AA75"/>
    <mergeCell ref="AA76:AA77"/>
    <mergeCell ref="Z66:Z68"/>
    <mergeCell ref="Z69:Z71"/>
    <mergeCell ref="Z57:Z59"/>
    <mergeCell ref="Z60:Z62"/>
    <mergeCell ref="Z63:Z65"/>
    <mergeCell ref="AA78:AA83"/>
    <mergeCell ref="Z45:Z50"/>
    <mergeCell ref="Z51:Z53"/>
    <mergeCell ref="Z54:Z56"/>
    <mergeCell ref="Z9:Z20"/>
    <mergeCell ref="AA9:AA14"/>
    <mergeCell ref="Z21:Z32"/>
    <mergeCell ref="AA21:AA26"/>
    <mergeCell ref="Z33:Z44"/>
    <mergeCell ref="AA33:AA38"/>
    <mergeCell ref="J86:J87"/>
    <mergeCell ref="A88:A92"/>
    <mergeCell ref="B88:B92"/>
    <mergeCell ref="C88:C92"/>
    <mergeCell ref="D88:D92"/>
    <mergeCell ref="E88:E92"/>
    <mergeCell ref="G88:G92"/>
    <mergeCell ref="H88:H92"/>
    <mergeCell ref="I88:I92"/>
    <mergeCell ref="J88:J92"/>
    <mergeCell ref="F89:F92"/>
    <mergeCell ref="A86:A87"/>
    <mergeCell ref="B86:B87"/>
    <mergeCell ref="C86:C87"/>
    <mergeCell ref="D86:D87"/>
    <mergeCell ref="E86:E87"/>
    <mergeCell ref="F86:F87"/>
    <mergeCell ref="G86:G87"/>
    <mergeCell ref="H86:H87"/>
    <mergeCell ref="I86:I87"/>
    <mergeCell ref="G84:G85"/>
    <mergeCell ref="H84:H85"/>
    <mergeCell ref="I84:I85"/>
    <mergeCell ref="J84:J85"/>
    <mergeCell ref="C81:C83"/>
    <mergeCell ref="D81:D83"/>
    <mergeCell ref="E81:E83"/>
    <mergeCell ref="A84:A85"/>
    <mergeCell ref="B84:B85"/>
    <mergeCell ref="C84:C85"/>
    <mergeCell ref="D84:D85"/>
    <mergeCell ref="E84:E85"/>
    <mergeCell ref="J69:J70"/>
    <mergeCell ref="K69:K70"/>
    <mergeCell ref="A74:A75"/>
    <mergeCell ref="B74:B75"/>
    <mergeCell ref="C74:C75"/>
    <mergeCell ref="D74:D75"/>
    <mergeCell ref="E74:E75"/>
    <mergeCell ref="G74:G75"/>
    <mergeCell ref="A78:A80"/>
    <mergeCell ref="B78:B80"/>
    <mergeCell ref="C78:C80"/>
    <mergeCell ref="D78:D80"/>
    <mergeCell ref="E78:E80"/>
    <mergeCell ref="G78:G80"/>
    <mergeCell ref="H78:H80"/>
    <mergeCell ref="I78:I80"/>
    <mergeCell ref="J78:J83"/>
    <mergeCell ref="A81:A83"/>
    <mergeCell ref="B81:B83"/>
    <mergeCell ref="G81:G83"/>
    <mergeCell ref="H81:H83"/>
    <mergeCell ref="I81:I83"/>
    <mergeCell ref="A69:A71"/>
    <mergeCell ref="B69:B71"/>
    <mergeCell ref="C69:C71"/>
    <mergeCell ref="D69:D71"/>
    <mergeCell ref="E69:E71"/>
    <mergeCell ref="F69:F71"/>
    <mergeCell ref="G69:G70"/>
    <mergeCell ref="H69:H70"/>
    <mergeCell ref="I69:I70"/>
    <mergeCell ref="A66:A68"/>
    <mergeCell ref="B66:B68"/>
    <mergeCell ref="D66:D68"/>
    <mergeCell ref="E66:E68"/>
    <mergeCell ref="F66:F68"/>
    <mergeCell ref="G66:G68"/>
    <mergeCell ref="H66:H68"/>
    <mergeCell ref="I66:I68"/>
    <mergeCell ref="J66:J68"/>
    <mergeCell ref="A63:A65"/>
    <mergeCell ref="B63:B65"/>
    <mergeCell ref="D63:D65"/>
    <mergeCell ref="E63:E65"/>
    <mergeCell ref="F63:F65"/>
    <mergeCell ref="G63:G65"/>
    <mergeCell ref="H63:H65"/>
    <mergeCell ref="I63:I65"/>
    <mergeCell ref="J63:J65"/>
    <mergeCell ref="A60:A62"/>
    <mergeCell ref="B60:B62"/>
    <mergeCell ref="D60:D62"/>
    <mergeCell ref="E60:E62"/>
    <mergeCell ref="F60:F62"/>
    <mergeCell ref="G60:G62"/>
    <mergeCell ref="H60:H62"/>
    <mergeCell ref="I60:I62"/>
    <mergeCell ref="J60:J62"/>
    <mergeCell ref="A57:A59"/>
    <mergeCell ref="B57:B59"/>
    <mergeCell ref="D57:D59"/>
    <mergeCell ref="E57:E59"/>
    <mergeCell ref="F57:F59"/>
    <mergeCell ref="G57:G59"/>
    <mergeCell ref="H57:H59"/>
    <mergeCell ref="I57:I59"/>
    <mergeCell ref="J57:J59"/>
    <mergeCell ref="H9:H20"/>
    <mergeCell ref="I9:I20"/>
    <mergeCell ref="J9:J20"/>
    <mergeCell ref="H21:H32"/>
    <mergeCell ref="I21:I32"/>
    <mergeCell ref="J21:J32"/>
    <mergeCell ref="I33:I38"/>
    <mergeCell ref="J33:J38"/>
    <mergeCell ref="K9:K14"/>
    <mergeCell ref="K15:K20"/>
    <mergeCell ref="K21:K26"/>
    <mergeCell ref="H33:H38"/>
    <mergeCell ref="A9:A14"/>
    <mergeCell ref="B9:B50"/>
    <mergeCell ref="D9:D20"/>
    <mergeCell ref="E9:E20"/>
    <mergeCell ref="G9:G20"/>
    <mergeCell ref="F10:F20"/>
    <mergeCell ref="A15:A20"/>
    <mergeCell ref="A21:A26"/>
    <mergeCell ref="D21:D26"/>
    <mergeCell ref="E21:E26"/>
    <mergeCell ref="G21:G32"/>
    <mergeCell ref="F22:F26"/>
    <mergeCell ref="A39:A44"/>
    <mergeCell ref="D39:D44"/>
    <mergeCell ref="E39:E44"/>
    <mergeCell ref="G39:G44"/>
    <mergeCell ref="A27:A32"/>
    <mergeCell ref="D27:D32"/>
    <mergeCell ref="E27:E32"/>
    <mergeCell ref="F28:F32"/>
    <mergeCell ref="A33:A38"/>
    <mergeCell ref="D33:D38"/>
    <mergeCell ref="E33:E38"/>
    <mergeCell ref="G33:G38"/>
    <mergeCell ref="Z6:AA7"/>
    <mergeCell ref="A6:Y7"/>
    <mergeCell ref="A5:B5"/>
    <mergeCell ref="A1:B4"/>
    <mergeCell ref="C1:Z1"/>
    <mergeCell ref="C2:Z2"/>
    <mergeCell ref="C3:Z3"/>
    <mergeCell ref="C4:Z4"/>
    <mergeCell ref="C5:AA5"/>
    <mergeCell ref="F34:F38"/>
    <mergeCell ref="J39:J44"/>
    <mergeCell ref="F40:F44"/>
    <mergeCell ref="A45:A50"/>
    <mergeCell ref="D45:D50"/>
    <mergeCell ref="E45:E50"/>
    <mergeCell ref="G45:G50"/>
    <mergeCell ref="H45:H50"/>
    <mergeCell ref="I45:I50"/>
    <mergeCell ref="J45:J50"/>
    <mergeCell ref="F46:F50"/>
    <mergeCell ref="H39:H44"/>
    <mergeCell ref="I39:I44"/>
    <mergeCell ref="H51:H53"/>
    <mergeCell ref="I51:I53"/>
    <mergeCell ref="J51:J53"/>
    <mergeCell ref="A54:A56"/>
    <mergeCell ref="B54:B56"/>
    <mergeCell ref="D54:D56"/>
    <mergeCell ref="E54:E56"/>
    <mergeCell ref="F54:F56"/>
    <mergeCell ref="G54:G56"/>
    <mergeCell ref="H54:H56"/>
    <mergeCell ref="I54:I56"/>
    <mergeCell ref="J54:J56"/>
    <mergeCell ref="A51:A53"/>
    <mergeCell ref="B51:B53"/>
    <mergeCell ref="D51:D53"/>
    <mergeCell ref="E51:E53"/>
    <mergeCell ref="F51:F53"/>
    <mergeCell ref="G51:G53"/>
    <mergeCell ref="H74:H75"/>
    <mergeCell ref="I74:I75"/>
    <mergeCell ref="J74:J75"/>
    <mergeCell ref="A76:A77"/>
    <mergeCell ref="B76:B77"/>
    <mergeCell ref="C76:C77"/>
    <mergeCell ref="D76:D77"/>
    <mergeCell ref="E76:E77"/>
    <mergeCell ref="G76:G77"/>
    <mergeCell ref="H76:H77"/>
    <mergeCell ref="I76:I77"/>
    <mergeCell ref="J76:J77"/>
    <mergeCell ref="Y78:Y80"/>
    <mergeCell ref="Y81:Y83"/>
    <mergeCell ref="Y84:Y85"/>
    <mergeCell ref="Y86:Y87"/>
    <mergeCell ref="Y88:Y92"/>
    <mergeCell ref="K27:K32"/>
    <mergeCell ref="K33:K38"/>
    <mergeCell ref="K39:K44"/>
    <mergeCell ref="K45:K50"/>
    <mergeCell ref="K51:K53"/>
    <mergeCell ref="K54:K56"/>
    <mergeCell ref="K57:K59"/>
    <mergeCell ref="K60:K62"/>
    <mergeCell ref="K63:K65"/>
    <mergeCell ref="K66:K68"/>
    <mergeCell ref="L63:L65"/>
    <mergeCell ref="L66:L68"/>
    <mergeCell ref="L33:L38"/>
    <mergeCell ref="L39:L44"/>
    <mergeCell ref="L45:L50"/>
    <mergeCell ref="L51:L53"/>
    <mergeCell ref="L84:L85"/>
    <mergeCell ref="L86:L87"/>
    <mergeCell ref="L88:L92"/>
    <mergeCell ref="Y51:Y53"/>
    <mergeCell ref="Y54:Y56"/>
    <mergeCell ref="Y57:Y59"/>
    <mergeCell ref="Y60:Y62"/>
    <mergeCell ref="Y63:Y65"/>
    <mergeCell ref="Y66:Y68"/>
    <mergeCell ref="Y69:Y70"/>
    <mergeCell ref="Y74:Y75"/>
    <mergeCell ref="Y76:Y77"/>
    <mergeCell ref="L9:L20"/>
    <mergeCell ref="L21:L32"/>
    <mergeCell ref="K74:K75"/>
    <mergeCell ref="K76:K77"/>
    <mergeCell ref="K78:K80"/>
    <mergeCell ref="K81:K83"/>
    <mergeCell ref="K84:K85"/>
    <mergeCell ref="K86:K87"/>
    <mergeCell ref="K88:K92"/>
  </mergeCells>
  <dataValidations count="1">
    <dataValidation type="list" allowBlank="1" showInputMessage="1" showErrorMessage="1" sqref="X9:X112" xr:uid="{00000000-0002-0000-0200-000000000000}">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224"/>
  <sheetViews>
    <sheetView topLeftCell="AM1" zoomScale="90" zoomScaleNormal="90" workbookViewId="0">
      <pane ySplit="8" topLeftCell="A109" activePane="bottomLeft" state="frozen"/>
      <selection pane="bottomLeft" activeCell="AR111" sqref="AR111"/>
    </sheetView>
  </sheetViews>
  <sheetFormatPr baseColWidth="10" defaultColWidth="10.85546875" defaultRowHeight="14.25" x14ac:dyDescent="0.2"/>
  <cols>
    <col min="1" max="1" width="23.42578125" style="101" customWidth="1"/>
    <col min="2" max="3" width="23.140625" style="101" customWidth="1"/>
    <col min="4" max="4" width="34.85546875" style="101" customWidth="1"/>
    <col min="5" max="5" width="26.5703125" style="101" customWidth="1"/>
    <col min="6" max="6" width="44.42578125" style="101" customWidth="1"/>
    <col min="7" max="7" width="40.42578125" style="101" customWidth="1"/>
    <col min="8" max="8" width="45.85546875" style="101" customWidth="1"/>
    <col min="9" max="9" width="31.85546875" style="101" customWidth="1"/>
    <col min="10" max="11" width="31.85546875" style="250" customWidth="1"/>
    <col min="12" max="12" width="31.85546875" style="251" customWidth="1"/>
    <col min="13" max="15" width="31.85546875" style="250" customWidth="1"/>
    <col min="16" max="16" width="57.140625" style="101" customWidth="1"/>
    <col min="17" max="17" width="45.140625" style="101" hidden="1" customWidth="1"/>
    <col min="18" max="18" width="24.42578125" style="101" customWidth="1"/>
    <col min="19" max="19" width="22.85546875" style="101" customWidth="1"/>
    <col min="20" max="20" width="24.5703125" style="101" customWidth="1"/>
    <col min="21" max="21" width="26.5703125" style="101" hidden="1" customWidth="1"/>
    <col min="22" max="22" width="28.5703125" style="101" hidden="1" customWidth="1"/>
    <col min="23" max="23" width="36.140625" style="101" hidden="1" customWidth="1"/>
    <col min="24" max="24" width="28.5703125" style="101" hidden="1" customWidth="1"/>
    <col min="25" max="25" width="28.5703125" style="101" customWidth="1"/>
    <col min="26" max="26" width="21.140625" style="101" customWidth="1"/>
    <col min="27" max="27" width="21.5703125" style="101" customWidth="1"/>
    <col min="28" max="28" width="20.85546875" style="101" customWidth="1"/>
    <col min="29" max="29" width="35.85546875" style="3" customWidth="1"/>
    <col min="30" max="30" width="31.5703125" style="101" customWidth="1"/>
    <col min="31" max="31" width="32.85546875" style="101" customWidth="1"/>
    <col min="32" max="32" width="39.85546875" style="101" customWidth="1"/>
    <col min="33" max="33" width="61.85546875" style="101" customWidth="1"/>
    <col min="34" max="34" width="31.140625" style="101" customWidth="1"/>
    <col min="35" max="35" width="80.42578125" style="101" customWidth="1"/>
    <col min="36" max="36" width="46.140625" style="101" customWidth="1"/>
    <col min="37" max="37" width="34.7109375" style="166" customWidth="1"/>
    <col min="38" max="38" width="37.85546875" style="101" customWidth="1"/>
    <col min="39" max="39" width="33.140625" style="101" bestFit="1" customWidth="1"/>
    <col min="40" max="40" width="33.140625" style="101" customWidth="1"/>
    <col min="41" max="41" width="43.140625" style="101" customWidth="1"/>
    <col min="42" max="42" width="30.85546875" style="101" bestFit="1" customWidth="1"/>
    <col min="43" max="43" width="33.5703125" style="101" customWidth="1"/>
    <col min="44" max="44" width="27.42578125" style="101" customWidth="1"/>
    <col min="45" max="45" width="48.140625" style="101" customWidth="1"/>
    <col min="46" max="46" width="41" style="101" bestFit="1" customWidth="1"/>
    <col min="47" max="50" width="10.85546875" style="101"/>
    <col min="51" max="51" width="56.85546875" style="101" hidden="1" customWidth="1"/>
    <col min="52" max="16384" width="10.85546875" style="101"/>
  </cols>
  <sheetData>
    <row r="1" spans="1:59" s="3" customFormat="1" ht="6" customHeight="1" x14ac:dyDescent="0.2">
      <c r="A1" s="782" t="s">
        <v>0</v>
      </c>
      <c r="B1" s="783"/>
      <c r="C1" s="544" t="s">
        <v>1</v>
      </c>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6"/>
      <c r="AT1" s="31" t="s">
        <v>213</v>
      </c>
    </row>
    <row r="2" spans="1:59" s="3" customFormat="1" ht="6" customHeight="1" x14ac:dyDescent="0.2">
      <c r="A2" s="784"/>
      <c r="B2" s="785"/>
      <c r="C2" s="544" t="s">
        <v>2</v>
      </c>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6"/>
      <c r="AT2" s="31" t="s">
        <v>3</v>
      </c>
    </row>
    <row r="3" spans="1:59" s="3" customFormat="1" ht="6" customHeight="1" x14ac:dyDescent="0.2">
      <c r="A3" s="784"/>
      <c r="B3" s="785"/>
      <c r="C3" s="544" t="s">
        <v>4</v>
      </c>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6"/>
      <c r="AT3" s="31" t="s">
        <v>212</v>
      </c>
    </row>
    <row r="4" spans="1:59" s="3" customFormat="1" ht="6" customHeight="1" x14ac:dyDescent="0.2">
      <c r="A4" s="786"/>
      <c r="B4" s="787"/>
      <c r="C4" s="544" t="s">
        <v>157</v>
      </c>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6"/>
      <c r="AT4" s="31" t="s">
        <v>216</v>
      </c>
    </row>
    <row r="5" spans="1:59" s="3" customFormat="1" ht="35.25" customHeight="1" x14ac:dyDescent="0.2">
      <c r="A5" s="536" t="s">
        <v>5</v>
      </c>
      <c r="B5" s="537"/>
      <c r="C5" s="790" t="s">
        <v>645</v>
      </c>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791"/>
      <c r="AM5" s="791"/>
      <c r="AN5" s="791"/>
      <c r="AO5" s="791"/>
      <c r="AP5" s="791"/>
      <c r="AQ5" s="791"/>
      <c r="AR5" s="791"/>
      <c r="AS5" s="791"/>
      <c r="AT5" s="792"/>
    </row>
    <row r="6" spans="1:59" ht="15" customHeight="1" x14ac:dyDescent="0.2">
      <c r="A6" s="778" t="s">
        <v>168</v>
      </c>
      <c r="B6" s="778"/>
      <c r="C6" s="778"/>
      <c r="D6" s="778"/>
      <c r="E6" s="778"/>
      <c r="F6" s="778"/>
      <c r="G6" s="778"/>
      <c r="H6" s="778"/>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9"/>
      <c r="AH6" s="788" t="s">
        <v>93</v>
      </c>
      <c r="AI6" s="531"/>
      <c r="AJ6" s="531"/>
      <c r="AK6" s="531"/>
      <c r="AL6" s="531"/>
      <c r="AM6" s="532"/>
      <c r="AN6" s="43"/>
      <c r="AO6" s="468" t="s">
        <v>6</v>
      </c>
      <c r="AP6" s="469"/>
      <c r="AQ6" s="469"/>
      <c r="AR6" s="469"/>
      <c r="AS6" s="469"/>
      <c r="AT6" s="470"/>
    </row>
    <row r="7" spans="1:59" ht="15" customHeight="1" x14ac:dyDescent="0.2">
      <c r="A7" s="780"/>
      <c r="B7" s="780"/>
      <c r="C7" s="780"/>
      <c r="D7" s="780"/>
      <c r="E7" s="780"/>
      <c r="F7" s="780"/>
      <c r="G7" s="780"/>
      <c r="H7" s="780"/>
      <c r="I7" s="780"/>
      <c r="J7" s="780"/>
      <c r="K7" s="780"/>
      <c r="L7" s="780"/>
      <c r="M7" s="780"/>
      <c r="N7" s="780"/>
      <c r="O7" s="780"/>
      <c r="P7" s="780"/>
      <c r="Q7" s="780"/>
      <c r="R7" s="780"/>
      <c r="S7" s="780"/>
      <c r="T7" s="780"/>
      <c r="U7" s="780"/>
      <c r="V7" s="780"/>
      <c r="W7" s="780"/>
      <c r="X7" s="780"/>
      <c r="Y7" s="780"/>
      <c r="Z7" s="780"/>
      <c r="AA7" s="780"/>
      <c r="AB7" s="780"/>
      <c r="AC7" s="780"/>
      <c r="AD7" s="780"/>
      <c r="AE7" s="780"/>
      <c r="AF7" s="780"/>
      <c r="AG7" s="781"/>
      <c r="AH7" s="789"/>
      <c r="AI7" s="533"/>
      <c r="AJ7" s="533"/>
      <c r="AK7" s="533"/>
      <c r="AL7" s="533"/>
      <c r="AM7" s="535"/>
      <c r="AN7" s="44"/>
      <c r="AO7" s="529"/>
      <c r="AP7" s="793"/>
      <c r="AQ7" s="793"/>
      <c r="AR7" s="793"/>
      <c r="AS7" s="793"/>
      <c r="AT7" s="530"/>
    </row>
    <row r="8" spans="1:59" s="166" customFormat="1" ht="60.6" customHeight="1" x14ac:dyDescent="0.2">
      <c r="A8" s="22" t="s">
        <v>97</v>
      </c>
      <c r="B8" s="22" t="s">
        <v>7</v>
      </c>
      <c r="C8" s="22" t="s">
        <v>192</v>
      </c>
      <c r="D8" s="99" t="s">
        <v>148</v>
      </c>
      <c r="E8" s="2" t="s">
        <v>10</v>
      </c>
      <c r="F8" s="22" t="s">
        <v>11</v>
      </c>
      <c r="G8" s="2" t="s">
        <v>146</v>
      </c>
      <c r="H8" s="2" t="s">
        <v>196</v>
      </c>
      <c r="I8" s="2" t="s">
        <v>147</v>
      </c>
      <c r="J8" s="22" t="s">
        <v>201</v>
      </c>
      <c r="K8" s="41" t="s">
        <v>337</v>
      </c>
      <c r="L8" s="41" t="s">
        <v>469</v>
      </c>
      <c r="M8" s="45" t="s">
        <v>637</v>
      </c>
      <c r="N8" s="45" t="s">
        <v>638</v>
      </c>
      <c r="O8" s="165" t="s">
        <v>338</v>
      </c>
      <c r="P8" s="23" t="s">
        <v>190</v>
      </c>
      <c r="Q8" s="23" t="s">
        <v>208</v>
      </c>
      <c r="R8" s="23" t="s">
        <v>12</v>
      </c>
      <c r="S8" s="22" t="s">
        <v>194</v>
      </c>
      <c r="T8" s="162" t="s">
        <v>643</v>
      </c>
      <c r="U8" s="162" t="s">
        <v>639</v>
      </c>
      <c r="V8" s="42" t="s">
        <v>640</v>
      </c>
      <c r="W8" s="42" t="s">
        <v>522</v>
      </c>
      <c r="X8" s="42" t="s">
        <v>339</v>
      </c>
      <c r="Y8" s="416" t="s">
        <v>716</v>
      </c>
      <c r="Z8" s="163" t="s">
        <v>149</v>
      </c>
      <c r="AA8" s="163" t="s">
        <v>150</v>
      </c>
      <c r="AB8" s="164" t="s">
        <v>16</v>
      </c>
      <c r="AC8" s="22" t="s">
        <v>17</v>
      </c>
      <c r="AD8" s="22" t="s">
        <v>163</v>
      </c>
      <c r="AE8" s="22" t="s">
        <v>35</v>
      </c>
      <c r="AF8" s="22" t="s">
        <v>102</v>
      </c>
      <c r="AG8" s="22" t="s">
        <v>103</v>
      </c>
      <c r="AH8" s="2" t="s">
        <v>22</v>
      </c>
      <c r="AI8" s="165" t="s">
        <v>152</v>
      </c>
      <c r="AJ8" s="165" t="s">
        <v>206</v>
      </c>
      <c r="AK8" s="165" t="s">
        <v>23</v>
      </c>
      <c r="AL8" s="165" t="s">
        <v>24</v>
      </c>
      <c r="AM8" s="165" t="s">
        <v>25</v>
      </c>
      <c r="AN8" s="45" t="s">
        <v>233</v>
      </c>
      <c r="AO8" s="22" t="s">
        <v>19</v>
      </c>
      <c r="AP8" s="22" t="s">
        <v>151</v>
      </c>
      <c r="AQ8" s="45" t="s">
        <v>641</v>
      </c>
      <c r="AR8" s="45" t="s">
        <v>642</v>
      </c>
      <c r="AS8" s="22" t="s">
        <v>18</v>
      </c>
      <c r="AT8" s="22" t="s">
        <v>20</v>
      </c>
    </row>
    <row r="9" spans="1:59" ht="60" customHeight="1" x14ac:dyDescent="0.25">
      <c r="A9" s="667" t="s">
        <v>243</v>
      </c>
      <c r="B9" s="794" t="s">
        <v>244</v>
      </c>
      <c r="C9" s="700" t="s">
        <v>340</v>
      </c>
      <c r="D9" s="667" t="s">
        <v>289</v>
      </c>
      <c r="E9" s="667" t="s">
        <v>341</v>
      </c>
      <c r="F9" s="684">
        <v>2024130010106</v>
      </c>
      <c r="G9" s="667" t="s">
        <v>342</v>
      </c>
      <c r="H9" s="667" t="s">
        <v>343</v>
      </c>
      <c r="I9" s="736" t="s">
        <v>344</v>
      </c>
      <c r="J9" s="661">
        <v>0.1</v>
      </c>
      <c r="K9" s="655"/>
      <c r="L9" s="655"/>
      <c r="M9" s="653"/>
      <c r="N9" s="653"/>
      <c r="O9" s="653">
        <v>2</v>
      </c>
      <c r="P9" s="90" t="s">
        <v>347</v>
      </c>
      <c r="Q9" s="736"/>
      <c r="R9" s="765" t="s">
        <v>323</v>
      </c>
      <c r="S9" s="84">
        <v>18</v>
      </c>
      <c r="T9" s="290">
        <v>4</v>
      </c>
      <c r="U9" s="254"/>
      <c r="V9" s="254"/>
      <c r="W9" s="254"/>
      <c r="X9" s="254"/>
      <c r="Y9" s="417">
        <f>+T9/S9</f>
        <v>0.22222222222222221</v>
      </c>
      <c r="Z9" s="91">
        <v>45673</v>
      </c>
      <c r="AA9" s="92">
        <v>46022</v>
      </c>
      <c r="AB9" s="93">
        <f>_xlfn.DAYS(AA9,Z9)</f>
        <v>349</v>
      </c>
      <c r="AC9" s="709">
        <v>1065570</v>
      </c>
      <c r="AD9" s="821" t="s">
        <v>355</v>
      </c>
      <c r="AE9" s="667" t="s">
        <v>356</v>
      </c>
      <c r="AF9" s="667" t="s">
        <v>523</v>
      </c>
      <c r="AG9" s="667" t="s">
        <v>524</v>
      </c>
      <c r="AH9" s="93" t="s">
        <v>650</v>
      </c>
      <c r="AI9" s="296" t="s">
        <v>651</v>
      </c>
      <c r="AJ9" s="49" t="s">
        <v>653</v>
      </c>
      <c r="AK9" s="93" t="s">
        <v>652</v>
      </c>
      <c r="AL9" s="95" t="s">
        <v>697</v>
      </c>
      <c r="AM9" s="92">
        <v>45698</v>
      </c>
      <c r="AN9" s="92"/>
      <c r="AO9" s="826">
        <v>1991858111</v>
      </c>
      <c r="AP9" s="826">
        <v>1991858111</v>
      </c>
      <c r="AQ9" s="826">
        <v>268300000</v>
      </c>
      <c r="AR9" s="827">
        <f>+AQ9/AP9</f>
        <v>0.13469834950507678</v>
      </c>
      <c r="AS9" s="95" t="s">
        <v>697</v>
      </c>
      <c r="AT9" s="712" t="s">
        <v>341</v>
      </c>
      <c r="AW9" s="166"/>
      <c r="AX9" s="166"/>
      <c r="AY9" s="166"/>
      <c r="AZ9" s="166"/>
      <c r="BA9" s="166"/>
      <c r="BB9" s="166"/>
      <c r="BC9" s="166"/>
      <c r="BD9" s="166"/>
      <c r="BE9" s="166"/>
      <c r="BF9" s="166"/>
      <c r="BG9" s="166"/>
    </row>
    <row r="10" spans="1:59" ht="60" customHeight="1" x14ac:dyDescent="0.2">
      <c r="A10" s="668"/>
      <c r="B10" s="795"/>
      <c r="C10" s="701"/>
      <c r="D10" s="668"/>
      <c r="E10" s="668"/>
      <c r="F10" s="685"/>
      <c r="G10" s="668"/>
      <c r="H10" s="668"/>
      <c r="I10" s="737"/>
      <c r="J10" s="662"/>
      <c r="K10" s="656"/>
      <c r="L10" s="656"/>
      <c r="M10" s="658"/>
      <c r="N10" s="658"/>
      <c r="O10" s="658"/>
      <c r="P10" s="90" t="s">
        <v>348</v>
      </c>
      <c r="Q10" s="737"/>
      <c r="R10" s="766"/>
      <c r="S10" s="269">
        <v>2</v>
      </c>
      <c r="T10" s="290">
        <v>1</v>
      </c>
      <c r="U10" s="254"/>
      <c r="V10" s="254"/>
      <c r="W10" s="254"/>
      <c r="X10" s="254"/>
      <c r="Y10" s="417">
        <f t="shared" ref="Y10:Y16" si="0">+T10/S10</f>
        <v>0.5</v>
      </c>
      <c r="Z10" s="91">
        <v>45673</v>
      </c>
      <c r="AA10" s="92">
        <v>46022</v>
      </c>
      <c r="AB10" s="93">
        <f>_xlfn.DAYS(AA10,Z10)</f>
        <v>349</v>
      </c>
      <c r="AC10" s="710"/>
      <c r="AD10" s="822"/>
      <c r="AE10" s="668"/>
      <c r="AF10" s="668"/>
      <c r="AG10" s="669"/>
      <c r="AH10" s="93" t="s">
        <v>650</v>
      </c>
      <c r="AI10" s="93"/>
      <c r="AJ10" s="167"/>
      <c r="AK10" s="93"/>
      <c r="AL10" s="93"/>
      <c r="AM10" s="92"/>
      <c r="AN10" s="92"/>
      <c r="AO10" s="168"/>
      <c r="AP10" s="168"/>
      <c r="AQ10" s="168"/>
      <c r="AR10" s="170"/>
      <c r="AS10" s="95"/>
      <c r="AT10" s="713"/>
      <c r="AW10" s="166"/>
      <c r="AX10" s="166"/>
      <c r="AY10" s="166"/>
      <c r="AZ10" s="166"/>
      <c r="BA10" s="166"/>
      <c r="BB10" s="166"/>
      <c r="BC10" s="166"/>
      <c r="BD10" s="166"/>
      <c r="BE10" s="166"/>
      <c r="BF10" s="166"/>
      <c r="BG10" s="166"/>
    </row>
    <row r="11" spans="1:59" ht="60" customHeight="1" x14ac:dyDescent="0.2">
      <c r="A11" s="668"/>
      <c r="B11" s="795"/>
      <c r="C11" s="701"/>
      <c r="D11" s="668"/>
      <c r="E11" s="668"/>
      <c r="F11" s="685"/>
      <c r="G11" s="668"/>
      <c r="H11" s="668"/>
      <c r="I11" s="737"/>
      <c r="J11" s="662"/>
      <c r="K11" s="656"/>
      <c r="L11" s="656"/>
      <c r="M11" s="658"/>
      <c r="N11" s="658"/>
      <c r="O11" s="658"/>
      <c r="P11" s="90" t="s">
        <v>349</v>
      </c>
      <c r="Q11" s="737"/>
      <c r="R11" s="766"/>
      <c r="S11" s="84">
        <v>18</v>
      </c>
      <c r="T11" s="290">
        <v>18</v>
      </c>
      <c r="U11" s="254"/>
      <c r="V11" s="254"/>
      <c r="W11" s="254"/>
      <c r="X11" s="254"/>
      <c r="Y11" s="417">
        <f t="shared" si="0"/>
        <v>1</v>
      </c>
      <c r="Z11" s="91">
        <v>45673</v>
      </c>
      <c r="AA11" s="92">
        <v>46022</v>
      </c>
      <c r="AB11" s="93">
        <f t="shared" ref="AB11:AB15" si="1">_xlfn.DAYS(AA11,Z11)</f>
        <v>349</v>
      </c>
      <c r="AC11" s="710"/>
      <c r="AD11" s="822"/>
      <c r="AE11" s="668"/>
      <c r="AF11" s="668"/>
      <c r="AG11" s="667" t="s">
        <v>525</v>
      </c>
      <c r="AH11" s="93" t="s">
        <v>650</v>
      </c>
      <c r="AI11" s="93"/>
      <c r="AJ11" s="167"/>
      <c r="AK11" s="93"/>
      <c r="AL11" s="93"/>
      <c r="AM11" s="92"/>
      <c r="AN11" s="92"/>
      <c r="AO11" s="168"/>
      <c r="AP11" s="168"/>
      <c r="AQ11" s="169"/>
      <c r="AR11" s="170"/>
      <c r="AS11" s="95"/>
      <c r="AT11" s="713"/>
      <c r="AW11" s="166"/>
      <c r="AX11" s="166"/>
      <c r="AY11" s="166"/>
      <c r="AZ11" s="166"/>
      <c r="BA11" s="166"/>
      <c r="BB11" s="166"/>
      <c r="BC11" s="166"/>
      <c r="BD11" s="166"/>
      <c r="BE11" s="166"/>
      <c r="BF11" s="166"/>
      <c r="BG11" s="166"/>
    </row>
    <row r="12" spans="1:59" ht="60" customHeight="1" x14ac:dyDescent="0.2">
      <c r="A12" s="668"/>
      <c r="B12" s="795"/>
      <c r="C12" s="701"/>
      <c r="D12" s="669"/>
      <c r="E12" s="668"/>
      <c r="F12" s="685"/>
      <c r="G12" s="668"/>
      <c r="H12" s="669"/>
      <c r="I12" s="738"/>
      <c r="J12" s="663"/>
      <c r="K12" s="657"/>
      <c r="L12" s="657"/>
      <c r="M12" s="654"/>
      <c r="N12" s="654"/>
      <c r="O12" s="654"/>
      <c r="P12" s="90" t="s">
        <v>350</v>
      </c>
      <c r="Q12" s="737"/>
      <c r="R12" s="767"/>
      <c r="S12" s="84">
        <v>18</v>
      </c>
      <c r="T12" s="290">
        <v>18</v>
      </c>
      <c r="U12" s="254"/>
      <c r="V12" s="254"/>
      <c r="W12" s="254"/>
      <c r="X12" s="254"/>
      <c r="Y12" s="417">
        <f t="shared" si="0"/>
        <v>1</v>
      </c>
      <c r="Z12" s="91">
        <v>45673</v>
      </c>
      <c r="AA12" s="92">
        <v>46022</v>
      </c>
      <c r="AB12" s="93">
        <f t="shared" si="1"/>
        <v>349</v>
      </c>
      <c r="AC12" s="710"/>
      <c r="AD12" s="822"/>
      <c r="AE12" s="668"/>
      <c r="AF12" s="669"/>
      <c r="AG12" s="669"/>
      <c r="AH12" s="93" t="s">
        <v>650</v>
      </c>
      <c r="AI12" s="93"/>
      <c r="AJ12" s="167"/>
      <c r="AK12" s="93"/>
      <c r="AL12" s="93"/>
      <c r="AM12" s="92"/>
      <c r="AN12" s="92"/>
      <c r="AO12" s="168"/>
      <c r="AP12" s="168"/>
      <c r="AQ12" s="169"/>
      <c r="AR12" s="170"/>
      <c r="AS12" s="95"/>
      <c r="AT12" s="713"/>
      <c r="AW12" s="166"/>
      <c r="AX12" s="166"/>
      <c r="AY12" s="166"/>
      <c r="AZ12" s="166"/>
      <c r="BA12" s="166"/>
      <c r="BB12" s="166"/>
      <c r="BC12" s="166"/>
      <c r="BD12" s="166"/>
      <c r="BE12" s="166"/>
      <c r="BF12" s="166"/>
      <c r="BG12" s="166"/>
    </row>
    <row r="13" spans="1:59" ht="60" customHeight="1" x14ac:dyDescent="0.2">
      <c r="A13" s="668"/>
      <c r="B13" s="795"/>
      <c r="C13" s="701"/>
      <c r="D13" s="667" t="s">
        <v>291</v>
      </c>
      <c r="E13" s="668"/>
      <c r="F13" s="685"/>
      <c r="G13" s="668"/>
      <c r="H13" s="667" t="s">
        <v>345</v>
      </c>
      <c r="I13" s="736" t="s">
        <v>346</v>
      </c>
      <c r="J13" s="661">
        <v>0.15</v>
      </c>
      <c r="K13" s="655"/>
      <c r="L13" s="659"/>
      <c r="M13" s="653"/>
      <c r="N13" s="653"/>
      <c r="O13" s="653">
        <v>34</v>
      </c>
      <c r="P13" s="90" t="s">
        <v>351</v>
      </c>
      <c r="Q13" s="737"/>
      <c r="R13" s="765" t="s">
        <v>324</v>
      </c>
      <c r="S13" s="269">
        <v>34</v>
      </c>
      <c r="T13" s="290">
        <v>16</v>
      </c>
      <c r="U13" s="254"/>
      <c r="V13" s="254"/>
      <c r="W13" s="254"/>
      <c r="X13" s="254"/>
      <c r="Y13" s="417">
        <f t="shared" si="0"/>
        <v>0.47058823529411764</v>
      </c>
      <c r="Z13" s="91">
        <v>45673</v>
      </c>
      <c r="AA13" s="92">
        <v>46022</v>
      </c>
      <c r="AB13" s="93">
        <f t="shared" si="1"/>
        <v>349</v>
      </c>
      <c r="AC13" s="710"/>
      <c r="AD13" s="822"/>
      <c r="AE13" s="668"/>
      <c r="AF13" s="667" t="s">
        <v>526</v>
      </c>
      <c r="AG13" s="667" t="s">
        <v>527</v>
      </c>
      <c r="AH13" s="93" t="s">
        <v>650</v>
      </c>
      <c r="AI13" s="93"/>
      <c r="AJ13" s="167"/>
      <c r="AK13" s="93"/>
      <c r="AL13" s="93"/>
      <c r="AM13" s="92"/>
      <c r="AN13" s="92"/>
      <c r="AO13" s="168"/>
      <c r="AP13" s="168"/>
      <c r="AQ13" s="168"/>
      <c r="AR13" s="170"/>
      <c r="AS13" s="95"/>
      <c r="AT13" s="713"/>
      <c r="AW13" s="166"/>
      <c r="AX13" s="166"/>
      <c r="AY13" s="166"/>
      <c r="AZ13" s="166"/>
      <c r="BA13" s="166"/>
      <c r="BB13" s="166"/>
      <c r="BC13" s="166"/>
      <c r="BD13" s="166"/>
      <c r="BE13" s="166"/>
      <c r="BF13" s="166"/>
      <c r="BG13" s="166"/>
    </row>
    <row r="14" spans="1:59" ht="60" customHeight="1" x14ac:dyDescent="0.2">
      <c r="A14" s="668"/>
      <c r="B14" s="795"/>
      <c r="C14" s="701"/>
      <c r="D14" s="668"/>
      <c r="E14" s="668"/>
      <c r="F14" s="685"/>
      <c r="G14" s="668"/>
      <c r="H14" s="668"/>
      <c r="I14" s="737"/>
      <c r="J14" s="662"/>
      <c r="K14" s="656"/>
      <c r="L14" s="797"/>
      <c r="M14" s="658"/>
      <c r="N14" s="658"/>
      <c r="O14" s="658"/>
      <c r="P14" s="90" t="s">
        <v>352</v>
      </c>
      <c r="Q14" s="737"/>
      <c r="R14" s="766"/>
      <c r="S14" s="84">
        <v>34</v>
      </c>
      <c r="T14" s="290">
        <v>1</v>
      </c>
      <c r="U14" s="254"/>
      <c r="V14" s="254"/>
      <c r="W14" s="254"/>
      <c r="X14" s="254"/>
      <c r="Y14" s="417">
        <f t="shared" si="0"/>
        <v>2.9411764705882353E-2</v>
      </c>
      <c r="Z14" s="91">
        <v>45673</v>
      </c>
      <c r="AA14" s="92">
        <v>46022</v>
      </c>
      <c r="AB14" s="93">
        <f t="shared" si="1"/>
        <v>349</v>
      </c>
      <c r="AC14" s="710"/>
      <c r="AD14" s="822"/>
      <c r="AE14" s="668"/>
      <c r="AF14" s="669"/>
      <c r="AG14" s="669"/>
      <c r="AH14" s="93" t="s">
        <v>650</v>
      </c>
      <c r="AI14" s="93"/>
      <c r="AJ14" s="167"/>
      <c r="AK14" s="93"/>
      <c r="AL14" s="93"/>
      <c r="AM14" s="92"/>
      <c r="AN14" s="92"/>
      <c r="AO14" s="168"/>
      <c r="AP14" s="168"/>
      <c r="AQ14" s="168"/>
      <c r="AR14" s="170"/>
      <c r="AS14" s="96"/>
      <c r="AT14" s="713"/>
      <c r="AW14" s="166"/>
      <c r="AX14" s="166"/>
      <c r="AY14" s="166"/>
      <c r="AZ14" s="166"/>
      <c r="BA14" s="166"/>
      <c r="BB14" s="166"/>
      <c r="BC14" s="166"/>
      <c r="BD14" s="166"/>
      <c r="BE14" s="166"/>
      <c r="BF14" s="166"/>
      <c r="BG14" s="166"/>
    </row>
    <row r="15" spans="1:59" ht="60" customHeight="1" x14ac:dyDescent="0.2">
      <c r="A15" s="668"/>
      <c r="B15" s="795"/>
      <c r="C15" s="701"/>
      <c r="D15" s="668"/>
      <c r="E15" s="668"/>
      <c r="F15" s="685"/>
      <c r="G15" s="668"/>
      <c r="H15" s="668"/>
      <c r="I15" s="737"/>
      <c r="J15" s="662"/>
      <c r="K15" s="656"/>
      <c r="L15" s="797"/>
      <c r="M15" s="658"/>
      <c r="N15" s="658"/>
      <c r="O15" s="658"/>
      <c r="P15" s="90" t="s">
        <v>353</v>
      </c>
      <c r="Q15" s="737"/>
      <c r="R15" s="766"/>
      <c r="S15" s="84">
        <v>34</v>
      </c>
      <c r="T15" s="290">
        <v>1</v>
      </c>
      <c r="U15" s="254"/>
      <c r="V15" s="254"/>
      <c r="W15" s="254"/>
      <c r="X15" s="254"/>
      <c r="Y15" s="417">
        <f t="shared" si="0"/>
        <v>2.9411764705882353E-2</v>
      </c>
      <c r="Z15" s="91">
        <v>45673</v>
      </c>
      <c r="AA15" s="92">
        <v>46022</v>
      </c>
      <c r="AB15" s="93">
        <f t="shared" si="1"/>
        <v>349</v>
      </c>
      <c r="AC15" s="710"/>
      <c r="AD15" s="822"/>
      <c r="AE15" s="668"/>
      <c r="AF15" s="667" t="s">
        <v>528</v>
      </c>
      <c r="AG15" s="667" t="s">
        <v>529</v>
      </c>
      <c r="AH15" s="93" t="s">
        <v>650</v>
      </c>
      <c r="AI15" s="93"/>
      <c r="AJ15" s="167"/>
      <c r="AK15" s="93"/>
      <c r="AL15" s="93"/>
      <c r="AM15" s="92"/>
      <c r="AN15" s="92"/>
      <c r="AO15" s="168"/>
      <c r="AP15" s="168"/>
      <c r="AQ15" s="168"/>
      <c r="AR15" s="170"/>
      <c r="AS15" s="97"/>
      <c r="AT15" s="713"/>
      <c r="AW15" s="166"/>
      <c r="AX15" s="166"/>
      <c r="AY15" s="166"/>
      <c r="AZ15" s="166"/>
      <c r="BA15" s="166"/>
      <c r="BB15" s="166"/>
      <c r="BC15" s="166"/>
      <c r="BD15" s="166"/>
      <c r="BE15" s="166"/>
      <c r="BF15" s="166"/>
      <c r="BG15" s="166"/>
    </row>
    <row r="16" spans="1:59" ht="60" customHeight="1" x14ac:dyDescent="0.2">
      <c r="A16" s="669"/>
      <c r="B16" s="796"/>
      <c r="C16" s="702"/>
      <c r="D16" s="669"/>
      <c r="E16" s="669"/>
      <c r="F16" s="686"/>
      <c r="G16" s="669"/>
      <c r="H16" s="669"/>
      <c r="I16" s="738"/>
      <c r="J16" s="663"/>
      <c r="K16" s="657"/>
      <c r="L16" s="660"/>
      <c r="M16" s="654"/>
      <c r="N16" s="654"/>
      <c r="O16" s="654"/>
      <c r="P16" s="90" t="s">
        <v>354</v>
      </c>
      <c r="Q16" s="738"/>
      <c r="R16" s="767"/>
      <c r="S16" s="84">
        <v>1</v>
      </c>
      <c r="T16" s="290">
        <v>0.2</v>
      </c>
      <c r="U16" s="254"/>
      <c r="V16" s="254"/>
      <c r="W16" s="254"/>
      <c r="X16" s="254"/>
      <c r="Y16" s="417">
        <f t="shared" si="0"/>
        <v>0.2</v>
      </c>
      <c r="Z16" s="91">
        <v>45673</v>
      </c>
      <c r="AA16" s="92">
        <v>46022</v>
      </c>
      <c r="AB16" s="93">
        <f>_xlfn.DAYS(AA16,Z16)</f>
        <v>349</v>
      </c>
      <c r="AC16" s="710"/>
      <c r="AD16" s="822"/>
      <c r="AE16" s="668"/>
      <c r="AF16" s="669"/>
      <c r="AG16" s="668"/>
      <c r="AH16" s="93" t="s">
        <v>650</v>
      </c>
      <c r="AI16" s="93"/>
      <c r="AJ16" s="167"/>
      <c r="AK16" s="93"/>
      <c r="AL16" s="93"/>
      <c r="AM16" s="92"/>
      <c r="AN16" s="92"/>
      <c r="AO16" s="168">
        <f>SUM(AO9:AO15)</f>
        <v>1991858111</v>
      </c>
      <c r="AP16" s="168">
        <f t="shared" ref="AP16:AQ16" si="2">SUM(AP9:AP15)</f>
        <v>1991858111</v>
      </c>
      <c r="AQ16" s="168">
        <f t="shared" si="2"/>
        <v>268300000</v>
      </c>
      <c r="AR16" s="827">
        <f>+AQ16/AP16</f>
        <v>0.13469834950507678</v>
      </c>
      <c r="AS16" s="97"/>
      <c r="AT16" s="714"/>
      <c r="AW16" s="166"/>
      <c r="AX16" s="166"/>
      <c r="AY16" s="166"/>
      <c r="AZ16" s="166"/>
      <c r="BA16" s="166"/>
      <c r="BB16" s="166"/>
      <c r="BC16" s="166"/>
      <c r="BD16" s="166"/>
      <c r="BE16" s="166"/>
      <c r="BF16" s="166"/>
      <c r="BG16" s="166"/>
    </row>
    <row r="17" spans="1:59" s="196" customFormat="1" ht="60" customHeight="1" x14ac:dyDescent="0.2">
      <c r="A17" s="260"/>
      <c r="B17" s="260"/>
      <c r="C17" s="261"/>
      <c r="D17" s="180"/>
      <c r="E17" s="768" t="s">
        <v>530</v>
      </c>
      <c r="F17" s="769"/>
      <c r="G17" s="769"/>
      <c r="H17" s="769"/>
      <c r="I17" s="769"/>
      <c r="J17" s="769"/>
      <c r="K17" s="769"/>
      <c r="L17" s="769"/>
      <c r="M17" s="769"/>
      <c r="N17" s="769"/>
      <c r="O17" s="769"/>
      <c r="P17" s="769"/>
      <c r="Q17" s="769"/>
      <c r="R17" s="769"/>
      <c r="S17" s="769"/>
      <c r="T17" s="769"/>
      <c r="U17" s="769"/>
      <c r="V17" s="769"/>
      <c r="W17" s="770"/>
      <c r="X17" s="262"/>
      <c r="Y17" s="418">
        <f>AVERAGE(Y9:Y16)</f>
        <v>0.43145424836601309</v>
      </c>
      <c r="Z17" s="263"/>
      <c r="AA17" s="264"/>
      <c r="AB17" s="191"/>
      <c r="AC17" s="710"/>
      <c r="AD17" s="822"/>
      <c r="AE17" s="668"/>
      <c r="AF17" s="260"/>
      <c r="AG17" s="668"/>
      <c r="AH17" s="191"/>
      <c r="AI17" s="320"/>
      <c r="AJ17" s="325"/>
      <c r="AK17" s="320"/>
      <c r="AL17" s="320"/>
      <c r="AM17" s="326"/>
      <c r="AN17" s="265"/>
      <c r="AO17" s="266"/>
      <c r="AP17" s="830"/>
      <c r="AQ17" s="266"/>
      <c r="AR17" s="327"/>
      <c r="AS17" s="267"/>
      <c r="AT17" s="180"/>
      <c r="AW17" s="268"/>
      <c r="AX17" s="268"/>
      <c r="AY17" s="268"/>
      <c r="AZ17" s="268"/>
      <c r="BA17" s="268"/>
      <c r="BB17" s="268"/>
      <c r="BC17" s="268"/>
      <c r="BD17" s="268"/>
      <c r="BE17" s="268"/>
      <c r="BF17" s="268"/>
      <c r="BG17" s="268"/>
    </row>
    <row r="18" spans="1:59" ht="60" customHeight="1" x14ac:dyDescent="0.25">
      <c r="A18" s="667" t="s">
        <v>243</v>
      </c>
      <c r="B18" s="794" t="s">
        <v>244</v>
      </c>
      <c r="C18" s="700" t="s">
        <v>255</v>
      </c>
      <c r="D18" s="65" t="s">
        <v>293</v>
      </c>
      <c r="E18" s="667" t="s">
        <v>472</v>
      </c>
      <c r="F18" s="684">
        <v>2024130010107</v>
      </c>
      <c r="G18" s="667" t="s">
        <v>473</v>
      </c>
      <c r="H18" s="798" t="s">
        <v>474</v>
      </c>
      <c r="I18" s="667" t="s">
        <v>475</v>
      </c>
      <c r="J18" s="771">
        <v>0.2</v>
      </c>
      <c r="K18" s="672"/>
      <c r="L18" s="672"/>
      <c r="M18" s="672"/>
      <c r="N18" s="672"/>
      <c r="O18" s="672">
        <v>47985</v>
      </c>
      <c r="P18" s="670" t="s">
        <v>481</v>
      </c>
      <c r="Q18" s="681"/>
      <c r="R18" s="690" t="s">
        <v>326</v>
      </c>
      <c r="S18" s="672">
        <v>12</v>
      </c>
      <c r="T18" s="674">
        <v>6</v>
      </c>
      <c r="U18" s="805"/>
      <c r="V18" s="805"/>
      <c r="W18" s="805"/>
      <c r="X18" s="805"/>
      <c r="Y18" s="639">
        <f>+T18/S18</f>
        <v>0.5</v>
      </c>
      <c r="Z18" s="676">
        <v>45673</v>
      </c>
      <c r="AA18" s="676">
        <v>46022</v>
      </c>
      <c r="AB18" s="678">
        <f>_xlfn.DAYS(AA18,Z18)</f>
        <v>349</v>
      </c>
      <c r="AC18" s="710"/>
      <c r="AD18" s="822"/>
      <c r="AE18" s="668"/>
      <c r="AF18" s="667" t="s">
        <v>528</v>
      </c>
      <c r="AG18" s="668"/>
      <c r="AH18" s="198" t="s">
        <v>650</v>
      </c>
      <c r="AI18" s="321" t="s">
        <v>670</v>
      </c>
      <c r="AJ18" s="330">
        <v>33600000</v>
      </c>
      <c r="AK18" s="328" t="s">
        <v>656</v>
      </c>
      <c r="AL18" s="828" t="s">
        <v>718</v>
      </c>
      <c r="AM18" s="328"/>
      <c r="AN18" s="328"/>
      <c r="AO18" s="832">
        <v>0</v>
      </c>
      <c r="AP18" s="825">
        <v>877135971</v>
      </c>
      <c r="AQ18" s="330">
        <v>0</v>
      </c>
      <c r="AR18" s="829">
        <v>0</v>
      </c>
      <c r="AS18" s="351" t="s">
        <v>698</v>
      </c>
      <c r="AT18" s="667" t="s">
        <v>472</v>
      </c>
      <c r="AW18" s="166"/>
      <c r="AX18" s="166"/>
      <c r="AY18" s="166"/>
      <c r="AZ18" s="166"/>
      <c r="BA18" s="166"/>
      <c r="BB18" s="166"/>
      <c r="BC18" s="166"/>
      <c r="BD18" s="166"/>
      <c r="BE18" s="166"/>
      <c r="BF18" s="166"/>
      <c r="BG18" s="166"/>
    </row>
    <row r="19" spans="1:59" ht="60" customHeight="1" x14ac:dyDescent="0.25">
      <c r="A19" s="668"/>
      <c r="B19" s="795"/>
      <c r="C19" s="701"/>
      <c r="D19" s="68"/>
      <c r="E19" s="668"/>
      <c r="F19" s="685"/>
      <c r="G19" s="668"/>
      <c r="H19" s="799"/>
      <c r="I19" s="668"/>
      <c r="J19" s="772"/>
      <c r="K19" s="774"/>
      <c r="L19" s="774"/>
      <c r="M19" s="774"/>
      <c r="N19" s="774"/>
      <c r="O19" s="774"/>
      <c r="P19" s="801"/>
      <c r="Q19" s="682"/>
      <c r="R19" s="691"/>
      <c r="S19" s="774"/>
      <c r="T19" s="802"/>
      <c r="U19" s="806"/>
      <c r="V19" s="806"/>
      <c r="W19" s="806"/>
      <c r="X19" s="806"/>
      <c r="Y19" s="640"/>
      <c r="Z19" s="804"/>
      <c r="AA19" s="804"/>
      <c r="AB19" s="680"/>
      <c r="AC19" s="710"/>
      <c r="AD19" s="822"/>
      <c r="AE19" s="668"/>
      <c r="AF19" s="668"/>
      <c r="AG19" s="668"/>
      <c r="AH19" s="198" t="s">
        <v>650</v>
      </c>
      <c r="AI19" s="322" t="s">
        <v>671</v>
      </c>
      <c r="AJ19" s="330">
        <v>36000000</v>
      </c>
      <c r="AK19" s="328" t="s">
        <v>656</v>
      </c>
      <c r="AL19" s="828" t="s">
        <v>719</v>
      </c>
      <c r="AM19" s="328"/>
      <c r="AN19" s="328"/>
      <c r="AO19" s="832">
        <v>0</v>
      </c>
      <c r="AP19" s="826">
        <v>1394951671.6800001</v>
      </c>
      <c r="AQ19" s="330">
        <v>0</v>
      </c>
      <c r="AR19" s="829">
        <v>0</v>
      </c>
      <c r="AS19" s="351" t="s">
        <v>698</v>
      </c>
      <c r="AT19" s="668"/>
      <c r="AW19" s="166"/>
      <c r="AX19" s="166"/>
      <c r="AY19" s="166"/>
      <c r="AZ19" s="166"/>
      <c r="BA19" s="166"/>
      <c r="BB19" s="166"/>
      <c r="BC19" s="166"/>
      <c r="BD19" s="166"/>
      <c r="BE19" s="166"/>
      <c r="BF19" s="166"/>
      <c r="BG19" s="166"/>
    </row>
    <row r="20" spans="1:59" ht="60" customHeight="1" x14ac:dyDescent="0.25">
      <c r="A20" s="668"/>
      <c r="B20" s="795"/>
      <c r="C20" s="701"/>
      <c r="D20" s="68"/>
      <c r="E20" s="668"/>
      <c r="F20" s="685"/>
      <c r="G20" s="668"/>
      <c r="H20" s="799"/>
      <c r="I20" s="668"/>
      <c r="J20" s="772"/>
      <c r="K20" s="774"/>
      <c r="L20" s="774"/>
      <c r="M20" s="774"/>
      <c r="N20" s="774"/>
      <c r="O20" s="774"/>
      <c r="P20" s="801"/>
      <c r="Q20" s="682"/>
      <c r="R20" s="691"/>
      <c r="S20" s="774"/>
      <c r="T20" s="802"/>
      <c r="U20" s="806"/>
      <c r="V20" s="806"/>
      <c r="W20" s="806"/>
      <c r="X20" s="806"/>
      <c r="Y20" s="640"/>
      <c r="Z20" s="804"/>
      <c r="AA20" s="804"/>
      <c r="AB20" s="680"/>
      <c r="AC20" s="710"/>
      <c r="AD20" s="822"/>
      <c r="AE20" s="668"/>
      <c r="AF20" s="668"/>
      <c r="AG20" s="668"/>
      <c r="AH20" s="198" t="s">
        <v>650</v>
      </c>
      <c r="AI20" s="323" t="s">
        <v>672</v>
      </c>
      <c r="AJ20" s="329" t="s">
        <v>683</v>
      </c>
      <c r="AK20" s="328" t="s">
        <v>656</v>
      </c>
      <c r="AL20" s="828" t="s">
        <v>720</v>
      </c>
      <c r="AM20" s="328"/>
      <c r="AN20" s="328"/>
      <c r="AO20" s="826">
        <v>563207742</v>
      </c>
      <c r="AP20" s="826">
        <v>563207742</v>
      </c>
      <c r="AQ20" s="826">
        <v>77900000</v>
      </c>
      <c r="AR20" s="834">
        <f>+AQ20/AP20</f>
        <v>0.13831486002548593</v>
      </c>
      <c r="AS20" s="351" t="s">
        <v>698</v>
      </c>
      <c r="AT20" s="668"/>
      <c r="AW20" s="166"/>
      <c r="AX20" s="166"/>
      <c r="AY20" s="166"/>
      <c r="AZ20" s="166"/>
      <c r="BA20" s="166"/>
      <c r="BB20" s="166"/>
      <c r="BC20" s="166"/>
      <c r="BD20" s="166"/>
      <c r="BE20" s="166"/>
      <c r="BF20" s="166"/>
      <c r="BG20" s="166"/>
    </row>
    <row r="21" spans="1:59" ht="60" customHeight="1" x14ac:dyDescent="0.25">
      <c r="A21" s="668"/>
      <c r="B21" s="795"/>
      <c r="C21" s="701"/>
      <c r="D21" s="68"/>
      <c r="E21" s="668"/>
      <c r="F21" s="685"/>
      <c r="G21" s="668"/>
      <c r="H21" s="799"/>
      <c r="I21" s="668"/>
      <c r="J21" s="772"/>
      <c r="K21" s="774"/>
      <c r="L21" s="774"/>
      <c r="M21" s="774"/>
      <c r="N21" s="774"/>
      <c r="O21" s="774"/>
      <c r="P21" s="671"/>
      <c r="Q21" s="682"/>
      <c r="R21" s="691"/>
      <c r="S21" s="673"/>
      <c r="T21" s="675"/>
      <c r="U21" s="807"/>
      <c r="V21" s="807"/>
      <c r="W21" s="807"/>
      <c r="X21" s="807"/>
      <c r="Y21" s="641"/>
      <c r="Z21" s="677"/>
      <c r="AA21" s="677"/>
      <c r="AB21" s="679"/>
      <c r="AC21" s="710"/>
      <c r="AD21" s="822"/>
      <c r="AE21" s="668"/>
      <c r="AF21" s="668"/>
      <c r="AG21" s="668"/>
      <c r="AH21" s="198" t="s">
        <v>650</v>
      </c>
      <c r="AI21" s="322" t="s">
        <v>673</v>
      </c>
      <c r="AJ21" s="329" t="s">
        <v>684</v>
      </c>
      <c r="AK21" s="328" t="s">
        <v>656</v>
      </c>
      <c r="AL21" s="351" t="s">
        <v>698</v>
      </c>
      <c r="AM21" s="328"/>
      <c r="AN21" s="328"/>
      <c r="AO21" s="826">
        <v>524539557</v>
      </c>
      <c r="AP21" s="826">
        <v>524539557</v>
      </c>
      <c r="AQ21" s="826">
        <v>87600000</v>
      </c>
      <c r="AR21" s="834">
        <f>+AQ21/AP21</f>
        <v>0.16700361074960834</v>
      </c>
      <c r="AS21" s="351" t="s">
        <v>698</v>
      </c>
      <c r="AT21" s="668"/>
      <c r="AW21" s="166"/>
      <c r="AX21" s="166"/>
      <c r="AY21" s="166"/>
      <c r="AZ21" s="166"/>
      <c r="BA21" s="166"/>
      <c r="BB21" s="166"/>
      <c r="BC21" s="166"/>
      <c r="BD21" s="166"/>
      <c r="BE21" s="166"/>
      <c r="BF21" s="166"/>
      <c r="BG21" s="166"/>
    </row>
    <row r="22" spans="1:59" ht="60" customHeight="1" x14ac:dyDescent="0.25">
      <c r="A22" s="668"/>
      <c r="B22" s="795"/>
      <c r="C22" s="701"/>
      <c r="D22" s="68"/>
      <c r="E22" s="668"/>
      <c r="F22" s="685"/>
      <c r="G22" s="668"/>
      <c r="H22" s="799"/>
      <c r="I22" s="668"/>
      <c r="J22" s="772"/>
      <c r="K22" s="774"/>
      <c r="L22" s="774"/>
      <c r="M22" s="774"/>
      <c r="N22" s="774"/>
      <c r="O22" s="774"/>
      <c r="P22" s="670" t="s">
        <v>482</v>
      </c>
      <c r="Q22" s="682"/>
      <c r="R22" s="691"/>
      <c r="S22" s="736">
        <v>12</v>
      </c>
      <c r="T22" s="756">
        <v>9</v>
      </c>
      <c r="U22" s="805"/>
      <c r="V22" s="805"/>
      <c r="W22" s="805"/>
      <c r="X22" s="805"/>
      <c r="Y22" s="639">
        <f>9/S22</f>
        <v>0.75</v>
      </c>
      <c r="Z22" s="676">
        <v>45673</v>
      </c>
      <c r="AA22" s="676">
        <v>46022</v>
      </c>
      <c r="AB22" s="678">
        <f>_xlfn.DAYS(AA22,Z22)</f>
        <v>349</v>
      </c>
      <c r="AC22" s="710"/>
      <c r="AD22" s="822"/>
      <c r="AE22" s="668"/>
      <c r="AF22" s="668"/>
      <c r="AG22" s="668"/>
      <c r="AH22" s="198" t="s">
        <v>650</v>
      </c>
      <c r="AI22" s="324" t="s">
        <v>674</v>
      </c>
      <c r="AJ22" s="329" t="s">
        <v>685</v>
      </c>
      <c r="AK22" s="328" t="s">
        <v>656</v>
      </c>
      <c r="AL22" s="828" t="s">
        <v>721</v>
      </c>
      <c r="AM22" s="328"/>
      <c r="AN22" s="328"/>
      <c r="AO22" s="831">
        <v>700000000</v>
      </c>
      <c r="AP22" s="831">
        <v>700000000</v>
      </c>
      <c r="AQ22" s="835">
        <v>0</v>
      </c>
      <c r="AR22" s="833">
        <v>0</v>
      </c>
      <c r="AS22" s="351" t="s">
        <v>698</v>
      </c>
      <c r="AT22" s="668"/>
      <c r="AW22" s="166"/>
      <c r="AX22" s="166"/>
      <c r="AY22" s="166"/>
      <c r="AZ22" s="166"/>
      <c r="BA22" s="166"/>
      <c r="BB22" s="166"/>
      <c r="BC22" s="166"/>
      <c r="BD22" s="166"/>
      <c r="BE22" s="166"/>
      <c r="BF22" s="166"/>
      <c r="BG22" s="166"/>
    </row>
    <row r="23" spans="1:59" ht="60" customHeight="1" x14ac:dyDescent="0.25">
      <c r="A23" s="668"/>
      <c r="B23" s="795"/>
      <c r="C23" s="701"/>
      <c r="D23" s="68"/>
      <c r="E23" s="668"/>
      <c r="F23" s="685"/>
      <c r="G23" s="668"/>
      <c r="H23" s="799"/>
      <c r="I23" s="668"/>
      <c r="J23" s="772"/>
      <c r="K23" s="774"/>
      <c r="L23" s="774"/>
      <c r="M23" s="774"/>
      <c r="N23" s="774"/>
      <c r="O23" s="774"/>
      <c r="P23" s="801"/>
      <c r="Q23" s="682"/>
      <c r="R23" s="691"/>
      <c r="S23" s="737"/>
      <c r="T23" s="803"/>
      <c r="U23" s="806"/>
      <c r="V23" s="806"/>
      <c r="W23" s="806"/>
      <c r="X23" s="806"/>
      <c r="Y23" s="640"/>
      <c r="Z23" s="804"/>
      <c r="AA23" s="804"/>
      <c r="AB23" s="680"/>
      <c r="AC23" s="710"/>
      <c r="AD23" s="822"/>
      <c r="AE23" s="668"/>
      <c r="AF23" s="668"/>
      <c r="AG23" s="668"/>
      <c r="AH23" s="198" t="s">
        <v>650</v>
      </c>
      <c r="AI23" s="324" t="s">
        <v>675</v>
      </c>
      <c r="AJ23" s="329" t="s">
        <v>686</v>
      </c>
      <c r="AK23" s="328" t="s">
        <v>656</v>
      </c>
      <c r="AL23" s="351" t="s">
        <v>698</v>
      </c>
      <c r="AM23" s="328"/>
      <c r="AN23" s="328"/>
      <c r="AO23" s="329"/>
      <c r="AP23" s="329"/>
      <c r="AQ23" s="329"/>
      <c r="AR23" s="329"/>
      <c r="AS23" s="351" t="s">
        <v>698</v>
      </c>
      <c r="AT23" s="668"/>
      <c r="AW23" s="166"/>
      <c r="AX23" s="166"/>
      <c r="AY23" s="166"/>
      <c r="AZ23" s="166"/>
      <c r="BA23" s="166"/>
      <c r="BB23" s="166"/>
      <c r="BC23" s="166"/>
      <c r="BD23" s="166"/>
      <c r="BE23" s="166"/>
      <c r="BF23" s="166"/>
      <c r="BG23" s="166"/>
    </row>
    <row r="24" spans="1:59" ht="60" customHeight="1" x14ac:dyDescent="0.25">
      <c r="A24" s="668"/>
      <c r="B24" s="795"/>
      <c r="C24" s="701"/>
      <c r="D24" s="68"/>
      <c r="E24" s="668"/>
      <c r="F24" s="685"/>
      <c r="G24" s="668"/>
      <c r="H24" s="799"/>
      <c r="I24" s="668"/>
      <c r="J24" s="772"/>
      <c r="K24" s="774"/>
      <c r="L24" s="774"/>
      <c r="M24" s="774"/>
      <c r="N24" s="774"/>
      <c r="O24" s="774"/>
      <c r="P24" s="801"/>
      <c r="Q24" s="682"/>
      <c r="R24" s="691"/>
      <c r="S24" s="737"/>
      <c r="T24" s="803"/>
      <c r="U24" s="806"/>
      <c r="V24" s="806"/>
      <c r="W24" s="806"/>
      <c r="X24" s="806"/>
      <c r="Y24" s="640"/>
      <c r="Z24" s="804"/>
      <c r="AA24" s="804"/>
      <c r="AB24" s="680"/>
      <c r="AC24" s="710"/>
      <c r="AD24" s="822"/>
      <c r="AE24" s="668"/>
      <c r="AF24" s="668"/>
      <c r="AG24" s="668"/>
      <c r="AH24" s="198" t="s">
        <v>650</v>
      </c>
      <c r="AI24" s="324" t="s">
        <v>676</v>
      </c>
      <c r="AJ24" s="329" t="s">
        <v>687</v>
      </c>
      <c r="AK24" s="328" t="s">
        <v>656</v>
      </c>
      <c r="AL24" s="351" t="s">
        <v>698</v>
      </c>
      <c r="AM24" s="328"/>
      <c r="AN24" s="328"/>
      <c r="AO24" s="329"/>
      <c r="AP24" s="329"/>
      <c r="AQ24" s="329"/>
      <c r="AR24" s="329"/>
      <c r="AS24" s="351" t="s">
        <v>698</v>
      </c>
      <c r="AT24" s="668"/>
      <c r="AW24" s="166"/>
      <c r="AX24" s="166"/>
      <c r="AY24" s="166"/>
      <c r="AZ24" s="166"/>
      <c r="BA24" s="166"/>
      <c r="BB24" s="166"/>
      <c r="BC24" s="166"/>
      <c r="BD24" s="166"/>
      <c r="BE24" s="166"/>
      <c r="BF24" s="166"/>
      <c r="BG24" s="166"/>
    </row>
    <row r="25" spans="1:59" ht="60" customHeight="1" x14ac:dyDescent="0.25">
      <c r="A25" s="668"/>
      <c r="B25" s="795"/>
      <c r="C25" s="701"/>
      <c r="D25" s="68"/>
      <c r="E25" s="668"/>
      <c r="F25" s="685"/>
      <c r="G25" s="668"/>
      <c r="H25" s="799"/>
      <c r="I25" s="668"/>
      <c r="J25" s="772"/>
      <c r="K25" s="774"/>
      <c r="L25" s="774"/>
      <c r="M25" s="774"/>
      <c r="N25" s="774"/>
      <c r="O25" s="774"/>
      <c r="P25" s="801"/>
      <c r="Q25" s="682"/>
      <c r="R25" s="691"/>
      <c r="S25" s="737"/>
      <c r="T25" s="803"/>
      <c r="U25" s="806"/>
      <c r="V25" s="806"/>
      <c r="W25" s="807"/>
      <c r="X25" s="806"/>
      <c r="Y25" s="640"/>
      <c r="Z25" s="804"/>
      <c r="AA25" s="804"/>
      <c r="AB25" s="680"/>
      <c r="AC25" s="710"/>
      <c r="AD25" s="822"/>
      <c r="AE25" s="668"/>
      <c r="AF25" s="668"/>
      <c r="AG25" s="668"/>
      <c r="AH25" s="198" t="s">
        <v>650</v>
      </c>
      <c r="AI25" s="324" t="s">
        <v>677</v>
      </c>
      <c r="AJ25" s="329" t="s">
        <v>688</v>
      </c>
      <c r="AK25" s="328" t="s">
        <v>656</v>
      </c>
      <c r="AL25" s="351" t="s">
        <v>698</v>
      </c>
      <c r="AM25" s="328"/>
      <c r="AN25" s="328"/>
      <c r="AO25" s="329"/>
      <c r="AP25" s="329"/>
      <c r="AQ25" s="329"/>
      <c r="AR25" s="329"/>
      <c r="AS25" s="351" t="s">
        <v>698</v>
      </c>
      <c r="AT25" s="668"/>
      <c r="AW25" s="166"/>
      <c r="AX25" s="166"/>
      <c r="AY25" s="166"/>
      <c r="AZ25" s="166"/>
      <c r="BA25" s="166"/>
      <c r="BB25" s="166"/>
      <c r="BC25" s="166"/>
      <c r="BD25" s="166"/>
      <c r="BE25" s="166"/>
      <c r="BF25" s="166"/>
      <c r="BG25" s="166"/>
    </row>
    <row r="26" spans="1:59" ht="60" customHeight="1" x14ac:dyDescent="0.25">
      <c r="A26" s="668"/>
      <c r="B26" s="795"/>
      <c r="C26" s="701"/>
      <c r="D26" s="68"/>
      <c r="E26" s="668"/>
      <c r="F26" s="685"/>
      <c r="G26" s="668"/>
      <c r="H26" s="799"/>
      <c r="I26" s="668"/>
      <c r="J26" s="772"/>
      <c r="K26" s="774"/>
      <c r="L26" s="774"/>
      <c r="M26" s="774"/>
      <c r="N26" s="774"/>
      <c r="O26" s="774"/>
      <c r="P26" s="801"/>
      <c r="Q26" s="682"/>
      <c r="R26" s="691"/>
      <c r="S26" s="737"/>
      <c r="T26" s="803"/>
      <c r="U26" s="807"/>
      <c r="V26" s="807"/>
      <c r="W26" s="270"/>
      <c r="X26" s="807"/>
      <c r="Y26" s="640"/>
      <c r="Z26" s="804"/>
      <c r="AA26" s="804"/>
      <c r="AB26" s="680"/>
      <c r="AC26" s="710"/>
      <c r="AD26" s="822"/>
      <c r="AE26" s="668"/>
      <c r="AF26" s="668"/>
      <c r="AG26" s="668"/>
      <c r="AH26" s="198" t="s">
        <v>650</v>
      </c>
      <c r="AI26" s="324" t="s">
        <v>678</v>
      </c>
      <c r="AJ26" s="329" t="s">
        <v>689</v>
      </c>
      <c r="AK26" s="328" t="s">
        <v>656</v>
      </c>
      <c r="AL26" s="351" t="s">
        <v>698</v>
      </c>
      <c r="AM26" s="328"/>
      <c r="AN26" s="328"/>
      <c r="AO26" s="329"/>
      <c r="AP26" s="329"/>
      <c r="AQ26" s="329"/>
      <c r="AR26" s="329"/>
      <c r="AS26" s="351" t="s">
        <v>698</v>
      </c>
      <c r="AT26" s="668"/>
      <c r="AW26" s="166"/>
      <c r="AX26" s="166"/>
      <c r="AY26" s="166"/>
      <c r="AZ26" s="166"/>
      <c r="BA26" s="166"/>
      <c r="BB26" s="166"/>
      <c r="BC26" s="166"/>
      <c r="BD26" s="166"/>
      <c r="BE26" s="166"/>
      <c r="BF26" s="166"/>
      <c r="BG26" s="166"/>
    </row>
    <row r="27" spans="1:59" ht="60" customHeight="1" x14ac:dyDescent="0.25">
      <c r="A27" s="668"/>
      <c r="B27" s="795"/>
      <c r="C27" s="701"/>
      <c r="D27" s="87"/>
      <c r="E27" s="668"/>
      <c r="F27" s="685"/>
      <c r="G27" s="668"/>
      <c r="H27" s="800"/>
      <c r="I27" s="65" t="s">
        <v>476</v>
      </c>
      <c r="J27" s="108">
        <v>0.15</v>
      </c>
      <c r="K27" s="83"/>
      <c r="L27" s="83"/>
      <c r="M27" s="253"/>
      <c r="N27" s="253"/>
      <c r="O27" s="253">
        <v>15168</v>
      </c>
      <c r="P27" s="109" t="s">
        <v>483</v>
      </c>
      <c r="Q27" s="682"/>
      <c r="R27" s="93" t="s">
        <v>325</v>
      </c>
      <c r="S27" s="272">
        <v>1</v>
      </c>
      <c r="T27" s="291">
        <v>0</v>
      </c>
      <c r="U27" s="271"/>
      <c r="V27" s="254"/>
      <c r="W27" s="104"/>
      <c r="X27" s="104"/>
      <c r="Y27" s="361">
        <v>0</v>
      </c>
      <c r="Z27" s="91">
        <v>45673</v>
      </c>
      <c r="AA27" s="92">
        <v>46022</v>
      </c>
      <c r="AB27" s="93">
        <f t="shared" ref="AB27" si="3">_xlfn.DAYS(AA27,Z27)</f>
        <v>349</v>
      </c>
      <c r="AC27" s="710"/>
      <c r="AD27" s="822"/>
      <c r="AE27" s="668"/>
      <c r="AF27" s="669"/>
      <c r="AG27" s="669"/>
      <c r="AH27" s="198" t="s">
        <v>650</v>
      </c>
      <c r="AI27" s="324" t="s">
        <v>679</v>
      </c>
      <c r="AJ27" s="329" t="s">
        <v>689</v>
      </c>
      <c r="AK27" s="328" t="s">
        <v>656</v>
      </c>
      <c r="AL27" s="351" t="s">
        <v>698</v>
      </c>
      <c r="AM27" s="328"/>
      <c r="AN27" s="328"/>
      <c r="AO27" s="329"/>
      <c r="AP27" s="329"/>
      <c r="AQ27" s="329"/>
      <c r="AR27" s="329"/>
      <c r="AS27" s="351" t="s">
        <v>698</v>
      </c>
      <c r="AT27" s="668"/>
      <c r="AW27" s="166"/>
      <c r="AX27" s="166"/>
      <c r="AY27" s="166"/>
      <c r="AZ27" s="166"/>
      <c r="BA27" s="166"/>
      <c r="BB27" s="166"/>
      <c r="BC27" s="166"/>
      <c r="BD27" s="166"/>
      <c r="BE27" s="166"/>
      <c r="BF27" s="166"/>
      <c r="BG27" s="166"/>
    </row>
    <row r="28" spans="1:59" ht="60" customHeight="1" x14ac:dyDescent="0.25">
      <c r="A28" s="668"/>
      <c r="B28" s="795"/>
      <c r="C28" s="701"/>
      <c r="D28" s="667" t="s">
        <v>298</v>
      </c>
      <c r="E28" s="668"/>
      <c r="F28" s="685"/>
      <c r="G28" s="668"/>
      <c r="H28" s="798" t="s">
        <v>477</v>
      </c>
      <c r="I28" s="667" t="s">
        <v>478</v>
      </c>
      <c r="J28" s="771">
        <v>0.1</v>
      </c>
      <c r="K28" s="672"/>
      <c r="L28" s="775"/>
      <c r="M28" s="775"/>
      <c r="N28" s="775"/>
      <c r="O28" s="775">
        <v>0.2</v>
      </c>
      <c r="P28" s="109" t="s">
        <v>484</v>
      </c>
      <c r="Q28" s="682"/>
      <c r="R28" s="690" t="s">
        <v>327</v>
      </c>
      <c r="S28" s="84">
        <v>0.3</v>
      </c>
      <c r="T28" s="419">
        <v>1</v>
      </c>
      <c r="U28" s="254"/>
      <c r="V28" s="254"/>
      <c r="W28" s="104"/>
      <c r="X28" s="104"/>
      <c r="Y28" s="361">
        <v>1</v>
      </c>
      <c r="Z28" s="91">
        <v>45673</v>
      </c>
      <c r="AA28" s="92">
        <v>46022</v>
      </c>
      <c r="AB28" s="93">
        <f>_xlfn.DAYS(AA28,Z28)</f>
        <v>349</v>
      </c>
      <c r="AC28" s="710"/>
      <c r="AD28" s="822"/>
      <c r="AE28" s="668"/>
      <c r="AF28" s="667" t="s">
        <v>531</v>
      </c>
      <c r="AG28" s="667" t="s">
        <v>532</v>
      </c>
      <c r="AH28" s="198" t="s">
        <v>650</v>
      </c>
      <c r="AI28" s="324" t="s">
        <v>680</v>
      </c>
      <c r="AJ28" s="329" t="s">
        <v>690</v>
      </c>
      <c r="AK28" s="328" t="s">
        <v>656</v>
      </c>
      <c r="AL28" s="351" t="s">
        <v>698</v>
      </c>
      <c r="AM28" s="328"/>
      <c r="AN28" s="328"/>
      <c r="AO28" s="329"/>
      <c r="AP28" s="329"/>
      <c r="AQ28" s="329"/>
      <c r="AR28" s="329"/>
      <c r="AS28" s="351" t="s">
        <v>698</v>
      </c>
      <c r="AT28" s="668"/>
      <c r="AW28" s="166"/>
      <c r="AX28" s="166"/>
      <c r="AY28" s="166"/>
      <c r="AZ28" s="166"/>
      <c r="BA28" s="166"/>
      <c r="BB28" s="166"/>
      <c r="BC28" s="166"/>
      <c r="BD28" s="166"/>
      <c r="BE28" s="166"/>
      <c r="BF28" s="166"/>
      <c r="BG28" s="166"/>
    </row>
    <row r="29" spans="1:59" ht="60" customHeight="1" x14ac:dyDescent="0.25">
      <c r="A29" s="668"/>
      <c r="B29" s="795"/>
      <c r="C29" s="701"/>
      <c r="D29" s="668"/>
      <c r="E29" s="668"/>
      <c r="F29" s="685"/>
      <c r="G29" s="668"/>
      <c r="H29" s="799"/>
      <c r="I29" s="668"/>
      <c r="J29" s="772"/>
      <c r="K29" s="774"/>
      <c r="L29" s="776"/>
      <c r="M29" s="776"/>
      <c r="N29" s="776"/>
      <c r="O29" s="776"/>
      <c r="P29" s="670" t="s">
        <v>533</v>
      </c>
      <c r="Q29" s="682"/>
      <c r="R29" s="691"/>
      <c r="S29" s="736">
        <v>12</v>
      </c>
      <c r="T29" s="756">
        <v>4</v>
      </c>
      <c r="U29" s="254"/>
      <c r="V29" s="254"/>
      <c r="W29" s="104"/>
      <c r="X29" s="104"/>
      <c r="Y29" s="642">
        <f>+T29/S29</f>
        <v>0.33333333333333331</v>
      </c>
      <c r="Z29" s="676">
        <v>45673</v>
      </c>
      <c r="AA29" s="676">
        <v>46022</v>
      </c>
      <c r="AB29" s="678">
        <f>_xlfn.DAYS(AA29,Z29)</f>
        <v>349</v>
      </c>
      <c r="AC29" s="710"/>
      <c r="AD29" s="822"/>
      <c r="AE29" s="668"/>
      <c r="AF29" s="668"/>
      <c r="AG29" s="668"/>
      <c r="AH29" s="198" t="s">
        <v>650</v>
      </c>
      <c r="AI29" s="324" t="s">
        <v>681</v>
      </c>
      <c r="AJ29" s="329" t="s">
        <v>691</v>
      </c>
      <c r="AK29" s="328" t="s">
        <v>656</v>
      </c>
      <c r="AL29" s="351" t="s">
        <v>698</v>
      </c>
      <c r="AM29" s="328"/>
      <c r="AN29" s="328"/>
      <c r="AO29" s="329"/>
      <c r="AP29" s="329"/>
      <c r="AQ29" s="329"/>
      <c r="AR29" s="329"/>
      <c r="AS29" s="351" t="s">
        <v>698</v>
      </c>
      <c r="AT29" s="668"/>
      <c r="AW29" s="166"/>
      <c r="AX29" s="166"/>
      <c r="AY29" s="166"/>
      <c r="AZ29" s="166"/>
      <c r="BA29" s="166"/>
      <c r="BB29" s="166"/>
      <c r="BC29" s="166"/>
      <c r="BD29" s="166"/>
      <c r="BE29" s="166"/>
      <c r="BF29" s="166"/>
      <c r="BG29" s="166"/>
    </row>
    <row r="30" spans="1:59" ht="60" customHeight="1" x14ac:dyDescent="0.25">
      <c r="A30" s="668"/>
      <c r="B30" s="795"/>
      <c r="C30" s="701"/>
      <c r="D30" s="668"/>
      <c r="E30" s="668"/>
      <c r="F30" s="685"/>
      <c r="G30" s="668"/>
      <c r="H30" s="799"/>
      <c r="I30" s="668"/>
      <c r="J30" s="772"/>
      <c r="K30" s="774"/>
      <c r="L30" s="776"/>
      <c r="M30" s="776"/>
      <c r="N30" s="776"/>
      <c r="O30" s="776"/>
      <c r="P30" s="671"/>
      <c r="Q30" s="682"/>
      <c r="R30" s="691"/>
      <c r="S30" s="738"/>
      <c r="T30" s="645"/>
      <c r="U30" s="254"/>
      <c r="V30" s="254"/>
      <c r="W30" s="104"/>
      <c r="X30" s="104"/>
      <c r="Y30" s="643"/>
      <c r="Z30" s="677"/>
      <c r="AA30" s="677"/>
      <c r="AB30" s="679"/>
      <c r="AC30" s="710"/>
      <c r="AD30" s="822"/>
      <c r="AE30" s="668"/>
      <c r="AF30" s="668"/>
      <c r="AG30" s="668"/>
      <c r="AH30" s="198"/>
      <c r="AI30" s="324" t="s">
        <v>682</v>
      </c>
      <c r="AJ30" s="329" t="s">
        <v>692</v>
      </c>
      <c r="AK30" s="328" t="s">
        <v>656</v>
      </c>
      <c r="AL30" s="351" t="s">
        <v>698</v>
      </c>
      <c r="AM30" s="328"/>
      <c r="AN30" s="328"/>
      <c r="AO30" s="329"/>
      <c r="AP30" s="329"/>
      <c r="AQ30" s="329"/>
      <c r="AR30" s="329"/>
      <c r="AS30" s="351" t="s">
        <v>698</v>
      </c>
      <c r="AT30" s="668"/>
      <c r="AW30" s="166"/>
      <c r="AX30" s="166"/>
      <c r="AY30" s="166"/>
      <c r="AZ30" s="166"/>
      <c r="BA30" s="166"/>
      <c r="BB30" s="166"/>
      <c r="BC30" s="166"/>
      <c r="BD30" s="166"/>
      <c r="BE30" s="166"/>
      <c r="BF30" s="166"/>
      <c r="BG30" s="166"/>
    </row>
    <row r="31" spans="1:59" ht="60" customHeight="1" x14ac:dyDescent="0.25">
      <c r="A31" s="668"/>
      <c r="B31" s="795"/>
      <c r="C31" s="701"/>
      <c r="D31" s="669"/>
      <c r="E31" s="668"/>
      <c r="F31" s="685"/>
      <c r="G31" s="668"/>
      <c r="H31" s="799"/>
      <c r="I31" s="668"/>
      <c r="J31" s="773"/>
      <c r="K31" s="673"/>
      <c r="L31" s="777"/>
      <c r="M31" s="777"/>
      <c r="N31" s="777"/>
      <c r="O31" s="777"/>
      <c r="P31" s="109" t="s">
        <v>485</v>
      </c>
      <c r="Q31" s="682"/>
      <c r="R31" s="692"/>
      <c r="S31" s="84">
        <v>12</v>
      </c>
      <c r="T31" s="290">
        <v>9</v>
      </c>
      <c r="U31" s="254"/>
      <c r="V31" s="254"/>
      <c r="W31" s="104"/>
      <c r="X31" s="104"/>
      <c r="Y31" s="420">
        <f>+T31/S31</f>
        <v>0.75</v>
      </c>
      <c r="Z31" s="91">
        <v>45673</v>
      </c>
      <c r="AA31" s="92">
        <v>46022</v>
      </c>
      <c r="AB31" s="93">
        <f t="shared" ref="AB31:AB37" si="4">_xlfn.DAYS(AA31,Z31)</f>
        <v>349</v>
      </c>
      <c r="AC31" s="710"/>
      <c r="AD31" s="822"/>
      <c r="AE31" s="668"/>
      <c r="AF31" s="668"/>
      <c r="AG31" s="668"/>
      <c r="AH31" s="198" t="s">
        <v>650</v>
      </c>
      <c r="AI31" s="324" t="s">
        <v>681</v>
      </c>
      <c r="AJ31" s="329" t="s">
        <v>685</v>
      </c>
      <c r="AK31" s="328" t="s">
        <v>656</v>
      </c>
      <c r="AL31" s="351" t="s">
        <v>698</v>
      </c>
      <c r="AM31" s="328"/>
      <c r="AN31" s="328"/>
      <c r="AO31" s="329"/>
      <c r="AP31" s="329"/>
      <c r="AQ31" s="329"/>
      <c r="AR31" s="329"/>
      <c r="AS31" s="351" t="s">
        <v>698</v>
      </c>
      <c r="AT31" s="668"/>
      <c r="AW31" s="166"/>
      <c r="AX31" s="166"/>
      <c r="AY31" s="166"/>
      <c r="AZ31" s="166"/>
      <c r="BA31" s="166"/>
      <c r="BB31" s="166"/>
      <c r="BC31" s="166"/>
      <c r="BD31" s="166"/>
      <c r="BE31" s="166"/>
      <c r="BF31" s="166"/>
      <c r="BG31" s="166"/>
    </row>
    <row r="32" spans="1:59" ht="60" customHeight="1" x14ac:dyDescent="0.25">
      <c r="A32" s="668"/>
      <c r="B32" s="795"/>
      <c r="C32" s="701"/>
      <c r="D32" s="667" t="s">
        <v>297</v>
      </c>
      <c r="E32" s="668"/>
      <c r="F32" s="685"/>
      <c r="G32" s="668"/>
      <c r="H32" s="799"/>
      <c r="I32" s="668"/>
      <c r="J32" s="771">
        <v>0.1</v>
      </c>
      <c r="K32" s="672"/>
      <c r="L32" s="775"/>
      <c r="M32" s="775"/>
      <c r="N32" s="775"/>
      <c r="O32" s="775">
        <v>0.2</v>
      </c>
      <c r="P32" s="670" t="s">
        <v>486</v>
      </c>
      <c r="Q32" s="682"/>
      <c r="R32" s="690" t="s">
        <v>327</v>
      </c>
      <c r="S32" s="736">
        <v>1</v>
      </c>
      <c r="T32" s="756">
        <v>0</v>
      </c>
      <c r="U32" s="254"/>
      <c r="V32" s="254"/>
      <c r="W32" s="104"/>
      <c r="X32" s="104"/>
      <c r="Y32" s="644">
        <v>0</v>
      </c>
      <c r="Z32" s="676">
        <v>45673</v>
      </c>
      <c r="AA32" s="676">
        <v>46022</v>
      </c>
      <c r="AB32" s="678">
        <f t="shared" si="4"/>
        <v>349</v>
      </c>
      <c r="AC32" s="710"/>
      <c r="AD32" s="822"/>
      <c r="AE32" s="668"/>
      <c r="AF32" s="668"/>
      <c r="AG32" s="668"/>
      <c r="AH32" s="198" t="s">
        <v>650</v>
      </c>
      <c r="AI32" s="324" t="s">
        <v>682</v>
      </c>
      <c r="AJ32" s="329" t="s">
        <v>692</v>
      </c>
      <c r="AK32" s="328" t="s">
        <v>656</v>
      </c>
      <c r="AL32" s="351" t="s">
        <v>698</v>
      </c>
      <c r="AM32" s="328"/>
      <c r="AN32" s="328"/>
      <c r="AO32" s="329"/>
      <c r="AP32" s="329"/>
      <c r="AQ32" s="329"/>
      <c r="AR32" s="329"/>
      <c r="AS32" s="351" t="s">
        <v>698</v>
      </c>
      <c r="AT32" s="668"/>
      <c r="AW32" s="166"/>
      <c r="AX32" s="166"/>
      <c r="AY32" s="166"/>
      <c r="AZ32" s="166"/>
      <c r="BA32" s="166"/>
      <c r="BB32" s="166"/>
      <c r="BC32" s="166"/>
      <c r="BD32" s="166"/>
      <c r="BE32" s="166"/>
      <c r="BF32" s="166"/>
      <c r="BG32" s="166"/>
    </row>
    <row r="33" spans="1:83" ht="60" customHeight="1" x14ac:dyDescent="0.25">
      <c r="A33" s="668"/>
      <c r="B33" s="795"/>
      <c r="C33" s="701"/>
      <c r="D33" s="668"/>
      <c r="E33" s="668"/>
      <c r="F33" s="685"/>
      <c r="G33" s="668"/>
      <c r="H33" s="799"/>
      <c r="I33" s="668"/>
      <c r="J33" s="772"/>
      <c r="K33" s="774"/>
      <c r="L33" s="776"/>
      <c r="M33" s="776"/>
      <c r="N33" s="776"/>
      <c r="O33" s="776"/>
      <c r="P33" s="671"/>
      <c r="Q33" s="682"/>
      <c r="R33" s="691"/>
      <c r="S33" s="738"/>
      <c r="T33" s="645"/>
      <c r="U33" s="254"/>
      <c r="V33" s="254"/>
      <c r="W33" s="104"/>
      <c r="X33" s="104"/>
      <c r="Y33" s="645"/>
      <c r="Z33" s="677"/>
      <c r="AA33" s="677"/>
      <c r="AB33" s="679"/>
      <c r="AC33" s="710"/>
      <c r="AD33" s="822"/>
      <c r="AE33" s="668"/>
      <c r="AF33" s="668"/>
      <c r="AG33" s="668"/>
      <c r="AH33" s="198"/>
      <c r="AI33" s="324" t="s">
        <v>682</v>
      </c>
      <c r="AJ33" s="329" t="s">
        <v>693</v>
      </c>
      <c r="AK33" s="328" t="s">
        <v>656</v>
      </c>
      <c r="AL33" s="351" t="s">
        <v>698</v>
      </c>
      <c r="AM33" s="328"/>
      <c r="AN33" s="328"/>
      <c r="AO33" s="329"/>
      <c r="AP33" s="329"/>
      <c r="AQ33" s="329"/>
      <c r="AR33" s="329"/>
      <c r="AS33" s="351" t="s">
        <v>698</v>
      </c>
      <c r="AT33" s="668"/>
      <c r="AW33" s="166"/>
      <c r="AX33" s="166"/>
      <c r="AY33" s="166"/>
      <c r="AZ33" s="166"/>
      <c r="BA33" s="166"/>
      <c r="BB33" s="166"/>
      <c r="BC33" s="166"/>
      <c r="BD33" s="166"/>
      <c r="BE33" s="166"/>
      <c r="BF33" s="166"/>
      <c r="BG33" s="166"/>
    </row>
    <row r="34" spans="1:83" ht="60" customHeight="1" x14ac:dyDescent="0.25">
      <c r="A34" s="668"/>
      <c r="B34" s="795"/>
      <c r="C34" s="701"/>
      <c r="D34" s="668"/>
      <c r="E34" s="668"/>
      <c r="F34" s="685"/>
      <c r="G34" s="668"/>
      <c r="H34" s="799"/>
      <c r="I34" s="668"/>
      <c r="J34" s="772"/>
      <c r="K34" s="774"/>
      <c r="L34" s="776"/>
      <c r="M34" s="776"/>
      <c r="N34" s="776"/>
      <c r="O34" s="776"/>
      <c r="P34" s="109" t="s">
        <v>487</v>
      </c>
      <c r="Q34" s="682"/>
      <c r="R34" s="691"/>
      <c r="S34" s="84">
        <v>0.3</v>
      </c>
      <c r="T34" s="290">
        <v>0</v>
      </c>
      <c r="U34" s="254"/>
      <c r="V34" s="254"/>
      <c r="W34" s="104"/>
      <c r="X34" s="104"/>
      <c r="Y34" s="361">
        <v>0</v>
      </c>
      <c r="Z34" s="91">
        <v>45673</v>
      </c>
      <c r="AA34" s="92">
        <v>46022</v>
      </c>
      <c r="AB34" s="93">
        <f t="shared" si="4"/>
        <v>349</v>
      </c>
      <c r="AC34" s="710"/>
      <c r="AD34" s="822"/>
      <c r="AE34" s="668"/>
      <c r="AF34" s="668"/>
      <c r="AG34" s="668"/>
      <c r="AH34" s="198" t="s">
        <v>650</v>
      </c>
      <c r="AI34" s="324" t="s">
        <v>681</v>
      </c>
      <c r="AJ34" s="329" t="s">
        <v>691</v>
      </c>
      <c r="AK34" s="328" t="s">
        <v>656</v>
      </c>
      <c r="AL34" s="351" t="s">
        <v>698</v>
      </c>
      <c r="AM34" s="328"/>
      <c r="AN34" s="328"/>
      <c r="AO34" s="329"/>
      <c r="AP34" s="329"/>
      <c r="AQ34" s="329"/>
      <c r="AR34" s="329"/>
      <c r="AS34" s="351" t="s">
        <v>698</v>
      </c>
      <c r="AT34" s="668"/>
      <c r="AW34" s="166"/>
      <c r="AX34" s="166"/>
      <c r="AY34" s="166"/>
      <c r="AZ34" s="166"/>
      <c r="BA34" s="166"/>
      <c r="BB34" s="166"/>
      <c r="BC34" s="166"/>
      <c r="BD34" s="166"/>
      <c r="BE34" s="166"/>
      <c r="BF34" s="166"/>
      <c r="BG34" s="166"/>
    </row>
    <row r="35" spans="1:83" ht="60" customHeight="1" x14ac:dyDescent="0.25">
      <c r="A35" s="668"/>
      <c r="B35" s="795"/>
      <c r="C35" s="701"/>
      <c r="D35" s="668"/>
      <c r="E35" s="668"/>
      <c r="F35" s="685"/>
      <c r="G35" s="668"/>
      <c r="H35" s="799"/>
      <c r="I35" s="668"/>
      <c r="J35" s="772"/>
      <c r="K35" s="774"/>
      <c r="L35" s="776"/>
      <c r="M35" s="776"/>
      <c r="N35" s="776"/>
      <c r="O35" s="776"/>
      <c r="P35" s="670" t="s">
        <v>488</v>
      </c>
      <c r="Q35" s="682"/>
      <c r="R35" s="691"/>
      <c r="S35" s="672">
        <v>5000</v>
      </c>
      <c r="T35" s="674">
        <v>0</v>
      </c>
      <c r="U35" s="254"/>
      <c r="V35" s="254"/>
      <c r="W35" s="104"/>
      <c r="X35" s="104"/>
      <c r="Y35" s="639">
        <v>0</v>
      </c>
      <c r="Z35" s="676">
        <v>45673</v>
      </c>
      <c r="AA35" s="676">
        <v>46022</v>
      </c>
      <c r="AB35" s="678">
        <f t="shared" si="4"/>
        <v>349</v>
      </c>
      <c r="AC35" s="710"/>
      <c r="AD35" s="822"/>
      <c r="AE35" s="668"/>
      <c r="AF35" s="668"/>
      <c r="AG35" s="668"/>
      <c r="AH35" s="198" t="s">
        <v>650</v>
      </c>
      <c r="AI35" s="324" t="s">
        <v>681</v>
      </c>
      <c r="AJ35" s="329" t="s">
        <v>691</v>
      </c>
      <c r="AK35" s="328" t="s">
        <v>656</v>
      </c>
      <c r="AL35" s="351" t="s">
        <v>698</v>
      </c>
      <c r="AM35" s="328"/>
      <c r="AN35" s="328"/>
      <c r="AO35" s="329"/>
      <c r="AP35" s="329"/>
      <c r="AQ35" s="329"/>
      <c r="AR35" s="329"/>
      <c r="AS35" s="351" t="s">
        <v>698</v>
      </c>
      <c r="AT35" s="668"/>
    </row>
    <row r="36" spans="1:83" ht="60" customHeight="1" x14ac:dyDescent="0.25">
      <c r="A36" s="668"/>
      <c r="B36" s="795"/>
      <c r="C36" s="701"/>
      <c r="D36" s="668"/>
      <c r="E36" s="668"/>
      <c r="F36" s="685"/>
      <c r="G36" s="668"/>
      <c r="H36" s="799"/>
      <c r="I36" s="668"/>
      <c r="J36" s="772"/>
      <c r="K36" s="774"/>
      <c r="L36" s="776"/>
      <c r="M36" s="776"/>
      <c r="N36" s="776"/>
      <c r="O36" s="776"/>
      <c r="P36" s="671"/>
      <c r="Q36" s="682"/>
      <c r="R36" s="691"/>
      <c r="S36" s="673"/>
      <c r="T36" s="675"/>
      <c r="U36" s="254"/>
      <c r="V36" s="254"/>
      <c r="W36" s="104"/>
      <c r="X36" s="104"/>
      <c r="Y36" s="641"/>
      <c r="Z36" s="677"/>
      <c r="AA36" s="677"/>
      <c r="AB36" s="679"/>
      <c r="AC36" s="710"/>
      <c r="AD36" s="822"/>
      <c r="AE36" s="668"/>
      <c r="AF36" s="668"/>
      <c r="AG36" s="668"/>
      <c r="AH36" s="198"/>
      <c r="AI36" s="324" t="s">
        <v>681</v>
      </c>
      <c r="AJ36" s="329" t="s">
        <v>694</v>
      </c>
      <c r="AK36" s="328" t="s">
        <v>656</v>
      </c>
      <c r="AL36" s="351" t="s">
        <v>698</v>
      </c>
      <c r="AM36" s="328"/>
      <c r="AN36" s="328"/>
      <c r="AO36" s="329"/>
      <c r="AP36" s="329"/>
      <c r="AQ36" s="329"/>
      <c r="AR36" s="329"/>
      <c r="AS36" s="351" t="s">
        <v>698</v>
      </c>
      <c r="AT36" s="668"/>
    </row>
    <row r="37" spans="1:83" ht="60" customHeight="1" x14ac:dyDescent="0.25">
      <c r="A37" s="668"/>
      <c r="B37" s="795"/>
      <c r="C37" s="701"/>
      <c r="D37" s="669"/>
      <c r="E37" s="668"/>
      <c r="F37" s="685"/>
      <c r="G37" s="668"/>
      <c r="H37" s="800"/>
      <c r="I37" s="669"/>
      <c r="J37" s="773"/>
      <c r="K37" s="673"/>
      <c r="L37" s="777"/>
      <c r="M37" s="777"/>
      <c r="N37" s="777"/>
      <c r="O37" s="777"/>
      <c r="P37" s="109" t="s">
        <v>489</v>
      </c>
      <c r="Q37" s="682"/>
      <c r="R37" s="692"/>
      <c r="S37" s="84">
        <v>200</v>
      </c>
      <c r="T37" s="290">
        <v>1</v>
      </c>
      <c r="U37" s="254"/>
      <c r="V37" s="254"/>
      <c r="W37" s="104"/>
      <c r="X37" s="104"/>
      <c r="Y37" s="422">
        <f>+T37/S37</f>
        <v>5.0000000000000001E-3</v>
      </c>
      <c r="Z37" s="91">
        <v>45673</v>
      </c>
      <c r="AA37" s="92">
        <v>46022</v>
      </c>
      <c r="AB37" s="93">
        <f t="shared" si="4"/>
        <v>349</v>
      </c>
      <c r="AC37" s="710"/>
      <c r="AD37" s="822"/>
      <c r="AE37" s="668"/>
      <c r="AF37" s="668"/>
      <c r="AG37" s="668"/>
      <c r="AH37" s="198" t="s">
        <v>650</v>
      </c>
      <c r="AI37" s="324" t="s">
        <v>681</v>
      </c>
      <c r="AJ37" s="329" t="s">
        <v>691</v>
      </c>
      <c r="AK37" s="328" t="s">
        <v>656</v>
      </c>
      <c r="AL37" s="351" t="s">
        <v>698</v>
      </c>
      <c r="AM37" s="328"/>
      <c r="AN37" s="328"/>
      <c r="AO37" s="329"/>
      <c r="AP37" s="329"/>
      <c r="AQ37" s="329"/>
      <c r="AR37" s="329"/>
      <c r="AS37" s="351" t="s">
        <v>698</v>
      </c>
      <c r="AT37" s="668"/>
    </row>
    <row r="38" spans="1:83" ht="60" customHeight="1" x14ac:dyDescent="0.25">
      <c r="A38" s="668"/>
      <c r="B38" s="795"/>
      <c r="C38" s="701"/>
      <c r="D38" s="667" t="s">
        <v>301</v>
      </c>
      <c r="E38" s="668"/>
      <c r="F38" s="685"/>
      <c r="G38" s="668"/>
      <c r="H38" s="670" t="s">
        <v>479</v>
      </c>
      <c r="I38" s="667" t="s">
        <v>480</v>
      </c>
      <c r="J38" s="771">
        <v>0.2</v>
      </c>
      <c r="K38" s="672"/>
      <c r="L38" s="672"/>
      <c r="M38" s="672"/>
      <c r="N38" s="672"/>
      <c r="O38" s="672">
        <v>34</v>
      </c>
      <c r="P38" s="109" t="s">
        <v>490</v>
      </c>
      <c r="Q38" s="682"/>
      <c r="R38" s="690" t="s">
        <v>329</v>
      </c>
      <c r="S38" s="84">
        <v>1</v>
      </c>
      <c r="T38" s="290">
        <v>0</v>
      </c>
      <c r="U38" s="254"/>
      <c r="V38" s="254"/>
      <c r="W38" s="104"/>
      <c r="X38" s="104"/>
      <c r="Y38" s="361">
        <v>0</v>
      </c>
      <c r="Z38" s="91">
        <v>45673</v>
      </c>
      <c r="AA38" s="92">
        <v>46022</v>
      </c>
      <c r="AB38" s="93">
        <f>_xlfn.DAYS(AA38,Z38)</f>
        <v>349</v>
      </c>
      <c r="AC38" s="710"/>
      <c r="AD38" s="822"/>
      <c r="AE38" s="668"/>
      <c r="AF38" s="668"/>
      <c r="AG38" s="668"/>
      <c r="AH38" s="198" t="s">
        <v>650</v>
      </c>
      <c r="AI38" s="324" t="s">
        <v>682</v>
      </c>
      <c r="AJ38" s="329" t="s">
        <v>695</v>
      </c>
      <c r="AK38" s="328" t="s">
        <v>656</v>
      </c>
      <c r="AL38" s="351" t="s">
        <v>698</v>
      </c>
      <c r="AM38" s="328"/>
      <c r="AN38" s="328"/>
      <c r="AO38" s="329"/>
      <c r="AP38" s="329"/>
      <c r="AQ38" s="329"/>
      <c r="AR38" s="329"/>
      <c r="AS38" s="351" t="s">
        <v>698</v>
      </c>
      <c r="AT38" s="668"/>
    </row>
    <row r="39" spans="1:83" ht="60" customHeight="1" x14ac:dyDescent="0.25">
      <c r="A39" s="669"/>
      <c r="B39" s="796"/>
      <c r="C39" s="702"/>
      <c r="D39" s="669"/>
      <c r="E39" s="669"/>
      <c r="F39" s="686"/>
      <c r="G39" s="669"/>
      <c r="H39" s="671"/>
      <c r="I39" s="669"/>
      <c r="J39" s="773"/>
      <c r="K39" s="673"/>
      <c r="L39" s="673"/>
      <c r="M39" s="673"/>
      <c r="N39" s="673"/>
      <c r="O39" s="673"/>
      <c r="P39" s="109" t="s">
        <v>491</v>
      </c>
      <c r="Q39" s="683"/>
      <c r="R39" s="692"/>
      <c r="S39" s="84">
        <v>12</v>
      </c>
      <c r="T39" s="290">
        <v>2</v>
      </c>
      <c r="U39" s="254"/>
      <c r="V39" s="254"/>
      <c r="W39" s="104"/>
      <c r="X39" s="104"/>
      <c r="Y39" s="421">
        <f>+T39/S39</f>
        <v>0.16666666666666666</v>
      </c>
      <c r="Z39" s="91">
        <v>45673</v>
      </c>
      <c r="AA39" s="92">
        <v>46022</v>
      </c>
      <c r="AB39" s="93">
        <f>_xlfn.DAYS(AA39,Z39)</f>
        <v>349</v>
      </c>
      <c r="AC39" s="711"/>
      <c r="AD39" s="823"/>
      <c r="AE39" s="669"/>
      <c r="AF39" s="669"/>
      <c r="AG39" s="669"/>
      <c r="AH39" s="198" t="s">
        <v>650</v>
      </c>
      <c r="AI39" s="324" t="s">
        <v>682</v>
      </c>
      <c r="AJ39" s="329" t="s">
        <v>695</v>
      </c>
      <c r="AK39" s="328" t="s">
        <v>656</v>
      </c>
      <c r="AL39" s="351" t="s">
        <v>698</v>
      </c>
      <c r="AM39" s="328"/>
      <c r="AN39" s="328"/>
      <c r="AO39" s="329"/>
      <c r="AP39" s="329"/>
      <c r="AQ39" s="329"/>
      <c r="AR39" s="329"/>
      <c r="AS39" s="351" t="s">
        <v>698</v>
      </c>
      <c r="AT39" s="669"/>
    </row>
    <row r="40" spans="1:83" ht="60" customHeight="1" x14ac:dyDescent="0.2">
      <c r="A40" s="86"/>
      <c r="B40" s="88"/>
      <c r="C40" s="89"/>
      <c r="D40" s="172"/>
      <c r="E40" s="648" t="s">
        <v>534</v>
      </c>
      <c r="F40" s="649"/>
      <c r="G40" s="649"/>
      <c r="H40" s="649"/>
      <c r="I40" s="649"/>
      <c r="J40" s="649"/>
      <c r="K40" s="649"/>
      <c r="L40" s="649"/>
      <c r="M40" s="649"/>
      <c r="N40" s="649"/>
      <c r="O40" s="649"/>
      <c r="P40" s="649"/>
      <c r="Q40" s="649"/>
      <c r="R40" s="649"/>
      <c r="S40" s="649"/>
      <c r="T40" s="649"/>
      <c r="U40" s="649"/>
      <c r="V40" s="649"/>
      <c r="W40" s="650"/>
      <c r="X40" s="171"/>
      <c r="Y40" s="423">
        <f>AVERAGE(Y18:Y39)</f>
        <v>0.29208333333333331</v>
      </c>
      <c r="Z40" s="173"/>
      <c r="AA40" s="173"/>
      <c r="AB40" s="174"/>
      <c r="AC40" s="94"/>
      <c r="AD40" s="87"/>
      <c r="AE40" s="87"/>
      <c r="AF40" s="87"/>
      <c r="AG40" s="175"/>
      <c r="AH40" s="93"/>
      <c r="AI40" s="284"/>
      <c r="AJ40" s="307"/>
      <c r="AK40" s="284"/>
      <c r="AL40" s="284"/>
      <c r="AM40" s="256"/>
      <c r="AN40" s="256"/>
      <c r="AO40" s="836">
        <f>SUM(AO18:AO39)</f>
        <v>1787747299</v>
      </c>
      <c r="AP40" s="836">
        <f t="shared" ref="AP40:AQ40" si="5">SUM(AP18:AP39)</f>
        <v>4059834941.6800003</v>
      </c>
      <c r="AQ40" s="836">
        <f t="shared" si="5"/>
        <v>165500000</v>
      </c>
      <c r="AR40" s="854">
        <f>+AQ40/AP40</f>
        <v>4.0765204097562263E-2</v>
      </c>
      <c r="AS40" s="98"/>
      <c r="AT40" s="233"/>
    </row>
    <row r="41" spans="1:83" s="196" customFormat="1" ht="60" customHeight="1" x14ac:dyDescent="0.2">
      <c r="A41" s="179"/>
      <c r="B41" s="180"/>
      <c r="C41" s="181"/>
      <c r="D41" s="182"/>
      <c r="E41" s="180"/>
      <c r="F41" s="180"/>
      <c r="G41" s="180"/>
      <c r="H41" s="180"/>
      <c r="I41" s="180"/>
      <c r="J41" s="183"/>
      <c r="K41" s="183"/>
      <c r="L41" s="184"/>
      <c r="M41" s="183"/>
      <c r="N41" s="183"/>
      <c r="O41" s="183"/>
      <c r="P41" s="185"/>
      <c r="Q41" s="186"/>
      <c r="R41" s="187"/>
      <c r="S41" s="188"/>
      <c r="T41" s="189"/>
      <c r="U41" s="189"/>
      <c r="V41" s="189"/>
      <c r="W41" s="189"/>
      <c r="X41" s="189"/>
      <c r="Y41" s="189"/>
      <c r="Z41" s="190"/>
      <c r="AA41" s="190"/>
      <c r="AB41" s="190"/>
      <c r="AC41" s="191"/>
      <c r="AD41" s="180"/>
      <c r="AE41" s="180"/>
      <c r="AF41" s="191"/>
      <c r="AG41" s="192"/>
      <c r="AH41" s="191"/>
      <c r="AI41" s="186"/>
      <c r="AJ41" s="186"/>
      <c r="AK41" s="193"/>
      <c r="AL41" s="186"/>
      <c r="AM41" s="186"/>
      <c r="AN41" s="186"/>
      <c r="AO41" s="191"/>
      <c r="AP41" s="191"/>
      <c r="AQ41" s="191"/>
      <c r="AR41" s="191"/>
      <c r="AS41" s="194"/>
      <c r="AT41" s="195"/>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row>
    <row r="42" spans="1:83" s="3" customFormat="1" ht="60" customHeight="1" x14ac:dyDescent="0.2">
      <c r="A42" s="706" t="s">
        <v>245</v>
      </c>
      <c r="B42" s="757" t="s">
        <v>246</v>
      </c>
      <c r="C42" s="760" t="s">
        <v>263</v>
      </c>
      <c r="D42" s="763" t="s">
        <v>303</v>
      </c>
      <c r="E42" s="667" t="s">
        <v>492</v>
      </c>
      <c r="F42" s="684">
        <v>2024130010100</v>
      </c>
      <c r="G42" s="667" t="s">
        <v>493</v>
      </c>
      <c r="H42" s="706" t="s">
        <v>494</v>
      </c>
      <c r="I42" s="706" t="s">
        <v>495</v>
      </c>
      <c r="J42" s="754">
        <v>0.5</v>
      </c>
      <c r="K42" s="655"/>
      <c r="L42" s="655"/>
      <c r="M42" s="653"/>
      <c r="N42" s="653"/>
      <c r="O42" s="653">
        <v>565</v>
      </c>
      <c r="P42" s="113" t="s">
        <v>499</v>
      </c>
      <c r="Q42" s="114"/>
      <c r="R42" s="690" t="s">
        <v>330</v>
      </c>
      <c r="S42" s="84">
        <v>250</v>
      </c>
      <c r="T42" s="290">
        <v>186</v>
      </c>
      <c r="U42" s="254"/>
      <c r="V42" s="254"/>
      <c r="W42" s="104"/>
      <c r="X42" s="104"/>
      <c r="Y42" s="420">
        <f>+T42/S42</f>
        <v>0.74399999999999999</v>
      </c>
      <c r="Z42" s="91">
        <v>45673</v>
      </c>
      <c r="AA42" s="92">
        <v>46022</v>
      </c>
      <c r="AB42" s="93">
        <f t="shared" ref="AB42:AB45" si="6">_xlfn.DAYS(AA42,Z42)</f>
        <v>349</v>
      </c>
      <c r="AC42" s="709">
        <v>46000</v>
      </c>
      <c r="AD42" s="667" t="s">
        <v>355</v>
      </c>
      <c r="AE42" s="667" t="s">
        <v>356</v>
      </c>
      <c r="AF42" s="706" t="s">
        <v>535</v>
      </c>
      <c r="AG42" s="706" t="s">
        <v>536</v>
      </c>
      <c r="AH42" s="93" t="s">
        <v>650</v>
      </c>
      <c r="AI42" s="65" t="s">
        <v>654</v>
      </c>
      <c r="AJ42" s="300">
        <v>60000000</v>
      </c>
      <c r="AK42" s="93" t="s">
        <v>656</v>
      </c>
      <c r="AL42" s="837" t="s">
        <v>720</v>
      </c>
      <c r="AM42" s="92">
        <v>45695</v>
      </c>
      <c r="AN42" s="92"/>
      <c r="AO42" s="825">
        <v>698898716</v>
      </c>
      <c r="AP42" s="825">
        <v>698898716</v>
      </c>
      <c r="AQ42" s="825">
        <v>500000000</v>
      </c>
      <c r="AR42" s="864">
        <f>+AQ42/AP42</f>
        <v>0.71541124422383395</v>
      </c>
      <c r="AS42" s="352" t="s">
        <v>698</v>
      </c>
      <c r="AT42" s="751" t="s">
        <v>493</v>
      </c>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row>
    <row r="43" spans="1:83" s="3" customFormat="1" ht="90" customHeight="1" x14ac:dyDescent="0.2">
      <c r="A43" s="707"/>
      <c r="B43" s="758"/>
      <c r="C43" s="761"/>
      <c r="D43" s="764"/>
      <c r="E43" s="668"/>
      <c r="F43" s="685"/>
      <c r="G43" s="668"/>
      <c r="H43" s="707"/>
      <c r="I43" s="707"/>
      <c r="J43" s="755"/>
      <c r="K43" s="657"/>
      <c r="L43" s="657"/>
      <c r="M43" s="654"/>
      <c r="N43" s="654"/>
      <c r="O43" s="654"/>
      <c r="P43" s="113" t="s">
        <v>500</v>
      </c>
      <c r="Q43" s="114"/>
      <c r="R43" s="692"/>
      <c r="S43" s="84">
        <v>4</v>
      </c>
      <c r="T43" s="290">
        <v>10</v>
      </c>
      <c r="U43" s="254"/>
      <c r="V43" s="254"/>
      <c r="W43" s="104"/>
      <c r="X43" s="104"/>
      <c r="Y43" s="361">
        <v>1</v>
      </c>
      <c r="Z43" s="91">
        <v>45673</v>
      </c>
      <c r="AA43" s="92">
        <v>46022</v>
      </c>
      <c r="AB43" s="93">
        <f t="shared" si="6"/>
        <v>349</v>
      </c>
      <c r="AC43" s="710"/>
      <c r="AD43" s="668"/>
      <c r="AE43" s="668"/>
      <c r="AF43" s="707"/>
      <c r="AG43" s="707"/>
      <c r="AH43" s="93" t="s">
        <v>650</v>
      </c>
      <c r="AI43" s="65" t="s">
        <v>655</v>
      </c>
      <c r="AJ43" s="300">
        <v>20000000</v>
      </c>
      <c r="AK43" s="93" t="s">
        <v>656</v>
      </c>
      <c r="AL43" s="837" t="s">
        <v>722</v>
      </c>
      <c r="AM43" s="92">
        <v>45720</v>
      </c>
      <c r="AN43" s="92"/>
      <c r="AO43" s="826">
        <v>443746360</v>
      </c>
      <c r="AP43" s="826">
        <v>443746360</v>
      </c>
      <c r="AQ43" s="167">
        <v>0</v>
      </c>
      <c r="AR43" s="838">
        <f>+AQ43/AP43</f>
        <v>0</v>
      </c>
      <c r="AS43" s="352" t="s">
        <v>698</v>
      </c>
      <c r="AT43" s="75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row>
    <row r="44" spans="1:83" s="3" customFormat="1" ht="60" customHeight="1" x14ac:dyDescent="0.25">
      <c r="A44" s="707"/>
      <c r="B44" s="758"/>
      <c r="C44" s="761"/>
      <c r="D44" s="753" t="s">
        <v>304</v>
      </c>
      <c r="E44" s="668"/>
      <c r="F44" s="685"/>
      <c r="G44" s="668"/>
      <c r="H44" s="707"/>
      <c r="I44" s="707"/>
      <c r="J44" s="754">
        <v>0.25</v>
      </c>
      <c r="K44" s="655"/>
      <c r="L44" s="655"/>
      <c r="M44" s="653"/>
      <c r="N44" s="655"/>
      <c r="O44" s="655">
        <v>195</v>
      </c>
      <c r="P44" s="113" t="s">
        <v>501</v>
      </c>
      <c r="Q44" s="690" t="s">
        <v>502</v>
      </c>
      <c r="R44" s="690" t="s">
        <v>330</v>
      </c>
      <c r="S44" s="84">
        <v>25</v>
      </c>
      <c r="T44" s="290">
        <v>3</v>
      </c>
      <c r="U44" s="254"/>
      <c r="V44" s="254"/>
      <c r="W44" s="104"/>
      <c r="X44" s="104"/>
      <c r="Y44" s="420">
        <f>+T44/S44</f>
        <v>0.12</v>
      </c>
      <c r="Z44" s="91">
        <v>45673</v>
      </c>
      <c r="AA44" s="92">
        <v>46022</v>
      </c>
      <c r="AB44" s="93">
        <f t="shared" si="6"/>
        <v>349</v>
      </c>
      <c r="AC44" s="710"/>
      <c r="AD44" s="668"/>
      <c r="AE44" s="668"/>
      <c r="AF44" s="707"/>
      <c r="AG44" s="707"/>
      <c r="AH44" s="93" t="s">
        <v>650</v>
      </c>
      <c r="AI44" s="93"/>
      <c r="AJ44" s="167"/>
      <c r="AK44" s="93"/>
      <c r="AL44" s="828" t="s">
        <v>698</v>
      </c>
      <c r="AM44" s="92"/>
      <c r="AN44" s="92"/>
      <c r="AO44" s="826">
        <v>344325552</v>
      </c>
      <c r="AP44" s="826">
        <v>344325552</v>
      </c>
      <c r="AQ44" s="826">
        <v>44325552</v>
      </c>
      <c r="AR44" s="840">
        <f>+AQ44/AP44</f>
        <v>0.12873152091831977</v>
      </c>
      <c r="AS44" s="281"/>
      <c r="AT44" s="75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row>
    <row r="45" spans="1:83" s="3" customFormat="1" ht="60" customHeight="1" x14ac:dyDescent="0.2">
      <c r="A45" s="707"/>
      <c r="B45" s="758"/>
      <c r="C45" s="761"/>
      <c r="D45" s="484"/>
      <c r="E45" s="668"/>
      <c r="F45" s="685"/>
      <c r="G45" s="668"/>
      <c r="H45" s="708"/>
      <c r="I45" s="708"/>
      <c r="J45" s="755"/>
      <c r="K45" s="657"/>
      <c r="L45" s="657"/>
      <c r="M45" s="654"/>
      <c r="N45" s="657"/>
      <c r="O45" s="657"/>
      <c r="P45" s="113" t="s">
        <v>503</v>
      </c>
      <c r="Q45" s="692"/>
      <c r="R45" s="692"/>
      <c r="S45" s="84">
        <v>12</v>
      </c>
      <c r="T45" s="290">
        <v>3</v>
      </c>
      <c r="U45" s="254"/>
      <c r="V45" s="254"/>
      <c r="W45" s="104"/>
      <c r="X45" s="104"/>
      <c r="Y45" s="420">
        <f>+T45/S45</f>
        <v>0.25</v>
      </c>
      <c r="Z45" s="91">
        <v>45673</v>
      </c>
      <c r="AA45" s="92">
        <v>46022</v>
      </c>
      <c r="AB45" s="93">
        <f t="shared" si="6"/>
        <v>349</v>
      </c>
      <c r="AC45" s="710"/>
      <c r="AD45" s="668"/>
      <c r="AE45" s="668"/>
      <c r="AF45" s="708"/>
      <c r="AG45" s="708"/>
      <c r="AH45" s="93" t="s">
        <v>650</v>
      </c>
      <c r="AI45" s="93"/>
      <c r="AJ45" s="167"/>
      <c r="AK45" s="93"/>
      <c r="AL45" s="93"/>
      <c r="AM45" s="92"/>
      <c r="AN45" s="92"/>
      <c r="AO45" s="279"/>
      <c r="AP45" s="279"/>
      <c r="AQ45" s="279"/>
      <c r="AR45" s="280"/>
      <c r="AS45" s="232"/>
      <c r="AT45" s="75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row>
    <row r="46" spans="1:83" ht="60" customHeight="1" x14ac:dyDescent="0.2">
      <c r="A46" s="707"/>
      <c r="B46" s="758"/>
      <c r="C46" s="761"/>
      <c r="D46" s="753" t="s">
        <v>305</v>
      </c>
      <c r="E46" s="668"/>
      <c r="F46" s="685"/>
      <c r="G46" s="668"/>
      <c r="H46" s="667" t="s">
        <v>496</v>
      </c>
      <c r="I46" s="706" t="s">
        <v>497</v>
      </c>
      <c r="J46" s="687">
        <v>0.15</v>
      </c>
      <c r="K46" s="655"/>
      <c r="L46" s="655"/>
      <c r="M46" s="653"/>
      <c r="N46" s="653"/>
      <c r="O46" s="653">
        <v>2</v>
      </c>
      <c r="P46" s="113" t="s">
        <v>504</v>
      </c>
      <c r="Q46" s="107"/>
      <c r="R46" s="667" t="s">
        <v>329</v>
      </c>
      <c r="S46" s="84">
        <v>1</v>
      </c>
      <c r="T46" s="290">
        <v>0</v>
      </c>
      <c r="U46" s="254"/>
      <c r="V46" s="254"/>
      <c r="W46" s="104"/>
      <c r="X46" s="104"/>
      <c r="Y46" s="361">
        <v>0</v>
      </c>
      <c r="Z46" s="91">
        <v>45673</v>
      </c>
      <c r="AA46" s="92">
        <v>46022</v>
      </c>
      <c r="AB46" s="93">
        <f>_xlfn.DAYS(AA46,Z46)</f>
        <v>349</v>
      </c>
      <c r="AC46" s="710"/>
      <c r="AD46" s="668"/>
      <c r="AE46" s="668"/>
      <c r="AF46" s="667" t="s">
        <v>537</v>
      </c>
      <c r="AG46" s="667" t="s">
        <v>538</v>
      </c>
      <c r="AH46" s="93" t="s">
        <v>650</v>
      </c>
      <c r="AI46" s="93"/>
      <c r="AJ46" s="93"/>
      <c r="AK46" s="93"/>
      <c r="AL46" s="93"/>
      <c r="AM46" s="92"/>
      <c r="AN46" s="92"/>
      <c r="AO46" s="279"/>
      <c r="AP46" s="279"/>
      <c r="AQ46" s="279"/>
      <c r="AR46" s="280"/>
      <c r="AS46" s="281"/>
      <c r="AT46" s="751"/>
    </row>
    <row r="47" spans="1:83" ht="60" customHeight="1" x14ac:dyDescent="0.2">
      <c r="A47" s="707"/>
      <c r="B47" s="758"/>
      <c r="C47" s="761"/>
      <c r="D47" s="484"/>
      <c r="E47" s="668"/>
      <c r="F47" s="685"/>
      <c r="G47" s="668"/>
      <c r="H47" s="668"/>
      <c r="I47" s="708"/>
      <c r="J47" s="689"/>
      <c r="K47" s="657"/>
      <c r="L47" s="657"/>
      <c r="M47" s="654"/>
      <c r="N47" s="654"/>
      <c r="O47" s="654"/>
      <c r="P47" s="113" t="s">
        <v>505</v>
      </c>
      <c r="Q47" s="107"/>
      <c r="R47" s="669"/>
      <c r="S47" s="84">
        <v>1</v>
      </c>
      <c r="T47" s="290">
        <v>0</v>
      </c>
      <c r="U47" s="254"/>
      <c r="V47" s="254"/>
      <c r="W47" s="104"/>
      <c r="X47" s="104"/>
      <c r="Y47" s="361">
        <v>0</v>
      </c>
      <c r="Z47" s="91">
        <v>45673</v>
      </c>
      <c r="AA47" s="92">
        <v>46022</v>
      </c>
      <c r="AB47" s="93">
        <f>_xlfn.DAYS(AA47,Z47)</f>
        <v>349</v>
      </c>
      <c r="AC47" s="710"/>
      <c r="AD47" s="668"/>
      <c r="AE47" s="668"/>
      <c r="AF47" s="668"/>
      <c r="AG47" s="668"/>
      <c r="AH47" s="93" t="s">
        <v>650</v>
      </c>
      <c r="AI47" s="93"/>
      <c r="AJ47" s="167"/>
      <c r="AK47" s="93"/>
      <c r="AL47" s="93"/>
      <c r="AM47" s="92"/>
      <c r="AN47" s="92"/>
      <c r="AO47" s="279"/>
      <c r="AP47" s="279"/>
      <c r="AQ47" s="279"/>
      <c r="AR47" s="280"/>
      <c r="AS47" s="281"/>
      <c r="AT47" s="751"/>
    </row>
    <row r="48" spans="1:83" ht="60" customHeight="1" x14ac:dyDescent="0.2">
      <c r="A48" s="707"/>
      <c r="B48" s="758"/>
      <c r="C48" s="761"/>
      <c r="D48" s="753" t="s">
        <v>306</v>
      </c>
      <c r="E48" s="668"/>
      <c r="F48" s="685"/>
      <c r="G48" s="668"/>
      <c r="H48" s="668"/>
      <c r="I48" s="736" t="s">
        <v>498</v>
      </c>
      <c r="J48" s="687">
        <v>0.1</v>
      </c>
      <c r="K48" s="655"/>
      <c r="L48" s="655"/>
      <c r="M48" s="653"/>
      <c r="N48" s="653"/>
      <c r="O48" s="653">
        <v>50</v>
      </c>
      <c r="P48" s="113" t="s">
        <v>506</v>
      </c>
      <c r="Q48" s="107"/>
      <c r="R48" s="667" t="s">
        <v>507</v>
      </c>
      <c r="S48" s="115">
        <v>50</v>
      </c>
      <c r="T48" s="292">
        <v>0</v>
      </c>
      <c r="U48" s="273"/>
      <c r="V48" s="273"/>
      <c r="W48" s="197"/>
      <c r="X48" s="197"/>
      <c r="Y48" s="424">
        <v>0</v>
      </c>
      <c r="Z48" s="91">
        <v>45673</v>
      </c>
      <c r="AA48" s="92">
        <v>46022</v>
      </c>
      <c r="AB48" s="93">
        <f t="shared" ref="AB48:AB49" si="7">_xlfn.DAYS(AA48,Z48)</f>
        <v>349</v>
      </c>
      <c r="AC48" s="710"/>
      <c r="AD48" s="668"/>
      <c r="AE48" s="668"/>
      <c r="AF48" s="668"/>
      <c r="AG48" s="668"/>
      <c r="AH48" s="93" t="s">
        <v>650</v>
      </c>
      <c r="AI48" s="93"/>
      <c r="AJ48" s="93"/>
      <c r="AK48" s="93"/>
      <c r="AL48" s="93"/>
      <c r="AM48" s="92"/>
      <c r="AN48" s="255"/>
      <c r="AO48" s="749"/>
      <c r="AP48" s="749"/>
      <c r="AQ48" s="749"/>
      <c r="AR48" s="750"/>
      <c r="AS48" s="752"/>
      <c r="AT48" s="751"/>
    </row>
    <row r="49" spans="1:46" ht="38.25" x14ac:dyDescent="0.2">
      <c r="A49" s="708"/>
      <c r="B49" s="759"/>
      <c r="C49" s="762"/>
      <c r="D49" s="484"/>
      <c r="E49" s="669"/>
      <c r="F49" s="686"/>
      <c r="G49" s="669"/>
      <c r="H49" s="669"/>
      <c r="I49" s="738"/>
      <c r="J49" s="689"/>
      <c r="K49" s="657"/>
      <c r="L49" s="657"/>
      <c r="M49" s="654"/>
      <c r="N49" s="654"/>
      <c r="O49" s="654"/>
      <c r="P49" s="113" t="s">
        <v>508</v>
      </c>
      <c r="Q49" s="107"/>
      <c r="R49" s="669"/>
      <c r="S49" s="115">
        <v>50</v>
      </c>
      <c r="T49" s="292">
        <v>0</v>
      </c>
      <c r="U49" s="273"/>
      <c r="V49" s="273"/>
      <c r="W49" s="197"/>
      <c r="X49" s="197"/>
      <c r="Y49" s="424">
        <v>0</v>
      </c>
      <c r="Z49" s="91">
        <v>45673</v>
      </c>
      <c r="AA49" s="92">
        <v>46022</v>
      </c>
      <c r="AB49" s="93">
        <f t="shared" si="7"/>
        <v>349</v>
      </c>
      <c r="AC49" s="711"/>
      <c r="AD49" s="669"/>
      <c r="AE49" s="669"/>
      <c r="AF49" s="669"/>
      <c r="AG49" s="669"/>
      <c r="AH49" s="93" t="s">
        <v>650</v>
      </c>
      <c r="AI49" s="93"/>
      <c r="AJ49" s="167"/>
      <c r="AK49" s="93"/>
      <c r="AL49" s="93"/>
      <c r="AM49" s="92"/>
      <c r="AN49" s="256"/>
      <c r="AO49" s="749"/>
      <c r="AP49" s="749"/>
      <c r="AQ49" s="749"/>
      <c r="AR49" s="750"/>
      <c r="AS49" s="752"/>
      <c r="AT49" s="751"/>
    </row>
    <row r="50" spans="1:46" ht="63.75" customHeight="1" x14ac:dyDescent="0.2">
      <c r="A50" s="111"/>
      <c r="B50" s="112"/>
      <c r="C50" s="89"/>
      <c r="D50" s="85"/>
      <c r="E50" s="742" t="s">
        <v>539</v>
      </c>
      <c r="F50" s="742"/>
      <c r="G50" s="742"/>
      <c r="H50" s="742"/>
      <c r="I50" s="742"/>
      <c r="J50" s="742"/>
      <c r="K50" s="742"/>
      <c r="L50" s="742"/>
      <c r="M50" s="742"/>
      <c r="N50" s="742"/>
      <c r="O50" s="742"/>
      <c r="P50" s="742"/>
      <c r="Q50" s="742"/>
      <c r="R50" s="742"/>
      <c r="S50" s="742"/>
      <c r="T50" s="742"/>
      <c r="U50" s="742"/>
      <c r="V50" s="742"/>
      <c r="W50" s="742"/>
      <c r="X50" s="171"/>
      <c r="Y50" s="425">
        <f>AVERAGE(Y42:Y49)</f>
        <v>0.26424999999999998</v>
      </c>
      <c r="Z50" s="91"/>
      <c r="AA50" s="92"/>
      <c r="AB50" s="93"/>
      <c r="AC50" s="94"/>
      <c r="AD50" s="87"/>
      <c r="AE50" s="87"/>
      <c r="AF50" s="93"/>
      <c r="AG50" s="198"/>
      <c r="AH50" s="93"/>
      <c r="AI50" s="93"/>
      <c r="AJ50" s="167"/>
      <c r="AK50" s="93"/>
      <c r="AL50" s="93"/>
      <c r="AM50" s="92"/>
      <c r="AN50" s="256"/>
      <c r="AO50" s="841">
        <f>SUM(AO42:AO49)</f>
        <v>1486970628</v>
      </c>
      <c r="AP50" s="841">
        <f t="shared" ref="AP50:AQ50" si="8">SUM(AP42:AP49)</f>
        <v>1486970628</v>
      </c>
      <c r="AQ50" s="841">
        <f t="shared" si="8"/>
        <v>544325552</v>
      </c>
      <c r="AR50" s="842">
        <f>+AQ50/AP50</f>
        <v>0.36606341897427175</v>
      </c>
      <c r="AS50" s="282"/>
      <c r="AT50" s="67"/>
    </row>
    <row r="51" spans="1:46" s="196" customFormat="1" ht="36" customHeight="1" x14ac:dyDescent="0.2">
      <c r="A51" s="199"/>
      <c r="B51" s="199"/>
      <c r="C51" s="200"/>
      <c r="D51" s="189"/>
      <c r="E51" s="199"/>
      <c r="F51" s="201"/>
      <c r="G51" s="199"/>
      <c r="H51" s="199"/>
      <c r="I51" s="202"/>
      <c r="J51" s="183"/>
      <c r="K51" s="183"/>
      <c r="L51" s="184"/>
      <c r="M51" s="183"/>
      <c r="N51" s="203"/>
      <c r="O51" s="203"/>
      <c r="P51" s="199"/>
      <c r="Q51" s="186"/>
      <c r="R51" s="187"/>
      <c r="S51" s="188"/>
      <c r="T51" s="204"/>
      <c r="U51" s="204"/>
      <c r="V51" s="204"/>
      <c r="W51" s="204"/>
      <c r="X51" s="204"/>
      <c r="Y51" s="204"/>
      <c r="Z51" s="205"/>
      <c r="AA51" s="191"/>
      <c r="AB51" s="186"/>
      <c r="AC51" s="206"/>
      <c r="AD51" s="180"/>
      <c r="AE51" s="180"/>
      <c r="AF51" s="191"/>
      <c r="AG51" s="192"/>
      <c r="AH51" s="191"/>
      <c r="AI51" s="186"/>
      <c r="AJ51" s="186"/>
      <c r="AK51" s="193"/>
      <c r="AL51" s="186"/>
      <c r="AM51" s="186"/>
      <c r="AN51" s="257"/>
      <c r="AO51" s="207"/>
      <c r="AP51" s="191"/>
      <c r="AQ51" s="191"/>
      <c r="AR51" s="191"/>
      <c r="AS51" s="194"/>
      <c r="AT51" s="208"/>
    </row>
    <row r="52" spans="1:46" ht="60" customHeight="1" x14ac:dyDescent="0.25">
      <c r="A52" s="706" t="s">
        <v>245</v>
      </c>
      <c r="B52" s="746" t="s">
        <v>247</v>
      </c>
      <c r="C52" s="700" t="s">
        <v>268</v>
      </c>
      <c r="D52" s="706" t="s">
        <v>308</v>
      </c>
      <c r="E52" s="667" t="s">
        <v>357</v>
      </c>
      <c r="F52" s="684">
        <v>2024130010113</v>
      </c>
      <c r="G52" s="667" t="s">
        <v>540</v>
      </c>
      <c r="H52" s="667" t="s">
        <v>541</v>
      </c>
      <c r="I52" s="667" t="s">
        <v>542</v>
      </c>
      <c r="J52" s="661">
        <v>0.19019644256936799</v>
      </c>
      <c r="K52" s="655"/>
      <c r="L52" s="655"/>
      <c r="M52" s="655"/>
      <c r="N52" s="655"/>
      <c r="O52" s="655">
        <v>2952</v>
      </c>
      <c r="P52" s="109" t="s">
        <v>543</v>
      </c>
      <c r="Q52" s="107"/>
      <c r="R52" s="690" t="s">
        <v>332</v>
      </c>
      <c r="S52" s="209">
        <v>1</v>
      </c>
      <c r="T52" s="292">
        <v>1</v>
      </c>
      <c r="U52" s="273"/>
      <c r="V52" s="273"/>
      <c r="W52" s="197"/>
      <c r="X52" s="197"/>
      <c r="Y52" s="426">
        <f>+T52/S52</f>
        <v>1</v>
      </c>
      <c r="Z52" s="91">
        <v>45673</v>
      </c>
      <c r="AA52" s="92">
        <v>46022</v>
      </c>
      <c r="AB52" s="93">
        <f t="shared" ref="AB52:AB58" si="9">_xlfn.DAYS(AA52,Z52)</f>
        <v>349</v>
      </c>
      <c r="AC52" s="709">
        <v>1800</v>
      </c>
      <c r="AD52" s="667" t="s">
        <v>355</v>
      </c>
      <c r="AE52" s="667" t="s">
        <v>356</v>
      </c>
      <c r="AF52" s="667" t="s">
        <v>544</v>
      </c>
      <c r="AG52" s="667" t="s">
        <v>545</v>
      </c>
      <c r="AH52" s="93" t="s">
        <v>650</v>
      </c>
      <c r="AI52" s="65" t="s">
        <v>657</v>
      </c>
      <c r="AJ52" s="301">
        <v>72000000</v>
      </c>
      <c r="AK52" s="93" t="s">
        <v>656</v>
      </c>
      <c r="AL52" s="837" t="s">
        <v>720</v>
      </c>
      <c r="AM52" s="92">
        <v>45701</v>
      </c>
      <c r="AN52" s="92"/>
      <c r="AO52" s="826">
        <v>552321586</v>
      </c>
      <c r="AP52" s="826">
        <f>552321586+427490506.93</f>
        <v>979812092.93000007</v>
      </c>
      <c r="AQ52" s="826">
        <v>184200000</v>
      </c>
      <c r="AR52" s="843">
        <f>+AQ52/AP52</f>
        <v>0.18799523023764073</v>
      </c>
      <c r="AS52" s="351" t="s">
        <v>698</v>
      </c>
      <c r="AT52" s="667" t="s">
        <v>357</v>
      </c>
    </row>
    <row r="53" spans="1:46" ht="33.75" customHeight="1" x14ac:dyDescent="0.2">
      <c r="A53" s="707"/>
      <c r="B53" s="747"/>
      <c r="C53" s="701"/>
      <c r="D53" s="707"/>
      <c r="E53" s="668"/>
      <c r="F53" s="685"/>
      <c r="G53" s="668"/>
      <c r="H53" s="668"/>
      <c r="I53" s="668"/>
      <c r="J53" s="662"/>
      <c r="K53" s="656"/>
      <c r="L53" s="656"/>
      <c r="M53" s="656"/>
      <c r="N53" s="656"/>
      <c r="O53" s="656"/>
      <c r="P53" s="109" t="s">
        <v>546</v>
      </c>
      <c r="Q53" s="107"/>
      <c r="R53" s="691"/>
      <c r="S53" s="276">
        <v>1800</v>
      </c>
      <c r="T53" s="292">
        <v>0</v>
      </c>
      <c r="U53" s="273"/>
      <c r="V53" s="273"/>
      <c r="W53" s="197"/>
      <c r="X53" s="197"/>
      <c r="Y53" s="424">
        <v>0</v>
      </c>
      <c r="Z53" s="91">
        <v>45673</v>
      </c>
      <c r="AA53" s="92">
        <v>46022</v>
      </c>
      <c r="AB53" s="93">
        <f t="shared" si="9"/>
        <v>349</v>
      </c>
      <c r="AC53" s="710"/>
      <c r="AD53" s="668"/>
      <c r="AE53" s="668"/>
      <c r="AF53" s="668"/>
      <c r="AG53" s="668"/>
      <c r="AH53" s="93" t="s">
        <v>650</v>
      </c>
      <c r="AI53" s="93"/>
      <c r="AJ53" s="167"/>
      <c r="AK53" s="93"/>
      <c r="AL53" s="837" t="s">
        <v>722</v>
      </c>
      <c r="AM53" s="92"/>
      <c r="AN53" s="92"/>
      <c r="AO53" s="826">
        <v>178606893</v>
      </c>
      <c r="AP53" s="826">
        <v>178606893</v>
      </c>
      <c r="AQ53" s="279">
        <v>0</v>
      </c>
      <c r="AR53" s="283">
        <f>+AQ53/AP53</f>
        <v>0</v>
      </c>
      <c r="AS53" s="299"/>
      <c r="AT53" s="668"/>
    </row>
    <row r="54" spans="1:46" ht="25.5" x14ac:dyDescent="0.25">
      <c r="A54" s="707"/>
      <c r="B54" s="747"/>
      <c r="C54" s="701"/>
      <c r="D54" s="707"/>
      <c r="E54" s="668"/>
      <c r="F54" s="685"/>
      <c r="G54" s="668"/>
      <c r="H54" s="668"/>
      <c r="I54" s="668"/>
      <c r="J54" s="662"/>
      <c r="K54" s="656"/>
      <c r="L54" s="656"/>
      <c r="M54" s="656"/>
      <c r="N54" s="656"/>
      <c r="O54" s="656"/>
      <c r="P54" s="109" t="s">
        <v>547</v>
      </c>
      <c r="Q54" s="107"/>
      <c r="R54" s="691"/>
      <c r="S54" s="209">
        <v>1</v>
      </c>
      <c r="T54" s="292">
        <v>0</v>
      </c>
      <c r="U54" s="273"/>
      <c r="V54" s="273"/>
      <c r="W54" s="197"/>
      <c r="X54" s="197"/>
      <c r="Y54" s="424">
        <v>0</v>
      </c>
      <c r="Z54" s="91">
        <v>45673</v>
      </c>
      <c r="AA54" s="92">
        <v>46022</v>
      </c>
      <c r="AB54" s="93">
        <f t="shared" si="9"/>
        <v>349</v>
      </c>
      <c r="AC54" s="710"/>
      <c r="AD54" s="668"/>
      <c r="AE54" s="668"/>
      <c r="AF54" s="668"/>
      <c r="AG54" s="668"/>
      <c r="AH54" s="93" t="s">
        <v>650</v>
      </c>
      <c r="AI54" s="93"/>
      <c r="AJ54" s="93"/>
      <c r="AK54" s="93"/>
      <c r="AL54" s="828" t="s">
        <v>698</v>
      </c>
      <c r="AM54" s="210"/>
      <c r="AN54" s="210"/>
      <c r="AO54" s="831">
        <v>104907911</v>
      </c>
      <c r="AP54" s="831">
        <v>104907911</v>
      </c>
      <c r="AQ54" s="826">
        <v>17600000</v>
      </c>
      <c r="AR54" s="280">
        <f>+AQ54/AP54</f>
        <v>0.16776618495434534</v>
      </c>
      <c r="AS54" s="299"/>
      <c r="AT54" s="668"/>
    </row>
    <row r="55" spans="1:46" ht="38.25" x14ac:dyDescent="0.2">
      <c r="A55" s="707"/>
      <c r="B55" s="747"/>
      <c r="C55" s="701"/>
      <c r="D55" s="708"/>
      <c r="E55" s="668"/>
      <c r="F55" s="685"/>
      <c r="G55" s="668"/>
      <c r="H55" s="669"/>
      <c r="I55" s="669"/>
      <c r="J55" s="663"/>
      <c r="K55" s="657"/>
      <c r="L55" s="657"/>
      <c r="M55" s="657"/>
      <c r="N55" s="657"/>
      <c r="O55" s="657"/>
      <c r="P55" s="109" t="s">
        <v>548</v>
      </c>
      <c r="Q55" s="107"/>
      <c r="R55" s="692"/>
      <c r="S55" s="277">
        <v>1800</v>
      </c>
      <c r="T55" s="292">
        <v>0</v>
      </c>
      <c r="U55" s="273"/>
      <c r="V55" s="274"/>
      <c r="W55" s="197"/>
      <c r="X55" s="197"/>
      <c r="Y55" s="424">
        <v>0</v>
      </c>
      <c r="Z55" s="91">
        <v>45673</v>
      </c>
      <c r="AA55" s="92">
        <v>46022</v>
      </c>
      <c r="AB55" s="93">
        <f t="shared" si="9"/>
        <v>349</v>
      </c>
      <c r="AC55" s="710"/>
      <c r="AD55" s="668"/>
      <c r="AE55" s="668"/>
      <c r="AF55" s="668"/>
      <c r="AG55" s="668"/>
      <c r="AH55" s="93" t="s">
        <v>650</v>
      </c>
      <c r="AI55" s="93"/>
      <c r="AJ55" s="93"/>
      <c r="AK55" s="93"/>
      <c r="AL55" s="210"/>
      <c r="AM55" s="210"/>
      <c r="AN55" s="210"/>
      <c r="AO55" s="297"/>
      <c r="AP55" s="826"/>
      <c r="AQ55" s="303"/>
      <c r="AR55" s="298"/>
      <c r="AS55" s="299"/>
      <c r="AT55" s="668"/>
    </row>
    <row r="56" spans="1:46" ht="24.95" customHeight="1" x14ac:dyDescent="0.2">
      <c r="A56" s="707"/>
      <c r="B56" s="747"/>
      <c r="C56" s="701"/>
      <c r="D56" s="667" t="s">
        <v>549</v>
      </c>
      <c r="E56" s="668"/>
      <c r="F56" s="685"/>
      <c r="G56" s="668"/>
      <c r="H56" s="667" t="s">
        <v>550</v>
      </c>
      <c r="I56" s="736" t="s">
        <v>551</v>
      </c>
      <c r="J56" s="661">
        <v>0.80980355743063204</v>
      </c>
      <c r="K56" s="653"/>
      <c r="L56" s="653"/>
      <c r="M56" s="653"/>
      <c r="N56" s="653"/>
      <c r="O56" s="653">
        <v>0.25</v>
      </c>
      <c r="P56" s="109" t="s">
        <v>552</v>
      </c>
      <c r="Q56" s="107"/>
      <c r="R56" s="667" t="s">
        <v>333</v>
      </c>
      <c r="S56" s="115">
        <v>1</v>
      </c>
      <c r="T56" s="292">
        <v>0.4</v>
      </c>
      <c r="U56" s="273"/>
      <c r="V56" s="273"/>
      <c r="W56" s="197"/>
      <c r="X56" s="197"/>
      <c r="Y56" s="426">
        <f>+T56/S56</f>
        <v>0.4</v>
      </c>
      <c r="Z56" s="91">
        <v>45673</v>
      </c>
      <c r="AA56" s="92">
        <v>46022</v>
      </c>
      <c r="AB56" s="93">
        <f t="shared" si="9"/>
        <v>349</v>
      </c>
      <c r="AC56" s="710"/>
      <c r="AD56" s="668"/>
      <c r="AE56" s="668"/>
      <c r="AF56" s="668"/>
      <c r="AG56" s="668"/>
      <c r="AH56" s="93" t="s">
        <v>650</v>
      </c>
      <c r="AI56" s="93"/>
      <c r="AJ56" s="167"/>
      <c r="AK56" s="93"/>
      <c r="AL56" s="93"/>
      <c r="AM56" s="92"/>
      <c r="AN56" s="92"/>
      <c r="AO56" s="297"/>
      <c r="AP56" s="297"/>
      <c r="AQ56" s="299"/>
      <c r="AR56" s="302"/>
      <c r="AS56" s="299"/>
      <c r="AT56" s="668"/>
    </row>
    <row r="57" spans="1:46" ht="25.5" x14ac:dyDescent="0.2">
      <c r="A57" s="707"/>
      <c r="B57" s="747"/>
      <c r="C57" s="701"/>
      <c r="D57" s="668"/>
      <c r="E57" s="668"/>
      <c r="F57" s="685"/>
      <c r="G57" s="668"/>
      <c r="H57" s="668"/>
      <c r="I57" s="737"/>
      <c r="J57" s="662"/>
      <c r="K57" s="658"/>
      <c r="L57" s="658"/>
      <c r="M57" s="658"/>
      <c r="N57" s="658"/>
      <c r="O57" s="658"/>
      <c r="P57" s="109" t="s">
        <v>553</v>
      </c>
      <c r="Q57" s="107"/>
      <c r="R57" s="668"/>
      <c r="S57" s="115">
        <v>1</v>
      </c>
      <c r="T57" s="292">
        <v>0</v>
      </c>
      <c r="U57" s="273"/>
      <c r="V57" s="273"/>
      <c r="W57" s="197"/>
      <c r="X57" s="197"/>
      <c r="Y57" s="424">
        <v>0</v>
      </c>
      <c r="Z57" s="91">
        <v>45673</v>
      </c>
      <c r="AA57" s="92">
        <v>46022</v>
      </c>
      <c r="AB57" s="93">
        <f t="shared" si="9"/>
        <v>349</v>
      </c>
      <c r="AC57" s="710"/>
      <c r="AD57" s="668"/>
      <c r="AE57" s="668"/>
      <c r="AF57" s="668"/>
      <c r="AG57" s="668"/>
      <c r="AH57" s="93" t="s">
        <v>650</v>
      </c>
      <c r="AI57" s="93"/>
      <c r="AJ57" s="167"/>
      <c r="AK57" s="93"/>
      <c r="AL57" s="93"/>
      <c r="AM57" s="92"/>
      <c r="AN57" s="92"/>
      <c r="AO57" s="297"/>
      <c r="AP57" s="297"/>
      <c r="AQ57" s="299"/>
      <c r="AR57" s="302"/>
      <c r="AS57" s="299"/>
      <c r="AT57" s="668"/>
    </row>
    <row r="58" spans="1:46" ht="25.5" x14ac:dyDescent="0.2">
      <c r="A58" s="708"/>
      <c r="B58" s="748"/>
      <c r="C58" s="702"/>
      <c r="D58" s="669"/>
      <c r="E58" s="669"/>
      <c r="F58" s="686"/>
      <c r="G58" s="669"/>
      <c r="H58" s="669"/>
      <c r="I58" s="738"/>
      <c r="J58" s="663"/>
      <c r="K58" s="654"/>
      <c r="L58" s="654"/>
      <c r="M58" s="654"/>
      <c r="N58" s="654"/>
      <c r="O58" s="654"/>
      <c r="P58" s="109" t="s">
        <v>554</v>
      </c>
      <c r="Q58" s="107"/>
      <c r="R58" s="669"/>
      <c r="S58" s="115">
        <v>12</v>
      </c>
      <c r="T58" s="292">
        <v>3</v>
      </c>
      <c r="U58" s="273"/>
      <c r="V58" s="273"/>
      <c r="W58" s="197"/>
      <c r="X58" s="197"/>
      <c r="Y58" s="426">
        <f>+T58/S58</f>
        <v>0.25</v>
      </c>
      <c r="Z58" s="91">
        <v>45673</v>
      </c>
      <c r="AA58" s="92">
        <v>46022</v>
      </c>
      <c r="AB58" s="93">
        <f t="shared" si="9"/>
        <v>349</v>
      </c>
      <c r="AC58" s="711"/>
      <c r="AD58" s="669"/>
      <c r="AE58" s="669"/>
      <c r="AF58" s="669"/>
      <c r="AG58" s="669"/>
      <c r="AH58" s="93" t="s">
        <v>650</v>
      </c>
      <c r="AI58" s="93"/>
      <c r="AJ58" s="167"/>
      <c r="AK58" s="93"/>
      <c r="AL58" s="93"/>
      <c r="AM58" s="92"/>
      <c r="AN58" s="92"/>
      <c r="AO58" s="279"/>
      <c r="AP58" s="279"/>
      <c r="AQ58" s="279"/>
      <c r="AR58" s="283"/>
      <c r="AS58" s="239"/>
      <c r="AT58" s="669"/>
    </row>
    <row r="59" spans="1:46" ht="42" customHeight="1" x14ac:dyDescent="0.2">
      <c r="A59" s="111"/>
      <c r="B59" s="211"/>
      <c r="C59" s="213"/>
      <c r="D59" s="175"/>
      <c r="E59" s="742" t="s">
        <v>555</v>
      </c>
      <c r="F59" s="742"/>
      <c r="G59" s="742"/>
      <c r="H59" s="742"/>
      <c r="I59" s="742"/>
      <c r="J59" s="742"/>
      <c r="K59" s="742"/>
      <c r="L59" s="742"/>
      <c r="M59" s="742"/>
      <c r="N59" s="742"/>
      <c r="O59" s="742"/>
      <c r="P59" s="742"/>
      <c r="Q59" s="742"/>
      <c r="R59" s="742"/>
      <c r="S59" s="742"/>
      <c r="T59" s="742"/>
      <c r="U59" s="742"/>
      <c r="V59" s="742"/>
      <c r="W59" s="742"/>
      <c r="X59" s="171"/>
      <c r="Y59" s="425">
        <f>AVERAGE(Y52:Y58)</f>
        <v>0.23571428571428571</v>
      </c>
      <c r="Z59" s="91"/>
      <c r="AA59" s="92"/>
      <c r="AB59" s="93"/>
      <c r="AC59" s="214"/>
      <c r="AD59" s="87"/>
      <c r="AE59" s="87"/>
      <c r="AF59" s="93"/>
      <c r="AG59" s="198"/>
      <c r="AH59" s="93"/>
      <c r="AI59" s="93"/>
      <c r="AJ59" s="167"/>
      <c r="AK59" s="93"/>
      <c r="AL59" s="93"/>
      <c r="AM59" s="92"/>
      <c r="AN59" s="92"/>
      <c r="AO59" s="841">
        <f>SUM(AO52:AO58)</f>
        <v>835836390</v>
      </c>
      <c r="AP59" s="841">
        <f t="shared" ref="AP59:AQ59" si="10">SUM(AP52:AP58)</f>
        <v>1263326896.9300001</v>
      </c>
      <c r="AQ59" s="841">
        <f t="shared" si="10"/>
        <v>201800000</v>
      </c>
      <c r="AR59" s="842">
        <f>+AQ59/AP59</f>
        <v>0.15973696158167175</v>
      </c>
      <c r="AS59" s="239"/>
      <c r="AT59" s="65"/>
    </row>
    <row r="60" spans="1:46" s="196" customFormat="1" x14ac:dyDescent="0.2">
      <c r="A60" s="180"/>
      <c r="B60" s="180"/>
      <c r="C60" s="181"/>
      <c r="D60" s="192"/>
      <c r="E60" s="180"/>
      <c r="F60" s="216"/>
      <c r="G60" s="180"/>
      <c r="H60" s="217"/>
      <c r="I60" s="218"/>
      <c r="J60" s="183"/>
      <c r="K60" s="183"/>
      <c r="L60" s="184"/>
      <c r="M60" s="183"/>
      <c r="N60" s="219"/>
      <c r="O60" s="219"/>
      <c r="P60" s="220"/>
      <c r="Q60" s="186"/>
      <c r="R60" s="187"/>
      <c r="S60" s="191"/>
      <c r="T60" s="205"/>
      <c r="U60" s="205"/>
      <c r="V60" s="205"/>
      <c r="W60" s="205"/>
      <c r="X60" s="205"/>
      <c r="Y60" s="205"/>
      <c r="Z60" s="221"/>
      <c r="AA60" s="191"/>
      <c r="AB60" s="186"/>
      <c r="AC60" s="191"/>
      <c r="AD60" s="180"/>
      <c r="AE60" s="180"/>
      <c r="AF60" s="193"/>
      <c r="AG60" s="222"/>
      <c r="AH60" s="191"/>
      <c r="AI60" s="186"/>
      <c r="AJ60" s="186"/>
      <c r="AK60" s="193"/>
      <c r="AL60" s="186"/>
      <c r="AM60" s="186"/>
      <c r="AN60" s="186"/>
      <c r="AO60" s="191"/>
      <c r="AP60" s="191"/>
      <c r="AQ60" s="191"/>
      <c r="AR60" s="191"/>
      <c r="AS60" s="194"/>
      <c r="AT60" s="208"/>
    </row>
    <row r="61" spans="1:46" s="3" customFormat="1" ht="38.25" x14ac:dyDescent="0.25">
      <c r="A61" s="706" t="s">
        <v>248</v>
      </c>
      <c r="B61" s="733" t="s">
        <v>249</v>
      </c>
      <c r="C61" s="706" t="s">
        <v>271</v>
      </c>
      <c r="D61" s="706" t="s">
        <v>310</v>
      </c>
      <c r="E61" s="667" t="s">
        <v>556</v>
      </c>
      <c r="F61" s="684">
        <v>2024130010105</v>
      </c>
      <c r="G61" s="667" t="s">
        <v>557</v>
      </c>
      <c r="H61" s="667" t="s">
        <v>558</v>
      </c>
      <c r="I61" s="667" t="s">
        <v>559</v>
      </c>
      <c r="J61" s="661">
        <v>0.25</v>
      </c>
      <c r="K61" s="718"/>
      <c r="L61" s="743"/>
      <c r="M61" s="655"/>
      <c r="N61" s="655"/>
      <c r="O61" s="718">
        <v>0.08</v>
      </c>
      <c r="P61" s="109" t="s">
        <v>560</v>
      </c>
      <c r="Q61" s="690" t="s">
        <v>561</v>
      </c>
      <c r="R61" s="690" t="s">
        <v>327</v>
      </c>
      <c r="S61" s="209">
        <v>12</v>
      </c>
      <c r="T61" s="292" t="s">
        <v>646</v>
      </c>
      <c r="U61" s="273"/>
      <c r="V61" s="273"/>
      <c r="W61" s="197"/>
      <c r="X61" s="197"/>
      <c r="Y61" s="426">
        <v>0</v>
      </c>
      <c r="Z61" s="91">
        <v>45673</v>
      </c>
      <c r="AA61" s="92">
        <v>46022</v>
      </c>
      <c r="AB61" s="93">
        <f t="shared" ref="AB61:AB67" si="11">_xlfn.DAYS(AA61,Z61)</f>
        <v>349</v>
      </c>
      <c r="AC61" s="709">
        <v>1065570</v>
      </c>
      <c r="AD61" s="667" t="s">
        <v>355</v>
      </c>
      <c r="AE61" s="667" t="s">
        <v>356</v>
      </c>
      <c r="AF61" s="739" t="s">
        <v>562</v>
      </c>
      <c r="AG61" s="664" t="s">
        <v>563</v>
      </c>
      <c r="AH61" s="93" t="s">
        <v>650</v>
      </c>
      <c r="AI61" s="93" t="s">
        <v>699</v>
      </c>
      <c r="AJ61" s="353">
        <v>24000000</v>
      </c>
      <c r="AK61" s="93" t="s">
        <v>656</v>
      </c>
      <c r="AL61" s="828" t="s">
        <v>720</v>
      </c>
      <c r="AM61" s="92">
        <v>45355</v>
      </c>
      <c r="AN61" s="92"/>
      <c r="AO61" s="826">
        <v>396699354</v>
      </c>
      <c r="AP61" s="826">
        <v>396699354</v>
      </c>
      <c r="AQ61" s="826">
        <v>148400000</v>
      </c>
      <c r="AR61" s="839">
        <f>+AQ61/AP61</f>
        <v>0.37408682041866897</v>
      </c>
      <c r="AS61" s="724" t="s">
        <v>698</v>
      </c>
      <c r="AT61" s="727" t="s">
        <v>556</v>
      </c>
    </row>
    <row r="62" spans="1:46" s="3" customFormat="1" ht="25.5" x14ac:dyDescent="0.25">
      <c r="A62" s="707"/>
      <c r="B62" s="734"/>
      <c r="C62" s="707"/>
      <c r="D62" s="707"/>
      <c r="E62" s="668"/>
      <c r="F62" s="685"/>
      <c r="G62" s="668"/>
      <c r="H62" s="668"/>
      <c r="I62" s="668"/>
      <c r="J62" s="662"/>
      <c r="K62" s="720"/>
      <c r="L62" s="744"/>
      <c r="M62" s="656"/>
      <c r="N62" s="656"/>
      <c r="O62" s="720"/>
      <c r="P62" s="109" t="s">
        <v>564</v>
      </c>
      <c r="Q62" s="691"/>
      <c r="R62" s="691"/>
      <c r="S62" s="209">
        <v>1</v>
      </c>
      <c r="T62" s="292" t="s">
        <v>646</v>
      </c>
      <c r="U62" s="273"/>
      <c r="V62" s="273"/>
      <c r="W62" s="197"/>
      <c r="X62" s="197"/>
      <c r="Y62" s="426">
        <v>0</v>
      </c>
      <c r="Z62" s="91">
        <v>45673</v>
      </c>
      <c r="AA62" s="92">
        <v>46022</v>
      </c>
      <c r="AB62" s="93">
        <f t="shared" si="11"/>
        <v>349</v>
      </c>
      <c r="AC62" s="710"/>
      <c r="AD62" s="668"/>
      <c r="AE62" s="668"/>
      <c r="AF62" s="740"/>
      <c r="AG62" s="666"/>
      <c r="AH62" s="93" t="s">
        <v>650</v>
      </c>
      <c r="AI62" s="93"/>
      <c r="AJ62" s="167"/>
      <c r="AK62" s="93"/>
      <c r="AL62" s="828" t="s">
        <v>722</v>
      </c>
      <c r="AM62" s="92"/>
      <c r="AN62" s="92"/>
      <c r="AO62" s="825">
        <v>342353640</v>
      </c>
      <c r="AP62" s="825">
        <v>342353640</v>
      </c>
      <c r="AQ62" s="414">
        <v>0</v>
      </c>
      <c r="AR62" s="844">
        <v>0</v>
      </c>
      <c r="AS62" s="726"/>
      <c r="AT62" s="741"/>
    </row>
    <row r="63" spans="1:46" s="3" customFormat="1" ht="25.5" x14ac:dyDescent="0.25">
      <c r="A63" s="707"/>
      <c r="B63" s="734"/>
      <c r="C63" s="707"/>
      <c r="D63" s="707"/>
      <c r="E63" s="668"/>
      <c r="F63" s="685"/>
      <c r="G63" s="668"/>
      <c r="H63" s="668"/>
      <c r="I63" s="668"/>
      <c r="J63" s="662"/>
      <c r="K63" s="720"/>
      <c r="L63" s="744"/>
      <c r="M63" s="656"/>
      <c r="N63" s="656"/>
      <c r="O63" s="720"/>
      <c r="P63" s="109" t="s">
        <v>565</v>
      </c>
      <c r="Q63" s="691"/>
      <c r="R63" s="691"/>
      <c r="S63" s="209">
        <v>2</v>
      </c>
      <c r="T63" s="292" t="s">
        <v>647</v>
      </c>
      <c r="U63" s="273"/>
      <c r="V63" s="273"/>
      <c r="W63" s="197"/>
      <c r="X63" s="197"/>
      <c r="Y63" s="427">
        <v>1</v>
      </c>
      <c r="Z63" s="91">
        <v>45673</v>
      </c>
      <c r="AA63" s="92">
        <v>46022</v>
      </c>
      <c r="AB63" s="93">
        <f t="shared" si="11"/>
        <v>349</v>
      </c>
      <c r="AC63" s="710"/>
      <c r="AD63" s="668"/>
      <c r="AE63" s="668"/>
      <c r="AF63" s="706" t="s">
        <v>566</v>
      </c>
      <c r="AG63" s="706" t="s">
        <v>567</v>
      </c>
      <c r="AH63" s="93" t="s">
        <v>650</v>
      </c>
      <c r="AI63" s="93"/>
      <c r="AJ63" s="167"/>
      <c r="AK63" s="93"/>
      <c r="AL63" s="828" t="s">
        <v>698</v>
      </c>
      <c r="AM63" s="92"/>
      <c r="AN63" s="92"/>
      <c r="AO63" s="825">
        <v>94417120</v>
      </c>
      <c r="AP63" s="825">
        <v>94417120</v>
      </c>
      <c r="AQ63" s="825">
        <v>16000000</v>
      </c>
      <c r="AR63" s="280">
        <f>+AQ63/AP63</f>
        <v>0.1694607927036961</v>
      </c>
      <c r="AS63" s="724"/>
      <c r="AT63" s="741"/>
    </row>
    <row r="64" spans="1:46" s="3" customFormat="1" ht="25.5" x14ac:dyDescent="0.2">
      <c r="A64" s="707"/>
      <c r="B64" s="734"/>
      <c r="C64" s="707"/>
      <c r="D64" s="708"/>
      <c r="E64" s="668"/>
      <c r="F64" s="685"/>
      <c r="G64" s="668"/>
      <c r="H64" s="669"/>
      <c r="I64" s="669"/>
      <c r="J64" s="663"/>
      <c r="K64" s="719"/>
      <c r="L64" s="745"/>
      <c r="M64" s="657"/>
      <c r="N64" s="657"/>
      <c r="O64" s="719"/>
      <c r="P64" s="109" t="s">
        <v>568</v>
      </c>
      <c r="Q64" s="691"/>
      <c r="R64" s="692"/>
      <c r="S64" s="209">
        <v>1</v>
      </c>
      <c r="T64" s="292" t="s">
        <v>648</v>
      </c>
      <c r="U64" s="273"/>
      <c r="V64" s="273"/>
      <c r="W64" s="197"/>
      <c r="X64" s="197"/>
      <c r="Y64" s="426">
        <v>1</v>
      </c>
      <c r="Z64" s="91">
        <v>45673</v>
      </c>
      <c r="AA64" s="92">
        <v>46022</v>
      </c>
      <c r="AB64" s="93">
        <f t="shared" si="11"/>
        <v>349</v>
      </c>
      <c r="AC64" s="710"/>
      <c r="AD64" s="668"/>
      <c r="AE64" s="668"/>
      <c r="AF64" s="707"/>
      <c r="AG64" s="707"/>
      <c r="AH64" s="93" t="s">
        <v>650</v>
      </c>
      <c r="AI64" s="93"/>
      <c r="AJ64" s="167"/>
      <c r="AK64" s="93"/>
      <c r="AL64" s="93"/>
      <c r="AM64" s="92"/>
      <c r="AN64" s="92"/>
      <c r="AO64" s="297"/>
      <c r="AP64" s="297"/>
      <c r="AQ64" s="297"/>
      <c r="AR64" s="298"/>
      <c r="AS64" s="725"/>
      <c r="AT64" s="741"/>
    </row>
    <row r="65" spans="1:46" s="3" customFormat="1" ht="25.5" x14ac:dyDescent="0.2">
      <c r="A65" s="707"/>
      <c r="B65" s="734"/>
      <c r="C65" s="707"/>
      <c r="D65" s="706" t="s">
        <v>311</v>
      </c>
      <c r="E65" s="668"/>
      <c r="F65" s="685"/>
      <c r="G65" s="668"/>
      <c r="H65" s="667" t="s">
        <v>569</v>
      </c>
      <c r="I65" s="736" t="s">
        <v>570</v>
      </c>
      <c r="J65" s="661">
        <v>0.25</v>
      </c>
      <c r="K65" s="655"/>
      <c r="L65" s="718"/>
      <c r="M65" s="655"/>
      <c r="N65" s="655"/>
      <c r="O65" s="718">
        <v>7.0000000000000007E-2</v>
      </c>
      <c r="P65" s="109" t="s">
        <v>571</v>
      </c>
      <c r="Q65" s="691"/>
      <c r="R65" s="690" t="s">
        <v>333</v>
      </c>
      <c r="S65" s="209">
        <v>1</v>
      </c>
      <c r="T65" s="292" t="s">
        <v>649</v>
      </c>
      <c r="U65" s="273"/>
      <c r="V65" s="273"/>
      <c r="W65" s="197"/>
      <c r="X65" s="197"/>
      <c r="Y65" s="426">
        <v>0.1</v>
      </c>
      <c r="Z65" s="91">
        <v>45673</v>
      </c>
      <c r="AA65" s="92">
        <v>46022</v>
      </c>
      <c r="AB65" s="93">
        <f t="shared" si="11"/>
        <v>349</v>
      </c>
      <c r="AC65" s="710"/>
      <c r="AD65" s="668"/>
      <c r="AE65" s="668"/>
      <c r="AF65" s="708"/>
      <c r="AG65" s="708"/>
      <c r="AH65" s="93" t="s">
        <v>650</v>
      </c>
      <c r="AI65" s="93"/>
      <c r="AJ65" s="167"/>
      <c r="AK65" s="93"/>
      <c r="AL65" s="93"/>
      <c r="AM65" s="92"/>
      <c r="AN65" s="92"/>
      <c r="AO65" s="297"/>
      <c r="AP65" s="297"/>
      <c r="AQ65" s="297"/>
      <c r="AR65" s="298"/>
      <c r="AS65" s="726"/>
      <c r="AT65" s="741"/>
    </row>
    <row r="66" spans="1:46" ht="25.5" x14ac:dyDescent="0.2">
      <c r="A66" s="707"/>
      <c r="B66" s="734"/>
      <c r="C66" s="707"/>
      <c r="D66" s="707"/>
      <c r="E66" s="668"/>
      <c r="F66" s="685"/>
      <c r="G66" s="668"/>
      <c r="H66" s="668"/>
      <c r="I66" s="737"/>
      <c r="J66" s="662"/>
      <c r="K66" s="656"/>
      <c r="L66" s="720"/>
      <c r="M66" s="656"/>
      <c r="N66" s="656"/>
      <c r="O66" s="720"/>
      <c r="P66" s="109" t="s">
        <v>572</v>
      </c>
      <c r="Q66" s="691"/>
      <c r="R66" s="691"/>
      <c r="S66" s="209">
        <v>1</v>
      </c>
      <c r="T66" s="292" t="s">
        <v>649</v>
      </c>
      <c r="U66" s="273"/>
      <c r="V66" s="273"/>
      <c r="W66" s="197"/>
      <c r="X66" s="197"/>
      <c r="Y66" s="426">
        <v>0.1</v>
      </c>
      <c r="Z66" s="91">
        <v>45673</v>
      </c>
      <c r="AA66" s="92">
        <v>46022</v>
      </c>
      <c r="AB66" s="93">
        <f t="shared" si="11"/>
        <v>349</v>
      </c>
      <c r="AC66" s="710"/>
      <c r="AD66" s="668"/>
      <c r="AE66" s="668"/>
      <c r="AF66" s="667" t="s">
        <v>573</v>
      </c>
      <c r="AG66" s="667" t="s">
        <v>574</v>
      </c>
      <c r="AH66" s="93" t="s">
        <v>650</v>
      </c>
      <c r="AI66" s="93"/>
      <c r="AJ66" s="167"/>
      <c r="AK66" s="93"/>
      <c r="AL66" s="93"/>
      <c r="AM66" s="92"/>
      <c r="AN66" s="92"/>
      <c r="AO66" s="727"/>
      <c r="AP66" s="727"/>
      <c r="AQ66" s="727"/>
      <c r="AR66" s="729"/>
      <c r="AS66" s="731"/>
      <c r="AT66" s="741"/>
    </row>
    <row r="67" spans="1:46" ht="38.25" x14ac:dyDescent="0.2">
      <c r="A67" s="708"/>
      <c r="B67" s="735"/>
      <c r="C67" s="708"/>
      <c r="D67" s="708"/>
      <c r="E67" s="669"/>
      <c r="F67" s="686"/>
      <c r="G67" s="669"/>
      <c r="H67" s="669"/>
      <c r="I67" s="738"/>
      <c r="J67" s="663"/>
      <c r="K67" s="657"/>
      <c r="L67" s="719"/>
      <c r="M67" s="657"/>
      <c r="N67" s="657"/>
      <c r="O67" s="719"/>
      <c r="P67" s="109" t="s">
        <v>575</v>
      </c>
      <c r="Q67" s="692"/>
      <c r="R67" s="692"/>
      <c r="S67" s="209">
        <v>1</v>
      </c>
      <c r="T67" s="292" t="s">
        <v>648</v>
      </c>
      <c r="U67" s="273"/>
      <c r="V67" s="273"/>
      <c r="W67" s="197"/>
      <c r="X67" s="197"/>
      <c r="Y67" s="426">
        <v>1</v>
      </c>
      <c r="Z67" s="91">
        <v>45673</v>
      </c>
      <c r="AA67" s="92">
        <v>46022</v>
      </c>
      <c r="AB67" s="93">
        <f t="shared" si="11"/>
        <v>349</v>
      </c>
      <c r="AC67" s="711"/>
      <c r="AD67" s="669"/>
      <c r="AE67" s="669"/>
      <c r="AF67" s="669"/>
      <c r="AG67" s="669"/>
      <c r="AH67" s="93" t="s">
        <v>650</v>
      </c>
      <c r="AI67" s="93"/>
      <c r="AJ67" s="167"/>
      <c r="AK67" s="93"/>
      <c r="AL67" s="93"/>
      <c r="AM67" s="92"/>
      <c r="AN67" s="92"/>
      <c r="AO67" s="728"/>
      <c r="AP67" s="728"/>
      <c r="AQ67" s="728"/>
      <c r="AR67" s="730"/>
      <c r="AS67" s="732"/>
      <c r="AT67" s="728"/>
    </row>
    <row r="68" spans="1:46" ht="41.25" customHeight="1" x14ac:dyDescent="0.2">
      <c r="A68" s="111"/>
      <c r="B68" s="226"/>
      <c r="C68" s="225"/>
      <c r="D68" s="215"/>
      <c r="E68" s="648" t="s">
        <v>576</v>
      </c>
      <c r="F68" s="649"/>
      <c r="G68" s="649"/>
      <c r="H68" s="649"/>
      <c r="I68" s="649"/>
      <c r="J68" s="649"/>
      <c r="K68" s="649"/>
      <c r="L68" s="649"/>
      <c r="M68" s="649"/>
      <c r="N68" s="649"/>
      <c r="O68" s="649"/>
      <c r="P68" s="649"/>
      <c r="Q68" s="649"/>
      <c r="R68" s="649"/>
      <c r="S68" s="649"/>
      <c r="T68" s="649"/>
      <c r="U68" s="649"/>
      <c r="V68" s="649"/>
      <c r="W68" s="650"/>
      <c r="X68" s="171"/>
      <c r="Y68" s="425">
        <f>AVERAGE(Y61:Y67)</f>
        <v>0.45714285714285718</v>
      </c>
      <c r="Z68" s="91"/>
      <c r="AA68" s="92"/>
      <c r="AB68" s="93"/>
      <c r="AC68" s="94"/>
      <c r="AD68" s="87"/>
      <c r="AE68" s="87"/>
      <c r="AF68" s="93"/>
      <c r="AG68" s="198"/>
      <c r="AH68" s="93"/>
      <c r="AI68" s="93"/>
      <c r="AJ68" s="167"/>
      <c r="AK68" s="93"/>
      <c r="AL68" s="93"/>
      <c r="AM68" s="92"/>
      <c r="AN68" s="92"/>
      <c r="AO68" s="845">
        <f>SUM(AO61:AO67)</f>
        <v>833470114</v>
      </c>
      <c r="AP68" s="845">
        <f t="shared" ref="AP68:AQ68" si="12">SUM(AP61:AP67)</f>
        <v>833470114</v>
      </c>
      <c r="AQ68" s="845">
        <f t="shared" si="12"/>
        <v>164400000</v>
      </c>
      <c r="AR68" s="846">
        <f>+AQ68/AP68</f>
        <v>0.19724762440612237</v>
      </c>
      <c r="AS68" s="96"/>
      <c r="AT68" s="177"/>
    </row>
    <row r="69" spans="1:46" s="196" customFormat="1" ht="21" customHeight="1" x14ac:dyDescent="0.2">
      <c r="A69" s="180"/>
      <c r="B69" s="180"/>
      <c r="C69" s="191"/>
      <c r="D69" s="192"/>
      <c r="E69" s="180"/>
      <c r="F69" s="216"/>
      <c r="G69" s="180"/>
      <c r="H69" s="217"/>
      <c r="I69" s="218"/>
      <c r="J69" s="183"/>
      <c r="K69" s="183"/>
      <c r="L69" s="184"/>
      <c r="M69" s="183"/>
      <c r="N69" s="203"/>
      <c r="O69" s="203"/>
      <c r="P69" s="227"/>
      <c r="Q69" s="186"/>
      <c r="R69" s="187"/>
      <c r="S69" s="191"/>
      <c r="T69" s="205"/>
      <c r="U69" s="205"/>
      <c r="V69" s="205"/>
      <c r="W69" s="205"/>
      <c r="X69" s="205"/>
      <c r="Y69" s="205"/>
      <c r="Z69" s="221"/>
      <c r="AA69" s="191"/>
      <c r="AB69" s="186"/>
      <c r="AC69" s="191"/>
      <c r="AD69" s="180"/>
      <c r="AE69" s="180"/>
      <c r="AF69" s="191"/>
      <c r="AG69" s="192"/>
      <c r="AH69" s="191"/>
      <c r="AI69" s="331"/>
      <c r="AJ69" s="186"/>
      <c r="AK69" s="193"/>
      <c r="AL69" s="186"/>
      <c r="AM69" s="186"/>
      <c r="AN69" s="186"/>
      <c r="AO69" s="191"/>
      <c r="AP69" s="191"/>
      <c r="AQ69" s="191"/>
      <c r="AR69" s="191"/>
      <c r="AS69" s="194"/>
      <c r="AT69" s="208"/>
    </row>
    <row r="70" spans="1:46" ht="48" x14ac:dyDescent="0.2">
      <c r="A70" s="667" t="s">
        <v>248</v>
      </c>
      <c r="B70" s="733" t="s">
        <v>249</v>
      </c>
      <c r="C70" s="706" t="s">
        <v>271</v>
      </c>
      <c r="D70" s="667" t="s">
        <v>312</v>
      </c>
      <c r="E70" s="667" t="s">
        <v>577</v>
      </c>
      <c r="F70" s="684">
        <v>202400000005227</v>
      </c>
      <c r="G70" s="667" t="s">
        <v>578</v>
      </c>
      <c r="H70" s="667" t="s">
        <v>579</v>
      </c>
      <c r="I70" s="667" t="s">
        <v>580</v>
      </c>
      <c r="J70" s="687">
        <v>0.3</v>
      </c>
      <c r="K70" s="718"/>
      <c r="L70" s="659"/>
      <c r="M70" s="659"/>
      <c r="N70" s="659"/>
      <c r="O70" s="659">
        <v>0.5</v>
      </c>
      <c r="P70" s="109" t="s">
        <v>581</v>
      </c>
      <c r="Q70" s="107"/>
      <c r="R70" s="690" t="s">
        <v>334</v>
      </c>
      <c r="S70" s="115">
        <v>1</v>
      </c>
      <c r="T70" s="292">
        <v>0.5</v>
      </c>
      <c r="U70" s="273"/>
      <c r="V70" s="273"/>
      <c r="W70" s="197"/>
      <c r="X70" s="197"/>
      <c r="Y70" s="426">
        <f>+T70/S70</f>
        <v>0.5</v>
      </c>
      <c r="Z70" s="91">
        <v>45673</v>
      </c>
      <c r="AA70" s="92">
        <v>46022</v>
      </c>
      <c r="AB70" s="93">
        <f t="shared" ref="AB70:AB81" si="13">_xlfn.DAYS(AA70,Z70)</f>
        <v>349</v>
      </c>
      <c r="AC70" s="709">
        <v>1065570</v>
      </c>
      <c r="AD70" s="667" t="s">
        <v>355</v>
      </c>
      <c r="AE70" s="667" t="s">
        <v>356</v>
      </c>
      <c r="AF70" s="681"/>
      <c r="AG70" s="681"/>
      <c r="AH70" s="198" t="s">
        <v>650</v>
      </c>
      <c r="AI70" s="313" t="s">
        <v>696</v>
      </c>
      <c r="AJ70" s="333">
        <v>72000000</v>
      </c>
      <c r="AK70" s="306" t="s">
        <v>656</v>
      </c>
      <c r="AL70" s="93" t="s">
        <v>700</v>
      </c>
      <c r="AM70" s="210"/>
      <c r="AN70" s="248"/>
      <c r="AO70" s="333"/>
      <c r="AP70" s="333"/>
      <c r="AQ70" s="333"/>
      <c r="AR70" s="333"/>
      <c r="AS70" s="358" t="s">
        <v>698</v>
      </c>
      <c r="AT70" s="706" t="s">
        <v>577</v>
      </c>
    </row>
    <row r="71" spans="1:46" ht="75" customHeight="1" x14ac:dyDescent="0.2">
      <c r="A71" s="668"/>
      <c r="B71" s="734"/>
      <c r="C71" s="708"/>
      <c r="D71" s="669"/>
      <c r="E71" s="668"/>
      <c r="F71" s="685"/>
      <c r="G71" s="668"/>
      <c r="H71" s="668"/>
      <c r="I71" s="669"/>
      <c r="J71" s="689"/>
      <c r="K71" s="719"/>
      <c r="L71" s="660"/>
      <c r="M71" s="660"/>
      <c r="N71" s="660"/>
      <c r="O71" s="660"/>
      <c r="P71" s="109" t="s">
        <v>582</v>
      </c>
      <c r="Q71" s="107"/>
      <c r="R71" s="692"/>
      <c r="S71" s="115">
        <v>12</v>
      </c>
      <c r="T71" s="293">
        <v>2</v>
      </c>
      <c r="U71" s="115"/>
      <c r="V71" s="273"/>
      <c r="W71" s="197"/>
      <c r="X71" s="197"/>
      <c r="Y71" s="427">
        <f>+T71/S71</f>
        <v>0.16666666666666666</v>
      </c>
      <c r="Z71" s="91">
        <v>45673</v>
      </c>
      <c r="AA71" s="92">
        <v>46022</v>
      </c>
      <c r="AB71" s="93">
        <f t="shared" si="13"/>
        <v>349</v>
      </c>
      <c r="AC71" s="710"/>
      <c r="AD71" s="668"/>
      <c r="AE71" s="668"/>
      <c r="AF71" s="682"/>
      <c r="AG71" s="682"/>
      <c r="AH71" s="198" t="s">
        <v>650</v>
      </c>
      <c r="AI71" s="332" t="s">
        <v>696</v>
      </c>
      <c r="AJ71" s="333">
        <v>72000000</v>
      </c>
      <c r="AK71" s="306" t="s">
        <v>656</v>
      </c>
      <c r="AL71" s="93" t="s">
        <v>700</v>
      </c>
      <c r="AM71" s="210"/>
      <c r="AN71" s="259"/>
      <c r="AO71" s="333"/>
      <c r="AP71" s="333"/>
      <c r="AQ71" s="333"/>
      <c r="AR71" s="333"/>
      <c r="AS71" s="358" t="s">
        <v>698</v>
      </c>
      <c r="AT71" s="707"/>
    </row>
    <row r="72" spans="1:46" ht="25.5" x14ac:dyDescent="0.25">
      <c r="A72" s="668"/>
      <c r="B72" s="734"/>
      <c r="C72" s="706" t="s">
        <v>271</v>
      </c>
      <c r="D72" s="667" t="s">
        <v>314</v>
      </c>
      <c r="E72" s="668"/>
      <c r="F72" s="685"/>
      <c r="G72" s="668"/>
      <c r="H72" s="668"/>
      <c r="I72" s="706" t="s">
        <v>478</v>
      </c>
      <c r="J72" s="687">
        <v>0.1</v>
      </c>
      <c r="K72" s="718"/>
      <c r="L72" s="655"/>
      <c r="M72" s="661"/>
      <c r="N72" s="661"/>
      <c r="O72" s="653">
        <v>0</v>
      </c>
      <c r="P72" s="109" t="s">
        <v>583</v>
      </c>
      <c r="Q72" s="107"/>
      <c r="R72" s="690" t="s">
        <v>327</v>
      </c>
      <c r="S72" s="115">
        <v>0.4</v>
      </c>
      <c r="T72" s="293">
        <v>0.4</v>
      </c>
      <c r="U72" s="115"/>
      <c r="V72" s="115"/>
      <c r="W72" s="197"/>
      <c r="X72" s="197"/>
      <c r="Y72" s="426">
        <f>+T72/S72</f>
        <v>1</v>
      </c>
      <c r="Z72" s="91">
        <v>45673</v>
      </c>
      <c r="AA72" s="92">
        <v>46022</v>
      </c>
      <c r="AB72" s="93">
        <f t="shared" si="13"/>
        <v>349</v>
      </c>
      <c r="AC72" s="710"/>
      <c r="AD72" s="668"/>
      <c r="AE72" s="668"/>
      <c r="AF72" s="682"/>
      <c r="AG72" s="682"/>
      <c r="AH72" s="198" t="s">
        <v>650</v>
      </c>
      <c r="AI72" s="284" t="s">
        <v>701</v>
      </c>
      <c r="AJ72" s="357">
        <v>525500000</v>
      </c>
      <c r="AK72" s="228"/>
      <c r="AL72" s="828" t="s">
        <v>698</v>
      </c>
      <c r="AM72" s="210"/>
      <c r="AN72" s="259"/>
      <c r="AO72" s="824">
        <v>2000000000</v>
      </c>
      <c r="AP72" s="824">
        <v>2000000000</v>
      </c>
      <c r="AQ72" s="824">
        <v>443200000</v>
      </c>
      <c r="AR72" s="839">
        <f>+AQ72/AP72</f>
        <v>0.22159999999999999</v>
      </c>
      <c r="AS72" s="358" t="s">
        <v>698</v>
      </c>
      <c r="AT72" s="707"/>
    </row>
    <row r="73" spans="1:46" ht="38.25" x14ac:dyDescent="0.2">
      <c r="A73" s="668"/>
      <c r="B73" s="734"/>
      <c r="C73" s="707"/>
      <c r="D73" s="668"/>
      <c r="E73" s="668"/>
      <c r="F73" s="685"/>
      <c r="G73" s="668"/>
      <c r="H73" s="668"/>
      <c r="I73" s="707"/>
      <c r="J73" s="688"/>
      <c r="K73" s="720"/>
      <c r="L73" s="656"/>
      <c r="M73" s="662"/>
      <c r="N73" s="662"/>
      <c r="O73" s="658"/>
      <c r="P73" s="109" t="s">
        <v>584</v>
      </c>
      <c r="Q73" s="107"/>
      <c r="R73" s="691"/>
      <c r="S73" s="115">
        <v>1</v>
      </c>
      <c r="T73" s="293">
        <v>0</v>
      </c>
      <c r="U73" s="115"/>
      <c r="V73" s="115"/>
      <c r="W73" s="197"/>
      <c r="X73" s="197"/>
      <c r="Y73" s="424">
        <v>0</v>
      </c>
      <c r="Z73" s="91">
        <v>45673</v>
      </c>
      <c r="AA73" s="92">
        <v>46022</v>
      </c>
      <c r="AB73" s="93">
        <f t="shared" si="13"/>
        <v>349</v>
      </c>
      <c r="AC73" s="710"/>
      <c r="AD73" s="668"/>
      <c r="AE73" s="668"/>
      <c r="AF73" s="682"/>
      <c r="AG73" s="682"/>
      <c r="AH73" s="93"/>
      <c r="AI73" s="93"/>
      <c r="AJ73" s="93"/>
      <c r="AK73" s="228"/>
      <c r="AL73" s="93"/>
      <c r="AM73" s="210"/>
      <c r="AN73" s="259"/>
      <c r="AO73" s="354"/>
      <c r="AP73" s="354"/>
      <c r="AQ73" s="355"/>
      <c r="AR73" s="356"/>
      <c r="AS73" s="358"/>
      <c r="AT73" s="707"/>
    </row>
    <row r="74" spans="1:46" ht="51" x14ac:dyDescent="0.2">
      <c r="A74" s="668"/>
      <c r="B74" s="734"/>
      <c r="C74" s="707"/>
      <c r="D74" s="668"/>
      <c r="E74" s="668"/>
      <c r="F74" s="685"/>
      <c r="G74" s="668"/>
      <c r="H74" s="668"/>
      <c r="I74" s="707"/>
      <c r="J74" s="688"/>
      <c r="K74" s="720"/>
      <c r="L74" s="656"/>
      <c r="M74" s="662"/>
      <c r="N74" s="662"/>
      <c r="O74" s="658"/>
      <c r="P74" s="109" t="s">
        <v>585</v>
      </c>
      <c r="Q74" s="107"/>
      <c r="R74" s="691"/>
      <c r="S74" s="115">
        <v>1</v>
      </c>
      <c r="T74" s="293">
        <v>0</v>
      </c>
      <c r="U74" s="115"/>
      <c r="V74" s="115"/>
      <c r="W74" s="197"/>
      <c r="X74" s="197"/>
      <c r="Y74" s="424">
        <v>0</v>
      </c>
      <c r="Z74" s="91">
        <v>45673</v>
      </c>
      <c r="AA74" s="92">
        <v>46022</v>
      </c>
      <c r="AB74" s="93">
        <f t="shared" si="13"/>
        <v>349</v>
      </c>
      <c r="AC74" s="710"/>
      <c r="AD74" s="668"/>
      <c r="AE74" s="668"/>
      <c r="AF74" s="682"/>
      <c r="AG74" s="682"/>
      <c r="AH74" s="93"/>
      <c r="AI74" s="93"/>
      <c r="AJ74" s="93"/>
      <c r="AK74" s="228"/>
      <c r="AL74" s="93"/>
      <c r="AM74" s="210"/>
      <c r="AN74" s="259"/>
      <c r="AO74" s="334"/>
      <c r="AP74" s="334"/>
      <c r="AQ74" s="335"/>
      <c r="AR74" s="336"/>
      <c r="AS74" s="337"/>
      <c r="AT74" s="707"/>
    </row>
    <row r="75" spans="1:46" ht="38.25" x14ac:dyDescent="0.2">
      <c r="A75" s="668"/>
      <c r="B75" s="734"/>
      <c r="C75" s="707"/>
      <c r="D75" s="668"/>
      <c r="E75" s="668"/>
      <c r="F75" s="685"/>
      <c r="G75" s="668"/>
      <c r="H75" s="668"/>
      <c r="I75" s="707"/>
      <c r="J75" s="688"/>
      <c r="K75" s="720"/>
      <c r="L75" s="656"/>
      <c r="M75" s="662"/>
      <c r="N75" s="662"/>
      <c r="O75" s="658"/>
      <c r="P75" s="109" t="s">
        <v>586</v>
      </c>
      <c r="Q75" s="107"/>
      <c r="R75" s="691"/>
      <c r="S75" s="115">
        <v>1</v>
      </c>
      <c r="T75" s="293">
        <v>0</v>
      </c>
      <c r="U75" s="115"/>
      <c r="V75" s="115"/>
      <c r="W75" s="197"/>
      <c r="X75" s="197"/>
      <c r="Y75" s="424">
        <v>0</v>
      </c>
      <c r="Z75" s="91">
        <v>45673</v>
      </c>
      <c r="AA75" s="92">
        <v>46022</v>
      </c>
      <c r="AB75" s="93">
        <f t="shared" si="13"/>
        <v>349</v>
      </c>
      <c r="AC75" s="710"/>
      <c r="AD75" s="668"/>
      <c r="AE75" s="668"/>
      <c r="AF75" s="682"/>
      <c r="AG75" s="682"/>
      <c r="AH75" s="93"/>
      <c r="AI75" s="93"/>
      <c r="AJ75" s="93"/>
      <c r="AK75" s="228"/>
      <c r="AL75" s="93"/>
      <c r="AM75" s="210"/>
      <c r="AN75" s="259"/>
      <c r="AO75" s="334"/>
      <c r="AP75" s="334"/>
      <c r="AQ75" s="335"/>
      <c r="AR75" s="336"/>
      <c r="AS75" s="337"/>
      <c r="AT75" s="707"/>
    </row>
    <row r="76" spans="1:46" ht="51" x14ac:dyDescent="0.2">
      <c r="A76" s="668"/>
      <c r="B76" s="734"/>
      <c r="C76" s="707"/>
      <c r="D76" s="668"/>
      <c r="E76" s="668"/>
      <c r="F76" s="685"/>
      <c r="G76" s="668"/>
      <c r="H76" s="668"/>
      <c r="I76" s="707"/>
      <c r="J76" s="688"/>
      <c r="K76" s="720"/>
      <c r="L76" s="656"/>
      <c r="M76" s="662"/>
      <c r="N76" s="662"/>
      <c r="O76" s="658"/>
      <c r="P76" s="109" t="s">
        <v>587</v>
      </c>
      <c r="Q76" s="107"/>
      <c r="R76" s="691"/>
      <c r="S76" s="115">
        <v>1</v>
      </c>
      <c r="T76" s="293">
        <v>0</v>
      </c>
      <c r="U76" s="115"/>
      <c r="V76" s="115"/>
      <c r="W76" s="197"/>
      <c r="X76" s="197"/>
      <c r="Y76" s="424">
        <v>0</v>
      </c>
      <c r="Z76" s="91">
        <v>45673</v>
      </c>
      <c r="AA76" s="92">
        <v>46022</v>
      </c>
      <c r="AB76" s="93">
        <f t="shared" si="13"/>
        <v>349</v>
      </c>
      <c r="AC76" s="710"/>
      <c r="AD76" s="668"/>
      <c r="AE76" s="668"/>
      <c r="AF76" s="682"/>
      <c r="AG76" s="682"/>
      <c r="AH76" s="93"/>
      <c r="AI76" s="93"/>
      <c r="AJ76" s="93"/>
      <c r="AK76" s="228"/>
      <c r="AL76" s="93"/>
      <c r="AM76" s="210"/>
      <c r="AN76" s="259"/>
      <c r="AO76" s="334"/>
      <c r="AP76" s="334"/>
      <c r="AQ76" s="335"/>
      <c r="AR76" s="336"/>
      <c r="AS76" s="337"/>
      <c r="AT76" s="707"/>
    </row>
    <row r="77" spans="1:46" ht="25.5" x14ac:dyDescent="0.2">
      <c r="A77" s="668"/>
      <c r="B77" s="734"/>
      <c r="C77" s="708"/>
      <c r="D77" s="669"/>
      <c r="E77" s="668"/>
      <c r="F77" s="685"/>
      <c r="G77" s="668"/>
      <c r="H77" s="669"/>
      <c r="I77" s="708"/>
      <c r="J77" s="689"/>
      <c r="K77" s="719"/>
      <c r="L77" s="657"/>
      <c r="M77" s="663"/>
      <c r="N77" s="663"/>
      <c r="O77" s="654"/>
      <c r="P77" s="109" t="s">
        <v>588</v>
      </c>
      <c r="Q77" s="107"/>
      <c r="R77" s="692"/>
      <c r="S77" s="115">
        <v>1</v>
      </c>
      <c r="T77" s="293">
        <v>0</v>
      </c>
      <c r="U77" s="115"/>
      <c r="V77" s="115"/>
      <c r="W77" s="197"/>
      <c r="X77" s="197"/>
      <c r="Y77" s="424">
        <v>0</v>
      </c>
      <c r="Z77" s="91">
        <v>45673</v>
      </c>
      <c r="AA77" s="92">
        <v>46022</v>
      </c>
      <c r="AB77" s="93">
        <f t="shared" si="13"/>
        <v>349</v>
      </c>
      <c r="AC77" s="710"/>
      <c r="AD77" s="668"/>
      <c r="AE77" s="668"/>
      <c r="AF77" s="682"/>
      <c r="AG77" s="682"/>
      <c r="AH77" s="93"/>
      <c r="AI77" s="93"/>
      <c r="AJ77" s="93"/>
      <c r="AK77" s="228"/>
      <c r="AL77" s="93"/>
      <c r="AM77" s="210"/>
      <c r="AN77" s="259"/>
      <c r="AO77" s="334"/>
      <c r="AP77" s="334"/>
      <c r="AQ77" s="335"/>
      <c r="AR77" s="336"/>
      <c r="AS77" s="337"/>
      <c r="AT77" s="707"/>
    </row>
    <row r="78" spans="1:46" ht="25.5" x14ac:dyDescent="0.2">
      <c r="A78" s="668"/>
      <c r="B78" s="734"/>
      <c r="C78" s="706" t="s">
        <v>271</v>
      </c>
      <c r="D78" s="667" t="s">
        <v>313</v>
      </c>
      <c r="E78" s="668"/>
      <c r="F78" s="685"/>
      <c r="G78" s="668"/>
      <c r="H78" s="667" t="s">
        <v>589</v>
      </c>
      <c r="I78" s="706" t="s">
        <v>590</v>
      </c>
      <c r="J78" s="687">
        <v>0.1</v>
      </c>
      <c r="K78" s="718"/>
      <c r="L78" s="655"/>
      <c r="M78" s="661"/>
      <c r="N78" s="661"/>
      <c r="O78" s="653">
        <v>0</v>
      </c>
      <c r="P78" s="109" t="s">
        <v>591</v>
      </c>
      <c r="Q78" s="107"/>
      <c r="R78" s="721" t="s">
        <v>335</v>
      </c>
      <c r="S78" s="115">
        <v>1</v>
      </c>
      <c r="T78" s="293">
        <v>0.1</v>
      </c>
      <c r="U78" s="115"/>
      <c r="V78" s="115"/>
      <c r="W78" s="197"/>
      <c r="X78" s="197"/>
      <c r="Y78" s="426">
        <f>+T78/S78</f>
        <v>0.1</v>
      </c>
      <c r="Z78" s="91">
        <v>45673</v>
      </c>
      <c r="AA78" s="92">
        <v>46022</v>
      </c>
      <c r="AB78" s="93">
        <f t="shared" si="13"/>
        <v>349</v>
      </c>
      <c r="AC78" s="710"/>
      <c r="AD78" s="668"/>
      <c r="AE78" s="668"/>
      <c r="AF78" s="682"/>
      <c r="AG78" s="682"/>
      <c r="AH78" s="93"/>
      <c r="AI78" s="93"/>
      <c r="AJ78" s="93"/>
      <c r="AK78" s="228"/>
      <c r="AL78" s="93"/>
      <c r="AM78" s="210"/>
      <c r="AN78" s="259"/>
      <c r="AO78" s="334"/>
      <c r="AP78" s="334"/>
      <c r="AQ78" s="335"/>
      <c r="AR78" s="336"/>
      <c r="AS78" s="337"/>
      <c r="AT78" s="707"/>
    </row>
    <row r="79" spans="1:46" ht="25.5" x14ac:dyDescent="0.2">
      <c r="A79" s="668"/>
      <c r="B79" s="734"/>
      <c r="C79" s="707"/>
      <c r="D79" s="668"/>
      <c r="E79" s="668"/>
      <c r="F79" s="685"/>
      <c r="G79" s="668"/>
      <c r="H79" s="668"/>
      <c r="I79" s="707"/>
      <c r="J79" s="688"/>
      <c r="K79" s="720"/>
      <c r="L79" s="656"/>
      <c r="M79" s="662"/>
      <c r="N79" s="662"/>
      <c r="O79" s="658"/>
      <c r="P79" s="109" t="s">
        <v>592</v>
      </c>
      <c r="Q79" s="107"/>
      <c r="R79" s="722"/>
      <c r="S79" s="93">
        <v>1</v>
      </c>
      <c r="T79" s="294">
        <v>0</v>
      </c>
      <c r="U79" s="93"/>
      <c r="V79" s="93"/>
      <c r="W79" s="197"/>
      <c r="X79" s="197"/>
      <c r="Y79" s="424">
        <v>0</v>
      </c>
      <c r="Z79" s="91">
        <v>45673</v>
      </c>
      <c r="AA79" s="92">
        <v>46022</v>
      </c>
      <c r="AB79" s="93">
        <f t="shared" si="13"/>
        <v>349</v>
      </c>
      <c r="AC79" s="710"/>
      <c r="AD79" s="668"/>
      <c r="AE79" s="668"/>
      <c r="AF79" s="682"/>
      <c r="AG79" s="682"/>
      <c r="AH79" s="93"/>
      <c r="AI79" s="93"/>
      <c r="AJ79" s="93"/>
      <c r="AK79" s="228"/>
      <c r="AL79" s="93"/>
      <c r="AM79" s="210"/>
      <c r="AN79" s="259"/>
      <c r="AO79" s="334"/>
      <c r="AP79" s="334"/>
      <c r="AQ79" s="335"/>
      <c r="AR79" s="336"/>
      <c r="AS79" s="337"/>
      <c r="AT79" s="707"/>
    </row>
    <row r="80" spans="1:46" x14ac:dyDescent="0.2">
      <c r="A80" s="668"/>
      <c r="B80" s="734"/>
      <c r="C80" s="707"/>
      <c r="D80" s="668"/>
      <c r="E80" s="668"/>
      <c r="F80" s="685"/>
      <c r="G80" s="668"/>
      <c r="H80" s="668"/>
      <c r="I80" s="707"/>
      <c r="J80" s="688"/>
      <c r="K80" s="720"/>
      <c r="L80" s="656"/>
      <c r="M80" s="662"/>
      <c r="N80" s="662"/>
      <c r="O80" s="658"/>
      <c r="P80" s="109" t="s">
        <v>593</v>
      </c>
      <c r="Q80" s="107"/>
      <c r="R80" s="722"/>
      <c r="S80" s="93">
        <v>1</v>
      </c>
      <c r="T80" s="294">
        <v>0</v>
      </c>
      <c r="U80" s="93"/>
      <c r="V80" s="93"/>
      <c r="W80" s="197"/>
      <c r="X80" s="197"/>
      <c r="Y80" s="424">
        <v>0</v>
      </c>
      <c r="Z80" s="91">
        <v>45673</v>
      </c>
      <c r="AA80" s="92">
        <v>46022</v>
      </c>
      <c r="AB80" s="93">
        <f t="shared" si="13"/>
        <v>349</v>
      </c>
      <c r="AC80" s="710"/>
      <c r="AD80" s="668"/>
      <c r="AE80" s="668"/>
      <c r="AF80" s="682"/>
      <c r="AG80" s="682"/>
      <c r="AH80" s="93"/>
      <c r="AI80" s="93"/>
      <c r="AJ80" s="93"/>
      <c r="AK80" s="228"/>
      <c r="AL80" s="93"/>
      <c r="AM80" s="210"/>
      <c r="AN80" s="259"/>
      <c r="AO80" s="334"/>
      <c r="AP80" s="334"/>
      <c r="AQ80" s="335"/>
      <c r="AR80" s="336"/>
      <c r="AS80" s="337"/>
      <c r="AT80" s="707"/>
    </row>
    <row r="81" spans="1:46" ht="25.5" x14ac:dyDescent="0.2">
      <c r="A81" s="669"/>
      <c r="B81" s="735"/>
      <c r="C81" s="708"/>
      <c r="D81" s="669"/>
      <c r="E81" s="669"/>
      <c r="F81" s="686"/>
      <c r="G81" s="669"/>
      <c r="H81" s="669"/>
      <c r="I81" s="708"/>
      <c r="J81" s="689"/>
      <c r="K81" s="719"/>
      <c r="L81" s="657"/>
      <c r="M81" s="663"/>
      <c r="N81" s="663"/>
      <c r="O81" s="654"/>
      <c r="P81" s="109" t="s">
        <v>594</v>
      </c>
      <c r="Q81" s="107"/>
      <c r="R81" s="723"/>
      <c r="S81" s="93">
        <v>1</v>
      </c>
      <c r="T81" s="294">
        <v>0</v>
      </c>
      <c r="U81" s="93"/>
      <c r="V81" s="93"/>
      <c r="W81" s="197"/>
      <c r="X81" s="197"/>
      <c r="Y81" s="424">
        <v>0</v>
      </c>
      <c r="Z81" s="91">
        <v>45673</v>
      </c>
      <c r="AA81" s="92">
        <v>46022</v>
      </c>
      <c r="AB81" s="93">
        <f t="shared" si="13"/>
        <v>349</v>
      </c>
      <c r="AC81" s="711"/>
      <c r="AD81" s="669"/>
      <c r="AE81" s="669"/>
      <c r="AF81" s="683"/>
      <c r="AG81" s="683"/>
      <c r="AH81" s="93"/>
      <c r="AI81" s="93"/>
      <c r="AJ81" s="93"/>
      <c r="AK81" s="228"/>
      <c r="AL81" s="93"/>
      <c r="AM81" s="210"/>
      <c r="AN81" s="258"/>
      <c r="AO81" s="338"/>
      <c r="AP81" s="338"/>
      <c r="AQ81" s="339"/>
      <c r="AR81" s="340"/>
      <c r="AS81" s="341"/>
      <c r="AT81" s="708"/>
    </row>
    <row r="82" spans="1:46" ht="49.5" customHeight="1" x14ac:dyDescent="0.2">
      <c r="A82" s="87"/>
      <c r="B82" s="226"/>
      <c r="C82" s="225"/>
      <c r="D82" s="175"/>
      <c r="E82" s="648" t="s">
        <v>595</v>
      </c>
      <c r="F82" s="649"/>
      <c r="G82" s="649"/>
      <c r="H82" s="649"/>
      <c r="I82" s="649"/>
      <c r="J82" s="649"/>
      <c r="K82" s="649"/>
      <c r="L82" s="649"/>
      <c r="M82" s="649"/>
      <c r="N82" s="649"/>
      <c r="O82" s="649"/>
      <c r="P82" s="649"/>
      <c r="Q82" s="649"/>
      <c r="R82" s="649"/>
      <c r="S82" s="649"/>
      <c r="T82" s="649"/>
      <c r="U82" s="649"/>
      <c r="V82" s="649"/>
      <c r="W82" s="650"/>
      <c r="X82" s="171"/>
      <c r="Y82" s="425">
        <f>AVERAGE(Y70:Y81)</f>
        <v>0.14722222222222223</v>
      </c>
      <c r="Z82" s="91"/>
      <c r="AA82" s="92"/>
      <c r="AB82" s="92"/>
      <c r="AC82" s="229"/>
      <c r="AD82" s="87"/>
      <c r="AE82" s="87"/>
      <c r="AF82" s="228"/>
      <c r="AG82" s="230"/>
      <c r="AH82" s="93"/>
      <c r="AI82" s="93"/>
      <c r="AJ82" s="93"/>
      <c r="AK82" s="228"/>
      <c r="AL82" s="93"/>
      <c r="AM82" s="210"/>
      <c r="AN82" s="210"/>
      <c r="AO82" s="178">
        <f>SUM(AO70:AO81)</f>
        <v>2000000000</v>
      </c>
      <c r="AP82" s="178">
        <f t="shared" ref="AP82:AQ82" si="14">SUM(AP70:AP81)</f>
        <v>2000000000</v>
      </c>
      <c r="AQ82" s="178">
        <f t="shared" si="14"/>
        <v>443200000</v>
      </c>
      <c r="AR82" s="846">
        <f>+AQ82/AP82</f>
        <v>0.22159999999999999</v>
      </c>
      <c r="AS82" s="212"/>
      <c r="AT82" s="215"/>
    </row>
    <row r="83" spans="1:46" s="196" customFormat="1" ht="39.75" customHeight="1" x14ac:dyDescent="0.2">
      <c r="A83" s="180"/>
      <c r="B83" s="180"/>
      <c r="C83" s="191"/>
      <c r="D83" s="192"/>
      <c r="E83" s="191"/>
      <c r="F83" s="231"/>
      <c r="G83" s="191"/>
      <c r="H83" s="180"/>
      <c r="I83" s="180"/>
      <c r="J83" s="183"/>
      <c r="K83" s="183"/>
      <c r="L83" s="184"/>
      <c r="M83" s="183"/>
      <c r="N83" s="183"/>
      <c r="O83" s="183"/>
      <c r="P83" s="185"/>
      <c r="Q83" s="186"/>
      <c r="R83" s="187"/>
      <c r="S83" s="191"/>
      <c r="T83" s="205"/>
      <c r="U83" s="205"/>
      <c r="V83" s="205"/>
      <c r="W83" s="205"/>
      <c r="X83" s="205"/>
      <c r="Y83" s="205"/>
      <c r="Z83" s="221"/>
      <c r="AA83" s="191"/>
      <c r="AB83" s="186"/>
      <c r="AC83" s="193"/>
      <c r="AD83" s="180"/>
      <c r="AE83" s="180"/>
      <c r="AF83" s="193"/>
      <c r="AG83" s="222"/>
      <c r="AH83" s="192"/>
      <c r="AI83" s="186"/>
      <c r="AJ83" s="186"/>
      <c r="AK83" s="305"/>
      <c r="AL83" s="186"/>
      <c r="AM83" s="186"/>
      <c r="AN83" s="186"/>
      <c r="AO83" s="179"/>
      <c r="AP83" s="179"/>
      <c r="AQ83" s="179"/>
      <c r="AR83" s="179"/>
      <c r="AS83" s="195"/>
      <c r="AT83" s="208"/>
    </row>
    <row r="84" spans="1:46" ht="42.75" x14ac:dyDescent="0.2">
      <c r="A84" s="706" t="s">
        <v>248</v>
      </c>
      <c r="B84" s="715" t="s">
        <v>250</v>
      </c>
      <c r="C84" s="700" t="s">
        <v>277</v>
      </c>
      <c r="D84" s="706" t="s">
        <v>315</v>
      </c>
      <c r="E84" s="667" t="s">
        <v>596</v>
      </c>
      <c r="F84" s="684">
        <v>2024130010114</v>
      </c>
      <c r="G84" s="667" t="s">
        <v>597</v>
      </c>
      <c r="H84" s="667" t="s">
        <v>598</v>
      </c>
      <c r="I84" s="667" t="s">
        <v>599</v>
      </c>
      <c r="J84" s="661">
        <v>0.35</v>
      </c>
      <c r="K84" s="655"/>
      <c r="L84" s="655"/>
      <c r="M84" s="653"/>
      <c r="N84" s="653"/>
      <c r="O84" s="653">
        <v>8</v>
      </c>
      <c r="P84" s="232" t="s">
        <v>600</v>
      </c>
      <c r="Q84" s="107"/>
      <c r="R84" s="690" t="s">
        <v>329</v>
      </c>
      <c r="S84" s="209">
        <v>4</v>
      </c>
      <c r="T84" s="292">
        <v>2</v>
      </c>
      <c r="U84" s="273"/>
      <c r="V84" s="273"/>
      <c r="W84" s="197"/>
      <c r="X84" s="197"/>
      <c r="Y84" s="426">
        <f>+T84/S84</f>
        <v>0.5</v>
      </c>
      <c r="Z84" s="91">
        <v>45673</v>
      </c>
      <c r="AA84" s="92">
        <v>46022</v>
      </c>
      <c r="AB84" s="93">
        <f t="shared" ref="AB84" si="15">_xlfn.DAYS(AA84,Z84)</f>
        <v>349</v>
      </c>
      <c r="AC84" s="709">
        <v>1017584</v>
      </c>
      <c r="AD84" s="667" t="s">
        <v>355</v>
      </c>
      <c r="AE84" s="667" t="s">
        <v>356</v>
      </c>
      <c r="AF84" s="667" t="s">
        <v>601</v>
      </c>
      <c r="AG84" s="667" t="s">
        <v>602</v>
      </c>
      <c r="AH84" s="198" t="s">
        <v>650</v>
      </c>
      <c r="AI84" s="308"/>
      <c r="AJ84" s="309"/>
      <c r="AK84" s="306"/>
      <c r="AL84" s="214"/>
      <c r="AM84" s="304"/>
      <c r="AN84" s="315"/>
      <c r="AO84" s="309"/>
      <c r="AP84" s="309"/>
      <c r="AQ84" s="309"/>
      <c r="AR84" s="309"/>
      <c r="AS84" s="319"/>
      <c r="AT84" s="712" t="s">
        <v>596</v>
      </c>
    </row>
    <row r="85" spans="1:46" ht="42.75" x14ac:dyDescent="0.2">
      <c r="A85" s="707"/>
      <c r="B85" s="716"/>
      <c r="C85" s="701"/>
      <c r="D85" s="708"/>
      <c r="E85" s="668"/>
      <c r="F85" s="685"/>
      <c r="G85" s="668"/>
      <c r="H85" s="668"/>
      <c r="I85" s="668"/>
      <c r="J85" s="663"/>
      <c r="K85" s="657"/>
      <c r="L85" s="657"/>
      <c r="M85" s="654"/>
      <c r="N85" s="654"/>
      <c r="O85" s="654"/>
      <c r="P85" s="232" t="s">
        <v>603</v>
      </c>
      <c r="Q85" s="107"/>
      <c r="R85" s="692"/>
      <c r="S85" s="209">
        <v>4</v>
      </c>
      <c r="T85" s="292">
        <v>2</v>
      </c>
      <c r="U85" s="273"/>
      <c r="V85" s="273"/>
      <c r="W85" s="197"/>
      <c r="X85" s="197"/>
      <c r="Y85" s="426">
        <f t="shared" ref="Y85:Y96" si="16">+T85/S85</f>
        <v>0.5</v>
      </c>
      <c r="Z85" s="91">
        <v>45673</v>
      </c>
      <c r="AA85" s="92">
        <v>46022</v>
      </c>
      <c r="AB85" s="93">
        <f t="shared" ref="AB85:AB94" si="17">_xlfn.DAYS(AA85,Z85)</f>
        <v>349</v>
      </c>
      <c r="AC85" s="710"/>
      <c r="AD85" s="668"/>
      <c r="AE85" s="668"/>
      <c r="AF85" s="668"/>
      <c r="AG85" s="668"/>
      <c r="AH85" s="198" t="s">
        <v>650</v>
      </c>
      <c r="AI85" s="310" t="s">
        <v>667</v>
      </c>
      <c r="AJ85" s="359">
        <v>48000000</v>
      </c>
      <c r="AK85" s="306" t="s">
        <v>656</v>
      </c>
      <c r="AL85" s="852" t="s">
        <v>723</v>
      </c>
      <c r="AM85" s="304">
        <v>45721</v>
      </c>
      <c r="AN85" s="304"/>
      <c r="AO85" s="825">
        <v>253151363</v>
      </c>
      <c r="AP85" s="825">
        <v>253151363</v>
      </c>
      <c r="AQ85" s="850">
        <v>0</v>
      </c>
      <c r="AR85" s="851">
        <v>0</v>
      </c>
      <c r="AS85" s="306" t="s">
        <v>656</v>
      </c>
      <c r="AT85" s="713"/>
    </row>
    <row r="86" spans="1:46" ht="64.5" customHeight="1" x14ac:dyDescent="0.2">
      <c r="A86" s="707"/>
      <c r="B86" s="716"/>
      <c r="C86" s="701"/>
      <c r="D86" s="706" t="s">
        <v>318</v>
      </c>
      <c r="E86" s="668"/>
      <c r="F86" s="685"/>
      <c r="G86" s="668"/>
      <c r="H86" s="668"/>
      <c r="I86" s="668"/>
      <c r="J86" s="661">
        <v>0.15</v>
      </c>
      <c r="K86" s="655"/>
      <c r="L86" s="655"/>
      <c r="M86" s="653"/>
      <c r="N86" s="653"/>
      <c r="O86" s="653">
        <v>1</v>
      </c>
      <c r="P86" s="232" t="s">
        <v>604</v>
      </c>
      <c r="Q86" s="107"/>
      <c r="R86" s="690" t="s">
        <v>329</v>
      </c>
      <c r="S86" s="115">
        <v>1</v>
      </c>
      <c r="T86" s="292">
        <v>0</v>
      </c>
      <c r="U86" s="273"/>
      <c r="V86" s="273"/>
      <c r="W86" s="197"/>
      <c r="X86" s="197"/>
      <c r="Y86" s="426">
        <f t="shared" si="16"/>
        <v>0</v>
      </c>
      <c r="Z86" s="91">
        <v>45673</v>
      </c>
      <c r="AA86" s="92">
        <v>46022</v>
      </c>
      <c r="AB86" s="93">
        <f t="shared" si="17"/>
        <v>349</v>
      </c>
      <c r="AC86" s="710"/>
      <c r="AD86" s="668"/>
      <c r="AE86" s="668"/>
      <c r="AF86" s="668"/>
      <c r="AG86" s="668"/>
      <c r="AH86" s="198" t="s">
        <v>650</v>
      </c>
      <c r="AI86" s="312" t="s">
        <v>658</v>
      </c>
      <c r="AJ86" s="359">
        <v>48000000</v>
      </c>
      <c r="AK86" s="306" t="s">
        <v>656</v>
      </c>
      <c r="AL86" s="852" t="s">
        <v>720</v>
      </c>
      <c r="AM86" s="304">
        <v>45721</v>
      </c>
      <c r="AN86" s="317"/>
      <c r="AO86" s="826">
        <v>1113070055</v>
      </c>
      <c r="AP86" s="826">
        <v>1113070055</v>
      </c>
      <c r="AQ86" s="826">
        <v>565800000</v>
      </c>
      <c r="AR86" s="849">
        <f>+AQ86/AP86</f>
        <v>0.50832379997860966</v>
      </c>
      <c r="AS86" s="306" t="s">
        <v>656</v>
      </c>
      <c r="AT86" s="713"/>
    </row>
    <row r="87" spans="1:46" ht="71.25" x14ac:dyDescent="0.2">
      <c r="A87" s="707"/>
      <c r="B87" s="716"/>
      <c r="C87" s="701"/>
      <c r="D87" s="708"/>
      <c r="E87" s="668"/>
      <c r="F87" s="685"/>
      <c r="G87" s="668"/>
      <c r="H87" s="668"/>
      <c r="I87" s="669"/>
      <c r="J87" s="663"/>
      <c r="K87" s="657"/>
      <c r="L87" s="657"/>
      <c r="M87" s="654"/>
      <c r="N87" s="654"/>
      <c r="O87" s="654"/>
      <c r="P87" s="232" t="s">
        <v>605</v>
      </c>
      <c r="Q87" s="107"/>
      <c r="R87" s="692"/>
      <c r="S87" s="115">
        <v>1</v>
      </c>
      <c r="T87" s="292">
        <v>0.1</v>
      </c>
      <c r="U87" s="273"/>
      <c r="V87" s="273"/>
      <c r="W87" s="197"/>
      <c r="X87" s="197"/>
      <c r="Y87" s="426">
        <f t="shared" si="16"/>
        <v>0.1</v>
      </c>
      <c r="Z87" s="91">
        <v>45673</v>
      </c>
      <c r="AA87" s="92">
        <v>46022</v>
      </c>
      <c r="AB87" s="93">
        <f t="shared" si="17"/>
        <v>349</v>
      </c>
      <c r="AC87" s="710"/>
      <c r="AD87" s="668"/>
      <c r="AE87" s="668"/>
      <c r="AF87" s="668"/>
      <c r="AG87" s="668"/>
      <c r="AH87" s="198" t="s">
        <v>650</v>
      </c>
      <c r="AI87" s="312" t="s">
        <v>659</v>
      </c>
      <c r="AJ87" s="359">
        <v>48000000</v>
      </c>
      <c r="AK87" s="306" t="s">
        <v>656</v>
      </c>
      <c r="AL87" s="852" t="s">
        <v>724</v>
      </c>
      <c r="AM87" s="304">
        <v>45720</v>
      </c>
      <c r="AN87" s="316"/>
      <c r="AO87" s="826">
        <v>120000000</v>
      </c>
      <c r="AP87" s="826">
        <v>120000000</v>
      </c>
      <c r="AQ87" s="847">
        <v>0</v>
      </c>
      <c r="AR87" s="848">
        <v>0</v>
      </c>
      <c r="AS87" s="306" t="s">
        <v>656</v>
      </c>
      <c r="AT87" s="713"/>
    </row>
    <row r="88" spans="1:46" ht="33.75" x14ac:dyDescent="0.25">
      <c r="A88" s="707"/>
      <c r="B88" s="716"/>
      <c r="C88" s="701"/>
      <c r="D88" s="706" t="s">
        <v>316</v>
      </c>
      <c r="E88" s="668"/>
      <c r="F88" s="685"/>
      <c r="G88" s="668"/>
      <c r="H88" s="668"/>
      <c r="I88" s="667" t="s">
        <v>606</v>
      </c>
      <c r="J88" s="661">
        <v>0.3</v>
      </c>
      <c r="K88" s="718"/>
      <c r="L88" s="655"/>
      <c r="M88" s="653"/>
      <c r="N88" s="653"/>
      <c r="O88" s="653">
        <v>0</v>
      </c>
      <c r="P88" s="232" t="s">
        <v>607</v>
      </c>
      <c r="Q88" s="107"/>
      <c r="R88" s="667" t="s">
        <v>330</v>
      </c>
      <c r="S88" s="209">
        <v>1</v>
      </c>
      <c r="T88" s="292">
        <v>0.5</v>
      </c>
      <c r="U88" s="273"/>
      <c r="V88" s="273"/>
      <c r="W88" s="197"/>
      <c r="X88" s="197"/>
      <c r="Y88" s="426">
        <f t="shared" si="16"/>
        <v>0.5</v>
      </c>
      <c r="Z88" s="91">
        <v>45673</v>
      </c>
      <c r="AA88" s="92">
        <v>46022</v>
      </c>
      <c r="AB88" s="93">
        <f t="shared" si="17"/>
        <v>349</v>
      </c>
      <c r="AC88" s="710"/>
      <c r="AD88" s="668"/>
      <c r="AE88" s="668"/>
      <c r="AF88" s="668"/>
      <c r="AG88" s="668"/>
      <c r="AH88" s="198" t="s">
        <v>650</v>
      </c>
      <c r="AI88" s="312" t="s">
        <v>660</v>
      </c>
      <c r="AJ88" s="359">
        <v>24000000</v>
      </c>
      <c r="AK88" s="306" t="s">
        <v>656</v>
      </c>
      <c r="AL88" s="828" t="s">
        <v>722</v>
      </c>
      <c r="AM88" s="304">
        <v>45720</v>
      </c>
      <c r="AN88" s="317"/>
      <c r="AO88" s="826">
        <v>884793107</v>
      </c>
      <c r="AP88" s="826">
        <v>884793107</v>
      </c>
      <c r="AQ88" s="847">
        <v>0</v>
      </c>
      <c r="AR88" s="848">
        <v>0</v>
      </c>
      <c r="AS88" s="306" t="s">
        <v>656</v>
      </c>
      <c r="AT88" s="713"/>
    </row>
    <row r="89" spans="1:46" ht="42.75" x14ac:dyDescent="0.25">
      <c r="A89" s="707"/>
      <c r="B89" s="716"/>
      <c r="C89" s="701"/>
      <c r="D89" s="708"/>
      <c r="E89" s="668"/>
      <c r="F89" s="685"/>
      <c r="G89" s="668"/>
      <c r="H89" s="668"/>
      <c r="I89" s="669"/>
      <c r="J89" s="663"/>
      <c r="K89" s="719"/>
      <c r="L89" s="657"/>
      <c r="M89" s="654"/>
      <c r="N89" s="654"/>
      <c r="O89" s="654"/>
      <c r="P89" s="232" t="s">
        <v>608</v>
      </c>
      <c r="Q89" s="107"/>
      <c r="R89" s="669"/>
      <c r="S89" s="209">
        <v>1</v>
      </c>
      <c r="T89" s="292">
        <v>0.5</v>
      </c>
      <c r="U89" s="273"/>
      <c r="V89" s="273"/>
      <c r="W89" s="197"/>
      <c r="X89" s="197"/>
      <c r="Y89" s="426">
        <f t="shared" si="16"/>
        <v>0.5</v>
      </c>
      <c r="Z89" s="91">
        <v>45673</v>
      </c>
      <c r="AA89" s="92">
        <v>46022</v>
      </c>
      <c r="AB89" s="93">
        <f t="shared" si="17"/>
        <v>349</v>
      </c>
      <c r="AC89" s="710"/>
      <c r="AD89" s="668"/>
      <c r="AE89" s="668"/>
      <c r="AF89" s="668"/>
      <c r="AG89" s="668"/>
      <c r="AH89" s="198" t="s">
        <v>650</v>
      </c>
      <c r="AI89" s="312" t="s">
        <v>661</v>
      </c>
      <c r="AJ89" s="359">
        <v>32000000</v>
      </c>
      <c r="AK89" s="306" t="s">
        <v>656</v>
      </c>
      <c r="AL89" s="828" t="s">
        <v>698</v>
      </c>
      <c r="AM89" s="304">
        <v>45722</v>
      </c>
      <c r="AN89" s="315"/>
      <c r="AO89" s="826">
        <v>659049287</v>
      </c>
      <c r="AP89" s="826">
        <v>659049287</v>
      </c>
      <c r="AQ89" s="826">
        <v>110000000</v>
      </c>
      <c r="AR89" s="853">
        <f>+AQ89/AP89</f>
        <v>0.16690709203361903</v>
      </c>
      <c r="AS89" s="306" t="s">
        <v>656</v>
      </c>
      <c r="AT89" s="713"/>
    </row>
    <row r="90" spans="1:46" ht="28.5" x14ac:dyDescent="0.25">
      <c r="A90" s="707"/>
      <c r="B90" s="716"/>
      <c r="C90" s="701"/>
      <c r="D90" s="667" t="s">
        <v>317</v>
      </c>
      <c r="E90" s="668"/>
      <c r="F90" s="685"/>
      <c r="G90" s="668"/>
      <c r="H90" s="669"/>
      <c r="I90" s="667" t="s">
        <v>609</v>
      </c>
      <c r="J90" s="661">
        <v>0.1</v>
      </c>
      <c r="K90" s="655"/>
      <c r="L90" s="655"/>
      <c r="M90" s="653"/>
      <c r="N90" s="653"/>
      <c r="O90" s="653">
        <v>2.5000000000000001E-2</v>
      </c>
      <c r="P90" s="232" t="s">
        <v>610</v>
      </c>
      <c r="Q90" s="107"/>
      <c r="R90" s="667" t="s">
        <v>333</v>
      </c>
      <c r="S90" s="115">
        <v>0.47499999999999998</v>
      </c>
      <c r="T90" s="292">
        <v>0</v>
      </c>
      <c r="U90" s="273"/>
      <c r="V90" s="273"/>
      <c r="W90" s="197"/>
      <c r="X90" s="197"/>
      <c r="Y90" s="426">
        <f t="shared" si="16"/>
        <v>0</v>
      </c>
      <c r="Z90" s="91">
        <v>45673</v>
      </c>
      <c r="AA90" s="92">
        <v>46022</v>
      </c>
      <c r="AB90" s="93">
        <f t="shared" si="17"/>
        <v>349</v>
      </c>
      <c r="AC90" s="710"/>
      <c r="AD90" s="668"/>
      <c r="AE90" s="668"/>
      <c r="AF90" s="668"/>
      <c r="AG90" s="668"/>
      <c r="AH90" s="198" t="s">
        <v>650</v>
      </c>
      <c r="AI90" s="312" t="s">
        <v>662</v>
      </c>
      <c r="AJ90" s="359">
        <v>36000000</v>
      </c>
      <c r="AK90" s="306" t="s">
        <v>656</v>
      </c>
      <c r="AL90" s="828" t="s">
        <v>725</v>
      </c>
      <c r="AM90" s="304">
        <v>45720</v>
      </c>
      <c r="AN90" s="315"/>
      <c r="AO90" s="824">
        <v>63985000</v>
      </c>
      <c r="AP90" s="824">
        <v>63985000</v>
      </c>
      <c r="AQ90" s="847">
        <v>0</v>
      </c>
      <c r="AR90" s="848">
        <v>0</v>
      </c>
      <c r="AS90" s="306" t="s">
        <v>656</v>
      </c>
      <c r="AT90" s="713"/>
    </row>
    <row r="91" spans="1:46" ht="57" x14ac:dyDescent="0.2">
      <c r="A91" s="707"/>
      <c r="B91" s="716"/>
      <c r="C91" s="701"/>
      <c r="D91" s="669"/>
      <c r="E91" s="668"/>
      <c r="F91" s="685"/>
      <c r="G91" s="668"/>
      <c r="H91" s="68" t="s">
        <v>611</v>
      </c>
      <c r="I91" s="669"/>
      <c r="J91" s="663"/>
      <c r="K91" s="657"/>
      <c r="L91" s="657"/>
      <c r="M91" s="654"/>
      <c r="N91" s="654"/>
      <c r="O91" s="654"/>
      <c r="P91" s="232" t="s">
        <v>612</v>
      </c>
      <c r="Q91" s="107"/>
      <c r="R91" s="669"/>
      <c r="S91" s="115">
        <v>1</v>
      </c>
      <c r="T91" s="292">
        <v>0</v>
      </c>
      <c r="U91" s="273"/>
      <c r="V91" s="273"/>
      <c r="W91" s="197"/>
      <c r="X91" s="197"/>
      <c r="Y91" s="426">
        <f t="shared" si="16"/>
        <v>0</v>
      </c>
      <c r="Z91" s="91">
        <v>45673</v>
      </c>
      <c r="AA91" s="92">
        <v>46022</v>
      </c>
      <c r="AB91" s="93">
        <f t="shared" si="17"/>
        <v>349</v>
      </c>
      <c r="AC91" s="710"/>
      <c r="AD91" s="668"/>
      <c r="AE91" s="668"/>
      <c r="AF91" s="668"/>
      <c r="AG91" s="668"/>
      <c r="AH91" s="198" t="s">
        <v>650</v>
      </c>
      <c r="AI91" s="312" t="s">
        <v>663</v>
      </c>
      <c r="AJ91" s="359">
        <v>24000000</v>
      </c>
      <c r="AK91" s="306" t="s">
        <v>656</v>
      </c>
      <c r="AL91" s="214" t="s">
        <v>702</v>
      </c>
      <c r="AM91" s="304">
        <v>45727</v>
      </c>
      <c r="AN91" s="315"/>
      <c r="AO91" s="311"/>
      <c r="AP91" s="311"/>
      <c r="AQ91" s="311"/>
      <c r="AR91" s="311"/>
      <c r="AS91" s="306" t="s">
        <v>656</v>
      </c>
      <c r="AT91" s="713"/>
    </row>
    <row r="92" spans="1:46" ht="42.75" x14ac:dyDescent="0.2">
      <c r="A92" s="707"/>
      <c r="B92" s="716"/>
      <c r="C92" s="701"/>
      <c r="D92" s="667" t="s">
        <v>319</v>
      </c>
      <c r="E92" s="668"/>
      <c r="F92" s="685"/>
      <c r="G92" s="668"/>
      <c r="H92" s="667" t="s">
        <v>613</v>
      </c>
      <c r="I92" s="667" t="s">
        <v>614</v>
      </c>
      <c r="J92" s="661">
        <v>0.1</v>
      </c>
      <c r="K92" s="655"/>
      <c r="L92" s="655"/>
      <c r="M92" s="653"/>
      <c r="N92" s="653"/>
      <c r="O92" s="653">
        <v>0</v>
      </c>
      <c r="P92" s="234" t="s">
        <v>615</v>
      </c>
      <c r="Q92" s="107"/>
      <c r="R92" s="690" t="s">
        <v>327</v>
      </c>
      <c r="S92" s="115">
        <v>0.5</v>
      </c>
      <c r="T92" s="292">
        <v>0</v>
      </c>
      <c r="U92" s="273"/>
      <c r="V92" s="273"/>
      <c r="W92" s="197"/>
      <c r="X92" s="197"/>
      <c r="Y92" s="426">
        <f t="shared" si="16"/>
        <v>0</v>
      </c>
      <c r="Z92" s="91">
        <v>45673</v>
      </c>
      <c r="AA92" s="92">
        <v>46022</v>
      </c>
      <c r="AB92" s="93">
        <f t="shared" si="17"/>
        <v>349</v>
      </c>
      <c r="AC92" s="710"/>
      <c r="AD92" s="668"/>
      <c r="AE92" s="668"/>
      <c r="AF92" s="668"/>
      <c r="AG92" s="668"/>
      <c r="AH92" s="198" t="s">
        <v>650</v>
      </c>
      <c r="AI92" s="310" t="s">
        <v>664</v>
      </c>
      <c r="AJ92" s="359">
        <v>34400000</v>
      </c>
      <c r="AK92" s="306" t="s">
        <v>656</v>
      </c>
      <c r="AL92" s="214" t="s">
        <v>702</v>
      </c>
      <c r="AM92" s="304">
        <v>45720</v>
      </c>
      <c r="AN92" s="315"/>
      <c r="AO92" s="313"/>
      <c r="AP92" s="313"/>
      <c r="AQ92" s="313"/>
      <c r="AR92" s="313"/>
      <c r="AS92" s="306" t="s">
        <v>656</v>
      </c>
      <c r="AT92" s="713"/>
    </row>
    <row r="93" spans="1:46" ht="42.75" x14ac:dyDescent="0.2">
      <c r="A93" s="707"/>
      <c r="B93" s="716"/>
      <c r="C93" s="701"/>
      <c r="D93" s="668"/>
      <c r="E93" s="668"/>
      <c r="F93" s="685"/>
      <c r="G93" s="668"/>
      <c r="H93" s="668"/>
      <c r="I93" s="668"/>
      <c r="J93" s="662"/>
      <c r="K93" s="656"/>
      <c r="L93" s="656"/>
      <c r="M93" s="658"/>
      <c r="N93" s="658"/>
      <c r="O93" s="658"/>
      <c r="P93" s="234" t="s">
        <v>616</v>
      </c>
      <c r="Q93" s="107"/>
      <c r="R93" s="691"/>
      <c r="S93" s="115">
        <v>12</v>
      </c>
      <c r="T93" s="292">
        <v>3</v>
      </c>
      <c r="U93" s="273"/>
      <c r="V93" s="273"/>
      <c r="W93" s="197"/>
      <c r="X93" s="197"/>
      <c r="Y93" s="426">
        <f t="shared" si="16"/>
        <v>0.25</v>
      </c>
      <c r="Z93" s="91">
        <v>45673</v>
      </c>
      <c r="AA93" s="92">
        <v>46022</v>
      </c>
      <c r="AB93" s="93">
        <f t="shared" si="17"/>
        <v>349</v>
      </c>
      <c r="AC93" s="710"/>
      <c r="AD93" s="668"/>
      <c r="AE93" s="668"/>
      <c r="AF93" s="668"/>
      <c r="AG93" s="668"/>
      <c r="AH93" s="198" t="s">
        <v>650</v>
      </c>
      <c r="AI93" s="312" t="s">
        <v>668</v>
      </c>
      <c r="AJ93" s="359">
        <v>48000000</v>
      </c>
      <c r="AK93" s="306" t="s">
        <v>656</v>
      </c>
      <c r="AL93" s="214" t="s">
        <v>702</v>
      </c>
      <c r="AM93" s="304">
        <v>45721</v>
      </c>
      <c r="AN93" s="316"/>
      <c r="AO93" s="313"/>
      <c r="AP93" s="313"/>
      <c r="AQ93" s="313"/>
      <c r="AR93" s="313"/>
      <c r="AS93" s="306" t="s">
        <v>656</v>
      </c>
      <c r="AT93" s="713"/>
    </row>
    <row r="94" spans="1:46" ht="42.75" x14ac:dyDescent="0.2">
      <c r="A94" s="707"/>
      <c r="B94" s="716"/>
      <c r="C94" s="701"/>
      <c r="D94" s="668"/>
      <c r="E94" s="668"/>
      <c r="F94" s="685"/>
      <c r="G94" s="668"/>
      <c r="H94" s="668"/>
      <c r="I94" s="668"/>
      <c r="J94" s="662"/>
      <c r="K94" s="656"/>
      <c r="L94" s="656"/>
      <c r="M94" s="658"/>
      <c r="N94" s="658"/>
      <c r="O94" s="658"/>
      <c r="P94" s="234" t="s">
        <v>617</v>
      </c>
      <c r="Q94" s="107"/>
      <c r="R94" s="691"/>
      <c r="S94" s="678">
        <v>1</v>
      </c>
      <c r="T94" s="808">
        <v>0</v>
      </c>
      <c r="U94" s="678"/>
      <c r="V94" s="678"/>
      <c r="W94" s="197"/>
      <c r="X94" s="678"/>
      <c r="Y94" s="646">
        <f t="shared" si="16"/>
        <v>0</v>
      </c>
      <c r="Z94" s="676">
        <v>45673</v>
      </c>
      <c r="AA94" s="676">
        <v>46022</v>
      </c>
      <c r="AB94" s="678">
        <f t="shared" si="17"/>
        <v>349</v>
      </c>
      <c r="AC94" s="710"/>
      <c r="AD94" s="668"/>
      <c r="AE94" s="668"/>
      <c r="AF94" s="668"/>
      <c r="AG94" s="668"/>
      <c r="AH94" s="198" t="s">
        <v>650</v>
      </c>
      <c r="AI94" s="310" t="s">
        <v>665</v>
      </c>
      <c r="AJ94" s="360">
        <v>37600000</v>
      </c>
      <c r="AK94" s="306" t="s">
        <v>656</v>
      </c>
      <c r="AL94" s="214" t="s">
        <v>702</v>
      </c>
      <c r="AM94" s="304">
        <v>45723</v>
      </c>
      <c r="AN94" s="318"/>
      <c r="AO94" s="314"/>
      <c r="AP94" s="314"/>
      <c r="AQ94" s="314"/>
      <c r="AR94" s="314"/>
      <c r="AS94" s="306" t="s">
        <v>656</v>
      </c>
      <c r="AT94" s="713"/>
    </row>
    <row r="95" spans="1:46" ht="33.75" x14ac:dyDescent="0.2">
      <c r="A95" s="707"/>
      <c r="B95" s="716"/>
      <c r="C95" s="701"/>
      <c r="D95" s="668"/>
      <c r="E95" s="668"/>
      <c r="F95" s="685"/>
      <c r="G95" s="668"/>
      <c r="H95" s="668"/>
      <c r="I95" s="668"/>
      <c r="J95" s="662"/>
      <c r="K95" s="656"/>
      <c r="L95" s="656"/>
      <c r="M95" s="658"/>
      <c r="N95" s="658"/>
      <c r="O95" s="658"/>
      <c r="P95" s="234"/>
      <c r="Q95" s="107"/>
      <c r="R95" s="691"/>
      <c r="S95" s="679"/>
      <c r="T95" s="809"/>
      <c r="U95" s="679"/>
      <c r="V95" s="679"/>
      <c r="W95" s="197"/>
      <c r="X95" s="679"/>
      <c r="Y95" s="647"/>
      <c r="Z95" s="677"/>
      <c r="AA95" s="677"/>
      <c r="AB95" s="679"/>
      <c r="AC95" s="710"/>
      <c r="AD95" s="668"/>
      <c r="AE95" s="668"/>
      <c r="AF95" s="668"/>
      <c r="AG95" s="668"/>
      <c r="AH95" s="198" t="s">
        <v>650</v>
      </c>
      <c r="AI95" s="310" t="s">
        <v>666</v>
      </c>
      <c r="AJ95" s="359">
        <v>32000000</v>
      </c>
      <c r="AK95" s="306" t="s">
        <v>656</v>
      </c>
      <c r="AL95" s="214" t="s">
        <v>702</v>
      </c>
      <c r="AM95" s="304">
        <v>45721</v>
      </c>
      <c r="AN95" s="318"/>
      <c r="AO95" s="311"/>
      <c r="AP95" s="311"/>
      <c r="AQ95" s="311"/>
      <c r="AR95" s="311"/>
      <c r="AS95" s="306" t="s">
        <v>656</v>
      </c>
      <c r="AT95" s="713"/>
    </row>
    <row r="96" spans="1:46" ht="57" x14ac:dyDescent="0.2">
      <c r="A96" s="708"/>
      <c r="B96" s="717"/>
      <c r="C96" s="702"/>
      <c r="D96" s="669"/>
      <c r="E96" s="669"/>
      <c r="F96" s="686"/>
      <c r="G96" s="669"/>
      <c r="H96" s="669"/>
      <c r="I96" s="669"/>
      <c r="J96" s="663"/>
      <c r="K96" s="657"/>
      <c r="L96" s="657"/>
      <c r="M96" s="654"/>
      <c r="N96" s="654"/>
      <c r="O96" s="654"/>
      <c r="P96" s="236" t="s">
        <v>618</v>
      </c>
      <c r="Q96" s="107"/>
      <c r="R96" s="692"/>
      <c r="S96" s="93">
        <v>12</v>
      </c>
      <c r="T96" s="295">
        <v>3</v>
      </c>
      <c r="U96" s="197"/>
      <c r="V96" s="197"/>
      <c r="W96" s="197"/>
      <c r="X96" s="197"/>
      <c r="Y96" s="426">
        <f t="shared" si="16"/>
        <v>0.25</v>
      </c>
      <c r="Z96" s="91">
        <v>45673</v>
      </c>
      <c r="AA96" s="92">
        <v>46022</v>
      </c>
      <c r="AB96" s="93">
        <f t="shared" ref="AB96" si="18">_xlfn.DAYS(AA96,Z96)</f>
        <v>349</v>
      </c>
      <c r="AC96" s="711"/>
      <c r="AD96" s="669"/>
      <c r="AE96" s="669"/>
      <c r="AF96" s="669"/>
      <c r="AG96" s="669"/>
      <c r="AH96" s="198" t="s">
        <v>650</v>
      </c>
      <c r="AI96" s="312" t="s">
        <v>666</v>
      </c>
      <c r="AJ96" s="359" t="s">
        <v>669</v>
      </c>
      <c r="AK96" s="306" t="s">
        <v>656</v>
      </c>
      <c r="AL96" s="214" t="s">
        <v>702</v>
      </c>
      <c r="AM96" s="304">
        <v>45720</v>
      </c>
      <c r="AN96" s="315"/>
      <c r="AO96" s="313"/>
      <c r="AP96" s="313"/>
      <c r="AQ96" s="313"/>
      <c r="AR96" s="313"/>
      <c r="AS96" s="306" t="s">
        <v>656</v>
      </c>
      <c r="AT96" s="714"/>
    </row>
    <row r="97" spans="1:46" ht="48.75" customHeight="1" x14ac:dyDescent="0.2">
      <c r="A97" s="237"/>
      <c r="B97" s="235"/>
      <c r="C97" s="213"/>
      <c r="D97" s="175"/>
      <c r="E97" s="648" t="s">
        <v>619</v>
      </c>
      <c r="F97" s="649"/>
      <c r="G97" s="649"/>
      <c r="H97" s="649"/>
      <c r="I97" s="649"/>
      <c r="J97" s="649"/>
      <c r="K97" s="649"/>
      <c r="L97" s="649"/>
      <c r="M97" s="649"/>
      <c r="N97" s="649"/>
      <c r="O97" s="649"/>
      <c r="P97" s="649"/>
      <c r="Q97" s="649"/>
      <c r="R97" s="649"/>
      <c r="S97" s="649"/>
      <c r="T97" s="649"/>
      <c r="U97" s="649"/>
      <c r="V97" s="649"/>
      <c r="W97" s="650"/>
      <c r="X97" s="171"/>
      <c r="Y97" s="425">
        <f>AVERAGE(Y84:Y96)</f>
        <v>0.21666666666666667</v>
      </c>
      <c r="Z97" s="91"/>
      <c r="AA97" s="92"/>
      <c r="AB97" s="93"/>
      <c r="AC97" s="94"/>
      <c r="AD97" s="87"/>
      <c r="AE97" s="87"/>
      <c r="AF97" s="87"/>
      <c r="AG97" s="175"/>
      <c r="AH97" s="93"/>
      <c r="AI97" s="284"/>
      <c r="AJ97" s="307"/>
      <c r="AK97" s="93"/>
      <c r="AL97" s="93"/>
      <c r="AM97" s="92"/>
      <c r="AN97" s="92"/>
      <c r="AO97" s="176">
        <f>SUM(AO84:AO96)</f>
        <v>3094048812</v>
      </c>
      <c r="AP97" s="176">
        <f t="shared" ref="AP97:AQ97" si="19">SUM(AP84:AP96)</f>
        <v>3094048812</v>
      </c>
      <c r="AQ97" s="176">
        <f t="shared" si="19"/>
        <v>675800000</v>
      </c>
      <c r="AR97" s="854">
        <f>+AQ97/AP97</f>
        <v>0.21841930785932281</v>
      </c>
      <c r="AS97" s="96"/>
      <c r="AT97" s="177"/>
    </row>
    <row r="98" spans="1:46" s="196" customFormat="1" ht="40.5" customHeight="1" x14ac:dyDescent="0.2">
      <c r="A98" s="238"/>
      <c r="B98" s="180"/>
      <c r="C98" s="181"/>
      <c r="D98" s="192"/>
      <c r="E98" s="180"/>
      <c r="F98" s="216"/>
      <c r="G98" s="180"/>
      <c r="H98" s="217"/>
      <c r="I98" s="180"/>
      <c r="J98" s="183"/>
      <c r="K98" s="183"/>
      <c r="L98" s="184"/>
      <c r="M98" s="183"/>
      <c r="N98" s="183"/>
      <c r="O98" s="183"/>
      <c r="P98" s="194"/>
      <c r="Q98" s="186"/>
      <c r="R98" s="203"/>
      <c r="S98" s="191"/>
      <c r="T98" s="205"/>
      <c r="U98" s="205"/>
      <c r="V98" s="205"/>
      <c r="W98" s="205"/>
      <c r="X98" s="205"/>
      <c r="Y98" s="205"/>
      <c r="Z98" s="221"/>
      <c r="AA98" s="191"/>
      <c r="AB98" s="186"/>
      <c r="AC98" s="191"/>
      <c r="AD98" s="180"/>
      <c r="AE98" s="180"/>
      <c r="AF98" s="191"/>
      <c r="AG98" s="192"/>
      <c r="AH98" s="191"/>
      <c r="AI98" s="186"/>
      <c r="AJ98" s="186"/>
      <c r="AK98" s="193"/>
      <c r="AL98" s="186"/>
      <c r="AM98" s="186"/>
      <c r="AN98" s="186"/>
      <c r="AO98" s="191"/>
      <c r="AP98" s="191"/>
      <c r="AQ98" s="191"/>
      <c r="AR98" s="191"/>
      <c r="AS98" s="194"/>
      <c r="AT98" s="208"/>
    </row>
    <row r="99" spans="1:46" ht="40.5" customHeight="1" x14ac:dyDescent="0.2">
      <c r="A99" s="696"/>
      <c r="B99" s="697" t="s">
        <v>252</v>
      </c>
      <c r="C99" s="700" t="s">
        <v>283</v>
      </c>
      <c r="D99" s="667" t="s">
        <v>321</v>
      </c>
      <c r="E99" s="667" t="s">
        <v>620</v>
      </c>
      <c r="F99" s="703">
        <v>202500000005545</v>
      </c>
      <c r="G99" s="667" t="s">
        <v>621</v>
      </c>
      <c r="H99" s="667" t="s">
        <v>622</v>
      </c>
      <c r="I99" s="706" t="s">
        <v>559</v>
      </c>
      <c r="J99" s="687">
        <v>1</v>
      </c>
      <c r="K99" s="655"/>
      <c r="L99" s="655"/>
      <c r="M99" s="655"/>
      <c r="N99" s="655"/>
      <c r="O99" s="655">
        <v>0</v>
      </c>
      <c r="P99" s="239" t="s">
        <v>623</v>
      </c>
      <c r="Q99" s="690" t="s">
        <v>624</v>
      </c>
      <c r="R99" s="690" t="s">
        <v>327</v>
      </c>
      <c r="S99" s="93">
        <v>1</v>
      </c>
      <c r="T99" s="294">
        <v>0</v>
      </c>
      <c r="U99" s="93"/>
      <c r="V99" s="93"/>
      <c r="W99" s="197"/>
      <c r="X99" s="197"/>
      <c r="Y99" s="426">
        <f>+T99/S99</f>
        <v>0</v>
      </c>
      <c r="Z99" s="91">
        <v>45673</v>
      </c>
      <c r="AA99" s="92">
        <v>46022</v>
      </c>
      <c r="AB99" s="93">
        <f t="shared" ref="AB99" si="20">_xlfn.DAYS(AA99,Z99)</f>
        <v>349</v>
      </c>
      <c r="AC99" s="664"/>
      <c r="AD99" s="667" t="s">
        <v>355</v>
      </c>
      <c r="AE99" s="667" t="s">
        <v>356</v>
      </c>
      <c r="AF99" s="678"/>
      <c r="AG99" s="678"/>
      <c r="AH99" s="93"/>
      <c r="AI99" s="93"/>
      <c r="AJ99" s="93"/>
      <c r="AK99" s="228"/>
      <c r="AL99" s="210"/>
      <c r="AM99" s="210"/>
      <c r="AN99" s="248"/>
      <c r="AO99" s="855">
        <v>10490791</v>
      </c>
      <c r="AP99" s="855">
        <v>10490791</v>
      </c>
      <c r="AQ99" s="855"/>
      <c r="AR99" s="858">
        <v>0</v>
      </c>
      <c r="AS99" s="664"/>
      <c r="AT99" s="667" t="s">
        <v>620</v>
      </c>
    </row>
    <row r="100" spans="1:46" ht="57" customHeight="1" x14ac:dyDescent="0.2">
      <c r="A100" s="696"/>
      <c r="B100" s="698"/>
      <c r="C100" s="701"/>
      <c r="D100" s="668"/>
      <c r="E100" s="668"/>
      <c r="F100" s="704"/>
      <c r="G100" s="668"/>
      <c r="H100" s="668"/>
      <c r="I100" s="707"/>
      <c r="J100" s="688"/>
      <c r="K100" s="656"/>
      <c r="L100" s="656"/>
      <c r="M100" s="656"/>
      <c r="N100" s="656"/>
      <c r="O100" s="656"/>
      <c r="P100" s="239" t="s">
        <v>625</v>
      </c>
      <c r="Q100" s="691"/>
      <c r="R100" s="691"/>
      <c r="S100" s="93">
        <v>1</v>
      </c>
      <c r="T100" s="294">
        <v>0</v>
      </c>
      <c r="U100" s="93"/>
      <c r="V100" s="93"/>
      <c r="W100" s="197"/>
      <c r="X100" s="197"/>
      <c r="Y100" s="426">
        <f t="shared" ref="Y100:Y102" si="21">+T100/S100</f>
        <v>0</v>
      </c>
      <c r="Z100" s="91">
        <v>45673</v>
      </c>
      <c r="AA100" s="92">
        <v>46022</v>
      </c>
      <c r="AB100" s="93">
        <f t="shared" ref="AB100:AB102" si="22">_xlfn.DAYS(AA100,Z100)</f>
        <v>349</v>
      </c>
      <c r="AC100" s="665"/>
      <c r="AD100" s="668"/>
      <c r="AE100" s="668"/>
      <c r="AF100" s="680"/>
      <c r="AG100" s="680"/>
      <c r="AH100" s="93"/>
      <c r="AI100" s="93"/>
      <c r="AJ100" s="93"/>
      <c r="AK100" s="228"/>
      <c r="AL100" s="210"/>
      <c r="AM100" s="210"/>
      <c r="AN100" s="259"/>
      <c r="AO100" s="856"/>
      <c r="AP100" s="856"/>
      <c r="AQ100" s="856"/>
      <c r="AR100" s="856"/>
      <c r="AS100" s="665"/>
      <c r="AT100" s="668"/>
    </row>
    <row r="101" spans="1:46" ht="57" customHeight="1" x14ac:dyDescent="0.25">
      <c r="A101" s="696"/>
      <c r="B101" s="698"/>
      <c r="C101" s="701"/>
      <c r="D101" s="668"/>
      <c r="E101" s="668"/>
      <c r="F101" s="704"/>
      <c r="G101" s="668"/>
      <c r="H101" s="668"/>
      <c r="I101" s="707"/>
      <c r="J101" s="688"/>
      <c r="K101" s="656"/>
      <c r="L101" s="656"/>
      <c r="M101" s="656"/>
      <c r="N101" s="656"/>
      <c r="O101" s="656"/>
      <c r="P101" s="239" t="s">
        <v>626</v>
      </c>
      <c r="Q101" s="691"/>
      <c r="R101" s="691"/>
      <c r="S101" s="93">
        <v>1</v>
      </c>
      <c r="T101" s="294">
        <v>0</v>
      </c>
      <c r="U101" s="93"/>
      <c r="V101" s="93"/>
      <c r="W101" s="197"/>
      <c r="X101" s="197"/>
      <c r="Y101" s="426">
        <f t="shared" si="21"/>
        <v>0</v>
      </c>
      <c r="Z101" s="91">
        <v>45673</v>
      </c>
      <c r="AA101" s="92">
        <v>46022</v>
      </c>
      <c r="AB101" s="93">
        <f t="shared" si="22"/>
        <v>349</v>
      </c>
      <c r="AC101" s="665"/>
      <c r="AD101" s="668"/>
      <c r="AE101" s="668"/>
      <c r="AF101" s="680"/>
      <c r="AG101" s="680"/>
      <c r="AH101" s="93"/>
      <c r="AI101" s="93"/>
      <c r="AJ101" s="93"/>
      <c r="AK101" s="228"/>
      <c r="AL101" s="828" t="s">
        <v>698</v>
      </c>
      <c r="AM101" s="210"/>
      <c r="AN101" s="259"/>
      <c r="AO101" s="856"/>
      <c r="AP101" s="856"/>
      <c r="AQ101" s="856"/>
      <c r="AR101" s="856"/>
      <c r="AS101" s="665"/>
      <c r="AT101" s="668"/>
    </row>
    <row r="102" spans="1:46" ht="57" customHeight="1" x14ac:dyDescent="0.2">
      <c r="A102" s="696"/>
      <c r="B102" s="699"/>
      <c r="C102" s="702"/>
      <c r="D102" s="669"/>
      <c r="E102" s="669"/>
      <c r="F102" s="705"/>
      <c r="G102" s="669"/>
      <c r="H102" s="669"/>
      <c r="I102" s="708"/>
      <c r="J102" s="689"/>
      <c r="K102" s="657"/>
      <c r="L102" s="657"/>
      <c r="M102" s="657"/>
      <c r="N102" s="657"/>
      <c r="O102" s="657"/>
      <c r="P102" s="239" t="s">
        <v>627</v>
      </c>
      <c r="Q102" s="692"/>
      <c r="R102" s="692"/>
      <c r="S102" s="93">
        <v>1</v>
      </c>
      <c r="T102" s="294">
        <v>0</v>
      </c>
      <c r="U102" s="93"/>
      <c r="V102" s="93"/>
      <c r="W102" s="197"/>
      <c r="X102" s="197"/>
      <c r="Y102" s="426">
        <f t="shared" si="21"/>
        <v>0</v>
      </c>
      <c r="Z102" s="91">
        <v>45673</v>
      </c>
      <c r="AA102" s="92">
        <v>46022</v>
      </c>
      <c r="AB102" s="93">
        <f t="shared" si="22"/>
        <v>349</v>
      </c>
      <c r="AC102" s="666"/>
      <c r="AD102" s="669"/>
      <c r="AE102" s="669"/>
      <c r="AF102" s="679"/>
      <c r="AG102" s="679"/>
      <c r="AH102" s="93"/>
      <c r="AI102" s="93"/>
      <c r="AJ102" s="93"/>
      <c r="AK102" s="228"/>
      <c r="AL102" s="210"/>
      <c r="AM102" s="210"/>
      <c r="AN102" s="258"/>
      <c r="AO102" s="857"/>
      <c r="AP102" s="857"/>
      <c r="AQ102" s="857"/>
      <c r="AR102" s="857"/>
      <c r="AS102" s="666"/>
      <c r="AT102" s="669"/>
    </row>
    <row r="103" spans="1:46" ht="43.5" customHeight="1" x14ac:dyDescent="0.2">
      <c r="A103" s="166"/>
      <c r="B103" s="240"/>
      <c r="C103" s="213"/>
      <c r="D103" s="87"/>
      <c r="E103" s="648" t="s">
        <v>628</v>
      </c>
      <c r="F103" s="649"/>
      <c r="G103" s="649"/>
      <c r="H103" s="649"/>
      <c r="I103" s="649"/>
      <c r="J103" s="649"/>
      <c r="K103" s="649"/>
      <c r="L103" s="649"/>
      <c r="M103" s="649"/>
      <c r="N103" s="649"/>
      <c r="O103" s="649"/>
      <c r="P103" s="649"/>
      <c r="Q103" s="649"/>
      <c r="R103" s="649"/>
      <c r="S103" s="649"/>
      <c r="T103" s="649"/>
      <c r="U103" s="649"/>
      <c r="V103" s="649"/>
      <c r="W103" s="650"/>
      <c r="X103" s="171"/>
      <c r="Y103" s="425">
        <f>AVERAGE(Y99:Y102)</f>
        <v>0</v>
      </c>
      <c r="Z103" s="197"/>
      <c r="AA103" s="93"/>
      <c r="AB103" s="93"/>
      <c r="AC103" s="225"/>
      <c r="AD103" s="87"/>
      <c r="AE103" s="175"/>
      <c r="AF103" s="93"/>
      <c r="AG103" s="93"/>
      <c r="AH103" s="93"/>
      <c r="AI103" s="93"/>
      <c r="AJ103" s="93"/>
      <c r="AK103" s="228"/>
      <c r="AL103" s="210"/>
      <c r="AM103" s="210"/>
      <c r="AN103" s="258"/>
      <c r="AO103" s="859">
        <f>SUM(AO99)</f>
        <v>10490791</v>
      </c>
      <c r="AP103" s="859">
        <f t="shared" ref="AP103:AQ103" si="23">SUM(AP99)</f>
        <v>10490791</v>
      </c>
      <c r="AQ103" s="859">
        <f t="shared" si="23"/>
        <v>0</v>
      </c>
      <c r="AR103" s="860">
        <v>0</v>
      </c>
      <c r="AS103" s="98"/>
      <c r="AT103" s="241"/>
    </row>
    <row r="104" spans="1:46" s="196" customFormat="1" ht="27.75" customHeight="1" x14ac:dyDescent="0.2">
      <c r="B104" s="199"/>
      <c r="C104" s="242"/>
      <c r="D104" s="199"/>
      <c r="E104" s="199"/>
      <c r="F104" s="243"/>
      <c r="G104" s="199"/>
      <c r="H104" s="199"/>
      <c r="I104" s="199"/>
      <c r="J104" s="203"/>
      <c r="K104" s="203"/>
      <c r="L104" s="244"/>
      <c r="M104" s="203"/>
      <c r="N104" s="203"/>
      <c r="O104" s="203"/>
      <c r="P104" s="195"/>
      <c r="Q104" s="186"/>
      <c r="R104" s="203"/>
      <c r="S104" s="191"/>
      <c r="T104" s="205"/>
      <c r="U104" s="205"/>
      <c r="V104" s="205"/>
      <c r="W104" s="205"/>
      <c r="X104" s="205"/>
      <c r="Y104" s="205"/>
      <c r="Z104" s="205"/>
      <c r="AA104" s="191"/>
      <c r="AB104" s="191"/>
      <c r="AC104" s="186"/>
      <c r="AD104" s="180"/>
      <c r="AE104" s="208"/>
      <c r="AF104" s="193"/>
      <c r="AG104" s="193"/>
      <c r="AH104" s="191"/>
      <c r="AI104" s="191"/>
      <c r="AJ104" s="191"/>
      <c r="AK104" s="193"/>
      <c r="AL104" s="186"/>
      <c r="AM104" s="186"/>
      <c r="AN104" s="186"/>
      <c r="AO104" s="191"/>
      <c r="AP104" s="191"/>
      <c r="AQ104" s="191"/>
      <c r="AR104" s="191"/>
      <c r="AS104" s="185"/>
      <c r="AT104" s="245"/>
    </row>
    <row r="105" spans="1:46" ht="42.75" customHeight="1" x14ac:dyDescent="0.2">
      <c r="A105" s="681"/>
      <c r="B105" s="667" t="s">
        <v>254</v>
      </c>
      <c r="C105" s="667" t="s">
        <v>285</v>
      </c>
      <c r="D105" s="667" t="s">
        <v>322</v>
      </c>
      <c r="E105" s="667" t="s">
        <v>629</v>
      </c>
      <c r="F105" s="684">
        <v>202500000005498</v>
      </c>
      <c r="G105" s="667" t="s">
        <v>630</v>
      </c>
      <c r="H105" s="667" t="s">
        <v>631</v>
      </c>
      <c r="I105" s="667" t="s">
        <v>599</v>
      </c>
      <c r="J105" s="687">
        <v>1</v>
      </c>
      <c r="K105" s="655"/>
      <c r="L105" s="655"/>
      <c r="M105" s="655"/>
      <c r="N105" s="655"/>
      <c r="O105" s="655">
        <v>0</v>
      </c>
      <c r="P105" s="232" t="s">
        <v>632</v>
      </c>
      <c r="Q105" s="690" t="s">
        <v>624</v>
      </c>
      <c r="R105" s="693" t="s">
        <v>329</v>
      </c>
      <c r="S105" s="93">
        <v>1</v>
      </c>
      <c r="T105" s="294">
        <v>0</v>
      </c>
      <c r="U105" s="93"/>
      <c r="V105" s="93"/>
      <c r="W105" s="197"/>
      <c r="X105" s="197"/>
      <c r="Y105" s="426">
        <f t="shared" ref="Y105:Y108" si="24">+T105/S105</f>
        <v>0</v>
      </c>
      <c r="Z105" s="91">
        <v>45673</v>
      </c>
      <c r="AA105" s="92">
        <v>46022</v>
      </c>
      <c r="AB105" s="93">
        <f t="shared" ref="AB105" si="25">_xlfn.DAYS(AA105,Z105)</f>
        <v>349</v>
      </c>
      <c r="AC105" s="664"/>
      <c r="AD105" s="667" t="s">
        <v>355</v>
      </c>
      <c r="AE105" s="667" t="s">
        <v>356</v>
      </c>
      <c r="AF105" s="678"/>
      <c r="AG105" s="678"/>
      <c r="AH105" s="93"/>
      <c r="AI105" s="93"/>
      <c r="AJ105" s="93"/>
      <c r="AK105" s="228"/>
      <c r="AL105" s="210"/>
      <c r="AM105" s="210"/>
      <c r="AN105" s="248"/>
      <c r="AO105" s="664"/>
      <c r="AP105" s="664"/>
      <c r="AQ105" s="223"/>
      <c r="AR105" s="223"/>
      <c r="AS105" s="664"/>
      <c r="AT105" s="667" t="s">
        <v>629</v>
      </c>
    </row>
    <row r="106" spans="1:46" ht="71.25" x14ac:dyDescent="0.2">
      <c r="A106" s="682"/>
      <c r="B106" s="668"/>
      <c r="C106" s="668"/>
      <c r="D106" s="668"/>
      <c r="E106" s="668"/>
      <c r="F106" s="685"/>
      <c r="G106" s="668"/>
      <c r="H106" s="668"/>
      <c r="I106" s="668"/>
      <c r="J106" s="688"/>
      <c r="K106" s="656"/>
      <c r="L106" s="656"/>
      <c r="M106" s="656"/>
      <c r="N106" s="656"/>
      <c r="O106" s="656"/>
      <c r="P106" s="246" t="s">
        <v>633</v>
      </c>
      <c r="Q106" s="691"/>
      <c r="R106" s="694" t="s">
        <v>188</v>
      </c>
      <c r="S106" s="93">
        <v>1</v>
      </c>
      <c r="T106" s="294">
        <v>0</v>
      </c>
      <c r="U106" s="93"/>
      <c r="V106" s="93"/>
      <c r="W106" s="197"/>
      <c r="X106" s="197"/>
      <c r="Y106" s="426">
        <f t="shared" si="24"/>
        <v>0</v>
      </c>
      <c r="Z106" s="91">
        <v>45673</v>
      </c>
      <c r="AA106" s="92">
        <v>46022</v>
      </c>
      <c r="AB106" s="93">
        <f t="shared" ref="AB106:AB108" si="26">_xlfn.DAYS(AA106,Z106)</f>
        <v>349</v>
      </c>
      <c r="AC106" s="665"/>
      <c r="AD106" s="668"/>
      <c r="AE106" s="668"/>
      <c r="AF106" s="680"/>
      <c r="AG106" s="680"/>
      <c r="AH106" s="93"/>
      <c r="AI106" s="93"/>
      <c r="AJ106" s="93"/>
      <c r="AK106" s="228"/>
      <c r="AL106" s="210"/>
      <c r="AM106" s="210"/>
      <c r="AN106" s="259"/>
      <c r="AO106" s="665"/>
      <c r="AP106" s="665"/>
      <c r="AQ106" s="224"/>
      <c r="AR106" s="224"/>
      <c r="AS106" s="665"/>
      <c r="AT106" s="668"/>
    </row>
    <row r="107" spans="1:46" ht="57" x14ac:dyDescent="0.2">
      <c r="A107" s="682"/>
      <c r="B107" s="668"/>
      <c r="C107" s="668"/>
      <c r="D107" s="668"/>
      <c r="E107" s="668"/>
      <c r="F107" s="685"/>
      <c r="G107" s="668"/>
      <c r="H107" s="668"/>
      <c r="I107" s="668"/>
      <c r="J107" s="688"/>
      <c r="K107" s="656"/>
      <c r="L107" s="656"/>
      <c r="M107" s="656"/>
      <c r="N107" s="656"/>
      <c r="O107" s="656"/>
      <c r="P107" s="246" t="s">
        <v>634</v>
      </c>
      <c r="Q107" s="691"/>
      <c r="R107" s="694" t="s">
        <v>188</v>
      </c>
      <c r="S107" s="93">
        <v>1</v>
      </c>
      <c r="T107" s="294">
        <v>0</v>
      </c>
      <c r="U107" s="93"/>
      <c r="V107" s="93"/>
      <c r="W107" s="197"/>
      <c r="X107" s="197"/>
      <c r="Y107" s="426">
        <f t="shared" si="24"/>
        <v>0</v>
      </c>
      <c r="Z107" s="91">
        <v>45673</v>
      </c>
      <c r="AA107" s="92">
        <v>46022</v>
      </c>
      <c r="AB107" s="93">
        <f t="shared" si="26"/>
        <v>349</v>
      </c>
      <c r="AC107" s="665"/>
      <c r="AD107" s="668"/>
      <c r="AE107" s="668"/>
      <c r="AF107" s="680"/>
      <c r="AG107" s="680"/>
      <c r="AH107" s="93"/>
      <c r="AI107" s="93"/>
      <c r="AJ107" s="93"/>
      <c r="AK107" s="228"/>
      <c r="AL107" s="210"/>
      <c r="AM107" s="210"/>
      <c r="AN107" s="259"/>
      <c r="AO107" s="665"/>
      <c r="AP107" s="665"/>
      <c r="AQ107" s="224"/>
      <c r="AR107" s="224"/>
      <c r="AS107" s="665"/>
      <c r="AT107" s="668"/>
    </row>
    <row r="108" spans="1:46" ht="71.25" x14ac:dyDescent="0.2">
      <c r="A108" s="683"/>
      <c r="B108" s="669"/>
      <c r="C108" s="669"/>
      <c r="D108" s="669"/>
      <c r="E108" s="669"/>
      <c r="F108" s="686"/>
      <c r="G108" s="669"/>
      <c r="H108" s="669"/>
      <c r="I108" s="669"/>
      <c r="J108" s="689"/>
      <c r="K108" s="657"/>
      <c r="L108" s="657"/>
      <c r="M108" s="657"/>
      <c r="N108" s="657"/>
      <c r="O108" s="657"/>
      <c r="P108" s="246" t="s">
        <v>635</v>
      </c>
      <c r="Q108" s="692"/>
      <c r="R108" s="695" t="s">
        <v>188</v>
      </c>
      <c r="S108" s="93">
        <v>1</v>
      </c>
      <c r="T108" s="294">
        <v>0</v>
      </c>
      <c r="U108" s="93"/>
      <c r="V108" s="93"/>
      <c r="W108" s="197"/>
      <c r="X108" s="197"/>
      <c r="Y108" s="426">
        <f t="shared" si="24"/>
        <v>0</v>
      </c>
      <c r="Z108" s="91">
        <v>45673</v>
      </c>
      <c r="AA108" s="92">
        <v>46022</v>
      </c>
      <c r="AB108" s="93">
        <f t="shared" si="26"/>
        <v>349</v>
      </c>
      <c r="AC108" s="666"/>
      <c r="AD108" s="669"/>
      <c r="AE108" s="669"/>
      <c r="AF108" s="679"/>
      <c r="AG108" s="679"/>
      <c r="AH108" s="247"/>
      <c r="AI108" s="247"/>
      <c r="AJ108" s="247"/>
      <c r="AK108" s="110"/>
      <c r="AL108" s="248"/>
      <c r="AM108" s="248"/>
      <c r="AN108" s="259"/>
      <c r="AO108" s="666"/>
      <c r="AP108" s="666"/>
      <c r="AQ108" s="224"/>
      <c r="AR108" s="224"/>
      <c r="AS108" s="666"/>
      <c r="AT108" s="669"/>
    </row>
    <row r="109" spans="1:46" ht="54.75" customHeight="1" x14ac:dyDescent="0.2">
      <c r="A109" s="210"/>
      <c r="B109" s="210"/>
      <c r="C109" s="210"/>
      <c r="D109" s="210"/>
      <c r="E109" s="648" t="s">
        <v>636</v>
      </c>
      <c r="F109" s="649"/>
      <c r="G109" s="649"/>
      <c r="H109" s="649"/>
      <c r="I109" s="649"/>
      <c r="J109" s="649"/>
      <c r="K109" s="649"/>
      <c r="L109" s="649"/>
      <c r="M109" s="649"/>
      <c r="N109" s="649"/>
      <c r="O109" s="649"/>
      <c r="P109" s="649"/>
      <c r="Q109" s="649"/>
      <c r="R109" s="649"/>
      <c r="S109" s="649"/>
      <c r="T109" s="649"/>
      <c r="U109" s="649"/>
      <c r="V109" s="649"/>
      <c r="W109" s="650"/>
      <c r="X109" s="171"/>
      <c r="Y109" s="425">
        <f>AVERAGE(Y105:Y108)</f>
        <v>0</v>
      </c>
      <c r="Z109" s="210"/>
      <c r="AA109" s="210"/>
      <c r="AB109" s="210"/>
      <c r="AC109" s="249"/>
      <c r="AD109" s="210"/>
      <c r="AE109" s="210"/>
      <c r="AF109" s="210"/>
      <c r="AG109" s="210"/>
      <c r="AH109" s="210"/>
      <c r="AI109" s="210"/>
      <c r="AJ109" s="210"/>
      <c r="AK109" s="228"/>
      <c r="AL109" s="210"/>
      <c r="AM109" s="210"/>
      <c r="AN109" s="210"/>
      <c r="AO109" s="210"/>
      <c r="AP109" s="210"/>
      <c r="AQ109" s="210"/>
      <c r="AR109" s="210"/>
      <c r="AS109" s="210"/>
      <c r="AT109" s="107"/>
    </row>
    <row r="110" spans="1:46" x14ac:dyDescent="0.2">
      <c r="AC110" s="101"/>
    </row>
    <row r="111" spans="1:46" ht="84" customHeight="1" x14ac:dyDescent="0.2">
      <c r="S111" s="651" t="s">
        <v>717</v>
      </c>
      <c r="T111" s="651"/>
      <c r="U111" s="651"/>
      <c r="V111" s="651"/>
      <c r="W111" s="651"/>
      <c r="X111" s="252"/>
      <c r="Y111" s="428">
        <f>+(Y17+Y40+Y50+Y59+Y68+Y82+Y97+Y103+Y109)/9</f>
        <v>0.22717040149393089</v>
      </c>
      <c r="AC111" s="101"/>
      <c r="AP111" s="652" t="s">
        <v>726</v>
      </c>
      <c r="AQ111" s="475"/>
      <c r="AR111" s="863">
        <f>AVERAGE(AR59,AR16,AR40,AR50,AR68,AR82,AR97,AR103,AR109)</f>
        <v>0.16731635830300348</v>
      </c>
      <c r="AS111" s="861"/>
      <c r="AT111" s="862"/>
    </row>
    <row r="112" spans="1:46" x14ac:dyDescent="0.2">
      <c r="AC112" s="101"/>
    </row>
    <row r="113" spans="29:29" x14ac:dyDescent="0.2">
      <c r="AC113" s="101"/>
    </row>
    <row r="114" spans="29:29" x14ac:dyDescent="0.2">
      <c r="AC114" s="101"/>
    </row>
    <row r="115" spans="29:29" x14ac:dyDescent="0.2">
      <c r="AC115" s="101"/>
    </row>
    <row r="116" spans="29:29" x14ac:dyDescent="0.2">
      <c r="AC116" s="101"/>
    </row>
    <row r="117" spans="29:29" x14ac:dyDescent="0.2">
      <c r="AC117" s="101"/>
    </row>
    <row r="118" spans="29:29" x14ac:dyDescent="0.2">
      <c r="AC118" s="101"/>
    </row>
    <row r="119" spans="29:29" x14ac:dyDescent="0.2">
      <c r="AC119" s="101"/>
    </row>
    <row r="120" spans="29:29" x14ac:dyDescent="0.2">
      <c r="AC120" s="101"/>
    </row>
    <row r="121" spans="29:29" x14ac:dyDescent="0.2">
      <c r="AC121" s="101"/>
    </row>
    <row r="122" spans="29:29" x14ac:dyDescent="0.2">
      <c r="AC122" s="101"/>
    </row>
    <row r="123" spans="29:29" x14ac:dyDescent="0.2">
      <c r="AC123" s="101"/>
    </row>
    <row r="124" spans="29:29" x14ac:dyDescent="0.2">
      <c r="AC124" s="101"/>
    </row>
    <row r="125" spans="29:29" x14ac:dyDescent="0.2">
      <c r="AC125" s="101"/>
    </row>
    <row r="126" spans="29:29" x14ac:dyDescent="0.2">
      <c r="AC126" s="101"/>
    </row>
    <row r="127" spans="29:29" x14ac:dyDescent="0.2">
      <c r="AC127" s="101"/>
    </row>
    <row r="128" spans="29:29" x14ac:dyDescent="0.2">
      <c r="AC128" s="101"/>
    </row>
    <row r="129" spans="29:29" x14ac:dyDescent="0.2">
      <c r="AC129" s="101"/>
    </row>
    <row r="130" spans="29:29" x14ac:dyDescent="0.2">
      <c r="AC130" s="101"/>
    </row>
    <row r="131" spans="29:29" x14ac:dyDescent="0.2">
      <c r="AC131" s="101"/>
    </row>
    <row r="132" spans="29:29" x14ac:dyDescent="0.2">
      <c r="AC132" s="101"/>
    </row>
    <row r="133" spans="29:29" x14ac:dyDescent="0.2">
      <c r="AC133" s="101"/>
    </row>
    <row r="134" spans="29:29" x14ac:dyDescent="0.2">
      <c r="AC134" s="101"/>
    </row>
    <row r="135" spans="29:29" x14ac:dyDescent="0.2">
      <c r="AC135" s="101"/>
    </row>
    <row r="136" spans="29:29" x14ac:dyDescent="0.2">
      <c r="AC136" s="101"/>
    </row>
    <row r="137" spans="29:29" x14ac:dyDescent="0.2">
      <c r="AC137" s="101"/>
    </row>
    <row r="138" spans="29:29" x14ac:dyDescent="0.2">
      <c r="AC138" s="101"/>
    </row>
    <row r="139" spans="29:29" x14ac:dyDescent="0.2">
      <c r="AC139" s="101"/>
    </row>
    <row r="140" spans="29:29" x14ac:dyDescent="0.2">
      <c r="AC140" s="101"/>
    </row>
    <row r="141" spans="29:29" x14ac:dyDescent="0.2">
      <c r="AC141" s="101"/>
    </row>
    <row r="142" spans="29:29" x14ac:dyDescent="0.2">
      <c r="AC142" s="101"/>
    </row>
    <row r="143" spans="29:29" x14ac:dyDescent="0.2">
      <c r="AC143" s="101"/>
    </row>
    <row r="144" spans="29:29" x14ac:dyDescent="0.2">
      <c r="AC144" s="101"/>
    </row>
    <row r="145" spans="29:29" x14ac:dyDescent="0.2">
      <c r="AC145" s="101"/>
    </row>
    <row r="146" spans="29:29" x14ac:dyDescent="0.2">
      <c r="AC146" s="101"/>
    </row>
    <row r="147" spans="29:29" x14ac:dyDescent="0.2">
      <c r="AC147" s="101"/>
    </row>
    <row r="148" spans="29:29" x14ac:dyDescent="0.2">
      <c r="AC148" s="101"/>
    </row>
    <row r="149" spans="29:29" x14ac:dyDescent="0.2">
      <c r="AC149" s="101"/>
    </row>
    <row r="150" spans="29:29" x14ac:dyDescent="0.2">
      <c r="AC150" s="101"/>
    </row>
    <row r="151" spans="29:29" x14ac:dyDescent="0.2">
      <c r="AC151" s="101"/>
    </row>
    <row r="152" spans="29:29" x14ac:dyDescent="0.2">
      <c r="AC152" s="101"/>
    </row>
    <row r="153" spans="29:29" x14ac:dyDescent="0.2">
      <c r="AC153" s="101"/>
    </row>
    <row r="154" spans="29:29" x14ac:dyDescent="0.2">
      <c r="AC154" s="101"/>
    </row>
    <row r="155" spans="29:29" x14ac:dyDescent="0.2">
      <c r="AC155" s="101"/>
    </row>
    <row r="156" spans="29:29" x14ac:dyDescent="0.2">
      <c r="AC156" s="101"/>
    </row>
    <row r="157" spans="29:29" x14ac:dyDescent="0.2">
      <c r="AC157" s="101"/>
    </row>
    <row r="158" spans="29:29" x14ac:dyDescent="0.2">
      <c r="AC158" s="101"/>
    </row>
    <row r="159" spans="29:29" x14ac:dyDescent="0.2">
      <c r="AC159" s="101"/>
    </row>
    <row r="160" spans="29:29" x14ac:dyDescent="0.2">
      <c r="AC160" s="101"/>
    </row>
    <row r="161" spans="29:29" x14ac:dyDescent="0.2">
      <c r="AC161" s="101"/>
    </row>
    <row r="162" spans="29:29" x14ac:dyDescent="0.2">
      <c r="AC162" s="101"/>
    </row>
    <row r="163" spans="29:29" x14ac:dyDescent="0.2">
      <c r="AC163" s="101"/>
    </row>
    <row r="164" spans="29:29" x14ac:dyDescent="0.2">
      <c r="AC164" s="101"/>
    </row>
    <row r="165" spans="29:29" x14ac:dyDescent="0.2">
      <c r="AC165" s="101"/>
    </row>
    <row r="166" spans="29:29" x14ac:dyDescent="0.2">
      <c r="AC166" s="101"/>
    </row>
    <row r="167" spans="29:29" x14ac:dyDescent="0.2">
      <c r="AC167" s="101"/>
    </row>
    <row r="168" spans="29:29" x14ac:dyDescent="0.2">
      <c r="AC168" s="101"/>
    </row>
    <row r="169" spans="29:29" x14ac:dyDescent="0.2">
      <c r="AC169" s="101"/>
    </row>
    <row r="170" spans="29:29" x14ac:dyDescent="0.2">
      <c r="AC170" s="101"/>
    </row>
    <row r="171" spans="29:29" x14ac:dyDescent="0.2">
      <c r="AC171" s="101"/>
    </row>
    <row r="172" spans="29:29" x14ac:dyDescent="0.2">
      <c r="AC172" s="101"/>
    </row>
    <row r="173" spans="29:29" x14ac:dyDescent="0.2">
      <c r="AC173" s="101"/>
    </row>
    <row r="174" spans="29:29" x14ac:dyDescent="0.2">
      <c r="AC174" s="101"/>
    </row>
    <row r="175" spans="29:29" x14ac:dyDescent="0.2">
      <c r="AC175" s="101"/>
    </row>
    <row r="176" spans="29:29" x14ac:dyDescent="0.2">
      <c r="AC176" s="101"/>
    </row>
    <row r="177" spans="29:29" x14ac:dyDescent="0.2">
      <c r="AC177" s="101"/>
    </row>
    <row r="178" spans="29:29" x14ac:dyDescent="0.2">
      <c r="AC178" s="101"/>
    </row>
    <row r="179" spans="29:29" x14ac:dyDescent="0.2">
      <c r="AC179" s="101"/>
    </row>
    <row r="180" spans="29:29" x14ac:dyDescent="0.2">
      <c r="AC180" s="101"/>
    </row>
    <row r="181" spans="29:29" x14ac:dyDescent="0.2">
      <c r="AC181" s="101"/>
    </row>
    <row r="182" spans="29:29" x14ac:dyDescent="0.2">
      <c r="AC182" s="101"/>
    </row>
    <row r="183" spans="29:29" x14ac:dyDescent="0.2">
      <c r="AC183" s="101"/>
    </row>
    <row r="184" spans="29:29" x14ac:dyDescent="0.2">
      <c r="AC184" s="101"/>
    </row>
    <row r="185" spans="29:29" x14ac:dyDescent="0.2">
      <c r="AC185" s="101"/>
    </row>
    <row r="186" spans="29:29" x14ac:dyDescent="0.2">
      <c r="AC186" s="101"/>
    </row>
    <row r="187" spans="29:29" x14ac:dyDescent="0.2">
      <c r="AC187" s="101"/>
    </row>
    <row r="188" spans="29:29" x14ac:dyDescent="0.2">
      <c r="AC188" s="101"/>
    </row>
    <row r="189" spans="29:29" x14ac:dyDescent="0.2">
      <c r="AC189" s="101"/>
    </row>
    <row r="190" spans="29:29" x14ac:dyDescent="0.2">
      <c r="AC190" s="101"/>
    </row>
    <row r="191" spans="29:29" x14ac:dyDescent="0.2">
      <c r="AC191" s="101"/>
    </row>
    <row r="192" spans="29:29" x14ac:dyDescent="0.2">
      <c r="AC192" s="101"/>
    </row>
    <row r="193" spans="29:29" x14ac:dyDescent="0.2">
      <c r="AC193" s="101"/>
    </row>
    <row r="194" spans="29:29" x14ac:dyDescent="0.2">
      <c r="AC194" s="101"/>
    </row>
    <row r="195" spans="29:29" x14ac:dyDescent="0.2">
      <c r="AC195" s="101"/>
    </row>
    <row r="196" spans="29:29" x14ac:dyDescent="0.2">
      <c r="AC196" s="101"/>
    </row>
    <row r="197" spans="29:29" x14ac:dyDescent="0.2">
      <c r="AC197" s="101"/>
    </row>
    <row r="198" spans="29:29" x14ac:dyDescent="0.2">
      <c r="AC198" s="101"/>
    </row>
    <row r="199" spans="29:29" x14ac:dyDescent="0.2">
      <c r="AC199" s="101"/>
    </row>
    <row r="200" spans="29:29" x14ac:dyDescent="0.2">
      <c r="AC200" s="101"/>
    </row>
    <row r="201" spans="29:29" x14ac:dyDescent="0.2">
      <c r="AC201" s="101"/>
    </row>
    <row r="202" spans="29:29" x14ac:dyDescent="0.2">
      <c r="AC202" s="101"/>
    </row>
    <row r="203" spans="29:29" x14ac:dyDescent="0.2">
      <c r="AC203" s="101"/>
    </row>
    <row r="204" spans="29:29" x14ac:dyDescent="0.2">
      <c r="AC204" s="101"/>
    </row>
    <row r="205" spans="29:29" x14ac:dyDescent="0.2">
      <c r="AC205" s="101"/>
    </row>
    <row r="206" spans="29:29" x14ac:dyDescent="0.2">
      <c r="AC206" s="101"/>
    </row>
    <row r="207" spans="29:29" x14ac:dyDescent="0.2">
      <c r="AC207" s="101"/>
    </row>
    <row r="208" spans="29:29" x14ac:dyDescent="0.2">
      <c r="AC208" s="101"/>
    </row>
    <row r="209" spans="29:29" x14ac:dyDescent="0.2">
      <c r="AC209" s="101"/>
    </row>
    <row r="210" spans="29:29" x14ac:dyDescent="0.2">
      <c r="AC210" s="101"/>
    </row>
    <row r="211" spans="29:29" x14ac:dyDescent="0.2">
      <c r="AC211" s="101"/>
    </row>
    <row r="212" spans="29:29" x14ac:dyDescent="0.2">
      <c r="AC212" s="101"/>
    </row>
    <row r="213" spans="29:29" x14ac:dyDescent="0.2">
      <c r="AC213" s="101"/>
    </row>
    <row r="214" spans="29:29" x14ac:dyDescent="0.2">
      <c r="AC214" s="101"/>
    </row>
    <row r="215" spans="29:29" x14ac:dyDescent="0.2">
      <c r="AC215" s="101"/>
    </row>
    <row r="216" spans="29:29" x14ac:dyDescent="0.2">
      <c r="AC216" s="101"/>
    </row>
    <row r="217" spans="29:29" x14ac:dyDescent="0.2">
      <c r="AC217" s="101"/>
    </row>
    <row r="218" spans="29:29" x14ac:dyDescent="0.2">
      <c r="AC218" s="101"/>
    </row>
    <row r="219" spans="29:29" x14ac:dyDescent="0.2">
      <c r="AC219" s="101"/>
    </row>
    <row r="220" spans="29:29" x14ac:dyDescent="0.2">
      <c r="AC220" s="101"/>
    </row>
    <row r="221" spans="29:29" x14ac:dyDescent="0.2">
      <c r="AC221" s="101"/>
    </row>
    <row r="222" spans="29:29" x14ac:dyDescent="0.2">
      <c r="AC222" s="101"/>
    </row>
    <row r="223" spans="29:29" x14ac:dyDescent="0.2">
      <c r="AC223" s="101"/>
    </row>
    <row r="224" spans="29:29" x14ac:dyDescent="0.2">
      <c r="AC224" s="101"/>
    </row>
  </sheetData>
  <mergeCells count="447">
    <mergeCell ref="AP111:AQ111"/>
    <mergeCell ref="X18:X21"/>
    <mergeCell ref="W22:W25"/>
    <mergeCell ref="U22:U26"/>
    <mergeCell ref="V22:V26"/>
    <mergeCell ref="X22:X26"/>
    <mergeCell ref="S94:S95"/>
    <mergeCell ref="T94:T95"/>
    <mergeCell ref="U94:U95"/>
    <mergeCell ref="V94:V95"/>
    <mergeCell ref="X94:X95"/>
    <mergeCell ref="E50:W50"/>
    <mergeCell ref="J52:J55"/>
    <mergeCell ref="K52:K55"/>
    <mergeCell ref="L52:L55"/>
    <mergeCell ref="M52:M55"/>
    <mergeCell ref="O52:O55"/>
    <mergeCell ref="R52:R55"/>
    <mergeCell ref="J56:J58"/>
    <mergeCell ref="K56:K58"/>
    <mergeCell ref="L56:L58"/>
    <mergeCell ref="M56:M58"/>
    <mergeCell ref="O56:O58"/>
    <mergeCell ref="J70:J71"/>
    <mergeCell ref="K70:K71"/>
    <mergeCell ref="M32:M37"/>
    <mergeCell ref="N18:N26"/>
    <mergeCell ref="N28:N31"/>
    <mergeCell ref="N32:N37"/>
    <mergeCell ref="N38:N39"/>
    <mergeCell ref="Z94:Z95"/>
    <mergeCell ref="AA94:AA95"/>
    <mergeCell ref="AB94:AB95"/>
    <mergeCell ref="P18:P21"/>
    <mergeCell ref="S18:S21"/>
    <mergeCell ref="T18:T21"/>
    <mergeCell ref="P22:P26"/>
    <mergeCell ref="S22:S26"/>
    <mergeCell ref="T22:T26"/>
    <mergeCell ref="Z18:Z21"/>
    <mergeCell ref="AA18:AA21"/>
    <mergeCell ref="AB18:AB21"/>
    <mergeCell ref="Z22:Z26"/>
    <mergeCell ref="AA22:AA26"/>
    <mergeCell ref="AB22:AB26"/>
    <mergeCell ref="U18:U21"/>
    <mergeCell ref="V18:V21"/>
    <mergeCell ref="W18:W21"/>
    <mergeCell ref="R32:R37"/>
    <mergeCell ref="B18:B39"/>
    <mergeCell ref="C18:C39"/>
    <mergeCell ref="E18:E39"/>
    <mergeCell ref="F18:F39"/>
    <mergeCell ref="G18:G39"/>
    <mergeCell ref="H18:H27"/>
    <mergeCell ref="I18:I26"/>
    <mergeCell ref="D28:D31"/>
    <mergeCell ref="H28:H37"/>
    <mergeCell ref="I28:I37"/>
    <mergeCell ref="D32:D37"/>
    <mergeCell ref="D38:D39"/>
    <mergeCell ref="H38:H39"/>
    <mergeCell ref="I38:I39"/>
    <mergeCell ref="AG13:AG14"/>
    <mergeCell ref="AG15:AG27"/>
    <mergeCell ref="AG28:AG39"/>
    <mergeCell ref="AF9:AF12"/>
    <mergeCell ref="AF13:AF14"/>
    <mergeCell ref="AF15:AF16"/>
    <mergeCell ref="AF18:AF27"/>
    <mergeCell ref="AF28:AF39"/>
    <mergeCell ref="AC9:AC39"/>
    <mergeCell ref="AD9:AD39"/>
    <mergeCell ref="AE9:AE39"/>
    <mergeCell ref="AG9:AG10"/>
    <mergeCell ref="AG11:AG12"/>
    <mergeCell ref="A9:A16"/>
    <mergeCell ref="B9:B16"/>
    <mergeCell ref="C9:C16"/>
    <mergeCell ref="D9:D12"/>
    <mergeCell ref="E9:E16"/>
    <mergeCell ref="O9:O12"/>
    <mergeCell ref="O13:O16"/>
    <mergeCell ref="J9:J12"/>
    <mergeCell ref="K9:K12"/>
    <mergeCell ref="L9:L12"/>
    <mergeCell ref="M9:M12"/>
    <mergeCell ref="J13:J16"/>
    <mergeCell ref="K13:K16"/>
    <mergeCell ref="L13:L16"/>
    <mergeCell ref="M13:M16"/>
    <mergeCell ref="N9:N12"/>
    <mergeCell ref="N13:N16"/>
    <mergeCell ref="A6:AG7"/>
    <mergeCell ref="A5:B5"/>
    <mergeCell ref="A1:B4"/>
    <mergeCell ref="AH6:AM7"/>
    <mergeCell ref="C1:AS1"/>
    <mergeCell ref="C2:AS2"/>
    <mergeCell ref="C3:AS3"/>
    <mergeCell ref="C4:AS4"/>
    <mergeCell ref="C5:AT5"/>
    <mergeCell ref="AO6:AT7"/>
    <mergeCell ref="AT9:AT16"/>
    <mergeCell ref="R13:R16"/>
    <mergeCell ref="E17:W17"/>
    <mergeCell ref="Q18:Q39"/>
    <mergeCell ref="R18:R26"/>
    <mergeCell ref="AT18:AT39"/>
    <mergeCell ref="J28:J31"/>
    <mergeCell ref="K28:K31"/>
    <mergeCell ref="L28:L31"/>
    <mergeCell ref="M28:M31"/>
    <mergeCell ref="R28:R31"/>
    <mergeCell ref="J32:J37"/>
    <mergeCell ref="K32:K37"/>
    <mergeCell ref="F9:F16"/>
    <mergeCell ref="G9:G16"/>
    <mergeCell ref="H9:H12"/>
    <mergeCell ref="R38:R39"/>
    <mergeCell ref="T32:T33"/>
    <mergeCell ref="Z32:Z33"/>
    <mergeCell ref="AA32:AA33"/>
    <mergeCell ref="AB32:AB33"/>
    <mergeCell ref="P32:P33"/>
    <mergeCell ref="I9:I12"/>
    <mergeCell ref="H13:H16"/>
    <mergeCell ref="C42:C49"/>
    <mergeCell ref="D42:D43"/>
    <mergeCell ref="E42:E49"/>
    <mergeCell ref="F42:F49"/>
    <mergeCell ref="G42:G49"/>
    <mergeCell ref="H42:H45"/>
    <mergeCell ref="I42:I45"/>
    <mergeCell ref="Q9:Q16"/>
    <mergeCell ref="R9:R12"/>
    <mergeCell ref="D13:D16"/>
    <mergeCell ref="I13:I16"/>
    <mergeCell ref="J18:J26"/>
    <mergeCell ref="K18:K26"/>
    <mergeCell ref="L18:L26"/>
    <mergeCell ref="J38:J39"/>
    <mergeCell ref="K38:K39"/>
    <mergeCell ref="L38:L39"/>
    <mergeCell ref="M38:M39"/>
    <mergeCell ref="O18:O26"/>
    <mergeCell ref="O38:O39"/>
    <mergeCell ref="O28:O31"/>
    <mergeCell ref="O32:O37"/>
    <mergeCell ref="M18:M26"/>
    <mergeCell ref="L32:L37"/>
    <mergeCell ref="D48:D49"/>
    <mergeCell ref="I48:I49"/>
    <mergeCell ref="A18:A39"/>
    <mergeCell ref="AF42:AF45"/>
    <mergeCell ref="AG42:AG45"/>
    <mergeCell ref="AF46:AF49"/>
    <mergeCell ref="AG46:AG49"/>
    <mergeCell ref="AC42:AC49"/>
    <mergeCell ref="AD42:AD49"/>
    <mergeCell ref="AE42:AE49"/>
    <mergeCell ref="K48:K49"/>
    <mergeCell ref="L48:L49"/>
    <mergeCell ref="M48:M49"/>
    <mergeCell ref="O48:O49"/>
    <mergeCell ref="R48:R49"/>
    <mergeCell ref="P29:P30"/>
    <mergeCell ref="S29:S30"/>
    <mergeCell ref="T29:T30"/>
    <mergeCell ref="Z29:Z30"/>
    <mergeCell ref="AA29:AA30"/>
    <mergeCell ref="AB29:AB30"/>
    <mergeCell ref="S32:S33"/>
    <mergeCell ref="A42:A49"/>
    <mergeCell ref="B42:B49"/>
    <mergeCell ref="AO48:AO49"/>
    <mergeCell ref="AP48:AP49"/>
    <mergeCell ref="AQ48:AQ49"/>
    <mergeCell ref="AR48:AR49"/>
    <mergeCell ref="AT42:AT49"/>
    <mergeCell ref="AS48:AS49"/>
    <mergeCell ref="D44:D45"/>
    <mergeCell ref="J44:J45"/>
    <mergeCell ref="K44:K45"/>
    <mergeCell ref="L44:L45"/>
    <mergeCell ref="M44:M45"/>
    <mergeCell ref="O44:O45"/>
    <mergeCell ref="Q44:Q45"/>
    <mergeCell ref="R44:R45"/>
    <mergeCell ref="D46:D47"/>
    <mergeCell ref="H46:H49"/>
    <mergeCell ref="I46:I47"/>
    <mergeCell ref="J46:J47"/>
    <mergeCell ref="K46:K47"/>
    <mergeCell ref="L46:L47"/>
    <mergeCell ref="M46:M47"/>
    <mergeCell ref="O46:O47"/>
    <mergeCell ref="R46:R47"/>
    <mergeCell ref="J48:J49"/>
    <mergeCell ref="A52:A58"/>
    <mergeCell ref="B52:B58"/>
    <mergeCell ref="C52:C58"/>
    <mergeCell ref="D52:D55"/>
    <mergeCell ref="E52:E58"/>
    <mergeCell ref="F52:F58"/>
    <mergeCell ref="G52:G58"/>
    <mergeCell ref="H52:H55"/>
    <mergeCell ref="I52:I55"/>
    <mergeCell ref="D56:D58"/>
    <mergeCell ref="H56:H58"/>
    <mergeCell ref="I56:I58"/>
    <mergeCell ref="AC52:AC58"/>
    <mergeCell ref="AD52:AD58"/>
    <mergeCell ref="AE52:AE58"/>
    <mergeCell ref="AF52:AF58"/>
    <mergeCell ref="AG52:AG58"/>
    <mergeCell ref="R56:R58"/>
    <mergeCell ref="AT52:AT58"/>
    <mergeCell ref="E59:W59"/>
    <mergeCell ref="A61:A67"/>
    <mergeCell ref="B61:B67"/>
    <mergeCell ref="C61:C67"/>
    <mergeCell ref="D61:D64"/>
    <mergeCell ref="E61:E67"/>
    <mergeCell ref="F61:F67"/>
    <mergeCell ref="G61:G67"/>
    <mergeCell ref="H61:H64"/>
    <mergeCell ref="I61:I64"/>
    <mergeCell ref="J61:J64"/>
    <mergeCell ref="K61:K64"/>
    <mergeCell ref="L61:L64"/>
    <mergeCell ref="M61:M64"/>
    <mergeCell ref="O61:O64"/>
    <mergeCell ref="Q61:Q67"/>
    <mergeCell ref="R61:R64"/>
    <mergeCell ref="D65:D67"/>
    <mergeCell ref="H65:H67"/>
    <mergeCell ref="I65:I67"/>
    <mergeCell ref="J65:J67"/>
    <mergeCell ref="K65:K67"/>
    <mergeCell ref="L65:L67"/>
    <mergeCell ref="AT70:AT81"/>
    <mergeCell ref="AC61:AC67"/>
    <mergeCell ref="AD61:AD67"/>
    <mergeCell ref="AE61:AE67"/>
    <mergeCell ref="AF61:AF62"/>
    <mergeCell ref="AG61:AG62"/>
    <mergeCell ref="AS61:AS62"/>
    <mergeCell ref="AT61:AT67"/>
    <mergeCell ref="AF63:AF65"/>
    <mergeCell ref="AG63:AG65"/>
    <mergeCell ref="A70:A81"/>
    <mergeCell ref="B70:B81"/>
    <mergeCell ref="C70:C71"/>
    <mergeCell ref="D70:D71"/>
    <mergeCell ref="E70:E81"/>
    <mergeCell ref="F70:F81"/>
    <mergeCell ref="G70:G81"/>
    <mergeCell ref="H70:H77"/>
    <mergeCell ref="I70:I71"/>
    <mergeCell ref="C72:C77"/>
    <mergeCell ref="D72:D77"/>
    <mergeCell ref="C78:C81"/>
    <mergeCell ref="D78:D81"/>
    <mergeCell ref="M65:M67"/>
    <mergeCell ref="O65:O67"/>
    <mergeCell ref="R65:R67"/>
    <mergeCell ref="AF70:AF81"/>
    <mergeCell ref="AG70:AG81"/>
    <mergeCell ref="R72:R77"/>
    <mergeCell ref="AC70:AC81"/>
    <mergeCell ref="AS63:AS65"/>
    <mergeCell ref="AF66:AF67"/>
    <mergeCell ref="AD70:AD81"/>
    <mergeCell ref="AE70:AE81"/>
    <mergeCell ref="AG66:AG67"/>
    <mergeCell ref="AO66:AO67"/>
    <mergeCell ref="AP66:AP67"/>
    <mergeCell ref="AQ66:AQ67"/>
    <mergeCell ref="AR66:AR67"/>
    <mergeCell ref="AS66:AS67"/>
    <mergeCell ref="E68:W68"/>
    <mergeCell ref="I72:I77"/>
    <mergeCell ref="J72:J77"/>
    <mergeCell ref="K72:K77"/>
    <mergeCell ref="L72:L77"/>
    <mergeCell ref="M72:M77"/>
    <mergeCell ref="O72:O77"/>
    <mergeCell ref="L70:L71"/>
    <mergeCell ref="M70:M71"/>
    <mergeCell ref="O70:O71"/>
    <mergeCell ref="K86:K87"/>
    <mergeCell ref="L86:L87"/>
    <mergeCell ref="M86:M87"/>
    <mergeCell ref="O86:O87"/>
    <mergeCell ref="R86:R87"/>
    <mergeCell ref="R70:R71"/>
    <mergeCell ref="H78:H81"/>
    <mergeCell ref="I78:I81"/>
    <mergeCell ref="J78:J81"/>
    <mergeCell ref="K78:K81"/>
    <mergeCell ref="L78:L81"/>
    <mergeCell ref="M78:M81"/>
    <mergeCell ref="O78:O81"/>
    <mergeCell ref="R78:R81"/>
    <mergeCell ref="L88:L89"/>
    <mergeCell ref="M88:M89"/>
    <mergeCell ref="O88:O89"/>
    <mergeCell ref="R88:R89"/>
    <mergeCell ref="AC84:AC96"/>
    <mergeCell ref="AD84:AD96"/>
    <mergeCell ref="AE84:AE96"/>
    <mergeCell ref="AF84:AF96"/>
    <mergeCell ref="AG84:AG96"/>
    <mergeCell ref="AT84:AT96"/>
    <mergeCell ref="E82:W82"/>
    <mergeCell ref="A84:A96"/>
    <mergeCell ref="B84:B96"/>
    <mergeCell ref="C84:C96"/>
    <mergeCell ref="D84:D85"/>
    <mergeCell ref="E84:E96"/>
    <mergeCell ref="F84:F96"/>
    <mergeCell ref="G84:G96"/>
    <mergeCell ref="H84:H90"/>
    <mergeCell ref="I84:I87"/>
    <mergeCell ref="J84:J85"/>
    <mergeCell ref="K84:K85"/>
    <mergeCell ref="L84:L85"/>
    <mergeCell ref="M84:M85"/>
    <mergeCell ref="O84:O85"/>
    <mergeCell ref="R84:R85"/>
    <mergeCell ref="D86:D87"/>
    <mergeCell ref="J86:J87"/>
    <mergeCell ref="D90:D91"/>
    <mergeCell ref="I90:I91"/>
    <mergeCell ref="J90:J91"/>
    <mergeCell ref="K90:K91"/>
    <mergeCell ref="L90:L91"/>
    <mergeCell ref="M90:M91"/>
    <mergeCell ref="O90:O91"/>
    <mergeCell ref="R90:R91"/>
    <mergeCell ref="D88:D89"/>
    <mergeCell ref="I88:I89"/>
    <mergeCell ref="J88:J89"/>
    <mergeCell ref="K88:K89"/>
    <mergeCell ref="D92:D96"/>
    <mergeCell ref="H92:H96"/>
    <mergeCell ref="I92:I96"/>
    <mergeCell ref="J92:J96"/>
    <mergeCell ref="K92:K96"/>
    <mergeCell ref="L92:L96"/>
    <mergeCell ref="M92:M96"/>
    <mergeCell ref="O92:O96"/>
    <mergeCell ref="R92:R96"/>
    <mergeCell ref="N92:N96"/>
    <mergeCell ref="E97:W97"/>
    <mergeCell ref="A99:A102"/>
    <mergeCell ref="B99:B102"/>
    <mergeCell ref="C99:C102"/>
    <mergeCell ref="D99:D102"/>
    <mergeCell ref="E99:E102"/>
    <mergeCell ref="F99:F102"/>
    <mergeCell ref="G99:G102"/>
    <mergeCell ref="H99:H102"/>
    <mergeCell ref="I99:I102"/>
    <mergeCell ref="J99:J102"/>
    <mergeCell ref="K99:K102"/>
    <mergeCell ref="L99:L102"/>
    <mergeCell ref="M99:M102"/>
    <mergeCell ref="O99:O102"/>
    <mergeCell ref="Q99:Q102"/>
    <mergeCell ref="R99:R102"/>
    <mergeCell ref="N99:N102"/>
    <mergeCell ref="AC99:AC102"/>
    <mergeCell ref="AD99:AD102"/>
    <mergeCell ref="AE99:AE102"/>
    <mergeCell ref="AF99:AF102"/>
    <mergeCell ref="AG99:AG102"/>
    <mergeCell ref="AO99:AO102"/>
    <mergeCell ref="AP99:AP102"/>
    <mergeCell ref="AS99:AS102"/>
    <mergeCell ref="AT99:AT102"/>
    <mergeCell ref="AQ99:AQ102"/>
    <mergeCell ref="AR99:AR102"/>
    <mergeCell ref="AF105:AF108"/>
    <mergeCell ref="AG105:AG108"/>
    <mergeCell ref="AO105:AO108"/>
    <mergeCell ref="AP105:AP108"/>
    <mergeCell ref="AS105:AS108"/>
    <mergeCell ref="AT105:AT108"/>
    <mergeCell ref="E103:W103"/>
    <mergeCell ref="A105:A108"/>
    <mergeCell ref="B105:B108"/>
    <mergeCell ref="C105:C108"/>
    <mergeCell ref="D105:D108"/>
    <mergeCell ref="E105:E108"/>
    <mergeCell ref="F105:F108"/>
    <mergeCell ref="G105:G108"/>
    <mergeCell ref="H105:H108"/>
    <mergeCell ref="I105:I108"/>
    <mergeCell ref="J105:J108"/>
    <mergeCell ref="K105:K108"/>
    <mergeCell ref="L105:L108"/>
    <mergeCell ref="M105:M108"/>
    <mergeCell ref="O105:O108"/>
    <mergeCell ref="Q105:Q108"/>
    <mergeCell ref="R105:R108"/>
    <mergeCell ref="N105:N108"/>
    <mergeCell ref="N42:N43"/>
    <mergeCell ref="N44:N45"/>
    <mergeCell ref="N46:N47"/>
    <mergeCell ref="P35:P36"/>
    <mergeCell ref="S35:S36"/>
    <mergeCell ref="T35:T36"/>
    <mergeCell ref="Z35:Z36"/>
    <mergeCell ref="AA35:AA36"/>
    <mergeCell ref="AB35:AB36"/>
    <mergeCell ref="O42:O43"/>
    <mergeCell ref="R42:R43"/>
    <mergeCell ref="E40:W40"/>
    <mergeCell ref="J42:J43"/>
    <mergeCell ref="K42:K43"/>
    <mergeCell ref="L42:L43"/>
    <mergeCell ref="M42:M43"/>
    <mergeCell ref="Y18:Y21"/>
    <mergeCell ref="Y22:Y26"/>
    <mergeCell ref="Y29:Y30"/>
    <mergeCell ref="Y32:Y33"/>
    <mergeCell ref="Y35:Y36"/>
    <mergeCell ref="Y94:Y95"/>
    <mergeCell ref="E109:W109"/>
    <mergeCell ref="S111:W111"/>
    <mergeCell ref="N48:N49"/>
    <mergeCell ref="N52:N55"/>
    <mergeCell ref="N56:N58"/>
    <mergeCell ref="N61:N64"/>
    <mergeCell ref="N65:N67"/>
    <mergeCell ref="N70:N71"/>
    <mergeCell ref="N72:N77"/>
    <mergeCell ref="N78:N81"/>
    <mergeCell ref="N84:N85"/>
    <mergeCell ref="N86:N87"/>
    <mergeCell ref="N88:N89"/>
    <mergeCell ref="N90:N91"/>
    <mergeCell ref="AC105:AC108"/>
    <mergeCell ref="AD105:AD108"/>
    <mergeCell ref="AE105:AE108"/>
  </mergeCells>
  <phoneticPr fontId="16" type="noConversion"/>
  <dataValidations disablePrompts="1" count="2">
    <dataValidation type="list" allowBlank="1" showInputMessage="1" showErrorMessage="1" sqref="R41 R51 R60 R69 R83 R98 R104:R108" xr:uid="{00000000-0002-0000-0300-000000000000}">
      <formula1>$AF$9:$AF$15</formula1>
    </dataValidation>
    <dataValidation type="list" allowBlank="1" showInputMessage="1" showErrorMessage="1" sqref="Q110:Q192 Q18:Q26 Q51:Q58 Q104 Q69:Q81 Q83:Q96 Q60 Q98 Q41:Q43 Q46:Q49 Q8:Q9" xr:uid="{00000000-0002-0000-0300-000001000000}">
      <formula1>$AX$9:$AX$46</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E15" sqref="E15"/>
    </sheetView>
  </sheetViews>
  <sheetFormatPr baseColWidth="10" defaultColWidth="10.85546875" defaultRowHeight="15" x14ac:dyDescent="0.25"/>
  <cols>
    <col min="1" max="1" width="20.85546875" customWidth="1"/>
    <col min="2" max="2" width="25" customWidth="1"/>
    <col min="3" max="3" width="19.85546875" customWidth="1"/>
    <col min="4" max="4" width="20.140625" customWidth="1"/>
    <col min="5" max="6" width="22.85546875" customWidth="1"/>
    <col min="7" max="7" width="25.140625" customWidth="1"/>
  </cols>
  <sheetData>
    <row r="2" spans="1:7" x14ac:dyDescent="0.25">
      <c r="A2" s="817" t="s">
        <v>36</v>
      </c>
      <c r="B2" s="818"/>
      <c r="C2" s="818"/>
      <c r="D2" s="818"/>
      <c r="E2" s="818"/>
      <c r="F2" s="818"/>
      <c r="G2" s="819"/>
    </row>
    <row r="3" spans="1:7" s="7" customFormat="1" x14ac:dyDescent="0.25">
      <c r="A3" s="32" t="s">
        <v>37</v>
      </c>
      <c r="B3" s="814" t="s">
        <v>38</v>
      </c>
      <c r="C3" s="814"/>
      <c r="D3" s="814"/>
      <c r="E3" s="814"/>
      <c r="F3" s="814"/>
      <c r="G3" s="33" t="s">
        <v>39</v>
      </c>
    </row>
    <row r="4" spans="1:7" ht="12.75" customHeight="1" x14ac:dyDescent="0.25">
      <c r="A4" s="34">
        <v>45489</v>
      </c>
      <c r="B4" s="815" t="s">
        <v>217</v>
      </c>
      <c r="C4" s="815"/>
      <c r="D4" s="815"/>
      <c r="E4" s="815"/>
      <c r="F4" s="815"/>
      <c r="G4" s="35" t="s">
        <v>218</v>
      </c>
    </row>
    <row r="5" spans="1:7" ht="12.75" customHeight="1" x14ac:dyDescent="0.25">
      <c r="A5" s="36"/>
      <c r="B5" s="815"/>
      <c r="C5" s="815"/>
      <c r="D5" s="815"/>
      <c r="E5" s="815"/>
      <c r="F5" s="815"/>
      <c r="G5" s="35"/>
    </row>
    <row r="6" spans="1:7" x14ac:dyDescent="0.25">
      <c r="A6" s="36"/>
      <c r="B6" s="816"/>
      <c r="C6" s="816"/>
      <c r="D6" s="816"/>
      <c r="E6" s="816"/>
      <c r="F6" s="816"/>
      <c r="G6" s="37"/>
    </row>
    <row r="7" spans="1:7" x14ac:dyDescent="0.25">
      <c r="A7" s="36"/>
      <c r="B7" s="816"/>
      <c r="C7" s="816"/>
      <c r="D7" s="816"/>
      <c r="E7" s="816"/>
      <c r="F7" s="816"/>
      <c r="G7" s="37"/>
    </row>
    <row r="8" spans="1:7" x14ac:dyDescent="0.25">
      <c r="A8" s="36"/>
      <c r="B8" s="38"/>
      <c r="C8" s="38"/>
      <c r="D8" s="38"/>
      <c r="E8" s="38"/>
      <c r="F8" s="38"/>
      <c r="G8" s="37"/>
    </row>
    <row r="9" spans="1:7" x14ac:dyDescent="0.25">
      <c r="A9" s="810" t="s">
        <v>219</v>
      </c>
      <c r="B9" s="811"/>
      <c r="C9" s="811"/>
      <c r="D9" s="811"/>
      <c r="E9" s="811"/>
      <c r="F9" s="811"/>
      <c r="G9" s="812"/>
    </row>
    <row r="10" spans="1:7" s="7" customFormat="1" x14ac:dyDescent="0.25">
      <c r="A10" s="39"/>
      <c r="B10" s="814" t="s">
        <v>40</v>
      </c>
      <c r="C10" s="814"/>
      <c r="D10" s="814" t="s">
        <v>41</v>
      </c>
      <c r="E10" s="814"/>
      <c r="F10" s="39" t="s">
        <v>37</v>
      </c>
      <c r="G10" s="39" t="s">
        <v>42</v>
      </c>
    </row>
    <row r="11" spans="1:7" x14ac:dyDescent="0.25">
      <c r="A11" s="40" t="s">
        <v>43</v>
      </c>
      <c r="B11" s="815" t="s">
        <v>44</v>
      </c>
      <c r="C11" s="815"/>
      <c r="D11" s="813" t="s">
        <v>45</v>
      </c>
      <c r="E11" s="813"/>
      <c r="F11" s="36" t="s">
        <v>78</v>
      </c>
      <c r="G11" s="37"/>
    </row>
    <row r="12" spans="1:7" x14ac:dyDescent="0.25">
      <c r="A12" s="40" t="s">
        <v>46</v>
      </c>
      <c r="B12" s="813" t="s">
        <v>47</v>
      </c>
      <c r="C12" s="813"/>
      <c r="D12" s="813" t="s">
        <v>79</v>
      </c>
      <c r="E12" s="813"/>
      <c r="F12" s="36" t="s">
        <v>78</v>
      </c>
      <c r="G12" s="37"/>
    </row>
    <row r="13" spans="1:7" x14ac:dyDescent="0.25">
      <c r="A13" s="40" t="s">
        <v>48</v>
      </c>
      <c r="B13" s="813" t="s">
        <v>47</v>
      </c>
      <c r="C13" s="813"/>
      <c r="D13" s="813" t="s">
        <v>79</v>
      </c>
      <c r="E13" s="813"/>
      <c r="F13" s="36" t="s">
        <v>78</v>
      </c>
      <c r="G13" s="37"/>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140625" customWidth="1"/>
    <col min="5" max="5" width="20.140625" customWidth="1"/>
    <col min="6" max="6" width="34.85546875" customWidth="1"/>
  </cols>
  <sheetData>
    <row r="1" spans="1:6" ht="52.5" customHeight="1" x14ac:dyDescent="0.25">
      <c r="A1" s="30" t="s">
        <v>49</v>
      </c>
      <c r="E1" s="8" t="s">
        <v>50</v>
      </c>
      <c r="F1" s="8" t="s">
        <v>51</v>
      </c>
    </row>
    <row r="2" spans="1:6" ht="25.5" customHeight="1" x14ac:dyDescent="0.25">
      <c r="A2" s="29" t="s">
        <v>52</v>
      </c>
      <c r="E2" s="9">
        <v>0</v>
      </c>
      <c r="F2" s="10" t="s">
        <v>53</v>
      </c>
    </row>
    <row r="3" spans="1:6" ht="45" customHeight="1" x14ac:dyDescent="0.25">
      <c r="A3" s="29" t="s">
        <v>54</v>
      </c>
      <c r="E3" s="9">
        <v>1</v>
      </c>
      <c r="F3" s="10" t="s">
        <v>55</v>
      </c>
    </row>
    <row r="4" spans="1:6" ht="45" customHeight="1" x14ac:dyDescent="0.25">
      <c r="A4" s="29" t="s">
        <v>56</v>
      </c>
      <c r="E4" s="9">
        <v>2</v>
      </c>
      <c r="F4" s="10" t="s">
        <v>57</v>
      </c>
    </row>
    <row r="5" spans="1:6" ht="45" customHeight="1" x14ac:dyDescent="0.25">
      <c r="A5" s="29" t="s">
        <v>58</v>
      </c>
      <c r="E5" s="9">
        <v>3</v>
      </c>
      <c r="F5" s="10" t="s">
        <v>59</v>
      </c>
    </row>
    <row r="6" spans="1:6" ht="45" customHeight="1" x14ac:dyDescent="0.25">
      <c r="A6" s="29" t="s">
        <v>60</v>
      </c>
      <c r="E6" s="9">
        <v>4</v>
      </c>
      <c r="F6" s="10" t="s">
        <v>61</v>
      </c>
    </row>
    <row r="7" spans="1:6" ht="45" customHeight="1" x14ac:dyDescent="0.25">
      <c r="A7" s="29" t="s">
        <v>62</v>
      </c>
      <c r="E7" s="9">
        <v>5</v>
      </c>
      <c r="F7" s="10" t="s">
        <v>63</v>
      </c>
    </row>
    <row r="8" spans="1:6" ht="45" customHeight="1" x14ac:dyDescent="0.25">
      <c r="A8" s="29" t="s">
        <v>64</v>
      </c>
    </row>
    <row r="9" spans="1:6" ht="45" customHeight="1" x14ac:dyDescent="0.25">
      <c r="A9" s="29" t="s">
        <v>65</v>
      </c>
    </row>
    <row r="10" spans="1:6" ht="45" customHeight="1" x14ac:dyDescent="0.25">
      <c r="A10" s="29" t="s">
        <v>66</v>
      </c>
    </row>
    <row r="11" spans="1:6" ht="45" customHeight="1" x14ac:dyDescent="0.25">
      <c r="A11" s="29" t="s">
        <v>67</v>
      </c>
    </row>
    <row r="12" spans="1:6" ht="45" customHeight="1" x14ac:dyDescent="0.25">
      <c r="A12" s="29" t="s">
        <v>68</v>
      </c>
    </row>
    <row r="13" spans="1:6" ht="45" customHeight="1" x14ac:dyDescent="0.25">
      <c r="A13" s="29" t="s">
        <v>69</v>
      </c>
    </row>
    <row r="14" spans="1:6" ht="45" customHeight="1" x14ac:dyDescent="0.25">
      <c r="A14" s="29" t="s">
        <v>70</v>
      </c>
    </row>
    <row r="15" spans="1:6" ht="45" customHeight="1" x14ac:dyDescent="0.25">
      <c r="A15" s="29" t="s">
        <v>71</v>
      </c>
    </row>
    <row r="16" spans="1:6" ht="45" customHeight="1" x14ac:dyDescent="0.25">
      <c r="A16" s="29" t="s">
        <v>72</v>
      </c>
    </row>
    <row r="17" spans="1:1" ht="45" customHeight="1" x14ac:dyDescent="0.25">
      <c r="A17" s="29" t="s">
        <v>73</v>
      </c>
    </row>
    <row r="18" spans="1:1" ht="45" customHeight="1" x14ac:dyDescent="0.25">
      <c r="A18" s="29" t="s">
        <v>74</v>
      </c>
    </row>
    <row r="19" spans="1:1" ht="45" customHeight="1" x14ac:dyDescent="0.25">
      <c r="A19" s="29" t="s">
        <v>75</v>
      </c>
    </row>
    <row r="20" spans="1:1" ht="45" customHeight="1" x14ac:dyDescent="0.25">
      <c r="A20" s="29" t="s">
        <v>76</v>
      </c>
    </row>
    <row r="21" spans="1:1" ht="45" customHeight="1" x14ac:dyDescent="0.25">
      <c r="A21" s="29" t="s">
        <v>77</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Ester Maria Garcia Turizo</cp:lastModifiedBy>
  <cp:lastPrinted>2025-04-21T04:47:54Z</cp:lastPrinted>
  <dcterms:created xsi:type="dcterms:W3CDTF">2024-07-04T17:50:33Z</dcterms:created>
  <dcterms:modified xsi:type="dcterms:W3CDTF">2025-04-21T11:07:13Z</dcterms:modified>
</cp:coreProperties>
</file>